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ymo\Downloads\"/>
    </mc:Choice>
  </mc:AlternateContent>
  <xr:revisionPtr revIDLastSave="0" documentId="13_ncr:1_{EB9A7F07-2F54-463B-9F89-E0AF1DF8F47E}" xr6:coauthVersionLast="47" xr6:coauthVersionMax="47" xr10:uidLastSave="{00000000-0000-0000-0000-000000000000}"/>
  <bookViews>
    <workbookView xWindow="105" yWindow="615" windowWidth="16695" windowHeight="19845" xr2:uid="{00000000-000D-0000-FFFF-FFFF00000000}"/>
  </bookViews>
  <sheets>
    <sheet name="DATA" sheetId="15" r:id="rId1"/>
    <sheet name="QUANTITYSHEET" sheetId="14" r:id="rId2"/>
    <sheet name="YEARLY BUDGET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5" l="1"/>
  <c r="P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2" i="15"/>
  <c r="L2" i="15"/>
  <c r="T3" i="15"/>
  <c r="T4" i="15"/>
  <c r="T5" i="15"/>
  <c r="T6" i="15"/>
  <c r="T7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T701" i="15"/>
  <c r="T702" i="15"/>
  <c r="T703" i="15"/>
  <c r="T704" i="15"/>
  <c r="T705" i="15"/>
  <c r="T706" i="15"/>
  <c r="T707" i="15"/>
  <c r="T708" i="15"/>
  <c r="T709" i="15"/>
  <c r="T710" i="15"/>
  <c r="T711" i="15"/>
  <c r="T712" i="15"/>
  <c r="T713" i="15"/>
  <c r="T714" i="15"/>
  <c r="T715" i="15"/>
  <c r="T716" i="15"/>
  <c r="T717" i="15"/>
  <c r="T718" i="15"/>
  <c r="T719" i="15"/>
  <c r="T720" i="15"/>
  <c r="T721" i="15"/>
  <c r="T722" i="15"/>
  <c r="T723" i="15"/>
  <c r="T724" i="15"/>
  <c r="T725" i="15"/>
  <c r="T726" i="15"/>
  <c r="T727" i="15"/>
  <c r="T728" i="15"/>
  <c r="T729" i="15"/>
  <c r="T730" i="15"/>
  <c r="T731" i="15"/>
  <c r="T732" i="15"/>
  <c r="T733" i="15"/>
  <c r="T734" i="15"/>
  <c r="T735" i="15"/>
  <c r="T736" i="15"/>
  <c r="T737" i="15"/>
  <c r="T738" i="15"/>
  <c r="T739" i="15"/>
  <c r="T740" i="15"/>
  <c r="T741" i="15"/>
  <c r="T742" i="15"/>
  <c r="T743" i="15"/>
  <c r="T744" i="15"/>
  <c r="T745" i="15"/>
  <c r="T746" i="15"/>
  <c r="T747" i="15"/>
  <c r="T748" i="15"/>
  <c r="T749" i="15"/>
  <c r="T750" i="15"/>
  <c r="T751" i="15"/>
  <c r="T752" i="15"/>
  <c r="T753" i="15"/>
  <c r="T754" i="15"/>
  <c r="T755" i="15"/>
  <c r="T756" i="15"/>
  <c r="T757" i="15"/>
  <c r="T758" i="15"/>
  <c r="T759" i="15"/>
  <c r="T760" i="15"/>
  <c r="T761" i="15"/>
  <c r="T762" i="15"/>
  <c r="T763" i="15"/>
  <c r="T764" i="15"/>
  <c r="T765" i="15"/>
  <c r="T766" i="15"/>
  <c r="T767" i="15"/>
  <c r="T768" i="15"/>
  <c r="T769" i="15"/>
  <c r="T770" i="15"/>
  <c r="T771" i="15"/>
  <c r="T772" i="15"/>
  <c r="T773" i="15"/>
  <c r="T774" i="15"/>
  <c r="T775" i="15"/>
  <c r="T776" i="15"/>
  <c r="T777" i="15"/>
  <c r="T778" i="15"/>
  <c r="T779" i="15"/>
  <c r="T780" i="15"/>
  <c r="T781" i="15"/>
  <c r="T782" i="15"/>
  <c r="T783" i="15"/>
  <c r="T784" i="15"/>
  <c r="T785" i="15"/>
  <c r="T786" i="15"/>
  <c r="T787" i="15"/>
  <c r="T788" i="15"/>
  <c r="T789" i="15"/>
  <c r="T790" i="15"/>
  <c r="T791" i="15"/>
  <c r="T792" i="15"/>
  <c r="T793" i="15"/>
  <c r="T794" i="15"/>
  <c r="T795" i="15"/>
  <c r="T796" i="15"/>
  <c r="T797" i="15"/>
  <c r="T798" i="15"/>
  <c r="T799" i="15"/>
  <c r="T800" i="15"/>
  <c r="T801" i="15"/>
  <c r="T802" i="15"/>
  <c r="T803" i="15"/>
  <c r="T804" i="15"/>
  <c r="T805" i="15"/>
  <c r="T806" i="15"/>
  <c r="T807" i="15"/>
  <c r="T808" i="15"/>
  <c r="T809" i="15"/>
  <c r="T810" i="15"/>
  <c r="T811" i="15"/>
  <c r="T812" i="15"/>
  <c r="T813" i="15"/>
  <c r="T814" i="15"/>
  <c r="T815" i="15"/>
  <c r="T816" i="15"/>
  <c r="T817" i="15"/>
  <c r="T818" i="15"/>
  <c r="T819" i="15"/>
  <c r="T820" i="15"/>
  <c r="T821" i="15"/>
  <c r="T822" i="15"/>
  <c r="T823" i="15"/>
  <c r="T824" i="15"/>
  <c r="T825" i="15"/>
  <c r="T826" i="15"/>
  <c r="T827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T859" i="15"/>
  <c r="T860" i="15"/>
  <c r="T861" i="15"/>
  <c r="T862" i="15"/>
  <c r="T863" i="15"/>
  <c r="T864" i="15"/>
  <c r="T865" i="15"/>
  <c r="T866" i="15"/>
  <c r="T867" i="15"/>
  <c r="T868" i="15"/>
  <c r="T869" i="15"/>
  <c r="T870" i="15"/>
  <c r="T871" i="15"/>
  <c r="T872" i="15"/>
  <c r="T873" i="15"/>
  <c r="T874" i="15"/>
  <c r="T875" i="15"/>
  <c r="T876" i="15"/>
  <c r="T877" i="15"/>
  <c r="T878" i="15"/>
  <c r="T879" i="15"/>
  <c r="T880" i="15"/>
  <c r="T881" i="15"/>
  <c r="T882" i="15"/>
  <c r="T883" i="15"/>
  <c r="T884" i="15"/>
  <c r="T885" i="15"/>
  <c r="T886" i="15"/>
  <c r="T887" i="15"/>
  <c r="T888" i="15"/>
  <c r="T889" i="15"/>
  <c r="T890" i="15"/>
  <c r="T891" i="15"/>
  <c r="T892" i="15"/>
  <c r="T893" i="15"/>
  <c r="T894" i="15"/>
  <c r="T895" i="15"/>
  <c r="T896" i="15"/>
  <c r="T897" i="15"/>
  <c r="T898" i="15"/>
  <c r="T899" i="15"/>
  <c r="T900" i="15"/>
  <c r="T901" i="15"/>
  <c r="T902" i="15"/>
  <c r="T903" i="15"/>
  <c r="T904" i="15"/>
  <c r="T905" i="15"/>
  <c r="T906" i="15"/>
  <c r="T907" i="15"/>
  <c r="T908" i="15"/>
  <c r="T909" i="15"/>
  <c r="T910" i="15"/>
  <c r="T911" i="15"/>
  <c r="T912" i="15"/>
  <c r="T913" i="15"/>
  <c r="T914" i="15"/>
  <c r="T915" i="15"/>
  <c r="T916" i="15"/>
  <c r="T917" i="15"/>
  <c r="T918" i="15"/>
  <c r="T919" i="15"/>
  <c r="T920" i="15"/>
  <c r="T921" i="15"/>
  <c r="T922" i="15"/>
  <c r="T923" i="15"/>
  <c r="T924" i="15"/>
  <c r="T925" i="15"/>
  <c r="T926" i="15"/>
  <c r="T927" i="15"/>
  <c r="T928" i="15"/>
  <c r="T929" i="15"/>
  <c r="T930" i="15"/>
  <c r="T931" i="15"/>
  <c r="T932" i="15"/>
  <c r="T933" i="15"/>
  <c r="T934" i="15"/>
  <c r="T935" i="15"/>
  <c r="T936" i="15"/>
  <c r="T937" i="15"/>
  <c r="T938" i="15"/>
  <c r="T939" i="15"/>
  <c r="T940" i="15"/>
  <c r="T941" i="15"/>
  <c r="T942" i="15"/>
  <c r="T943" i="15"/>
  <c r="T944" i="15"/>
  <c r="T945" i="15"/>
  <c r="T2" i="15"/>
  <c r="S3" i="15"/>
  <c r="S4" i="15"/>
  <c r="S5" i="15"/>
  <c r="S6" i="15"/>
  <c r="S7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2" i="15"/>
  <c r="R3" i="15"/>
  <c r="R4" i="15"/>
  <c r="R5" i="15"/>
  <c r="R6" i="15"/>
  <c r="R7" i="15"/>
  <c r="R8" i="15"/>
  <c r="S8" i="15" s="1"/>
  <c r="T8" i="15" s="1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520" i="15"/>
  <c r="R521" i="15"/>
  <c r="R522" i="15"/>
  <c r="R523" i="15"/>
  <c r="R524" i="15"/>
  <c r="R525" i="15"/>
  <c r="R526" i="15"/>
  <c r="R527" i="15"/>
  <c r="R528" i="15"/>
  <c r="R529" i="15"/>
  <c r="R530" i="15"/>
  <c r="R531" i="15"/>
  <c r="R532" i="15"/>
  <c r="R533" i="15"/>
  <c r="R534" i="15"/>
  <c r="R535" i="15"/>
  <c r="R536" i="15"/>
  <c r="R537" i="15"/>
  <c r="R538" i="15"/>
  <c r="R539" i="15"/>
  <c r="R540" i="15"/>
  <c r="R541" i="15"/>
  <c r="R542" i="15"/>
  <c r="R543" i="15"/>
  <c r="R544" i="15"/>
  <c r="R545" i="15"/>
  <c r="R546" i="15"/>
  <c r="R547" i="15"/>
  <c r="R548" i="15"/>
  <c r="R549" i="15"/>
  <c r="R550" i="15"/>
  <c r="R551" i="15"/>
  <c r="R552" i="15"/>
  <c r="R553" i="15"/>
  <c r="R554" i="15"/>
  <c r="R555" i="15"/>
  <c r="R556" i="15"/>
  <c r="R557" i="15"/>
  <c r="R558" i="15"/>
  <c r="R559" i="15"/>
  <c r="R560" i="15"/>
  <c r="R561" i="15"/>
  <c r="R562" i="15"/>
  <c r="R563" i="15"/>
  <c r="R564" i="15"/>
  <c r="R565" i="15"/>
  <c r="R566" i="15"/>
  <c r="R567" i="15"/>
  <c r="R568" i="15"/>
  <c r="R569" i="15"/>
  <c r="R570" i="15"/>
  <c r="R571" i="15"/>
  <c r="R572" i="15"/>
  <c r="R573" i="15"/>
  <c r="R574" i="15"/>
  <c r="R575" i="15"/>
  <c r="R576" i="15"/>
  <c r="R577" i="15"/>
  <c r="R578" i="15"/>
  <c r="R579" i="15"/>
  <c r="R580" i="15"/>
  <c r="R581" i="15"/>
  <c r="R582" i="15"/>
  <c r="R583" i="15"/>
  <c r="R584" i="15"/>
  <c r="R585" i="15"/>
  <c r="R586" i="15"/>
  <c r="R587" i="15"/>
  <c r="R588" i="15"/>
  <c r="R589" i="15"/>
  <c r="R590" i="15"/>
  <c r="R591" i="15"/>
  <c r="R592" i="15"/>
  <c r="R593" i="15"/>
  <c r="R594" i="15"/>
  <c r="R595" i="15"/>
  <c r="R596" i="15"/>
  <c r="R597" i="15"/>
  <c r="R598" i="15"/>
  <c r="R599" i="15"/>
  <c r="R600" i="15"/>
  <c r="R601" i="15"/>
  <c r="R602" i="15"/>
  <c r="R603" i="15"/>
  <c r="R604" i="15"/>
  <c r="R605" i="15"/>
  <c r="R606" i="15"/>
  <c r="R607" i="15"/>
  <c r="R608" i="15"/>
  <c r="R609" i="15"/>
  <c r="R610" i="15"/>
  <c r="R611" i="15"/>
  <c r="R612" i="15"/>
  <c r="R613" i="15"/>
  <c r="R614" i="15"/>
  <c r="R615" i="15"/>
  <c r="R616" i="15"/>
  <c r="R617" i="15"/>
  <c r="R618" i="15"/>
  <c r="R619" i="15"/>
  <c r="R620" i="15"/>
  <c r="R621" i="15"/>
  <c r="R622" i="15"/>
  <c r="R623" i="15"/>
  <c r="R624" i="15"/>
  <c r="R625" i="15"/>
  <c r="R626" i="15"/>
  <c r="R627" i="15"/>
  <c r="R628" i="15"/>
  <c r="R629" i="15"/>
  <c r="R630" i="15"/>
  <c r="R631" i="15"/>
  <c r="R632" i="15"/>
  <c r="R633" i="15"/>
  <c r="R634" i="15"/>
  <c r="R635" i="15"/>
  <c r="R636" i="15"/>
  <c r="R637" i="15"/>
  <c r="R638" i="15"/>
  <c r="R639" i="15"/>
  <c r="R640" i="15"/>
  <c r="R641" i="15"/>
  <c r="R642" i="15"/>
  <c r="R643" i="15"/>
  <c r="R644" i="15"/>
  <c r="R645" i="15"/>
  <c r="R646" i="15"/>
  <c r="R647" i="15"/>
  <c r="R648" i="15"/>
  <c r="R649" i="15"/>
  <c r="R650" i="15"/>
  <c r="R651" i="15"/>
  <c r="R652" i="15"/>
  <c r="R653" i="15"/>
  <c r="R654" i="15"/>
  <c r="R655" i="15"/>
  <c r="R656" i="15"/>
  <c r="R657" i="15"/>
  <c r="R658" i="15"/>
  <c r="R659" i="15"/>
  <c r="R660" i="15"/>
  <c r="R661" i="15"/>
  <c r="R662" i="15"/>
  <c r="R663" i="15"/>
  <c r="R664" i="15"/>
  <c r="R665" i="15"/>
  <c r="R666" i="15"/>
  <c r="R667" i="15"/>
  <c r="R668" i="15"/>
  <c r="R669" i="15"/>
  <c r="R670" i="15"/>
  <c r="R671" i="15"/>
  <c r="R672" i="15"/>
  <c r="R673" i="15"/>
  <c r="R674" i="15"/>
  <c r="R675" i="15"/>
  <c r="R676" i="15"/>
  <c r="R677" i="15"/>
  <c r="R678" i="15"/>
  <c r="R679" i="15"/>
  <c r="R680" i="15"/>
  <c r="R681" i="15"/>
  <c r="R682" i="15"/>
  <c r="R683" i="15"/>
  <c r="R684" i="15"/>
  <c r="R685" i="15"/>
  <c r="R686" i="15"/>
  <c r="R687" i="15"/>
  <c r="R688" i="15"/>
  <c r="R689" i="15"/>
  <c r="R690" i="15"/>
  <c r="R691" i="15"/>
  <c r="R692" i="15"/>
  <c r="R693" i="15"/>
  <c r="R694" i="15"/>
  <c r="R695" i="15"/>
  <c r="R696" i="15"/>
  <c r="R697" i="15"/>
  <c r="R698" i="15"/>
  <c r="R699" i="15"/>
  <c r="R700" i="15"/>
  <c r="R701" i="15"/>
  <c r="R702" i="15"/>
  <c r="R703" i="15"/>
  <c r="R704" i="15"/>
  <c r="R705" i="15"/>
  <c r="R706" i="15"/>
  <c r="R707" i="15"/>
  <c r="R708" i="15"/>
  <c r="R709" i="15"/>
  <c r="R710" i="15"/>
  <c r="R711" i="15"/>
  <c r="R712" i="15"/>
  <c r="R713" i="15"/>
  <c r="R714" i="15"/>
  <c r="R715" i="15"/>
  <c r="R716" i="15"/>
  <c r="R717" i="15"/>
  <c r="R718" i="15"/>
  <c r="R719" i="15"/>
  <c r="R720" i="15"/>
  <c r="R721" i="15"/>
  <c r="R722" i="15"/>
  <c r="R723" i="15"/>
  <c r="R724" i="15"/>
  <c r="R725" i="15"/>
  <c r="R726" i="15"/>
  <c r="R727" i="15"/>
  <c r="R728" i="15"/>
  <c r="R729" i="15"/>
  <c r="R730" i="15"/>
  <c r="R731" i="15"/>
  <c r="R732" i="15"/>
  <c r="R733" i="15"/>
  <c r="R734" i="15"/>
  <c r="R735" i="15"/>
  <c r="R736" i="15"/>
  <c r="R737" i="15"/>
  <c r="R738" i="15"/>
  <c r="R739" i="15"/>
  <c r="R740" i="15"/>
  <c r="R741" i="15"/>
  <c r="R742" i="15"/>
  <c r="R743" i="15"/>
  <c r="R744" i="15"/>
  <c r="R745" i="15"/>
  <c r="R746" i="15"/>
  <c r="R747" i="15"/>
  <c r="R748" i="15"/>
  <c r="R749" i="15"/>
  <c r="R750" i="15"/>
  <c r="R751" i="15"/>
  <c r="R752" i="15"/>
  <c r="R753" i="15"/>
  <c r="R754" i="15"/>
  <c r="R755" i="15"/>
  <c r="R756" i="15"/>
  <c r="R757" i="15"/>
  <c r="R758" i="15"/>
  <c r="R759" i="15"/>
  <c r="R760" i="15"/>
  <c r="R761" i="15"/>
  <c r="R762" i="15"/>
  <c r="R763" i="15"/>
  <c r="R764" i="15"/>
  <c r="R765" i="15"/>
  <c r="R766" i="15"/>
  <c r="R767" i="15"/>
  <c r="R768" i="15"/>
  <c r="R769" i="15"/>
  <c r="R770" i="15"/>
  <c r="R771" i="15"/>
  <c r="R772" i="15"/>
  <c r="R773" i="15"/>
  <c r="R774" i="15"/>
  <c r="R775" i="15"/>
  <c r="R776" i="15"/>
  <c r="R777" i="15"/>
  <c r="R778" i="15"/>
  <c r="R779" i="15"/>
  <c r="R780" i="15"/>
  <c r="R781" i="15"/>
  <c r="R782" i="15"/>
  <c r="R783" i="15"/>
  <c r="R784" i="15"/>
  <c r="R785" i="15"/>
  <c r="R786" i="15"/>
  <c r="R787" i="15"/>
  <c r="R788" i="15"/>
  <c r="R789" i="15"/>
  <c r="R790" i="15"/>
  <c r="R791" i="15"/>
  <c r="R792" i="15"/>
  <c r="R793" i="15"/>
  <c r="R794" i="15"/>
  <c r="R795" i="15"/>
  <c r="R796" i="15"/>
  <c r="R797" i="15"/>
  <c r="R798" i="15"/>
  <c r="R799" i="15"/>
  <c r="R800" i="15"/>
  <c r="R801" i="15"/>
  <c r="R802" i="15"/>
  <c r="R803" i="15"/>
  <c r="R804" i="15"/>
  <c r="R805" i="15"/>
  <c r="R806" i="15"/>
  <c r="R807" i="15"/>
  <c r="R808" i="15"/>
  <c r="R809" i="15"/>
  <c r="R810" i="15"/>
  <c r="R811" i="15"/>
  <c r="R812" i="15"/>
  <c r="R813" i="15"/>
  <c r="R814" i="15"/>
  <c r="R815" i="15"/>
  <c r="R816" i="15"/>
  <c r="R817" i="15"/>
  <c r="R818" i="15"/>
  <c r="R819" i="15"/>
  <c r="R820" i="15"/>
  <c r="R821" i="15"/>
  <c r="R822" i="15"/>
  <c r="R823" i="15"/>
  <c r="R824" i="15"/>
  <c r="R825" i="15"/>
  <c r="R826" i="15"/>
  <c r="R827" i="15"/>
  <c r="R828" i="15"/>
  <c r="R829" i="15"/>
  <c r="R830" i="15"/>
  <c r="R831" i="15"/>
  <c r="R832" i="15"/>
  <c r="R833" i="15"/>
  <c r="R834" i="15"/>
  <c r="R835" i="15"/>
  <c r="R836" i="15"/>
  <c r="R837" i="15"/>
  <c r="R838" i="15"/>
  <c r="R839" i="15"/>
  <c r="R840" i="15"/>
  <c r="R841" i="15"/>
  <c r="R842" i="15"/>
  <c r="R843" i="15"/>
  <c r="R844" i="15"/>
  <c r="R845" i="15"/>
  <c r="R846" i="15"/>
  <c r="R847" i="15"/>
  <c r="R848" i="15"/>
  <c r="R849" i="15"/>
  <c r="R850" i="15"/>
  <c r="R851" i="15"/>
  <c r="R852" i="15"/>
  <c r="R853" i="15"/>
  <c r="R854" i="15"/>
  <c r="R855" i="15"/>
  <c r="R856" i="15"/>
  <c r="R857" i="15"/>
  <c r="R858" i="15"/>
  <c r="R859" i="15"/>
  <c r="R860" i="15"/>
  <c r="R861" i="15"/>
  <c r="R862" i="15"/>
  <c r="R863" i="15"/>
  <c r="R864" i="15"/>
  <c r="R865" i="15"/>
  <c r="R866" i="15"/>
  <c r="R867" i="15"/>
  <c r="R868" i="15"/>
  <c r="R869" i="15"/>
  <c r="R870" i="15"/>
  <c r="R871" i="15"/>
  <c r="R872" i="15"/>
  <c r="R873" i="15"/>
  <c r="R874" i="15"/>
  <c r="R875" i="15"/>
  <c r="R876" i="15"/>
  <c r="R877" i="15"/>
  <c r="R878" i="15"/>
  <c r="R879" i="15"/>
  <c r="R880" i="15"/>
  <c r="R881" i="15"/>
  <c r="R882" i="15"/>
  <c r="R883" i="15"/>
  <c r="R884" i="15"/>
  <c r="R885" i="15"/>
  <c r="R886" i="15"/>
  <c r="R887" i="15"/>
  <c r="R888" i="15"/>
  <c r="R889" i="15"/>
  <c r="R890" i="15"/>
  <c r="R891" i="15"/>
  <c r="R892" i="15"/>
  <c r="R893" i="15"/>
  <c r="R894" i="15"/>
  <c r="R895" i="15"/>
  <c r="R896" i="15"/>
  <c r="R897" i="15"/>
  <c r="R898" i="15"/>
  <c r="R899" i="15"/>
  <c r="R900" i="15"/>
  <c r="R901" i="15"/>
  <c r="R902" i="15"/>
  <c r="R903" i="15"/>
  <c r="R904" i="15"/>
  <c r="R905" i="15"/>
  <c r="R906" i="15"/>
  <c r="R907" i="15"/>
  <c r="R908" i="15"/>
  <c r="R909" i="15"/>
  <c r="R910" i="15"/>
  <c r="R911" i="15"/>
  <c r="R912" i="15"/>
  <c r="R913" i="15"/>
  <c r="R914" i="15"/>
  <c r="R915" i="15"/>
  <c r="R916" i="15"/>
  <c r="R917" i="15"/>
  <c r="R918" i="15"/>
  <c r="R919" i="15"/>
  <c r="R920" i="15"/>
  <c r="R921" i="15"/>
  <c r="R922" i="15"/>
  <c r="R923" i="15"/>
  <c r="R924" i="15"/>
  <c r="R925" i="15"/>
  <c r="R926" i="15"/>
  <c r="R927" i="15"/>
  <c r="R928" i="15"/>
  <c r="R929" i="15"/>
  <c r="R930" i="15"/>
  <c r="R931" i="15"/>
  <c r="R932" i="15"/>
  <c r="R933" i="15"/>
  <c r="R934" i="15"/>
  <c r="R935" i="15"/>
  <c r="R936" i="15"/>
  <c r="R937" i="15"/>
  <c r="R938" i="15"/>
  <c r="R939" i="15"/>
  <c r="R940" i="15"/>
  <c r="R941" i="15"/>
  <c r="R942" i="15"/>
  <c r="R943" i="15"/>
  <c r="R944" i="15"/>
  <c r="R945" i="15"/>
  <c r="R2" i="15"/>
  <c r="Q13" i="15"/>
  <c r="Q14" i="15"/>
  <c r="Q21" i="15"/>
  <c r="Q22" i="15"/>
  <c r="Q37" i="15"/>
  <c r="Q38" i="15"/>
  <c r="Q39" i="15"/>
  <c r="Q53" i="15"/>
  <c r="Q61" i="15"/>
  <c r="Q62" i="15"/>
  <c r="Q77" i="15"/>
  <c r="Q78" i="15"/>
  <c r="Q85" i="15"/>
  <c r="Q101" i="15"/>
  <c r="Q102" i="15"/>
  <c r="Q117" i="15"/>
  <c r="Q121" i="15"/>
  <c r="Q125" i="15"/>
  <c r="Q141" i="15"/>
  <c r="Q142" i="15"/>
  <c r="Q160" i="15"/>
  <c r="Q161" i="15"/>
  <c r="Q165" i="15"/>
  <c r="Q181" i="15"/>
  <c r="Q185" i="15"/>
  <c r="Q199" i="15"/>
  <c r="Q200" i="15"/>
  <c r="Q201" i="15"/>
  <c r="Q205" i="15"/>
  <c r="Q224" i="15"/>
  <c r="Q225" i="15"/>
  <c r="Q239" i="15"/>
  <c r="Q240" i="15"/>
  <c r="Q241" i="15"/>
  <c r="Q245" i="15"/>
  <c r="Q263" i="15"/>
  <c r="Q264" i="15"/>
  <c r="Q265" i="15"/>
  <c r="Q279" i="15"/>
  <c r="Q280" i="15"/>
  <c r="Q281" i="15"/>
  <c r="Q288" i="15"/>
  <c r="Q302" i="15"/>
  <c r="Q303" i="15"/>
  <c r="Q304" i="15"/>
  <c r="Q305" i="15"/>
  <c r="Q319" i="15"/>
  <c r="Q320" i="15"/>
  <c r="Q327" i="15"/>
  <c r="Q328" i="15"/>
  <c r="Q342" i="15"/>
  <c r="Q343" i="15"/>
  <c r="Q344" i="15"/>
  <c r="Q345" i="15"/>
  <c r="Q359" i="15"/>
  <c r="Q366" i="15"/>
  <c r="Q367" i="15"/>
  <c r="Q368" i="15"/>
  <c r="Q382" i="15"/>
  <c r="Q383" i="15"/>
  <c r="Q384" i="15"/>
  <c r="Q391" i="15"/>
  <c r="Q405" i="15"/>
  <c r="Q406" i="15"/>
  <c r="Q407" i="15"/>
  <c r="Q408" i="15"/>
  <c r="Q422" i="15"/>
  <c r="Q423" i="15"/>
  <c r="Q430" i="15"/>
  <c r="Q431" i="15"/>
  <c r="Q445" i="15"/>
  <c r="Q446" i="15"/>
  <c r="Q447" i="15"/>
  <c r="Q448" i="15"/>
  <c r="Q462" i="15"/>
  <c r="Q469" i="15"/>
  <c r="Q470" i="15"/>
  <c r="Q471" i="15"/>
  <c r="Q485" i="15"/>
  <c r="Q486" i="15"/>
  <c r="Q487" i="15"/>
  <c r="Q494" i="15"/>
  <c r="Q509" i="15"/>
  <c r="Q510" i="15"/>
  <c r="Q511" i="15"/>
  <c r="Q525" i="15"/>
  <c r="Q526" i="15"/>
  <c r="Q533" i="15"/>
  <c r="Q534" i="15"/>
  <c r="Q549" i="15"/>
  <c r="Q550" i="15"/>
  <c r="Q551" i="15"/>
  <c r="Q565" i="15"/>
  <c r="Q573" i="15"/>
  <c r="Q574" i="15"/>
  <c r="Q589" i="15"/>
  <c r="Q590" i="15"/>
  <c r="Q606" i="15"/>
  <c r="Q607" i="15"/>
  <c r="Q608" i="15"/>
  <c r="Q609" i="15"/>
  <c r="Q621" i="15"/>
  <c r="Q622" i="15"/>
  <c r="Q629" i="15"/>
  <c r="Q639" i="15"/>
  <c r="Q640" i="15"/>
  <c r="Q641" i="15"/>
  <c r="Q654" i="15"/>
  <c r="Q661" i="15"/>
  <c r="Q662" i="15"/>
  <c r="Q680" i="15"/>
  <c r="Q700" i="15"/>
  <c r="Q704" i="15"/>
  <c r="Q705" i="15"/>
  <c r="Q716" i="15"/>
  <c r="Q724" i="15"/>
  <c r="Q728" i="15"/>
  <c r="Q729" i="15"/>
  <c r="Q730" i="15"/>
  <c r="Q740" i="15"/>
  <c r="Q744" i="15"/>
  <c r="Q764" i="15"/>
  <c r="Q768" i="15"/>
  <c r="Q769" i="15"/>
  <c r="Q780" i="15"/>
  <c r="Q788" i="15"/>
  <c r="Q792" i="15"/>
  <c r="Q793" i="15"/>
  <c r="Q794" i="15"/>
  <c r="Q804" i="15"/>
  <c r="Q808" i="15"/>
  <c r="Q828" i="15"/>
  <c r="Q832" i="15"/>
  <c r="Q833" i="15"/>
  <c r="Q844" i="15"/>
  <c r="Q852" i="15"/>
  <c r="Q856" i="15"/>
  <c r="Q857" i="15"/>
  <c r="Q858" i="15"/>
  <c r="Q868" i="15"/>
  <c r="Q871" i="15"/>
  <c r="Q876" i="15"/>
  <c r="Q879" i="15"/>
  <c r="Q880" i="15"/>
  <c r="Q881" i="15"/>
  <c r="Q900" i="15"/>
  <c r="Q903" i="15"/>
  <c r="Q908" i="15"/>
  <c r="Q911" i="15"/>
  <c r="Q912" i="15"/>
  <c r="Q913" i="15"/>
  <c r="P3" i="15"/>
  <c r="Q3" i="15" s="1"/>
  <c r="P4" i="15"/>
  <c r="Q4" i="15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P14" i="15"/>
  <c r="P15" i="15"/>
  <c r="Q15" i="15" s="1"/>
  <c r="P16" i="15"/>
  <c r="Q16" i="15" s="1"/>
  <c r="P17" i="15"/>
  <c r="Q17" i="15" s="1"/>
  <c r="P18" i="15"/>
  <c r="Q18" i="15" s="1"/>
  <c r="P19" i="15"/>
  <c r="Q19" i="15" s="1"/>
  <c r="P20" i="15"/>
  <c r="Q20" i="15" s="1"/>
  <c r="P21" i="15"/>
  <c r="P22" i="15"/>
  <c r="P23" i="15"/>
  <c r="Q23" i="15" s="1"/>
  <c r="P24" i="15"/>
  <c r="Q24" i="15" s="1"/>
  <c r="P25" i="15"/>
  <c r="Q25" i="15" s="1"/>
  <c r="P26" i="15"/>
  <c r="Q26" i="15" s="1"/>
  <c r="P27" i="15"/>
  <c r="Q27" i="15" s="1"/>
  <c r="P28" i="15"/>
  <c r="Q28" i="15" s="1"/>
  <c r="P29" i="15"/>
  <c r="Q29" i="15" s="1"/>
  <c r="P30" i="15"/>
  <c r="Q30" i="15" s="1"/>
  <c r="P31" i="15"/>
  <c r="Q31" i="15" s="1"/>
  <c r="P32" i="15"/>
  <c r="Q32" i="15" s="1"/>
  <c r="P33" i="15"/>
  <c r="Q33" i="15" s="1"/>
  <c r="P34" i="15"/>
  <c r="Q34" i="15" s="1"/>
  <c r="P35" i="15"/>
  <c r="Q35" i="15" s="1"/>
  <c r="P36" i="15"/>
  <c r="Q36" i="15" s="1"/>
  <c r="P37" i="15"/>
  <c r="P38" i="15"/>
  <c r="P39" i="15"/>
  <c r="P40" i="15"/>
  <c r="Q40" i="15" s="1"/>
  <c r="P41" i="15"/>
  <c r="Q41" i="15" s="1"/>
  <c r="P42" i="15"/>
  <c r="Q42" i="15" s="1"/>
  <c r="P43" i="15"/>
  <c r="Q43" i="15" s="1"/>
  <c r="P44" i="15"/>
  <c r="Q44" i="15" s="1"/>
  <c r="P45" i="15"/>
  <c r="Q45" i="15" s="1"/>
  <c r="P46" i="15"/>
  <c r="Q46" i="15" s="1"/>
  <c r="P47" i="15"/>
  <c r="Q47" i="15" s="1"/>
  <c r="P48" i="15"/>
  <c r="Q48" i="15" s="1"/>
  <c r="P49" i="15"/>
  <c r="Q49" i="15" s="1"/>
  <c r="P50" i="15"/>
  <c r="Q50" i="15" s="1"/>
  <c r="P51" i="15"/>
  <c r="Q51" i="15" s="1"/>
  <c r="P52" i="15"/>
  <c r="Q52" i="15" s="1"/>
  <c r="P53" i="15"/>
  <c r="P54" i="15"/>
  <c r="Q54" i="15" s="1"/>
  <c r="P55" i="15"/>
  <c r="Q55" i="15" s="1"/>
  <c r="P56" i="15"/>
  <c r="Q56" i="15" s="1"/>
  <c r="P57" i="15"/>
  <c r="Q57" i="15" s="1"/>
  <c r="P58" i="15"/>
  <c r="Q58" i="15" s="1"/>
  <c r="P59" i="15"/>
  <c r="Q59" i="15" s="1"/>
  <c r="P60" i="15"/>
  <c r="Q60" i="15" s="1"/>
  <c r="P61" i="15"/>
  <c r="P62" i="15"/>
  <c r="P63" i="15"/>
  <c r="Q63" i="15" s="1"/>
  <c r="P64" i="15"/>
  <c r="Q64" i="15" s="1"/>
  <c r="P65" i="15"/>
  <c r="Q65" i="15" s="1"/>
  <c r="P66" i="15"/>
  <c r="Q66" i="15" s="1"/>
  <c r="P67" i="15"/>
  <c r="Q67" i="15" s="1"/>
  <c r="P68" i="15"/>
  <c r="Q68" i="15" s="1"/>
  <c r="P69" i="15"/>
  <c r="Q69" i="15" s="1"/>
  <c r="P70" i="15"/>
  <c r="Q70" i="15" s="1"/>
  <c r="P71" i="15"/>
  <c r="Q71" i="15" s="1"/>
  <c r="P72" i="15"/>
  <c r="Q72" i="15" s="1"/>
  <c r="P73" i="15"/>
  <c r="Q73" i="15" s="1"/>
  <c r="P74" i="15"/>
  <c r="Q74" i="15" s="1"/>
  <c r="P75" i="15"/>
  <c r="Q75" i="15" s="1"/>
  <c r="P76" i="15"/>
  <c r="Q76" i="15" s="1"/>
  <c r="P77" i="15"/>
  <c r="P78" i="15"/>
  <c r="P79" i="15"/>
  <c r="Q79" i="15" s="1"/>
  <c r="P80" i="15"/>
  <c r="Q80" i="15" s="1"/>
  <c r="P81" i="15"/>
  <c r="Q81" i="15" s="1"/>
  <c r="P82" i="15"/>
  <c r="Q82" i="15" s="1"/>
  <c r="P83" i="15"/>
  <c r="Q83" i="15" s="1"/>
  <c r="P84" i="15"/>
  <c r="Q84" i="15" s="1"/>
  <c r="P85" i="15"/>
  <c r="P86" i="15"/>
  <c r="Q86" i="15" s="1"/>
  <c r="P87" i="15"/>
  <c r="Q87" i="15" s="1"/>
  <c r="P88" i="15"/>
  <c r="Q88" i="15" s="1"/>
  <c r="P89" i="15"/>
  <c r="Q89" i="15" s="1"/>
  <c r="P90" i="15"/>
  <c r="Q90" i="15" s="1"/>
  <c r="P91" i="15"/>
  <c r="Q91" i="15" s="1"/>
  <c r="P92" i="15"/>
  <c r="Q92" i="15" s="1"/>
  <c r="P93" i="15"/>
  <c r="Q93" i="15" s="1"/>
  <c r="P94" i="15"/>
  <c r="Q94" i="15" s="1"/>
  <c r="P95" i="15"/>
  <c r="Q95" i="15" s="1"/>
  <c r="P96" i="15"/>
  <c r="Q96" i="15" s="1"/>
  <c r="P97" i="15"/>
  <c r="Q97" i="15" s="1"/>
  <c r="P98" i="15"/>
  <c r="Q98" i="15" s="1"/>
  <c r="P99" i="15"/>
  <c r="Q99" i="15" s="1"/>
  <c r="P100" i="15"/>
  <c r="Q100" i="15" s="1"/>
  <c r="P101" i="15"/>
  <c r="P102" i="15"/>
  <c r="P103" i="15"/>
  <c r="Q103" i="15" s="1"/>
  <c r="P104" i="15"/>
  <c r="Q104" i="15" s="1"/>
  <c r="P105" i="15"/>
  <c r="Q105" i="15" s="1"/>
  <c r="P106" i="15"/>
  <c r="Q106" i="15" s="1"/>
  <c r="P107" i="15"/>
  <c r="Q107" i="15" s="1"/>
  <c r="P108" i="15"/>
  <c r="Q108" i="15" s="1"/>
  <c r="P109" i="15"/>
  <c r="Q109" i="15" s="1"/>
  <c r="P110" i="15"/>
  <c r="Q110" i="15" s="1"/>
  <c r="P111" i="15"/>
  <c r="Q111" i="15" s="1"/>
  <c r="P112" i="15"/>
  <c r="Q112" i="15" s="1"/>
  <c r="P113" i="15"/>
  <c r="Q113" i="15" s="1"/>
  <c r="P114" i="15"/>
  <c r="Q114" i="15" s="1"/>
  <c r="P115" i="15"/>
  <c r="Q115" i="15" s="1"/>
  <c r="P116" i="15"/>
  <c r="Q116" i="15" s="1"/>
  <c r="P117" i="15"/>
  <c r="P118" i="15"/>
  <c r="Q118" i="15" s="1"/>
  <c r="P119" i="15"/>
  <c r="Q119" i="15" s="1"/>
  <c r="P120" i="15"/>
  <c r="Q120" i="15" s="1"/>
  <c r="P121" i="15"/>
  <c r="P122" i="15"/>
  <c r="Q122" i="15" s="1"/>
  <c r="P123" i="15"/>
  <c r="Q123" i="15" s="1"/>
  <c r="P124" i="15"/>
  <c r="Q124" i="15" s="1"/>
  <c r="P125" i="15"/>
  <c r="P126" i="15"/>
  <c r="Q126" i="15" s="1"/>
  <c r="P127" i="15"/>
  <c r="Q127" i="15" s="1"/>
  <c r="P128" i="15"/>
  <c r="Q128" i="15" s="1"/>
  <c r="P129" i="15"/>
  <c r="Q129" i="15" s="1"/>
  <c r="P130" i="15"/>
  <c r="Q130" i="15" s="1"/>
  <c r="P131" i="15"/>
  <c r="Q131" i="15" s="1"/>
  <c r="P132" i="15"/>
  <c r="Q132" i="15" s="1"/>
  <c r="P133" i="15"/>
  <c r="Q133" i="15" s="1"/>
  <c r="P134" i="15"/>
  <c r="Q134" i="15" s="1"/>
  <c r="P135" i="15"/>
  <c r="Q135" i="15" s="1"/>
  <c r="P136" i="15"/>
  <c r="Q136" i="15" s="1"/>
  <c r="P137" i="15"/>
  <c r="Q137" i="15" s="1"/>
  <c r="P138" i="15"/>
  <c r="Q138" i="15" s="1"/>
  <c r="P139" i="15"/>
  <c r="Q139" i="15" s="1"/>
  <c r="P140" i="15"/>
  <c r="Q140" i="15" s="1"/>
  <c r="P141" i="15"/>
  <c r="P142" i="15"/>
  <c r="P143" i="15"/>
  <c r="Q143" i="15" s="1"/>
  <c r="P144" i="15"/>
  <c r="Q144" i="15" s="1"/>
  <c r="P145" i="15"/>
  <c r="Q145" i="15" s="1"/>
  <c r="P146" i="15"/>
  <c r="Q146" i="15" s="1"/>
  <c r="P147" i="15"/>
  <c r="Q147" i="15" s="1"/>
  <c r="P148" i="15"/>
  <c r="Q148" i="15" s="1"/>
  <c r="P149" i="15"/>
  <c r="Q149" i="15" s="1"/>
  <c r="P150" i="15"/>
  <c r="Q150" i="15" s="1"/>
  <c r="P151" i="15"/>
  <c r="Q151" i="15" s="1"/>
  <c r="P152" i="15"/>
  <c r="Q152" i="15" s="1"/>
  <c r="P153" i="15"/>
  <c r="Q153" i="15" s="1"/>
  <c r="P154" i="15"/>
  <c r="Q154" i="15" s="1"/>
  <c r="P155" i="15"/>
  <c r="Q155" i="15" s="1"/>
  <c r="P156" i="15"/>
  <c r="Q156" i="15" s="1"/>
  <c r="P157" i="15"/>
  <c r="Q157" i="15" s="1"/>
  <c r="P158" i="15"/>
  <c r="Q158" i="15" s="1"/>
  <c r="P159" i="15"/>
  <c r="Q159" i="15" s="1"/>
  <c r="P160" i="15"/>
  <c r="P161" i="15"/>
  <c r="P162" i="15"/>
  <c r="Q162" i="15" s="1"/>
  <c r="P163" i="15"/>
  <c r="Q163" i="15" s="1"/>
  <c r="P164" i="15"/>
  <c r="Q164" i="15" s="1"/>
  <c r="P165" i="15"/>
  <c r="P166" i="15"/>
  <c r="Q166" i="15" s="1"/>
  <c r="P167" i="15"/>
  <c r="Q167" i="15" s="1"/>
  <c r="P168" i="15"/>
  <c r="Q168" i="15" s="1"/>
  <c r="P169" i="15"/>
  <c r="Q169" i="15" s="1"/>
  <c r="P170" i="15"/>
  <c r="Q170" i="15" s="1"/>
  <c r="P171" i="15"/>
  <c r="Q171" i="15" s="1"/>
  <c r="P172" i="15"/>
  <c r="Q172" i="15" s="1"/>
  <c r="P173" i="15"/>
  <c r="Q173" i="15" s="1"/>
  <c r="P174" i="15"/>
  <c r="Q174" i="15" s="1"/>
  <c r="P175" i="15"/>
  <c r="Q175" i="15" s="1"/>
  <c r="P176" i="15"/>
  <c r="Q176" i="15" s="1"/>
  <c r="P177" i="15"/>
  <c r="Q177" i="15" s="1"/>
  <c r="P178" i="15"/>
  <c r="Q178" i="15" s="1"/>
  <c r="P179" i="15"/>
  <c r="Q179" i="15" s="1"/>
  <c r="P180" i="15"/>
  <c r="Q180" i="15" s="1"/>
  <c r="P181" i="15"/>
  <c r="P182" i="15"/>
  <c r="Q182" i="15" s="1"/>
  <c r="P183" i="15"/>
  <c r="Q183" i="15" s="1"/>
  <c r="P184" i="15"/>
  <c r="Q184" i="15" s="1"/>
  <c r="P185" i="15"/>
  <c r="P186" i="15"/>
  <c r="Q186" i="15" s="1"/>
  <c r="P187" i="15"/>
  <c r="Q187" i="15" s="1"/>
  <c r="P188" i="15"/>
  <c r="Q188" i="15" s="1"/>
  <c r="P189" i="15"/>
  <c r="Q189" i="15" s="1"/>
  <c r="P190" i="15"/>
  <c r="Q190" i="15" s="1"/>
  <c r="P191" i="15"/>
  <c r="Q191" i="15" s="1"/>
  <c r="P192" i="15"/>
  <c r="Q192" i="15" s="1"/>
  <c r="P193" i="15"/>
  <c r="Q193" i="15" s="1"/>
  <c r="P194" i="15"/>
  <c r="Q194" i="15" s="1"/>
  <c r="P195" i="15"/>
  <c r="Q195" i="15" s="1"/>
  <c r="P196" i="15"/>
  <c r="Q196" i="15" s="1"/>
  <c r="P197" i="15"/>
  <c r="Q197" i="15" s="1"/>
  <c r="P198" i="15"/>
  <c r="Q198" i="15" s="1"/>
  <c r="P199" i="15"/>
  <c r="P200" i="15"/>
  <c r="P201" i="15"/>
  <c r="P202" i="15"/>
  <c r="Q202" i="15" s="1"/>
  <c r="P203" i="15"/>
  <c r="Q203" i="15" s="1"/>
  <c r="P204" i="15"/>
  <c r="Q204" i="15" s="1"/>
  <c r="P205" i="15"/>
  <c r="P206" i="15"/>
  <c r="Q206" i="15" s="1"/>
  <c r="P207" i="15"/>
  <c r="Q207" i="15" s="1"/>
  <c r="P208" i="15"/>
  <c r="Q208" i="15" s="1"/>
  <c r="P209" i="15"/>
  <c r="Q209" i="15" s="1"/>
  <c r="P210" i="15"/>
  <c r="Q210" i="15" s="1"/>
  <c r="P211" i="15"/>
  <c r="Q211" i="15" s="1"/>
  <c r="P212" i="15"/>
  <c r="Q212" i="15" s="1"/>
  <c r="P213" i="15"/>
  <c r="Q213" i="15" s="1"/>
  <c r="P214" i="15"/>
  <c r="Q214" i="15" s="1"/>
  <c r="P215" i="15"/>
  <c r="Q215" i="15" s="1"/>
  <c r="P216" i="15"/>
  <c r="Q216" i="15" s="1"/>
  <c r="P217" i="15"/>
  <c r="Q217" i="15" s="1"/>
  <c r="P218" i="15"/>
  <c r="Q218" i="15" s="1"/>
  <c r="P219" i="15"/>
  <c r="Q219" i="15" s="1"/>
  <c r="P220" i="15"/>
  <c r="Q220" i="15" s="1"/>
  <c r="P221" i="15"/>
  <c r="Q221" i="15" s="1"/>
  <c r="P222" i="15"/>
  <c r="Q222" i="15" s="1"/>
  <c r="P223" i="15"/>
  <c r="Q223" i="15" s="1"/>
  <c r="P224" i="15"/>
  <c r="P225" i="15"/>
  <c r="P226" i="15"/>
  <c r="Q226" i="15" s="1"/>
  <c r="P227" i="15"/>
  <c r="Q227" i="15" s="1"/>
  <c r="P228" i="15"/>
  <c r="Q228" i="15" s="1"/>
  <c r="P229" i="15"/>
  <c r="Q229" i="15" s="1"/>
  <c r="P230" i="15"/>
  <c r="Q230" i="15" s="1"/>
  <c r="P231" i="15"/>
  <c r="Q231" i="15" s="1"/>
  <c r="P232" i="15"/>
  <c r="Q232" i="15" s="1"/>
  <c r="P233" i="15"/>
  <c r="Q233" i="15" s="1"/>
  <c r="P234" i="15"/>
  <c r="Q234" i="15" s="1"/>
  <c r="P235" i="15"/>
  <c r="Q235" i="15" s="1"/>
  <c r="P236" i="15"/>
  <c r="Q236" i="15" s="1"/>
  <c r="P237" i="15"/>
  <c r="Q237" i="15" s="1"/>
  <c r="P238" i="15"/>
  <c r="Q238" i="15" s="1"/>
  <c r="P239" i="15"/>
  <c r="P240" i="15"/>
  <c r="P241" i="15"/>
  <c r="P242" i="15"/>
  <c r="Q242" i="15" s="1"/>
  <c r="P243" i="15"/>
  <c r="Q243" i="15" s="1"/>
  <c r="P244" i="15"/>
  <c r="Q244" i="15" s="1"/>
  <c r="P245" i="15"/>
  <c r="P246" i="15"/>
  <c r="Q246" i="15" s="1"/>
  <c r="P247" i="15"/>
  <c r="Q247" i="15" s="1"/>
  <c r="P248" i="15"/>
  <c r="Q248" i="15" s="1"/>
  <c r="P249" i="15"/>
  <c r="Q249" i="15" s="1"/>
  <c r="P250" i="15"/>
  <c r="Q250" i="15" s="1"/>
  <c r="P251" i="15"/>
  <c r="Q251" i="15" s="1"/>
  <c r="P252" i="15"/>
  <c r="Q252" i="15" s="1"/>
  <c r="P253" i="15"/>
  <c r="Q253" i="15" s="1"/>
  <c r="P254" i="15"/>
  <c r="Q254" i="15" s="1"/>
  <c r="P255" i="15"/>
  <c r="Q255" i="15" s="1"/>
  <c r="P256" i="15"/>
  <c r="Q256" i="15" s="1"/>
  <c r="P257" i="15"/>
  <c r="Q257" i="15" s="1"/>
  <c r="P258" i="15"/>
  <c r="Q258" i="15" s="1"/>
  <c r="P259" i="15"/>
  <c r="Q259" i="15" s="1"/>
  <c r="P260" i="15"/>
  <c r="Q260" i="15" s="1"/>
  <c r="P261" i="15"/>
  <c r="Q261" i="15" s="1"/>
  <c r="P262" i="15"/>
  <c r="Q262" i="15" s="1"/>
  <c r="P263" i="15"/>
  <c r="P264" i="15"/>
  <c r="P265" i="15"/>
  <c r="P266" i="15"/>
  <c r="Q266" i="15" s="1"/>
  <c r="P267" i="15"/>
  <c r="Q267" i="15" s="1"/>
  <c r="P268" i="15"/>
  <c r="Q268" i="15" s="1"/>
  <c r="P269" i="15"/>
  <c r="Q269" i="15" s="1"/>
  <c r="P270" i="15"/>
  <c r="Q270" i="15" s="1"/>
  <c r="P271" i="15"/>
  <c r="Q271" i="15" s="1"/>
  <c r="P272" i="15"/>
  <c r="Q272" i="15" s="1"/>
  <c r="P273" i="15"/>
  <c r="Q273" i="15" s="1"/>
  <c r="P274" i="15"/>
  <c r="Q274" i="15" s="1"/>
  <c r="P275" i="15"/>
  <c r="Q275" i="15" s="1"/>
  <c r="P276" i="15"/>
  <c r="Q276" i="15" s="1"/>
  <c r="P277" i="15"/>
  <c r="Q277" i="15" s="1"/>
  <c r="P278" i="15"/>
  <c r="Q278" i="15" s="1"/>
  <c r="P279" i="15"/>
  <c r="P280" i="15"/>
  <c r="P281" i="15"/>
  <c r="P282" i="15"/>
  <c r="Q282" i="15" s="1"/>
  <c r="P283" i="15"/>
  <c r="Q283" i="15" s="1"/>
  <c r="P284" i="15"/>
  <c r="Q284" i="15" s="1"/>
  <c r="P285" i="15"/>
  <c r="Q285" i="15" s="1"/>
  <c r="P286" i="15"/>
  <c r="Q286" i="15" s="1"/>
  <c r="P287" i="15"/>
  <c r="Q287" i="15" s="1"/>
  <c r="P288" i="15"/>
  <c r="P289" i="15"/>
  <c r="Q289" i="15" s="1"/>
  <c r="P290" i="15"/>
  <c r="Q290" i="15" s="1"/>
  <c r="P291" i="15"/>
  <c r="Q291" i="15" s="1"/>
  <c r="P292" i="15"/>
  <c r="Q292" i="15" s="1"/>
  <c r="P293" i="15"/>
  <c r="Q293" i="15" s="1"/>
  <c r="P294" i="15"/>
  <c r="Q294" i="15" s="1"/>
  <c r="P295" i="15"/>
  <c r="Q295" i="15" s="1"/>
  <c r="P296" i="15"/>
  <c r="Q296" i="15" s="1"/>
  <c r="P297" i="15"/>
  <c r="Q297" i="15" s="1"/>
  <c r="P298" i="15"/>
  <c r="Q298" i="15" s="1"/>
  <c r="P299" i="15"/>
  <c r="Q299" i="15" s="1"/>
  <c r="P300" i="15"/>
  <c r="Q300" i="15" s="1"/>
  <c r="P301" i="15"/>
  <c r="Q301" i="15" s="1"/>
  <c r="P302" i="15"/>
  <c r="P303" i="15"/>
  <c r="P304" i="15"/>
  <c r="P305" i="15"/>
  <c r="P306" i="15"/>
  <c r="Q306" i="15" s="1"/>
  <c r="P307" i="15"/>
  <c r="Q307" i="15" s="1"/>
  <c r="P308" i="15"/>
  <c r="Q308" i="15" s="1"/>
  <c r="P309" i="15"/>
  <c r="Q309" i="15" s="1"/>
  <c r="P310" i="15"/>
  <c r="Q310" i="15" s="1"/>
  <c r="P311" i="15"/>
  <c r="Q311" i="15" s="1"/>
  <c r="P312" i="15"/>
  <c r="Q312" i="15" s="1"/>
  <c r="P313" i="15"/>
  <c r="Q313" i="15" s="1"/>
  <c r="P314" i="15"/>
  <c r="Q314" i="15" s="1"/>
  <c r="P315" i="15"/>
  <c r="Q315" i="15" s="1"/>
  <c r="P316" i="15"/>
  <c r="Q316" i="15" s="1"/>
  <c r="P317" i="15"/>
  <c r="Q317" i="15" s="1"/>
  <c r="P318" i="15"/>
  <c r="Q318" i="15" s="1"/>
  <c r="P319" i="15"/>
  <c r="P320" i="15"/>
  <c r="P321" i="15"/>
  <c r="Q321" i="15" s="1"/>
  <c r="P322" i="15"/>
  <c r="Q322" i="15" s="1"/>
  <c r="P323" i="15"/>
  <c r="Q323" i="15" s="1"/>
  <c r="P324" i="15"/>
  <c r="Q324" i="15" s="1"/>
  <c r="P325" i="15"/>
  <c r="Q325" i="15" s="1"/>
  <c r="P326" i="15"/>
  <c r="Q326" i="15" s="1"/>
  <c r="P327" i="15"/>
  <c r="P328" i="15"/>
  <c r="P329" i="15"/>
  <c r="Q329" i="15" s="1"/>
  <c r="P330" i="15"/>
  <c r="Q330" i="15" s="1"/>
  <c r="P331" i="15"/>
  <c r="Q331" i="15" s="1"/>
  <c r="P332" i="15"/>
  <c r="Q332" i="15" s="1"/>
  <c r="P333" i="15"/>
  <c r="Q333" i="15" s="1"/>
  <c r="P334" i="15"/>
  <c r="Q334" i="15" s="1"/>
  <c r="P335" i="15"/>
  <c r="Q335" i="15" s="1"/>
  <c r="P336" i="15"/>
  <c r="Q336" i="15" s="1"/>
  <c r="P337" i="15"/>
  <c r="Q337" i="15" s="1"/>
  <c r="P338" i="15"/>
  <c r="Q338" i="15" s="1"/>
  <c r="P339" i="15"/>
  <c r="Q339" i="15" s="1"/>
  <c r="P340" i="15"/>
  <c r="Q340" i="15" s="1"/>
  <c r="P341" i="15"/>
  <c r="Q341" i="15" s="1"/>
  <c r="P342" i="15"/>
  <c r="P343" i="15"/>
  <c r="P344" i="15"/>
  <c r="P345" i="15"/>
  <c r="P346" i="15"/>
  <c r="Q346" i="15" s="1"/>
  <c r="P347" i="15"/>
  <c r="Q347" i="15" s="1"/>
  <c r="P348" i="15"/>
  <c r="Q348" i="15" s="1"/>
  <c r="P349" i="15"/>
  <c r="Q349" i="15" s="1"/>
  <c r="P350" i="15"/>
  <c r="Q350" i="15" s="1"/>
  <c r="P351" i="15"/>
  <c r="Q351" i="15" s="1"/>
  <c r="P352" i="15"/>
  <c r="Q352" i="15" s="1"/>
  <c r="P353" i="15"/>
  <c r="Q353" i="15" s="1"/>
  <c r="P354" i="15"/>
  <c r="Q354" i="15" s="1"/>
  <c r="P355" i="15"/>
  <c r="Q355" i="15" s="1"/>
  <c r="P356" i="15"/>
  <c r="Q356" i="15" s="1"/>
  <c r="P357" i="15"/>
  <c r="Q357" i="15" s="1"/>
  <c r="P358" i="15"/>
  <c r="Q358" i="15" s="1"/>
  <c r="P359" i="15"/>
  <c r="P360" i="15"/>
  <c r="Q360" i="15" s="1"/>
  <c r="P361" i="15"/>
  <c r="Q361" i="15" s="1"/>
  <c r="P362" i="15"/>
  <c r="Q362" i="15" s="1"/>
  <c r="P363" i="15"/>
  <c r="Q363" i="15" s="1"/>
  <c r="P364" i="15"/>
  <c r="Q364" i="15" s="1"/>
  <c r="P365" i="15"/>
  <c r="Q365" i="15" s="1"/>
  <c r="P366" i="15"/>
  <c r="P367" i="15"/>
  <c r="P368" i="15"/>
  <c r="P369" i="15"/>
  <c r="Q369" i="15" s="1"/>
  <c r="P370" i="15"/>
  <c r="Q370" i="15" s="1"/>
  <c r="P371" i="15"/>
  <c r="Q371" i="15" s="1"/>
  <c r="P372" i="15"/>
  <c r="Q372" i="15" s="1"/>
  <c r="P373" i="15"/>
  <c r="Q373" i="15" s="1"/>
  <c r="P374" i="15"/>
  <c r="Q374" i="15" s="1"/>
  <c r="P375" i="15"/>
  <c r="Q375" i="15" s="1"/>
  <c r="P376" i="15"/>
  <c r="Q376" i="15" s="1"/>
  <c r="P377" i="15"/>
  <c r="Q377" i="15" s="1"/>
  <c r="P378" i="15"/>
  <c r="Q378" i="15" s="1"/>
  <c r="P379" i="15"/>
  <c r="Q379" i="15" s="1"/>
  <c r="P380" i="15"/>
  <c r="Q380" i="15" s="1"/>
  <c r="P381" i="15"/>
  <c r="Q381" i="15" s="1"/>
  <c r="P382" i="15"/>
  <c r="P383" i="15"/>
  <c r="P384" i="15"/>
  <c r="P385" i="15"/>
  <c r="Q385" i="15" s="1"/>
  <c r="P386" i="15"/>
  <c r="Q386" i="15" s="1"/>
  <c r="P387" i="15"/>
  <c r="Q387" i="15" s="1"/>
  <c r="P388" i="15"/>
  <c r="Q388" i="15" s="1"/>
  <c r="P389" i="15"/>
  <c r="Q389" i="15" s="1"/>
  <c r="P390" i="15"/>
  <c r="Q390" i="15" s="1"/>
  <c r="P391" i="15"/>
  <c r="P392" i="15"/>
  <c r="Q392" i="15" s="1"/>
  <c r="P393" i="15"/>
  <c r="Q393" i="15" s="1"/>
  <c r="P394" i="15"/>
  <c r="Q394" i="15" s="1"/>
  <c r="P395" i="15"/>
  <c r="Q395" i="15" s="1"/>
  <c r="P396" i="15"/>
  <c r="Q396" i="15" s="1"/>
  <c r="P397" i="15"/>
  <c r="Q397" i="15" s="1"/>
  <c r="P398" i="15"/>
  <c r="Q398" i="15" s="1"/>
  <c r="P399" i="15"/>
  <c r="Q399" i="15" s="1"/>
  <c r="P400" i="15"/>
  <c r="Q400" i="15" s="1"/>
  <c r="P401" i="15"/>
  <c r="Q401" i="15" s="1"/>
  <c r="P402" i="15"/>
  <c r="Q402" i="15" s="1"/>
  <c r="P403" i="15"/>
  <c r="Q403" i="15" s="1"/>
  <c r="P404" i="15"/>
  <c r="Q404" i="15" s="1"/>
  <c r="P405" i="15"/>
  <c r="P406" i="15"/>
  <c r="P407" i="15"/>
  <c r="P408" i="15"/>
  <c r="P409" i="15"/>
  <c r="Q409" i="15" s="1"/>
  <c r="P410" i="15"/>
  <c r="Q410" i="15" s="1"/>
  <c r="P411" i="15"/>
  <c r="Q411" i="15" s="1"/>
  <c r="P412" i="15"/>
  <c r="Q412" i="15" s="1"/>
  <c r="P413" i="15"/>
  <c r="Q413" i="15" s="1"/>
  <c r="P414" i="15"/>
  <c r="Q414" i="15" s="1"/>
  <c r="P415" i="15"/>
  <c r="Q415" i="15" s="1"/>
  <c r="P416" i="15"/>
  <c r="Q416" i="15" s="1"/>
  <c r="P417" i="15"/>
  <c r="Q417" i="15" s="1"/>
  <c r="P418" i="15"/>
  <c r="Q418" i="15" s="1"/>
  <c r="P419" i="15"/>
  <c r="Q419" i="15" s="1"/>
  <c r="P420" i="15"/>
  <c r="Q420" i="15" s="1"/>
  <c r="P421" i="15"/>
  <c r="Q421" i="15" s="1"/>
  <c r="P422" i="15"/>
  <c r="P423" i="15"/>
  <c r="P424" i="15"/>
  <c r="Q424" i="15" s="1"/>
  <c r="P425" i="15"/>
  <c r="Q425" i="15" s="1"/>
  <c r="P426" i="15"/>
  <c r="Q426" i="15" s="1"/>
  <c r="P427" i="15"/>
  <c r="Q427" i="15" s="1"/>
  <c r="P428" i="15"/>
  <c r="Q428" i="15" s="1"/>
  <c r="P429" i="15"/>
  <c r="Q429" i="15" s="1"/>
  <c r="P430" i="15"/>
  <c r="P431" i="15"/>
  <c r="P432" i="15"/>
  <c r="Q432" i="15" s="1"/>
  <c r="P433" i="15"/>
  <c r="Q433" i="15" s="1"/>
  <c r="P434" i="15"/>
  <c r="Q434" i="15" s="1"/>
  <c r="P435" i="15"/>
  <c r="Q435" i="15" s="1"/>
  <c r="P436" i="15"/>
  <c r="Q436" i="15" s="1"/>
  <c r="P437" i="15"/>
  <c r="Q437" i="15" s="1"/>
  <c r="P438" i="15"/>
  <c r="Q438" i="15" s="1"/>
  <c r="P439" i="15"/>
  <c r="Q439" i="15" s="1"/>
  <c r="P440" i="15"/>
  <c r="Q440" i="15" s="1"/>
  <c r="P441" i="15"/>
  <c r="Q441" i="15" s="1"/>
  <c r="P442" i="15"/>
  <c r="Q442" i="15" s="1"/>
  <c r="P443" i="15"/>
  <c r="Q443" i="15" s="1"/>
  <c r="P444" i="15"/>
  <c r="Q444" i="15" s="1"/>
  <c r="P445" i="15"/>
  <c r="P446" i="15"/>
  <c r="P447" i="15"/>
  <c r="P448" i="15"/>
  <c r="P449" i="15"/>
  <c r="Q449" i="15" s="1"/>
  <c r="P450" i="15"/>
  <c r="Q450" i="15" s="1"/>
  <c r="P451" i="15"/>
  <c r="Q451" i="15" s="1"/>
  <c r="P452" i="15"/>
  <c r="Q452" i="15" s="1"/>
  <c r="P453" i="15"/>
  <c r="Q453" i="15" s="1"/>
  <c r="P454" i="15"/>
  <c r="Q454" i="15" s="1"/>
  <c r="P455" i="15"/>
  <c r="Q455" i="15" s="1"/>
  <c r="P456" i="15"/>
  <c r="Q456" i="15" s="1"/>
  <c r="P457" i="15"/>
  <c r="Q457" i="15" s="1"/>
  <c r="P458" i="15"/>
  <c r="Q458" i="15" s="1"/>
  <c r="P459" i="15"/>
  <c r="Q459" i="15" s="1"/>
  <c r="P460" i="15"/>
  <c r="Q460" i="15" s="1"/>
  <c r="P461" i="15"/>
  <c r="Q461" i="15" s="1"/>
  <c r="P462" i="15"/>
  <c r="P463" i="15"/>
  <c r="Q463" i="15" s="1"/>
  <c r="P464" i="15"/>
  <c r="Q464" i="15" s="1"/>
  <c r="P465" i="15"/>
  <c r="Q465" i="15" s="1"/>
  <c r="P466" i="15"/>
  <c r="Q466" i="15" s="1"/>
  <c r="P467" i="15"/>
  <c r="Q467" i="15" s="1"/>
  <c r="P468" i="15"/>
  <c r="Q468" i="15" s="1"/>
  <c r="P469" i="15"/>
  <c r="P470" i="15"/>
  <c r="P471" i="15"/>
  <c r="P472" i="15"/>
  <c r="Q472" i="15" s="1"/>
  <c r="P473" i="15"/>
  <c r="Q473" i="15" s="1"/>
  <c r="P474" i="15"/>
  <c r="Q474" i="15" s="1"/>
  <c r="P475" i="15"/>
  <c r="Q475" i="15" s="1"/>
  <c r="P476" i="15"/>
  <c r="Q476" i="15" s="1"/>
  <c r="P477" i="15"/>
  <c r="Q477" i="15" s="1"/>
  <c r="P478" i="15"/>
  <c r="Q478" i="15" s="1"/>
  <c r="P479" i="15"/>
  <c r="Q479" i="15" s="1"/>
  <c r="P480" i="15"/>
  <c r="Q480" i="15" s="1"/>
  <c r="P481" i="15"/>
  <c r="Q481" i="15" s="1"/>
  <c r="P482" i="15"/>
  <c r="Q482" i="15" s="1"/>
  <c r="P483" i="15"/>
  <c r="Q483" i="15" s="1"/>
  <c r="P484" i="15"/>
  <c r="Q484" i="15" s="1"/>
  <c r="P485" i="15"/>
  <c r="P486" i="15"/>
  <c r="P487" i="15"/>
  <c r="P488" i="15"/>
  <c r="Q488" i="15" s="1"/>
  <c r="P489" i="15"/>
  <c r="Q489" i="15" s="1"/>
  <c r="P490" i="15"/>
  <c r="Q490" i="15" s="1"/>
  <c r="P491" i="15"/>
  <c r="Q491" i="15" s="1"/>
  <c r="P492" i="15"/>
  <c r="Q492" i="15" s="1"/>
  <c r="P493" i="15"/>
  <c r="Q493" i="15" s="1"/>
  <c r="P494" i="15"/>
  <c r="P495" i="15"/>
  <c r="Q495" i="15" s="1"/>
  <c r="P496" i="15"/>
  <c r="Q496" i="15" s="1"/>
  <c r="P497" i="15"/>
  <c r="Q497" i="15" s="1"/>
  <c r="P498" i="15"/>
  <c r="Q498" i="15" s="1"/>
  <c r="P499" i="15"/>
  <c r="Q499" i="15" s="1"/>
  <c r="P500" i="15"/>
  <c r="Q500" i="15" s="1"/>
  <c r="P501" i="15"/>
  <c r="Q501" i="15" s="1"/>
  <c r="P502" i="15"/>
  <c r="Q502" i="15" s="1"/>
  <c r="P503" i="15"/>
  <c r="Q503" i="15" s="1"/>
  <c r="P504" i="15"/>
  <c r="Q504" i="15" s="1"/>
  <c r="P505" i="15"/>
  <c r="Q505" i="15" s="1"/>
  <c r="P506" i="15"/>
  <c r="Q506" i="15" s="1"/>
  <c r="P507" i="15"/>
  <c r="Q507" i="15" s="1"/>
  <c r="P508" i="15"/>
  <c r="Q508" i="15" s="1"/>
  <c r="P509" i="15"/>
  <c r="P510" i="15"/>
  <c r="P511" i="15"/>
  <c r="P512" i="15"/>
  <c r="Q512" i="15" s="1"/>
  <c r="P513" i="15"/>
  <c r="Q513" i="15" s="1"/>
  <c r="P514" i="15"/>
  <c r="Q514" i="15" s="1"/>
  <c r="P515" i="15"/>
  <c r="Q515" i="15" s="1"/>
  <c r="P516" i="15"/>
  <c r="Q516" i="15" s="1"/>
  <c r="P517" i="15"/>
  <c r="Q517" i="15" s="1"/>
  <c r="P518" i="15"/>
  <c r="Q518" i="15" s="1"/>
  <c r="P519" i="15"/>
  <c r="Q519" i="15" s="1"/>
  <c r="P520" i="15"/>
  <c r="Q520" i="15" s="1"/>
  <c r="P521" i="15"/>
  <c r="Q521" i="15" s="1"/>
  <c r="P522" i="15"/>
  <c r="Q522" i="15" s="1"/>
  <c r="P523" i="15"/>
  <c r="Q523" i="15" s="1"/>
  <c r="P524" i="15"/>
  <c r="Q524" i="15" s="1"/>
  <c r="P525" i="15"/>
  <c r="P526" i="15"/>
  <c r="P527" i="15"/>
  <c r="Q527" i="15" s="1"/>
  <c r="P528" i="15"/>
  <c r="Q528" i="15" s="1"/>
  <c r="P529" i="15"/>
  <c r="Q529" i="15" s="1"/>
  <c r="P530" i="15"/>
  <c r="Q530" i="15" s="1"/>
  <c r="P531" i="15"/>
  <c r="Q531" i="15" s="1"/>
  <c r="P532" i="15"/>
  <c r="Q532" i="15" s="1"/>
  <c r="P533" i="15"/>
  <c r="P534" i="15"/>
  <c r="P535" i="15"/>
  <c r="Q535" i="15" s="1"/>
  <c r="P536" i="15"/>
  <c r="Q536" i="15" s="1"/>
  <c r="P537" i="15"/>
  <c r="Q537" i="15" s="1"/>
  <c r="P538" i="15"/>
  <c r="Q538" i="15" s="1"/>
  <c r="P539" i="15"/>
  <c r="Q539" i="15" s="1"/>
  <c r="P540" i="15"/>
  <c r="Q540" i="15" s="1"/>
  <c r="P541" i="15"/>
  <c r="Q541" i="15" s="1"/>
  <c r="P542" i="15"/>
  <c r="Q542" i="15" s="1"/>
  <c r="P543" i="15"/>
  <c r="Q543" i="15" s="1"/>
  <c r="P544" i="15"/>
  <c r="Q544" i="15" s="1"/>
  <c r="P545" i="15"/>
  <c r="Q545" i="15" s="1"/>
  <c r="P546" i="15"/>
  <c r="Q546" i="15" s="1"/>
  <c r="P547" i="15"/>
  <c r="Q547" i="15" s="1"/>
  <c r="P548" i="15"/>
  <c r="Q548" i="15" s="1"/>
  <c r="P549" i="15"/>
  <c r="P550" i="15"/>
  <c r="P551" i="15"/>
  <c r="P552" i="15"/>
  <c r="Q552" i="15" s="1"/>
  <c r="P553" i="15"/>
  <c r="Q553" i="15" s="1"/>
  <c r="P554" i="15"/>
  <c r="Q554" i="15" s="1"/>
  <c r="P555" i="15"/>
  <c r="Q555" i="15" s="1"/>
  <c r="P556" i="15"/>
  <c r="Q556" i="15" s="1"/>
  <c r="P557" i="15"/>
  <c r="Q557" i="15" s="1"/>
  <c r="P558" i="15"/>
  <c r="Q558" i="15" s="1"/>
  <c r="P559" i="15"/>
  <c r="Q559" i="15" s="1"/>
  <c r="P560" i="15"/>
  <c r="Q560" i="15" s="1"/>
  <c r="P561" i="15"/>
  <c r="Q561" i="15" s="1"/>
  <c r="P562" i="15"/>
  <c r="Q562" i="15" s="1"/>
  <c r="P563" i="15"/>
  <c r="Q563" i="15" s="1"/>
  <c r="P564" i="15"/>
  <c r="Q564" i="15" s="1"/>
  <c r="P565" i="15"/>
  <c r="P566" i="15"/>
  <c r="Q566" i="15" s="1"/>
  <c r="P567" i="15"/>
  <c r="Q567" i="15" s="1"/>
  <c r="P568" i="15"/>
  <c r="Q568" i="15" s="1"/>
  <c r="P569" i="15"/>
  <c r="Q569" i="15" s="1"/>
  <c r="P570" i="15"/>
  <c r="Q570" i="15" s="1"/>
  <c r="P571" i="15"/>
  <c r="Q571" i="15" s="1"/>
  <c r="P572" i="15"/>
  <c r="Q572" i="15" s="1"/>
  <c r="P573" i="15"/>
  <c r="P574" i="15"/>
  <c r="P575" i="15"/>
  <c r="Q575" i="15" s="1"/>
  <c r="P576" i="15"/>
  <c r="Q576" i="15" s="1"/>
  <c r="P577" i="15"/>
  <c r="Q577" i="15" s="1"/>
  <c r="P578" i="15"/>
  <c r="Q578" i="15" s="1"/>
  <c r="P579" i="15"/>
  <c r="Q579" i="15" s="1"/>
  <c r="P580" i="15"/>
  <c r="Q580" i="15" s="1"/>
  <c r="P581" i="15"/>
  <c r="Q581" i="15" s="1"/>
  <c r="P582" i="15"/>
  <c r="Q582" i="15" s="1"/>
  <c r="P583" i="15"/>
  <c r="Q583" i="15" s="1"/>
  <c r="P584" i="15"/>
  <c r="Q584" i="15" s="1"/>
  <c r="P585" i="15"/>
  <c r="Q585" i="15" s="1"/>
  <c r="P586" i="15"/>
  <c r="Q586" i="15" s="1"/>
  <c r="P587" i="15"/>
  <c r="Q587" i="15" s="1"/>
  <c r="P588" i="15"/>
  <c r="Q588" i="15" s="1"/>
  <c r="P589" i="15"/>
  <c r="P590" i="15"/>
  <c r="P591" i="15"/>
  <c r="Q591" i="15" s="1"/>
  <c r="P592" i="15"/>
  <c r="Q592" i="15" s="1"/>
  <c r="P593" i="15"/>
  <c r="Q593" i="15" s="1"/>
  <c r="P594" i="15"/>
  <c r="Q594" i="15" s="1"/>
  <c r="P595" i="15"/>
  <c r="Q595" i="15" s="1"/>
  <c r="P596" i="15"/>
  <c r="Q596" i="15" s="1"/>
  <c r="P597" i="15"/>
  <c r="Q597" i="15" s="1"/>
  <c r="P598" i="15"/>
  <c r="Q598" i="15" s="1"/>
  <c r="P599" i="15"/>
  <c r="Q599" i="15" s="1"/>
  <c r="P600" i="15"/>
  <c r="Q600" i="15" s="1"/>
  <c r="P601" i="15"/>
  <c r="Q601" i="15" s="1"/>
  <c r="P602" i="15"/>
  <c r="Q602" i="15" s="1"/>
  <c r="P603" i="15"/>
  <c r="Q603" i="15" s="1"/>
  <c r="P604" i="15"/>
  <c r="Q604" i="15" s="1"/>
  <c r="P605" i="15"/>
  <c r="Q605" i="15" s="1"/>
  <c r="P606" i="15"/>
  <c r="P607" i="15"/>
  <c r="P608" i="15"/>
  <c r="P609" i="15"/>
  <c r="P610" i="15"/>
  <c r="Q610" i="15" s="1"/>
  <c r="P611" i="15"/>
  <c r="Q611" i="15" s="1"/>
  <c r="P612" i="15"/>
  <c r="Q612" i="15" s="1"/>
  <c r="P613" i="15"/>
  <c r="Q613" i="15" s="1"/>
  <c r="P614" i="15"/>
  <c r="Q614" i="15" s="1"/>
  <c r="P615" i="15"/>
  <c r="Q615" i="15" s="1"/>
  <c r="P616" i="15"/>
  <c r="Q616" i="15" s="1"/>
  <c r="P617" i="15"/>
  <c r="Q617" i="15" s="1"/>
  <c r="P618" i="15"/>
  <c r="Q618" i="15" s="1"/>
  <c r="P619" i="15"/>
  <c r="Q619" i="15" s="1"/>
  <c r="P620" i="15"/>
  <c r="Q620" i="15" s="1"/>
  <c r="P621" i="15"/>
  <c r="P622" i="15"/>
  <c r="P623" i="15"/>
  <c r="Q623" i="15" s="1"/>
  <c r="P624" i="15"/>
  <c r="Q624" i="15" s="1"/>
  <c r="P625" i="15"/>
  <c r="Q625" i="15" s="1"/>
  <c r="P626" i="15"/>
  <c r="Q626" i="15" s="1"/>
  <c r="P627" i="15"/>
  <c r="Q627" i="15" s="1"/>
  <c r="P628" i="15"/>
  <c r="Q628" i="15" s="1"/>
  <c r="P629" i="15"/>
  <c r="P630" i="15"/>
  <c r="Q630" i="15" s="1"/>
  <c r="P631" i="15"/>
  <c r="Q631" i="15" s="1"/>
  <c r="P632" i="15"/>
  <c r="Q632" i="15" s="1"/>
  <c r="P633" i="15"/>
  <c r="Q633" i="15" s="1"/>
  <c r="P634" i="15"/>
  <c r="Q634" i="15" s="1"/>
  <c r="P635" i="15"/>
  <c r="Q635" i="15" s="1"/>
  <c r="P636" i="15"/>
  <c r="Q636" i="15" s="1"/>
  <c r="P637" i="15"/>
  <c r="Q637" i="15" s="1"/>
  <c r="P638" i="15"/>
  <c r="Q638" i="15" s="1"/>
  <c r="P639" i="15"/>
  <c r="P640" i="15"/>
  <c r="P641" i="15"/>
  <c r="P642" i="15"/>
  <c r="Q642" i="15" s="1"/>
  <c r="P643" i="15"/>
  <c r="Q643" i="15" s="1"/>
  <c r="P644" i="15"/>
  <c r="Q644" i="15" s="1"/>
  <c r="P645" i="15"/>
  <c r="Q645" i="15" s="1"/>
  <c r="P646" i="15"/>
  <c r="Q646" i="15" s="1"/>
  <c r="P647" i="15"/>
  <c r="Q647" i="15" s="1"/>
  <c r="P648" i="15"/>
  <c r="Q648" i="15" s="1"/>
  <c r="P649" i="15"/>
  <c r="Q649" i="15" s="1"/>
  <c r="P650" i="15"/>
  <c r="Q650" i="15" s="1"/>
  <c r="P651" i="15"/>
  <c r="Q651" i="15" s="1"/>
  <c r="P652" i="15"/>
  <c r="Q652" i="15" s="1"/>
  <c r="P653" i="15"/>
  <c r="Q653" i="15" s="1"/>
  <c r="P654" i="15"/>
  <c r="P655" i="15"/>
  <c r="Q655" i="15" s="1"/>
  <c r="P656" i="15"/>
  <c r="Q656" i="15" s="1"/>
  <c r="P657" i="15"/>
  <c r="Q657" i="15" s="1"/>
  <c r="P658" i="15"/>
  <c r="Q658" i="15" s="1"/>
  <c r="P659" i="15"/>
  <c r="Q659" i="15" s="1"/>
  <c r="P660" i="15"/>
  <c r="Q660" i="15" s="1"/>
  <c r="P661" i="15"/>
  <c r="P662" i="15"/>
  <c r="P663" i="15"/>
  <c r="Q663" i="15" s="1"/>
  <c r="P664" i="15"/>
  <c r="Q664" i="15" s="1"/>
  <c r="P665" i="15"/>
  <c r="Q665" i="15" s="1"/>
  <c r="P666" i="15"/>
  <c r="Q666" i="15" s="1"/>
  <c r="P667" i="15"/>
  <c r="Q667" i="15" s="1"/>
  <c r="P668" i="15"/>
  <c r="Q668" i="15" s="1"/>
  <c r="P669" i="15"/>
  <c r="Q669" i="15" s="1"/>
  <c r="P670" i="15"/>
  <c r="Q670" i="15" s="1"/>
  <c r="P671" i="15"/>
  <c r="Q671" i="15" s="1"/>
  <c r="P672" i="15"/>
  <c r="Q672" i="15" s="1"/>
  <c r="P673" i="15"/>
  <c r="Q673" i="15" s="1"/>
  <c r="P674" i="15"/>
  <c r="Q674" i="15" s="1"/>
  <c r="P675" i="15"/>
  <c r="Q675" i="15" s="1"/>
  <c r="P676" i="15"/>
  <c r="Q676" i="15" s="1"/>
  <c r="P677" i="15"/>
  <c r="Q677" i="15" s="1"/>
  <c r="P678" i="15"/>
  <c r="Q678" i="15" s="1"/>
  <c r="P679" i="15"/>
  <c r="Q679" i="15" s="1"/>
  <c r="P680" i="15"/>
  <c r="P681" i="15"/>
  <c r="Q681" i="15" s="1"/>
  <c r="P682" i="15"/>
  <c r="Q682" i="15" s="1"/>
  <c r="P683" i="15"/>
  <c r="Q683" i="15" s="1"/>
  <c r="P684" i="15"/>
  <c r="Q684" i="15" s="1"/>
  <c r="P685" i="15"/>
  <c r="Q685" i="15" s="1"/>
  <c r="P686" i="15"/>
  <c r="Q686" i="15" s="1"/>
  <c r="P687" i="15"/>
  <c r="Q687" i="15" s="1"/>
  <c r="P688" i="15"/>
  <c r="Q688" i="15" s="1"/>
  <c r="P689" i="15"/>
  <c r="Q689" i="15" s="1"/>
  <c r="P690" i="15"/>
  <c r="Q690" i="15" s="1"/>
  <c r="P691" i="15"/>
  <c r="Q691" i="15" s="1"/>
  <c r="P692" i="15"/>
  <c r="Q692" i="15" s="1"/>
  <c r="P693" i="15"/>
  <c r="Q693" i="15" s="1"/>
  <c r="P694" i="15"/>
  <c r="Q694" i="15" s="1"/>
  <c r="P695" i="15"/>
  <c r="Q695" i="15" s="1"/>
  <c r="P696" i="15"/>
  <c r="Q696" i="15" s="1"/>
  <c r="P697" i="15"/>
  <c r="Q697" i="15" s="1"/>
  <c r="P698" i="15"/>
  <c r="Q698" i="15" s="1"/>
  <c r="P699" i="15"/>
  <c r="Q699" i="15" s="1"/>
  <c r="P700" i="15"/>
  <c r="P701" i="15"/>
  <c r="Q701" i="15" s="1"/>
  <c r="P702" i="15"/>
  <c r="Q702" i="15" s="1"/>
  <c r="P703" i="15"/>
  <c r="Q703" i="15" s="1"/>
  <c r="P704" i="15"/>
  <c r="P705" i="15"/>
  <c r="P706" i="15"/>
  <c r="Q706" i="15" s="1"/>
  <c r="P707" i="15"/>
  <c r="Q707" i="15" s="1"/>
  <c r="P708" i="15"/>
  <c r="Q708" i="15" s="1"/>
  <c r="P709" i="15"/>
  <c r="Q709" i="15" s="1"/>
  <c r="P710" i="15"/>
  <c r="Q710" i="15" s="1"/>
  <c r="P711" i="15"/>
  <c r="Q711" i="15" s="1"/>
  <c r="P712" i="15"/>
  <c r="Q712" i="15" s="1"/>
  <c r="P713" i="15"/>
  <c r="Q713" i="15" s="1"/>
  <c r="P714" i="15"/>
  <c r="Q714" i="15" s="1"/>
  <c r="P715" i="15"/>
  <c r="Q715" i="15" s="1"/>
  <c r="P716" i="15"/>
  <c r="P717" i="15"/>
  <c r="Q717" i="15" s="1"/>
  <c r="P718" i="15"/>
  <c r="Q718" i="15" s="1"/>
  <c r="P719" i="15"/>
  <c r="Q719" i="15" s="1"/>
  <c r="P720" i="15"/>
  <c r="Q720" i="15" s="1"/>
  <c r="P721" i="15"/>
  <c r="Q721" i="15" s="1"/>
  <c r="P722" i="15"/>
  <c r="Q722" i="15" s="1"/>
  <c r="P723" i="15"/>
  <c r="Q723" i="15" s="1"/>
  <c r="P724" i="15"/>
  <c r="P725" i="15"/>
  <c r="Q725" i="15" s="1"/>
  <c r="P726" i="15"/>
  <c r="Q726" i="15" s="1"/>
  <c r="P727" i="15"/>
  <c r="Q727" i="15" s="1"/>
  <c r="P728" i="15"/>
  <c r="P729" i="15"/>
  <c r="P730" i="15"/>
  <c r="P731" i="15"/>
  <c r="Q731" i="15" s="1"/>
  <c r="P732" i="15"/>
  <c r="Q732" i="15" s="1"/>
  <c r="P733" i="15"/>
  <c r="Q733" i="15" s="1"/>
  <c r="P734" i="15"/>
  <c r="Q734" i="15" s="1"/>
  <c r="P735" i="15"/>
  <c r="Q735" i="15" s="1"/>
  <c r="P736" i="15"/>
  <c r="Q736" i="15" s="1"/>
  <c r="P737" i="15"/>
  <c r="Q737" i="15" s="1"/>
  <c r="P738" i="15"/>
  <c r="Q738" i="15" s="1"/>
  <c r="P739" i="15"/>
  <c r="Q739" i="15" s="1"/>
  <c r="P740" i="15"/>
  <c r="P741" i="15"/>
  <c r="Q741" i="15" s="1"/>
  <c r="P742" i="15"/>
  <c r="Q742" i="15" s="1"/>
  <c r="P743" i="15"/>
  <c r="Q743" i="15" s="1"/>
  <c r="P744" i="15"/>
  <c r="P745" i="15"/>
  <c r="Q745" i="15" s="1"/>
  <c r="P746" i="15"/>
  <c r="Q746" i="15" s="1"/>
  <c r="P747" i="15"/>
  <c r="Q747" i="15" s="1"/>
  <c r="P748" i="15"/>
  <c r="Q748" i="15" s="1"/>
  <c r="P749" i="15"/>
  <c r="Q749" i="15" s="1"/>
  <c r="P750" i="15"/>
  <c r="Q750" i="15" s="1"/>
  <c r="P751" i="15"/>
  <c r="Q751" i="15" s="1"/>
  <c r="P752" i="15"/>
  <c r="Q752" i="15" s="1"/>
  <c r="P753" i="15"/>
  <c r="Q753" i="15" s="1"/>
  <c r="P754" i="15"/>
  <c r="Q754" i="15" s="1"/>
  <c r="P755" i="15"/>
  <c r="Q755" i="15" s="1"/>
  <c r="P756" i="15"/>
  <c r="Q756" i="15" s="1"/>
  <c r="P757" i="15"/>
  <c r="Q757" i="15" s="1"/>
  <c r="P758" i="15"/>
  <c r="Q758" i="15" s="1"/>
  <c r="P759" i="15"/>
  <c r="Q759" i="15" s="1"/>
  <c r="P760" i="15"/>
  <c r="Q760" i="15" s="1"/>
  <c r="P761" i="15"/>
  <c r="Q761" i="15" s="1"/>
  <c r="P762" i="15"/>
  <c r="Q762" i="15" s="1"/>
  <c r="P763" i="15"/>
  <c r="Q763" i="15" s="1"/>
  <c r="P764" i="15"/>
  <c r="P765" i="15"/>
  <c r="Q765" i="15" s="1"/>
  <c r="P766" i="15"/>
  <c r="Q766" i="15" s="1"/>
  <c r="P767" i="15"/>
  <c r="Q767" i="15" s="1"/>
  <c r="P768" i="15"/>
  <c r="P769" i="15"/>
  <c r="P770" i="15"/>
  <c r="Q770" i="15" s="1"/>
  <c r="P771" i="15"/>
  <c r="Q771" i="15" s="1"/>
  <c r="P772" i="15"/>
  <c r="Q772" i="15" s="1"/>
  <c r="P773" i="15"/>
  <c r="Q773" i="15" s="1"/>
  <c r="P774" i="15"/>
  <c r="Q774" i="15" s="1"/>
  <c r="P775" i="15"/>
  <c r="Q775" i="15" s="1"/>
  <c r="P776" i="15"/>
  <c r="Q776" i="15" s="1"/>
  <c r="P777" i="15"/>
  <c r="Q777" i="15" s="1"/>
  <c r="P778" i="15"/>
  <c r="Q778" i="15" s="1"/>
  <c r="P779" i="15"/>
  <c r="Q779" i="15" s="1"/>
  <c r="P780" i="15"/>
  <c r="P781" i="15"/>
  <c r="Q781" i="15" s="1"/>
  <c r="P782" i="15"/>
  <c r="Q782" i="15" s="1"/>
  <c r="P783" i="15"/>
  <c r="Q783" i="15" s="1"/>
  <c r="P784" i="15"/>
  <c r="Q784" i="15" s="1"/>
  <c r="P785" i="15"/>
  <c r="Q785" i="15" s="1"/>
  <c r="P786" i="15"/>
  <c r="Q786" i="15" s="1"/>
  <c r="P787" i="15"/>
  <c r="Q787" i="15" s="1"/>
  <c r="P788" i="15"/>
  <c r="P789" i="15"/>
  <c r="Q789" i="15" s="1"/>
  <c r="P790" i="15"/>
  <c r="Q790" i="15" s="1"/>
  <c r="P791" i="15"/>
  <c r="Q791" i="15" s="1"/>
  <c r="P792" i="15"/>
  <c r="P793" i="15"/>
  <c r="P794" i="15"/>
  <c r="P795" i="15"/>
  <c r="Q795" i="15" s="1"/>
  <c r="P796" i="15"/>
  <c r="Q796" i="15" s="1"/>
  <c r="P797" i="15"/>
  <c r="Q797" i="15" s="1"/>
  <c r="P798" i="15"/>
  <c r="Q798" i="15" s="1"/>
  <c r="P799" i="15"/>
  <c r="Q799" i="15" s="1"/>
  <c r="P800" i="15"/>
  <c r="Q800" i="15" s="1"/>
  <c r="P801" i="15"/>
  <c r="Q801" i="15" s="1"/>
  <c r="P802" i="15"/>
  <c r="Q802" i="15" s="1"/>
  <c r="P803" i="15"/>
  <c r="Q803" i="15" s="1"/>
  <c r="P804" i="15"/>
  <c r="P805" i="15"/>
  <c r="Q805" i="15" s="1"/>
  <c r="P806" i="15"/>
  <c r="Q806" i="15" s="1"/>
  <c r="P807" i="15"/>
  <c r="Q807" i="15" s="1"/>
  <c r="P808" i="15"/>
  <c r="P809" i="15"/>
  <c r="Q809" i="15" s="1"/>
  <c r="P810" i="15"/>
  <c r="Q810" i="15" s="1"/>
  <c r="P811" i="15"/>
  <c r="Q811" i="15" s="1"/>
  <c r="P812" i="15"/>
  <c r="Q812" i="15" s="1"/>
  <c r="P813" i="15"/>
  <c r="Q813" i="15" s="1"/>
  <c r="P814" i="15"/>
  <c r="Q814" i="15" s="1"/>
  <c r="P815" i="15"/>
  <c r="Q815" i="15" s="1"/>
  <c r="P816" i="15"/>
  <c r="Q816" i="15" s="1"/>
  <c r="P817" i="15"/>
  <c r="Q817" i="15" s="1"/>
  <c r="P818" i="15"/>
  <c r="Q818" i="15" s="1"/>
  <c r="P819" i="15"/>
  <c r="Q819" i="15" s="1"/>
  <c r="P820" i="15"/>
  <c r="Q820" i="15" s="1"/>
  <c r="P821" i="15"/>
  <c r="Q821" i="15" s="1"/>
  <c r="P822" i="15"/>
  <c r="Q822" i="15" s="1"/>
  <c r="P823" i="15"/>
  <c r="Q823" i="15" s="1"/>
  <c r="P824" i="15"/>
  <c r="Q824" i="15" s="1"/>
  <c r="P825" i="15"/>
  <c r="Q825" i="15" s="1"/>
  <c r="P826" i="15"/>
  <c r="Q826" i="15" s="1"/>
  <c r="P827" i="15"/>
  <c r="Q827" i="15" s="1"/>
  <c r="P828" i="15"/>
  <c r="P829" i="15"/>
  <c r="Q829" i="15" s="1"/>
  <c r="P830" i="15"/>
  <c r="Q830" i="15" s="1"/>
  <c r="P831" i="15"/>
  <c r="Q831" i="15" s="1"/>
  <c r="P832" i="15"/>
  <c r="P833" i="15"/>
  <c r="P834" i="15"/>
  <c r="Q834" i="15" s="1"/>
  <c r="P835" i="15"/>
  <c r="Q835" i="15" s="1"/>
  <c r="P836" i="15"/>
  <c r="Q836" i="15" s="1"/>
  <c r="P837" i="15"/>
  <c r="Q837" i="15" s="1"/>
  <c r="P838" i="15"/>
  <c r="Q838" i="15" s="1"/>
  <c r="P839" i="15"/>
  <c r="Q839" i="15" s="1"/>
  <c r="P840" i="15"/>
  <c r="Q840" i="15" s="1"/>
  <c r="P841" i="15"/>
  <c r="Q841" i="15" s="1"/>
  <c r="P842" i="15"/>
  <c r="Q842" i="15" s="1"/>
  <c r="P843" i="15"/>
  <c r="Q843" i="15" s="1"/>
  <c r="P844" i="15"/>
  <c r="P845" i="15"/>
  <c r="Q845" i="15" s="1"/>
  <c r="P846" i="15"/>
  <c r="Q846" i="15" s="1"/>
  <c r="P847" i="15"/>
  <c r="Q847" i="15" s="1"/>
  <c r="P848" i="15"/>
  <c r="Q848" i="15" s="1"/>
  <c r="P849" i="15"/>
  <c r="Q849" i="15" s="1"/>
  <c r="P850" i="15"/>
  <c r="Q850" i="15" s="1"/>
  <c r="P851" i="15"/>
  <c r="Q851" i="15" s="1"/>
  <c r="P852" i="15"/>
  <c r="P853" i="15"/>
  <c r="Q853" i="15" s="1"/>
  <c r="P854" i="15"/>
  <c r="Q854" i="15" s="1"/>
  <c r="P855" i="15"/>
  <c r="Q855" i="15" s="1"/>
  <c r="P856" i="15"/>
  <c r="P857" i="15"/>
  <c r="P858" i="15"/>
  <c r="P859" i="15"/>
  <c r="Q859" i="15" s="1"/>
  <c r="P860" i="15"/>
  <c r="Q860" i="15" s="1"/>
  <c r="P861" i="15"/>
  <c r="Q861" i="15" s="1"/>
  <c r="P862" i="15"/>
  <c r="Q862" i="15" s="1"/>
  <c r="P863" i="15"/>
  <c r="Q863" i="15" s="1"/>
  <c r="P864" i="15"/>
  <c r="Q864" i="15" s="1"/>
  <c r="P865" i="15"/>
  <c r="Q865" i="15" s="1"/>
  <c r="P866" i="15"/>
  <c r="Q866" i="15" s="1"/>
  <c r="P867" i="15"/>
  <c r="Q867" i="15" s="1"/>
  <c r="P868" i="15"/>
  <c r="P869" i="15"/>
  <c r="Q869" i="15" s="1"/>
  <c r="P870" i="15"/>
  <c r="Q870" i="15" s="1"/>
  <c r="P871" i="15"/>
  <c r="P872" i="15"/>
  <c r="Q872" i="15" s="1"/>
  <c r="P873" i="15"/>
  <c r="Q873" i="15" s="1"/>
  <c r="P874" i="15"/>
  <c r="Q874" i="15" s="1"/>
  <c r="P875" i="15"/>
  <c r="Q875" i="15" s="1"/>
  <c r="P876" i="15"/>
  <c r="P877" i="15"/>
  <c r="Q877" i="15" s="1"/>
  <c r="P878" i="15"/>
  <c r="Q878" i="15" s="1"/>
  <c r="P879" i="15"/>
  <c r="P880" i="15"/>
  <c r="P881" i="15"/>
  <c r="P882" i="15"/>
  <c r="Q882" i="15" s="1"/>
  <c r="P883" i="15"/>
  <c r="Q883" i="15" s="1"/>
  <c r="P884" i="15"/>
  <c r="Q884" i="15" s="1"/>
  <c r="P885" i="15"/>
  <c r="Q885" i="15" s="1"/>
  <c r="P886" i="15"/>
  <c r="Q886" i="15" s="1"/>
  <c r="P887" i="15"/>
  <c r="Q887" i="15" s="1"/>
  <c r="P888" i="15"/>
  <c r="Q888" i="15" s="1"/>
  <c r="P889" i="15"/>
  <c r="Q889" i="15" s="1"/>
  <c r="P890" i="15"/>
  <c r="Q890" i="15" s="1"/>
  <c r="P891" i="15"/>
  <c r="Q891" i="15" s="1"/>
  <c r="P892" i="15"/>
  <c r="Q892" i="15" s="1"/>
  <c r="P893" i="15"/>
  <c r="Q893" i="15" s="1"/>
  <c r="P894" i="15"/>
  <c r="Q894" i="15" s="1"/>
  <c r="P895" i="15"/>
  <c r="Q895" i="15" s="1"/>
  <c r="P896" i="15"/>
  <c r="Q896" i="15" s="1"/>
  <c r="P897" i="15"/>
  <c r="Q897" i="15" s="1"/>
  <c r="P898" i="15"/>
  <c r="Q898" i="15" s="1"/>
  <c r="P899" i="15"/>
  <c r="Q899" i="15" s="1"/>
  <c r="P900" i="15"/>
  <c r="P901" i="15"/>
  <c r="Q901" i="15" s="1"/>
  <c r="P902" i="15"/>
  <c r="Q902" i="15" s="1"/>
  <c r="P903" i="15"/>
  <c r="P904" i="15"/>
  <c r="Q904" i="15" s="1"/>
  <c r="P905" i="15"/>
  <c r="Q905" i="15" s="1"/>
  <c r="P906" i="15"/>
  <c r="Q906" i="15" s="1"/>
  <c r="P907" i="15"/>
  <c r="Q907" i="15" s="1"/>
  <c r="P908" i="15"/>
  <c r="P909" i="15"/>
  <c r="Q909" i="15" s="1"/>
  <c r="P910" i="15"/>
  <c r="Q910" i="15" s="1"/>
  <c r="P911" i="15"/>
  <c r="P912" i="15"/>
  <c r="P913" i="15"/>
  <c r="P914" i="15"/>
  <c r="Q914" i="15" s="1"/>
  <c r="P915" i="15"/>
  <c r="Q915" i="15" s="1"/>
  <c r="P916" i="15"/>
  <c r="Q916" i="15" s="1"/>
  <c r="P917" i="15"/>
  <c r="Q917" i="15" s="1"/>
  <c r="P918" i="15"/>
  <c r="Q918" i="15" s="1"/>
  <c r="P919" i="15"/>
  <c r="Q919" i="15" s="1"/>
  <c r="P920" i="15"/>
  <c r="Q920" i="15" s="1"/>
  <c r="P921" i="15"/>
  <c r="Q921" i="15" s="1"/>
  <c r="P922" i="15"/>
  <c r="Q922" i="15" s="1"/>
  <c r="P923" i="15"/>
  <c r="Q923" i="15" s="1"/>
  <c r="P924" i="15"/>
  <c r="Q924" i="15" s="1"/>
  <c r="P925" i="15"/>
  <c r="Q925" i="15" s="1"/>
  <c r="P926" i="15"/>
  <c r="Q926" i="15" s="1"/>
  <c r="P927" i="15"/>
  <c r="Q927" i="15" s="1"/>
  <c r="P928" i="15"/>
  <c r="Q928" i="15" s="1"/>
  <c r="P929" i="15"/>
  <c r="Q929" i="15" s="1"/>
  <c r="P930" i="15"/>
  <c r="Q930" i="15" s="1"/>
  <c r="P931" i="15"/>
  <c r="Q931" i="15" s="1"/>
  <c r="P932" i="15"/>
  <c r="Q932" i="15" s="1"/>
  <c r="P933" i="15"/>
  <c r="Q933" i="15" s="1"/>
  <c r="P934" i="15"/>
  <c r="Q934" i="15" s="1"/>
  <c r="P935" i="15"/>
  <c r="Q935" i="15" s="1"/>
  <c r="P936" i="15"/>
  <c r="Q936" i="15" s="1"/>
  <c r="P937" i="15"/>
  <c r="Q937" i="15" s="1"/>
  <c r="P938" i="15"/>
  <c r="Q938" i="15" s="1"/>
  <c r="P939" i="15"/>
  <c r="Q939" i="15" s="1"/>
  <c r="P940" i="15"/>
  <c r="Q940" i="15" s="1"/>
  <c r="P941" i="15"/>
  <c r="Q941" i="15" s="1"/>
  <c r="P942" i="15"/>
  <c r="Q942" i="15" s="1"/>
  <c r="P943" i="15"/>
  <c r="Q943" i="15" s="1"/>
  <c r="P944" i="15"/>
  <c r="Q944" i="15" s="1"/>
  <c r="P945" i="15"/>
  <c r="Q94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tc={D64E20F0-0505-3148-81B3-99E667561EA3}</author>
  </authors>
  <commentList>
    <comment ref="B1" authorId="0" shapeId="0" xr:uid="{D64E20F0-0505-3148-81B3-99E667561EA3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QNTY
Reply:
    randome quantity is used to create calulation. we do not have access to a real company data so we mimicked an inventory item description list for company A,B,C,D</t>
      </text>
    </comment>
  </commentList>
</comments>
</file>

<file path=xl/sharedStrings.xml><?xml version="1.0" encoding="utf-8"?>
<sst xmlns="http://schemas.openxmlformats.org/spreadsheetml/2006/main" count="3819" uniqueCount="58">
  <si>
    <t>year_month</t>
  </si>
  <si>
    <t>avg_hourly_earnings</t>
  </si>
  <si>
    <t>commodity</t>
  </si>
  <si>
    <t>Aluminum</t>
  </si>
  <si>
    <t>Copper</t>
  </si>
  <si>
    <t>Nickel</t>
  </si>
  <si>
    <t>Natural Gas (Henry Hub Spot)</t>
  </si>
  <si>
    <t>Crude Oil (RP-1 proxy)</t>
  </si>
  <si>
    <t>Rare-Earth Metals Import PPI</t>
  </si>
  <si>
    <t>overhead_rate_pct</t>
  </si>
  <si>
    <t>Month</t>
  </si>
  <si>
    <t>Weekday</t>
  </si>
  <si>
    <t>Overhead Price</t>
  </si>
  <si>
    <t>Unit Price</t>
  </si>
  <si>
    <t>Sun</t>
  </si>
  <si>
    <t>Mon</t>
  </si>
  <si>
    <t>Tue</t>
  </si>
  <si>
    <t>Wed</t>
  </si>
  <si>
    <t>Thu</t>
  </si>
  <si>
    <t>Fri</t>
  </si>
  <si>
    <t>Sat</t>
  </si>
  <si>
    <t>Year</t>
  </si>
  <si>
    <t>MonthName</t>
  </si>
  <si>
    <t>Month Day</t>
  </si>
  <si>
    <t>VARIANCE</t>
  </si>
  <si>
    <t>unit price per 30 days</t>
  </si>
  <si>
    <t>QUANTITY</t>
  </si>
  <si>
    <t>Titanium Alloy Rod</t>
  </si>
  <si>
    <t>Aluminum Sheet</t>
  </si>
  <si>
    <t>Carbon-Fiber Composite Panel</t>
  </si>
  <si>
    <t>High-Strength Fastener Pack</t>
  </si>
  <si>
    <t>Avionics Module</t>
  </si>
  <si>
    <t>Hydraulic Pump</t>
  </si>
  <si>
    <t>Pressure Sensor</t>
  </si>
  <si>
    <t>Landing-Gear Component</t>
  </si>
  <si>
    <t>Fuel Filter Cartridge</t>
  </si>
  <si>
    <t>Sealant Tube</t>
  </si>
  <si>
    <t xml:space="preserve">Commodity ITEM </t>
  </si>
  <si>
    <t>ITEM</t>
  </si>
  <si>
    <t>ITEM LIST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</si>
  <si>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</si>
  <si>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</si>
  <si>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</si>
  <si>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</si>
  <si>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</si>
  <si>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</si>
  <si>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</si>
  <si>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</si>
  <si>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</si>
  <si>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</si>
  <si>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</si>
  <si>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</si>
  <si>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ACTPERMONTH</t>
  </si>
  <si>
    <t>ACTUALPERDAY</t>
  </si>
  <si>
    <t>A – Commodity ITEM</t>
  </si>
  <si>
    <t>Budget ($)</t>
  </si>
  <si>
    <t>MTRLS FAVOR</t>
  </si>
  <si>
    <t>Commodity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</si>
</sst>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yyyy\-mm\-dd\ hh:mm:ss"/>
    <numFmt numFmtId="165" formatCode="&quot;$&quot;#,##0.00"/>
    <numFmt numFmtId="166" formatCode="&quot;$&quot;#,##0"/>
    <numFmt numFmtId="167" formatCode="&quot;$&quot;#,##0;[Red]&quot;$&quot;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5" fontId="0" fillId="0" borderId="0" xfId="0" applyNumberFormat="1"/>
    <xf numFmtId="0" fontId="1" fillId="0" borderId="1" xfId="0" applyFont="1" applyBorder="1" applyAlignment="1">
      <alignment horizontal="right" vertical="top"/>
    </xf>
    <xf numFmtId="164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39" fontId="1" fillId="0" borderId="3" xfId="0" applyNumberFormat="1" applyFont="1" applyBorder="1" applyAlignment="1">
      <alignment horizontal="right" vertical="top"/>
    </xf>
    <xf numFmtId="0" fontId="1" fillId="2" borderId="4" xfId="0" applyFont="1" applyFill="1" applyBorder="1" applyAlignment="1">
      <alignment horizontal="center" vertical="top"/>
    </xf>
    <xf numFmtId="3" fontId="0" fillId="0" borderId="0" xfId="0" applyNumberFormat="1"/>
    <xf numFmtId="166" fontId="0" fillId="0" borderId="0" xfId="0" applyNumberFormat="1"/>
    <xf numFmtId="0" fontId="1" fillId="3" borderId="2" xfId="0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0" fontId="1" fillId="3" borderId="0" xfId="0" applyFont="1" applyFill="1" applyAlignment="1">
      <alignment horizontal="right" vertical="top"/>
    </xf>
    <xf numFmtId="166" fontId="1" fillId="3" borderId="0" xfId="0" applyNumberFormat="1" applyFont="1" applyFill="1" applyAlignment="1">
      <alignment horizontal="right" vertical="top"/>
    </xf>
    <xf numFmtId="39" fontId="1" fillId="3" borderId="3" xfId="0" applyNumberFormat="1" applyFont="1" applyFill="1" applyBorder="1" applyAlignment="1">
      <alignment horizontal="right" vertical="top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2" xfId="0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right" vertical="top"/>
    </xf>
    <xf numFmtId="0" fontId="1" fillId="6" borderId="2" xfId="0" applyFont="1" applyFill="1" applyBorder="1" applyAlignment="1">
      <alignment horizontal="right" vertical="top"/>
    </xf>
    <xf numFmtId="7" fontId="1" fillId="6" borderId="1" xfId="0" applyNumberFormat="1" applyFont="1" applyFill="1" applyBorder="1" applyAlignment="1">
      <alignment horizontal="right" vertical="top"/>
    </xf>
    <xf numFmtId="10" fontId="1" fillId="6" borderId="1" xfId="0" applyNumberFormat="1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/>
    </xf>
    <xf numFmtId="167" fontId="1" fillId="3" borderId="0" xfId="0" applyNumberFormat="1" applyFont="1" applyFill="1" applyAlignment="1">
      <alignment horizontal="right" vertical="top"/>
    </xf>
    <xf numFmtId="167" fontId="0" fillId="0" borderId="0" xfId="0" applyNumberFormat="1"/>
    <xf numFmtId="165" fontId="1" fillId="6" borderId="1" xfId="0" applyNumberFormat="1" applyFont="1" applyFill="1" applyBorder="1" applyAlignment="1">
      <alignment horizontal="righ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hard Diazdeleon" id="{0FE0CF7A-CDB4-644C-A794-E5B2A300D883}" userId="S::Richard.Diazdeleon01@student.csulb.edu::dd1b8e97-8f75-4f84-b453-f992662b29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6-08T22:46:09.99" personId="{0FE0CF7A-CDB4-644C-A794-E5B2A300D883}" id="{D64E20F0-0505-3148-81B3-99E667561EA3}">
    <text>RANDOM QNTY</text>
  </threadedComment>
  <threadedComment ref="B1" dT="2025-06-08T22:47:18.70" personId="{0FE0CF7A-CDB4-644C-A794-E5B2A300D883}" id="{04B1E05B-3505-0B4E-8B44-EA1E3742AC21}" parentId="{D64E20F0-0505-3148-81B3-99E667561EA3}">
    <text>randome quantity is used to create calulation. we do not have access to a real company data so we mimicked an inventory item description list for company A,B,C,D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FFCE-B5C3-BD4B-AA73-31CA4C6ED0A6}">
  <sheetPr>
    <tabColor theme="1"/>
  </sheetPr>
  <dimension ref="A1:V945"/>
  <sheetViews>
    <sheetView tabSelected="1" topLeftCell="P1" zoomScale="175" zoomScaleNormal="175" workbookViewId="0">
      <selection activeCell="V1" sqref="V1"/>
    </sheetView>
  </sheetViews>
  <sheetFormatPr defaultColWidth="11.42578125" defaultRowHeight="15" x14ac:dyDescent="0.25"/>
  <cols>
    <col min="1" max="1" width="18.85546875" bestFit="1" customWidth="1"/>
    <col min="6" max="6" width="10.85546875"/>
    <col min="13" max="13" width="17.85546875" bestFit="1" customWidth="1"/>
    <col min="15" max="15" width="24.28515625" bestFit="1" customWidth="1"/>
    <col min="16" max="16" width="14.140625" bestFit="1" customWidth="1"/>
    <col min="17" max="17" width="14.140625" customWidth="1"/>
    <col min="18" max="18" width="10.85546875" style="12"/>
    <col min="19" max="19" width="11.140625" style="27" bestFit="1" customWidth="1"/>
  </cols>
  <sheetData>
    <row r="1" spans="1:22" x14ac:dyDescent="0.25">
      <c r="A1" s="3" t="s">
        <v>0</v>
      </c>
      <c r="B1" s="23" t="s">
        <v>1</v>
      </c>
      <c r="C1" s="24" t="s">
        <v>9</v>
      </c>
      <c r="D1" s="25" t="s">
        <v>2</v>
      </c>
      <c r="E1" s="28" t="s">
        <v>57</v>
      </c>
      <c r="F1" s="22" t="s">
        <v>10</v>
      </c>
      <c r="G1" s="22" t="s">
        <v>11</v>
      </c>
      <c r="H1" s="13" t="s">
        <v>22</v>
      </c>
      <c r="I1" s="21" t="s">
        <v>13</v>
      </c>
      <c r="J1" s="17" t="s">
        <v>12</v>
      </c>
      <c r="K1" s="14" t="s">
        <v>21</v>
      </c>
      <c r="L1" s="13" t="s">
        <v>23</v>
      </c>
      <c r="M1" s="20" t="s">
        <v>25</v>
      </c>
      <c r="N1" s="19" t="s">
        <v>38</v>
      </c>
      <c r="O1" s="18" t="s">
        <v>39</v>
      </c>
      <c r="P1" s="15" t="s">
        <v>53</v>
      </c>
      <c r="Q1" s="15" t="s">
        <v>52</v>
      </c>
      <c r="R1" s="16" t="s">
        <v>55</v>
      </c>
      <c r="S1" s="26" t="s">
        <v>24</v>
      </c>
      <c r="T1" s="18" t="s">
        <v>56</v>
      </c>
      <c r="V1" s="29"/>
    </row>
    <row r="2" spans="1:22" x14ac:dyDescent="0.25">
      <c r="A2" s="4">
        <v>38777</v>
      </c>
      <c r="B2" s="5">
        <v>20.71</v>
      </c>
      <c r="C2" s="6">
        <v>0.2248</v>
      </c>
      <c r="D2" s="7" t="s">
        <v>3</v>
      </c>
      <c r="E2" s="8">
        <v>2432.47826086957</v>
      </c>
      <c r="F2" s="7">
        <v>3</v>
      </c>
      <c r="G2" s="7">
        <v>4</v>
      </c>
      <c r="H2" s="7" t="s">
        <v>40</v>
      </c>
      <c r="I2" s="8">
        <f xml:space="preserve"> E2+J2+B2</f>
        <v>2475.6682608695701</v>
      </c>
      <c r="J2" s="9">
        <v>22.48</v>
      </c>
      <c r="K2" s="7">
        <v>2006</v>
      </c>
      <c r="L2" s="7" t="str">
        <f>TEXT(A2,"DDD")</f>
        <v>Wed</v>
      </c>
      <c r="M2" s="8">
        <v>82.522275362319007</v>
      </c>
      <c r="N2" s="7">
        <v>5</v>
      </c>
      <c r="O2" t="s">
        <v>31</v>
      </c>
      <c r="P2" s="2">
        <f>M2*N2</f>
        <v>412.61137681159505</v>
      </c>
      <c r="Q2" s="2">
        <f>P2*30</f>
        <v>12378.341304347852</v>
      </c>
      <c r="R2" s="12">
        <f>VLOOKUP(O2,'YEARLY BUDGET'!A:B,2,FALSE)</f>
        <v>82000</v>
      </c>
      <c r="S2" s="27">
        <f>R2-Q2</f>
        <v>69621.65869565215</v>
      </c>
      <c r="T2" t="str">
        <f>IF(S2&lt;0, "UNFAVORABLE","FAVORABLE")</f>
        <v>FAVORABLE</v>
      </c>
    </row>
    <row r="3" spans="1:22" x14ac:dyDescent="0.25">
      <c r="A3" s="4">
        <v>38777</v>
      </c>
      <c r="B3" s="5">
        <v>20.71</v>
      </c>
      <c r="C3" s="6">
        <v>0.2248</v>
      </c>
      <c r="D3" s="7" t="s">
        <v>4</v>
      </c>
      <c r="E3" s="8">
        <v>5123.6739130434798</v>
      </c>
      <c r="F3" s="7">
        <v>3</v>
      </c>
      <c r="G3" s="7">
        <v>4</v>
      </c>
      <c r="H3" s="7" t="s">
        <v>40</v>
      </c>
      <c r="I3" s="8">
        <f t="shared" ref="I3:I66" si="0" xml:space="preserve"> E3+J3+B3</f>
        <v>5166.8639130434794</v>
      </c>
      <c r="J3" s="9">
        <v>22.48</v>
      </c>
      <c r="K3" s="7">
        <v>2006</v>
      </c>
      <c r="L3" s="7" t="s">
        <v>17</v>
      </c>
      <c r="M3" s="8">
        <v>172.22879710144932</v>
      </c>
      <c r="N3" s="7">
        <v>1</v>
      </c>
      <c r="O3" t="s">
        <v>27</v>
      </c>
      <c r="P3" s="2">
        <f t="shared" ref="P3:P66" si="1">M3*N3</f>
        <v>172.22879710144932</v>
      </c>
      <c r="Q3" s="2">
        <f t="shared" ref="Q3:Q66" si="2">P3*30</f>
        <v>5166.8639130434794</v>
      </c>
      <c r="R3" s="12">
        <f>VLOOKUP(O3,'YEARLY BUDGET'!A:B,2,FALSE)</f>
        <v>28000</v>
      </c>
      <c r="S3" s="27">
        <f t="shared" ref="S3:S66" si="3">R3-Q3</f>
        <v>22833.136086956521</v>
      </c>
      <c r="T3" t="str">
        <f t="shared" ref="T3:T66" si="4">IF(S3&lt;0, "UNFAVORABLE","FAVORABLE")</f>
        <v>FAVORABLE</v>
      </c>
    </row>
    <row r="4" spans="1:22" x14ac:dyDescent="0.25">
      <c r="A4" s="4">
        <v>38777</v>
      </c>
      <c r="B4" s="5">
        <v>20.71</v>
      </c>
      <c r="C4" s="6">
        <v>0.2248</v>
      </c>
      <c r="D4" s="7" t="s">
        <v>5</v>
      </c>
      <c r="E4" s="8">
        <v>14925.4782608696</v>
      </c>
      <c r="F4" s="7">
        <v>3</v>
      </c>
      <c r="G4" s="7">
        <v>4</v>
      </c>
      <c r="H4" s="7" t="s">
        <v>40</v>
      </c>
      <c r="I4" s="8">
        <f t="shared" si="0"/>
        <v>14968.668260869599</v>
      </c>
      <c r="J4" s="9">
        <v>22.48</v>
      </c>
      <c r="K4" s="7">
        <v>2006</v>
      </c>
      <c r="L4" s="7" t="s">
        <v>17</v>
      </c>
      <c r="M4" s="8">
        <v>498.95560869565332</v>
      </c>
      <c r="N4" s="7">
        <v>5</v>
      </c>
      <c r="O4" t="s">
        <v>31</v>
      </c>
      <c r="P4" s="2">
        <f t="shared" si="1"/>
        <v>2494.7780434782667</v>
      </c>
      <c r="Q4" s="2">
        <f t="shared" si="2"/>
        <v>74843.341304347996</v>
      </c>
      <c r="R4" s="12">
        <f>VLOOKUP(O4,'YEARLY BUDGET'!A:B,2,FALSE)</f>
        <v>82000</v>
      </c>
      <c r="S4" s="27">
        <f t="shared" si="3"/>
        <v>7156.6586956520041</v>
      </c>
      <c r="T4" t="str">
        <f t="shared" si="4"/>
        <v>FAVORABLE</v>
      </c>
    </row>
    <row r="5" spans="1:22" x14ac:dyDescent="0.25">
      <c r="A5" s="4">
        <v>38777</v>
      </c>
      <c r="B5" s="5">
        <v>20.71</v>
      </c>
      <c r="C5" s="6">
        <v>0.2248</v>
      </c>
      <c r="D5" s="7" t="s">
        <v>6</v>
      </c>
      <c r="E5" s="8">
        <v>6.89</v>
      </c>
      <c r="F5" s="7">
        <v>3</v>
      </c>
      <c r="G5" s="7">
        <v>4</v>
      </c>
      <c r="H5" s="7" t="s">
        <v>40</v>
      </c>
      <c r="I5" s="8">
        <f t="shared" si="0"/>
        <v>50.08</v>
      </c>
      <c r="J5" s="9">
        <v>22.48</v>
      </c>
      <c r="K5" s="7">
        <v>2006</v>
      </c>
      <c r="L5" s="7" t="s">
        <v>17</v>
      </c>
      <c r="M5" s="8">
        <v>1.6693333333333333</v>
      </c>
      <c r="N5" s="7">
        <v>2</v>
      </c>
      <c r="O5" t="s">
        <v>28</v>
      </c>
      <c r="P5" s="2">
        <f t="shared" si="1"/>
        <v>3.3386666666666667</v>
      </c>
      <c r="Q5" s="2">
        <f t="shared" si="2"/>
        <v>100.16</v>
      </c>
      <c r="R5" s="12">
        <f>VLOOKUP(O5,'YEARLY BUDGET'!A:B,2,FALSE)</f>
        <v>16500</v>
      </c>
      <c r="S5" s="27">
        <f t="shared" si="3"/>
        <v>16399.84</v>
      </c>
      <c r="T5" t="str">
        <f t="shared" si="4"/>
        <v>FAVORABLE</v>
      </c>
    </row>
    <row r="6" spans="1:22" x14ac:dyDescent="0.25">
      <c r="A6" s="4">
        <v>38808</v>
      </c>
      <c r="B6" s="5">
        <v>20.83</v>
      </c>
      <c r="C6" s="6">
        <v>0.1883</v>
      </c>
      <c r="D6" s="7" t="s">
        <v>3</v>
      </c>
      <c r="E6" s="8">
        <v>2623.8583333333299</v>
      </c>
      <c r="F6" s="7">
        <v>4</v>
      </c>
      <c r="G6" s="7">
        <v>7</v>
      </c>
      <c r="H6" s="7" t="s">
        <v>41</v>
      </c>
      <c r="I6" s="8">
        <f t="shared" si="0"/>
        <v>2663.5183333333298</v>
      </c>
      <c r="J6" s="9">
        <v>18.829999999999998</v>
      </c>
      <c r="K6" s="7">
        <v>2006</v>
      </c>
      <c r="L6" s="7" t="s">
        <v>20</v>
      </c>
      <c r="M6" s="8">
        <v>88.78394444444433</v>
      </c>
      <c r="N6" s="7">
        <v>7</v>
      </c>
      <c r="O6" t="s">
        <v>33</v>
      </c>
      <c r="P6" s="2">
        <f t="shared" si="1"/>
        <v>621.48761111111025</v>
      </c>
      <c r="Q6" s="2">
        <f t="shared" si="2"/>
        <v>18644.628333333309</v>
      </c>
      <c r="R6" s="12">
        <f>VLOOKUP(O6,'YEARLY BUDGET'!A:B,2,FALSE)</f>
        <v>9600</v>
      </c>
      <c r="S6" s="27">
        <f t="shared" si="3"/>
        <v>-9044.6283333333085</v>
      </c>
      <c r="T6" t="str">
        <f t="shared" si="4"/>
        <v>UNFAVORABLE</v>
      </c>
    </row>
    <row r="7" spans="1:22" x14ac:dyDescent="0.25">
      <c r="A7" s="4">
        <v>38808</v>
      </c>
      <c r="B7" s="5">
        <v>20.83</v>
      </c>
      <c r="C7" s="6">
        <v>0.1883</v>
      </c>
      <c r="D7" s="7" t="s">
        <v>4</v>
      </c>
      <c r="E7" s="8">
        <v>6404.4444444444398</v>
      </c>
      <c r="F7" s="7">
        <v>4</v>
      </c>
      <c r="G7" s="7">
        <v>7</v>
      </c>
      <c r="H7" s="7" t="s">
        <v>41</v>
      </c>
      <c r="I7" s="8">
        <f t="shared" si="0"/>
        <v>6444.1044444444397</v>
      </c>
      <c r="J7" s="9">
        <v>18.829999999999998</v>
      </c>
      <c r="K7" s="7">
        <v>2006</v>
      </c>
      <c r="L7" s="7" t="s">
        <v>20</v>
      </c>
      <c r="M7" s="8">
        <v>214.80348148148133</v>
      </c>
      <c r="N7" s="7">
        <v>1</v>
      </c>
      <c r="O7" t="s">
        <v>27</v>
      </c>
      <c r="P7" s="2">
        <f t="shared" si="1"/>
        <v>214.80348148148133</v>
      </c>
      <c r="Q7" s="2">
        <f t="shared" si="2"/>
        <v>6444.1044444444397</v>
      </c>
      <c r="R7" s="12">
        <f>VLOOKUP(O7,'YEARLY BUDGET'!A:B,2,FALSE)</f>
        <v>28000</v>
      </c>
      <c r="S7" s="27">
        <f t="shared" si="3"/>
        <v>21555.895555555559</v>
      </c>
      <c r="T7" t="str">
        <f t="shared" si="4"/>
        <v>FAVORABLE</v>
      </c>
    </row>
    <row r="8" spans="1:22" x14ac:dyDescent="0.25">
      <c r="A8" s="4">
        <v>38808</v>
      </c>
      <c r="B8" s="5">
        <v>20.83</v>
      </c>
      <c r="C8" s="6">
        <v>0.1883</v>
      </c>
      <c r="D8" s="7" t="s">
        <v>5</v>
      </c>
      <c r="E8" s="8">
        <v>18028.888888888901</v>
      </c>
      <c r="F8" s="7">
        <v>4</v>
      </c>
      <c r="G8" s="7">
        <v>7</v>
      </c>
      <c r="H8" s="7" t="s">
        <v>41</v>
      </c>
      <c r="I8" s="8">
        <f t="shared" si="0"/>
        <v>18068.548888888905</v>
      </c>
      <c r="J8" s="9">
        <v>18.829999999999998</v>
      </c>
      <c r="K8" s="7">
        <v>2006</v>
      </c>
      <c r="L8" s="7" t="s">
        <v>20</v>
      </c>
      <c r="M8" s="8">
        <v>602.2849629629635</v>
      </c>
      <c r="N8" s="7">
        <v>5</v>
      </c>
      <c r="O8" t="s">
        <v>31</v>
      </c>
      <c r="P8" s="2">
        <f t="shared" si="1"/>
        <v>3011.4248148148176</v>
      </c>
      <c r="Q8" s="2">
        <f t="shared" si="2"/>
        <v>90342.744444444528</v>
      </c>
      <c r="R8" s="12">
        <f>VLOOKUP(O8,'YEARLY BUDGET'!A:B,2,FALSE)</f>
        <v>82000</v>
      </c>
      <c r="S8" s="27">
        <f t="shared" si="3"/>
        <v>-8342.7444444445282</v>
      </c>
      <c r="T8" t="str">
        <f t="shared" si="4"/>
        <v>UNFAVORABLE</v>
      </c>
    </row>
    <row r="9" spans="1:22" x14ac:dyDescent="0.25">
      <c r="A9" s="4">
        <v>38808</v>
      </c>
      <c r="B9" s="5">
        <v>20.83</v>
      </c>
      <c r="C9" s="6">
        <v>0.1883</v>
      </c>
      <c r="D9" s="7" t="s">
        <v>6</v>
      </c>
      <c r="E9" s="8">
        <v>7.16</v>
      </c>
      <c r="F9" s="7">
        <v>4</v>
      </c>
      <c r="G9" s="7">
        <v>7</v>
      </c>
      <c r="H9" s="7" t="s">
        <v>41</v>
      </c>
      <c r="I9" s="8">
        <f t="shared" si="0"/>
        <v>46.819999999999993</v>
      </c>
      <c r="J9" s="9">
        <v>18.829999999999998</v>
      </c>
      <c r="K9" s="7">
        <v>2006</v>
      </c>
      <c r="L9" s="7" t="s">
        <v>20</v>
      </c>
      <c r="M9" s="8">
        <v>1.5606666666666664</v>
      </c>
      <c r="N9" s="7">
        <v>1</v>
      </c>
      <c r="O9" t="s">
        <v>27</v>
      </c>
      <c r="P9" s="2">
        <f t="shared" si="1"/>
        <v>1.5606666666666664</v>
      </c>
      <c r="Q9" s="2">
        <f t="shared" si="2"/>
        <v>46.819999999999993</v>
      </c>
      <c r="R9" s="12">
        <f>VLOOKUP(O9,'YEARLY BUDGET'!A:B,2,FALSE)</f>
        <v>28000</v>
      </c>
      <c r="S9" s="27">
        <f t="shared" si="3"/>
        <v>27953.18</v>
      </c>
      <c r="T9" t="str">
        <f t="shared" si="4"/>
        <v>FAVORABLE</v>
      </c>
    </row>
    <row r="10" spans="1:22" x14ac:dyDescent="0.25">
      <c r="A10" s="4">
        <v>38838</v>
      </c>
      <c r="B10" s="5">
        <v>20.73</v>
      </c>
      <c r="C10" s="6">
        <v>0.17649999999999999</v>
      </c>
      <c r="D10" s="7" t="s">
        <v>3</v>
      </c>
      <c r="E10" s="8">
        <v>2852.0714285714298</v>
      </c>
      <c r="F10" s="7">
        <v>5</v>
      </c>
      <c r="G10" s="7">
        <v>2</v>
      </c>
      <c r="H10" s="7" t="s">
        <v>42</v>
      </c>
      <c r="I10" s="8">
        <f t="shared" si="0"/>
        <v>2890.4514285714299</v>
      </c>
      <c r="J10" s="9">
        <v>17.649999999999999</v>
      </c>
      <c r="K10" s="7">
        <v>2006</v>
      </c>
      <c r="L10" s="7" t="s">
        <v>15</v>
      </c>
      <c r="M10" s="8">
        <v>96.348380952380992</v>
      </c>
      <c r="N10" s="7">
        <v>10</v>
      </c>
      <c r="O10" t="s">
        <v>35</v>
      </c>
      <c r="P10" s="2">
        <f t="shared" si="1"/>
        <v>963.4838095238099</v>
      </c>
      <c r="Q10" s="2">
        <f t="shared" si="2"/>
        <v>28904.514285714296</v>
      </c>
      <c r="R10" s="12">
        <f>VLOOKUP(O10,'YEARLY BUDGET'!A:B,2,FALSE)</f>
        <v>7800</v>
      </c>
      <c r="S10" s="27">
        <f t="shared" si="3"/>
        <v>-21104.514285714296</v>
      </c>
      <c r="T10" t="str">
        <f t="shared" si="4"/>
        <v>UNFAVORABLE</v>
      </c>
    </row>
    <row r="11" spans="1:22" x14ac:dyDescent="0.25">
      <c r="A11" s="4">
        <v>38838</v>
      </c>
      <c r="B11" s="5">
        <v>20.73</v>
      </c>
      <c r="C11" s="6">
        <v>0.17649999999999999</v>
      </c>
      <c r="D11" s="7" t="s">
        <v>4</v>
      </c>
      <c r="E11" s="8">
        <v>8059.1904761904798</v>
      </c>
      <c r="F11" s="7">
        <v>5</v>
      </c>
      <c r="G11" s="7">
        <v>2</v>
      </c>
      <c r="H11" s="7" t="s">
        <v>42</v>
      </c>
      <c r="I11" s="8">
        <f t="shared" si="0"/>
        <v>8097.570476190479</v>
      </c>
      <c r="J11" s="9">
        <v>17.649999999999999</v>
      </c>
      <c r="K11" s="7">
        <v>2006</v>
      </c>
      <c r="L11" s="7" t="s">
        <v>15</v>
      </c>
      <c r="M11" s="8">
        <v>269.91901587301595</v>
      </c>
      <c r="N11" s="7">
        <v>1</v>
      </c>
      <c r="O11" t="s">
        <v>27</v>
      </c>
      <c r="P11" s="2">
        <f t="shared" si="1"/>
        <v>269.91901587301595</v>
      </c>
      <c r="Q11" s="2">
        <f t="shared" si="2"/>
        <v>8097.5704761904781</v>
      </c>
      <c r="R11" s="12">
        <f>VLOOKUP(O11,'YEARLY BUDGET'!A:B,2,FALSE)</f>
        <v>28000</v>
      </c>
      <c r="S11" s="27">
        <f t="shared" si="3"/>
        <v>19902.429523809522</v>
      </c>
      <c r="T11" t="str">
        <f t="shared" si="4"/>
        <v>FAVORABLE</v>
      </c>
    </row>
    <row r="12" spans="1:22" x14ac:dyDescent="0.25">
      <c r="A12" s="4">
        <v>38838</v>
      </c>
      <c r="B12" s="5">
        <v>20.73</v>
      </c>
      <c r="C12" s="6">
        <v>0.17649999999999999</v>
      </c>
      <c r="D12" s="7" t="s">
        <v>5</v>
      </c>
      <c r="E12" s="8">
        <v>21131.333333333299</v>
      </c>
      <c r="F12" s="7">
        <v>5</v>
      </c>
      <c r="G12" s="7">
        <v>2</v>
      </c>
      <c r="H12" s="7" t="s">
        <v>42</v>
      </c>
      <c r="I12" s="8">
        <f t="shared" si="0"/>
        <v>21169.7133333333</v>
      </c>
      <c r="J12" s="9">
        <v>17.649999999999999</v>
      </c>
      <c r="K12" s="7">
        <v>2006</v>
      </c>
      <c r="L12" s="7" t="s">
        <v>15</v>
      </c>
      <c r="M12" s="8">
        <v>705.65711111111</v>
      </c>
      <c r="N12" s="7">
        <v>1</v>
      </c>
      <c r="O12" t="s">
        <v>27</v>
      </c>
      <c r="P12" s="2">
        <f t="shared" si="1"/>
        <v>705.65711111111</v>
      </c>
      <c r="Q12" s="2">
        <f t="shared" si="2"/>
        <v>21169.7133333333</v>
      </c>
      <c r="R12" s="12">
        <f>VLOOKUP(O12,'YEARLY BUDGET'!A:B,2,FALSE)</f>
        <v>28000</v>
      </c>
      <c r="S12" s="27">
        <f t="shared" si="3"/>
        <v>6830.2866666666996</v>
      </c>
      <c r="T12" t="str">
        <f t="shared" si="4"/>
        <v>FAVORABLE</v>
      </c>
    </row>
    <row r="13" spans="1:22" x14ac:dyDescent="0.25">
      <c r="A13" s="4">
        <v>38838</v>
      </c>
      <c r="B13" s="5">
        <v>20.73</v>
      </c>
      <c r="C13" s="6">
        <v>0.17649999999999999</v>
      </c>
      <c r="D13" s="7" t="s">
        <v>6</v>
      </c>
      <c r="E13" s="8">
        <v>6.25</v>
      </c>
      <c r="F13" s="7">
        <v>5</v>
      </c>
      <c r="G13" s="7">
        <v>2</v>
      </c>
      <c r="H13" s="7" t="s">
        <v>42</v>
      </c>
      <c r="I13" s="8">
        <f t="shared" si="0"/>
        <v>44.629999999999995</v>
      </c>
      <c r="J13" s="9">
        <v>17.649999999999999</v>
      </c>
      <c r="K13" s="7">
        <v>2006</v>
      </c>
      <c r="L13" s="7" t="s">
        <v>15</v>
      </c>
      <c r="M13" s="8">
        <v>1.4876666666666665</v>
      </c>
      <c r="N13" s="7">
        <v>7</v>
      </c>
      <c r="O13" t="s">
        <v>33</v>
      </c>
      <c r="P13" s="2">
        <f t="shared" si="1"/>
        <v>10.413666666666666</v>
      </c>
      <c r="Q13" s="2">
        <f t="shared" si="2"/>
        <v>312.40999999999997</v>
      </c>
      <c r="R13" s="12">
        <f>VLOOKUP(O13,'YEARLY BUDGET'!A:B,2,FALSE)</f>
        <v>9600</v>
      </c>
      <c r="S13" s="27">
        <f t="shared" si="3"/>
        <v>9287.59</v>
      </c>
      <c r="T13" t="str">
        <f t="shared" si="4"/>
        <v>FAVORABLE</v>
      </c>
    </row>
    <row r="14" spans="1:22" x14ac:dyDescent="0.25">
      <c r="A14" s="4">
        <v>38869</v>
      </c>
      <c r="B14" s="5">
        <v>20.82</v>
      </c>
      <c r="C14" s="6">
        <v>0.21210000000000001</v>
      </c>
      <c r="D14" s="7" t="s">
        <v>3</v>
      </c>
      <c r="E14" s="8">
        <v>2490.95454545455</v>
      </c>
      <c r="F14" s="7">
        <v>6</v>
      </c>
      <c r="G14" s="7">
        <v>5</v>
      </c>
      <c r="H14" s="7" t="s">
        <v>43</v>
      </c>
      <c r="I14" s="8">
        <f t="shared" si="0"/>
        <v>2532.9845454545502</v>
      </c>
      <c r="J14" s="9">
        <v>21.21</v>
      </c>
      <c r="K14" s="7">
        <v>2006</v>
      </c>
      <c r="L14" s="7" t="s">
        <v>18</v>
      </c>
      <c r="M14" s="8">
        <v>84.432818181818348</v>
      </c>
      <c r="N14" s="7">
        <v>4</v>
      </c>
      <c r="O14" t="s">
        <v>30</v>
      </c>
      <c r="P14" s="2">
        <f t="shared" si="1"/>
        <v>337.73127272727339</v>
      </c>
      <c r="Q14" s="2">
        <f t="shared" si="2"/>
        <v>10131.938181818201</v>
      </c>
      <c r="R14" s="12">
        <f>VLOOKUP(O14,'YEARLY BUDGET'!A:B,2,FALSE)</f>
        <v>4200</v>
      </c>
      <c r="S14" s="27">
        <f t="shared" si="3"/>
        <v>-5931.938181818201</v>
      </c>
      <c r="T14" t="str">
        <f t="shared" si="4"/>
        <v>UNFAVORABLE</v>
      </c>
    </row>
    <row r="15" spans="1:22" x14ac:dyDescent="0.25">
      <c r="A15" s="4">
        <v>38869</v>
      </c>
      <c r="B15" s="5">
        <v>20.82</v>
      </c>
      <c r="C15" s="6">
        <v>0.21210000000000001</v>
      </c>
      <c r="D15" s="7" t="s">
        <v>4</v>
      </c>
      <c r="E15" s="8">
        <v>7222.7727272727298</v>
      </c>
      <c r="F15" s="7">
        <v>6</v>
      </c>
      <c r="G15" s="7">
        <v>5</v>
      </c>
      <c r="H15" s="7" t="s">
        <v>43</v>
      </c>
      <c r="I15" s="8">
        <f t="shared" si="0"/>
        <v>7264.8027272727295</v>
      </c>
      <c r="J15" s="9">
        <v>21.21</v>
      </c>
      <c r="K15" s="7">
        <v>2006</v>
      </c>
      <c r="L15" s="7" t="s">
        <v>18</v>
      </c>
      <c r="M15" s="8">
        <v>242.160090909091</v>
      </c>
      <c r="N15" s="7">
        <v>5</v>
      </c>
      <c r="O15" t="s">
        <v>31</v>
      </c>
      <c r="P15" s="2">
        <f t="shared" si="1"/>
        <v>1210.8004545454551</v>
      </c>
      <c r="Q15" s="2">
        <f t="shared" si="2"/>
        <v>36324.013636363656</v>
      </c>
      <c r="R15" s="12">
        <f>VLOOKUP(O15,'YEARLY BUDGET'!A:B,2,FALSE)</f>
        <v>82000</v>
      </c>
      <c r="S15" s="27">
        <f t="shared" si="3"/>
        <v>45675.986363636344</v>
      </c>
      <c r="T15" t="str">
        <f t="shared" si="4"/>
        <v>FAVORABLE</v>
      </c>
    </row>
    <row r="16" spans="1:22" x14ac:dyDescent="0.25">
      <c r="A16" s="4">
        <v>38869</v>
      </c>
      <c r="B16" s="5">
        <v>20.82</v>
      </c>
      <c r="C16" s="6">
        <v>0.21210000000000001</v>
      </c>
      <c r="D16" s="7" t="s">
        <v>5</v>
      </c>
      <c r="E16" s="8">
        <v>20585.909090909099</v>
      </c>
      <c r="F16" s="7">
        <v>6</v>
      </c>
      <c r="G16" s="7">
        <v>5</v>
      </c>
      <c r="H16" s="7" t="s">
        <v>43</v>
      </c>
      <c r="I16" s="8">
        <f t="shared" si="0"/>
        <v>20627.939090909098</v>
      </c>
      <c r="J16" s="9">
        <v>21.21</v>
      </c>
      <c r="K16" s="7">
        <v>2006</v>
      </c>
      <c r="L16" s="7" t="s">
        <v>18</v>
      </c>
      <c r="M16" s="8">
        <v>687.59796969696993</v>
      </c>
      <c r="N16" s="7">
        <v>7</v>
      </c>
      <c r="O16" t="s">
        <v>33</v>
      </c>
      <c r="P16" s="2">
        <f t="shared" si="1"/>
        <v>4813.1857878787896</v>
      </c>
      <c r="Q16" s="2">
        <f t="shared" si="2"/>
        <v>144395.5736363637</v>
      </c>
      <c r="R16" s="12">
        <f>VLOOKUP(O16,'YEARLY BUDGET'!A:B,2,FALSE)</f>
        <v>9600</v>
      </c>
      <c r="S16" s="27">
        <f t="shared" si="3"/>
        <v>-134795.5736363637</v>
      </c>
      <c r="T16" t="str">
        <f t="shared" si="4"/>
        <v>UNFAVORABLE</v>
      </c>
    </row>
    <row r="17" spans="1:20" x14ac:dyDescent="0.25">
      <c r="A17" s="4">
        <v>38869</v>
      </c>
      <c r="B17" s="5">
        <v>20.82</v>
      </c>
      <c r="C17" s="6">
        <v>0.21210000000000001</v>
      </c>
      <c r="D17" s="7" t="s">
        <v>6</v>
      </c>
      <c r="E17" s="8">
        <v>6.21</v>
      </c>
      <c r="F17" s="7">
        <v>6</v>
      </c>
      <c r="G17" s="7">
        <v>5</v>
      </c>
      <c r="H17" s="7" t="s">
        <v>43</v>
      </c>
      <c r="I17" s="8">
        <f t="shared" si="0"/>
        <v>48.24</v>
      </c>
      <c r="J17" s="9">
        <v>21.21</v>
      </c>
      <c r="K17" s="7">
        <v>2006</v>
      </c>
      <c r="L17" s="7" t="s">
        <v>18</v>
      </c>
      <c r="M17" s="8">
        <v>1.6080000000000001</v>
      </c>
      <c r="N17" s="7">
        <v>5</v>
      </c>
      <c r="O17" t="s">
        <v>31</v>
      </c>
      <c r="P17" s="2">
        <f t="shared" si="1"/>
        <v>8.0400000000000009</v>
      </c>
      <c r="Q17" s="2">
        <f t="shared" si="2"/>
        <v>241.20000000000002</v>
      </c>
      <c r="R17" s="12">
        <f>VLOOKUP(O17,'YEARLY BUDGET'!A:B,2,FALSE)</f>
        <v>82000</v>
      </c>
      <c r="S17" s="27">
        <f t="shared" si="3"/>
        <v>81758.8</v>
      </c>
      <c r="T17" t="str">
        <f t="shared" si="4"/>
        <v>FAVORABLE</v>
      </c>
    </row>
    <row r="18" spans="1:20" x14ac:dyDescent="0.25">
      <c r="A18" s="4">
        <v>38899</v>
      </c>
      <c r="B18" s="5">
        <v>20.93</v>
      </c>
      <c r="C18" s="6">
        <v>0.14940000000000001</v>
      </c>
      <c r="D18" s="7" t="s">
        <v>3</v>
      </c>
      <c r="E18" s="8">
        <v>2511.8333333333298</v>
      </c>
      <c r="F18" s="7">
        <v>7</v>
      </c>
      <c r="G18" s="7">
        <v>7</v>
      </c>
      <c r="H18" s="7" t="s">
        <v>44</v>
      </c>
      <c r="I18" s="8">
        <f t="shared" si="0"/>
        <v>2547.7033333333297</v>
      </c>
      <c r="J18" s="9">
        <v>14.940000000000001</v>
      </c>
      <c r="K18" s="7">
        <v>2006</v>
      </c>
      <c r="L18" s="7" t="s">
        <v>20</v>
      </c>
      <c r="M18" s="8">
        <v>84.923444444444328</v>
      </c>
      <c r="N18" s="7">
        <v>6</v>
      </c>
      <c r="O18" t="s">
        <v>32</v>
      </c>
      <c r="P18" s="2">
        <f t="shared" si="1"/>
        <v>509.54066666666597</v>
      </c>
      <c r="Q18" s="2">
        <f t="shared" si="2"/>
        <v>15286.219999999979</v>
      </c>
      <c r="R18" s="12">
        <f>VLOOKUP(O18,'YEARLY BUDGET'!A:B,2,FALSE)</f>
        <v>37500</v>
      </c>
      <c r="S18" s="27">
        <f t="shared" si="3"/>
        <v>22213.780000000021</v>
      </c>
      <c r="T18" t="str">
        <f t="shared" si="4"/>
        <v>FAVORABLE</v>
      </c>
    </row>
    <row r="19" spans="1:20" x14ac:dyDescent="0.25">
      <c r="A19" s="4">
        <v>38899</v>
      </c>
      <c r="B19" s="5">
        <v>20.93</v>
      </c>
      <c r="C19" s="6">
        <v>0.14940000000000001</v>
      </c>
      <c r="D19" s="7" t="s">
        <v>4</v>
      </c>
      <c r="E19" s="8">
        <v>7726.7380952381</v>
      </c>
      <c r="F19" s="7">
        <v>7</v>
      </c>
      <c r="G19" s="7">
        <v>7</v>
      </c>
      <c r="H19" s="7" t="s">
        <v>44</v>
      </c>
      <c r="I19" s="8">
        <f t="shared" si="0"/>
        <v>7762.6080952380998</v>
      </c>
      <c r="J19" s="9">
        <v>14.940000000000001</v>
      </c>
      <c r="K19" s="7">
        <v>2006</v>
      </c>
      <c r="L19" s="7" t="s">
        <v>20</v>
      </c>
      <c r="M19" s="8">
        <v>258.75360317460331</v>
      </c>
      <c r="N19" s="7">
        <v>6</v>
      </c>
      <c r="O19" t="s">
        <v>32</v>
      </c>
      <c r="P19" s="2">
        <f t="shared" si="1"/>
        <v>1552.5216190476199</v>
      </c>
      <c r="Q19" s="2">
        <f t="shared" si="2"/>
        <v>46575.648571428595</v>
      </c>
      <c r="R19" s="12">
        <f>VLOOKUP(O19,'YEARLY BUDGET'!A:B,2,FALSE)</f>
        <v>37500</v>
      </c>
      <c r="S19" s="27">
        <f t="shared" si="3"/>
        <v>-9075.6485714285955</v>
      </c>
      <c r="T19" t="str">
        <f t="shared" si="4"/>
        <v>UNFAVORABLE</v>
      </c>
    </row>
    <row r="20" spans="1:20" x14ac:dyDescent="0.25">
      <c r="A20" s="4">
        <v>38899</v>
      </c>
      <c r="B20" s="5">
        <v>20.93</v>
      </c>
      <c r="C20" s="6">
        <v>0.14940000000000001</v>
      </c>
      <c r="D20" s="7" t="s">
        <v>5</v>
      </c>
      <c r="E20" s="8">
        <v>26185.714285714301</v>
      </c>
      <c r="F20" s="7">
        <v>7</v>
      </c>
      <c r="G20" s="7">
        <v>7</v>
      </c>
      <c r="H20" s="7" t="s">
        <v>44</v>
      </c>
      <c r="I20" s="8">
        <f t="shared" si="0"/>
        <v>26221.5842857143</v>
      </c>
      <c r="J20" s="9">
        <v>14.940000000000001</v>
      </c>
      <c r="K20" s="7">
        <v>2006</v>
      </c>
      <c r="L20" s="7" t="s">
        <v>20</v>
      </c>
      <c r="M20" s="8">
        <v>874.05280952380997</v>
      </c>
      <c r="N20" s="7">
        <v>7</v>
      </c>
      <c r="O20" t="s">
        <v>33</v>
      </c>
      <c r="P20" s="2">
        <f t="shared" si="1"/>
        <v>6118.3696666666701</v>
      </c>
      <c r="Q20" s="2">
        <f t="shared" si="2"/>
        <v>183551.09000000011</v>
      </c>
      <c r="R20" s="12">
        <f>VLOOKUP(O20,'YEARLY BUDGET'!A:B,2,FALSE)</f>
        <v>9600</v>
      </c>
      <c r="S20" s="27">
        <f t="shared" si="3"/>
        <v>-173951.09000000011</v>
      </c>
      <c r="T20" t="str">
        <f t="shared" si="4"/>
        <v>UNFAVORABLE</v>
      </c>
    </row>
    <row r="21" spans="1:20" x14ac:dyDescent="0.25">
      <c r="A21" s="4">
        <v>38899</v>
      </c>
      <c r="B21" s="5">
        <v>20.93</v>
      </c>
      <c r="C21" s="6">
        <v>0.14940000000000001</v>
      </c>
      <c r="D21" s="7" t="s">
        <v>6</v>
      </c>
      <c r="E21" s="8">
        <v>6.17</v>
      </c>
      <c r="F21" s="7">
        <v>7</v>
      </c>
      <c r="G21" s="7">
        <v>7</v>
      </c>
      <c r="H21" s="7" t="s">
        <v>44</v>
      </c>
      <c r="I21" s="8">
        <f t="shared" si="0"/>
        <v>42.04</v>
      </c>
      <c r="J21" s="9">
        <v>14.940000000000001</v>
      </c>
      <c r="K21" s="7">
        <v>2006</v>
      </c>
      <c r="L21" s="7" t="s">
        <v>20</v>
      </c>
      <c r="M21" s="8">
        <v>1.4013333333333333</v>
      </c>
      <c r="N21" s="7">
        <v>4</v>
      </c>
      <c r="O21" t="s">
        <v>30</v>
      </c>
      <c r="P21" s="2">
        <f t="shared" si="1"/>
        <v>5.6053333333333333</v>
      </c>
      <c r="Q21" s="2">
        <f t="shared" si="2"/>
        <v>168.16</v>
      </c>
      <c r="R21" s="12">
        <f>VLOOKUP(O21,'YEARLY BUDGET'!A:B,2,FALSE)</f>
        <v>4200</v>
      </c>
      <c r="S21" s="27">
        <f t="shared" si="3"/>
        <v>4031.84</v>
      </c>
      <c r="T21" t="str">
        <f t="shared" si="4"/>
        <v>FAVORABLE</v>
      </c>
    </row>
    <row r="22" spans="1:20" x14ac:dyDescent="0.25">
      <c r="A22" s="4">
        <v>38930</v>
      </c>
      <c r="B22" s="5">
        <v>20.95</v>
      </c>
      <c r="C22" s="6">
        <v>0.27329999999999999</v>
      </c>
      <c r="D22" s="7" t="s">
        <v>3</v>
      </c>
      <c r="E22" s="8">
        <v>2461.5522727272701</v>
      </c>
      <c r="F22" s="7">
        <v>8</v>
      </c>
      <c r="G22" s="7">
        <v>3</v>
      </c>
      <c r="H22" s="7" t="s">
        <v>45</v>
      </c>
      <c r="I22" s="8">
        <f t="shared" si="0"/>
        <v>2509.8322727272698</v>
      </c>
      <c r="J22" s="9">
        <v>27.33</v>
      </c>
      <c r="K22" s="7">
        <v>2006</v>
      </c>
      <c r="L22" s="7" t="s">
        <v>16</v>
      </c>
      <c r="M22" s="8">
        <v>83.661075757575659</v>
      </c>
      <c r="N22" s="7">
        <v>10</v>
      </c>
      <c r="O22" t="s">
        <v>35</v>
      </c>
      <c r="P22" s="2">
        <f t="shared" si="1"/>
        <v>836.61075757575657</v>
      </c>
      <c r="Q22" s="2">
        <f t="shared" si="2"/>
        <v>25098.322727272698</v>
      </c>
      <c r="R22" s="12">
        <f>VLOOKUP(O22,'YEARLY BUDGET'!A:B,2,FALSE)</f>
        <v>7800</v>
      </c>
      <c r="S22" s="27">
        <f t="shared" si="3"/>
        <v>-17298.322727272698</v>
      </c>
      <c r="T22" t="str">
        <f t="shared" si="4"/>
        <v>UNFAVORABLE</v>
      </c>
    </row>
    <row r="23" spans="1:20" x14ac:dyDescent="0.25">
      <c r="A23" s="4">
        <v>38930</v>
      </c>
      <c r="B23" s="5">
        <v>20.95</v>
      </c>
      <c r="C23" s="6">
        <v>0.27329999999999999</v>
      </c>
      <c r="D23" s="7" t="s">
        <v>4</v>
      </c>
      <c r="E23" s="8">
        <v>7690.25</v>
      </c>
      <c r="F23" s="7">
        <v>8</v>
      </c>
      <c r="G23" s="7">
        <v>3</v>
      </c>
      <c r="H23" s="7" t="s">
        <v>45</v>
      </c>
      <c r="I23" s="8">
        <f t="shared" si="0"/>
        <v>7738.53</v>
      </c>
      <c r="J23" s="9">
        <v>27.33</v>
      </c>
      <c r="K23" s="7">
        <v>2006</v>
      </c>
      <c r="L23" s="7" t="s">
        <v>16</v>
      </c>
      <c r="M23" s="8">
        <v>257.95099999999996</v>
      </c>
      <c r="N23" s="7">
        <v>10</v>
      </c>
      <c r="O23" t="s">
        <v>35</v>
      </c>
      <c r="P23" s="2">
        <f t="shared" si="1"/>
        <v>2579.5099999999998</v>
      </c>
      <c r="Q23" s="2">
        <f t="shared" si="2"/>
        <v>77385.299999999988</v>
      </c>
      <c r="R23" s="12">
        <f>VLOOKUP(O23,'YEARLY BUDGET'!A:B,2,FALSE)</f>
        <v>7800</v>
      </c>
      <c r="S23" s="27">
        <f t="shared" si="3"/>
        <v>-69585.299999999988</v>
      </c>
      <c r="T23" t="str">
        <f t="shared" si="4"/>
        <v>UNFAVORABLE</v>
      </c>
    </row>
    <row r="24" spans="1:20" x14ac:dyDescent="0.25">
      <c r="A24" s="4">
        <v>38930</v>
      </c>
      <c r="B24" s="5">
        <v>20.95</v>
      </c>
      <c r="C24" s="6">
        <v>0.27329999999999999</v>
      </c>
      <c r="D24" s="7" t="s">
        <v>5</v>
      </c>
      <c r="E24" s="8">
        <v>30468.8636363636</v>
      </c>
      <c r="F24" s="7">
        <v>8</v>
      </c>
      <c r="G24" s="7">
        <v>3</v>
      </c>
      <c r="H24" s="7" t="s">
        <v>45</v>
      </c>
      <c r="I24" s="8">
        <f t="shared" si="0"/>
        <v>30517.143636363602</v>
      </c>
      <c r="J24" s="9">
        <v>27.33</v>
      </c>
      <c r="K24" s="7">
        <v>2006</v>
      </c>
      <c r="L24" s="7" t="s">
        <v>16</v>
      </c>
      <c r="M24" s="8">
        <v>1017.2381212121201</v>
      </c>
      <c r="N24" s="7">
        <v>8</v>
      </c>
      <c r="O24" t="s">
        <v>34</v>
      </c>
      <c r="P24" s="2">
        <f t="shared" si="1"/>
        <v>8137.9049696969605</v>
      </c>
      <c r="Q24" s="2">
        <f t="shared" si="2"/>
        <v>244137.14909090882</v>
      </c>
      <c r="R24" s="12">
        <f>VLOOKUP(O24,'YEARLY BUDGET'!A:B,2,FALSE)</f>
        <v>61200</v>
      </c>
      <c r="S24" s="27">
        <f t="shared" si="3"/>
        <v>-182937.14909090882</v>
      </c>
      <c r="T24" t="str">
        <f t="shared" si="4"/>
        <v>UNFAVORABLE</v>
      </c>
    </row>
    <row r="25" spans="1:20" x14ac:dyDescent="0.25">
      <c r="A25" s="4">
        <v>38930</v>
      </c>
      <c r="B25" s="5">
        <v>20.95</v>
      </c>
      <c r="C25" s="6">
        <v>0.27329999999999999</v>
      </c>
      <c r="D25" s="7" t="s">
        <v>6</v>
      </c>
      <c r="E25" s="8">
        <v>7.14</v>
      </c>
      <c r="F25" s="7">
        <v>8</v>
      </c>
      <c r="G25" s="7">
        <v>3</v>
      </c>
      <c r="H25" s="7" t="s">
        <v>45</v>
      </c>
      <c r="I25" s="8">
        <f t="shared" si="0"/>
        <v>55.42</v>
      </c>
      <c r="J25" s="9">
        <v>27.33</v>
      </c>
      <c r="K25" s="7">
        <v>2006</v>
      </c>
      <c r="L25" s="7" t="s">
        <v>16</v>
      </c>
      <c r="M25" s="8">
        <v>1.8473333333333335</v>
      </c>
      <c r="N25" s="7">
        <v>1</v>
      </c>
      <c r="O25" t="s">
        <v>27</v>
      </c>
      <c r="P25" s="2">
        <f t="shared" si="1"/>
        <v>1.8473333333333335</v>
      </c>
      <c r="Q25" s="2">
        <f t="shared" si="2"/>
        <v>55.42</v>
      </c>
      <c r="R25" s="12">
        <f>VLOOKUP(O25,'YEARLY BUDGET'!A:B,2,FALSE)</f>
        <v>28000</v>
      </c>
      <c r="S25" s="27">
        <f t="shared" si="3"/>
        <v>27944.58</v>
      </c>
      <c r="T25" t="str">
        <f t="shared" si="4"/>
        <v>FAVORABLE</v>
      </c>
    </row>
    <row r="26" spans="1:20" x14ac:dyDescent="0.25">
      <c r="A26" s="4">
        <v>38961</v>
      </c>
      <c r="B26" s="5">
        <v>21.03</v>
      </c>
      <c r="C26" s="6">
        <v>0.17280000000000001</v>
      </c>
      <c r="D26" s="7" t="s">
        <v>3</v>
      </c>
      <c r="E26" s="8">
        <v>2484.38095238095</v>
      </c>
      <c r="F26" s="7">
        <v>9</v>
      </c>
      <c r="G26" s="7">
        <v>6</v>
      </c>
      <c r="H26" s="7" t="s">
        <v>46</v>
      </c>
      <c r="I26" s="8">
        <f t="shared" si="0"/>
        <v>2522.6909523809504</v>
      </c>
      <c r="J26" s="9">
        <v>17.28</v>
      </c>
      <c r="K26" s="7">
        <v>2006</v>
      </c>
      <c r="L26" s="7" t="s">
        <v>19</v>
      </c>
      <c r="M26" s="8">
        <v>84.089698412698354</v>
      </c>
      <c r="N26" s="7">
        <v>2</v>
      </c>
      <c r="O26" t="s">
        <v>28</v>
      </c>
      <c r="P26" s="2">
        <f t="shared" si="1"/>
        <v>168.17939682539671</v>
      </c>
      <c r="Q26" s="2">
        <f t="shared" si="2"/>
        <v>5045.3819047619008</v>
      </c>
      <c r="R26" s="12">
        <f>VLOOKUP(O26,'YEARLY BUDGET'!A:B,2,FALSE)</f>
        <v>16500</v>
      </c>
      <c r="S26" s="27">
        <f t="shared" si="3"/>
        <v>11454.6180952381</v>
      </c>
      <c r="T26" t="str">
        <f t="shared" si="4"/>
        <v>FAVORABLE</v>
      </c>
    </row>
    <row r="27" spans="1:20" x14ac:dyDescent="0.25">
      <c r="A27" s="4">
        <v>38961</v>
      </c>
      <c r="B27" s="5">
        <v>21.03</v>
      </c>
      <c r="C27" s="6">
        <v>0.17280000000000001</v>
      </c>
      <c r="D27" s="7" t="s">
        <v>4</v>
      </c>
      <c r="E27" s="8">
        <v>7622.6428571428596</v>
      </c>
      <c r="F27" s="7">
        <v>9</v>
      </c>
      <c r="G27" s="7">
        <v>6</v>
      </c>
      <c r="H27" s="7" t="s">
        <v>46</v>
      </c>
      <c r="I27" s="8">
        <f t="shared" si="0"/>
        <v>7660.9528571428591</v>
      </c>
      <c r="J27" s="9">
        <v>17.28</v>
      </c>
      <c r="K27" s="7">
        <v>2006</v>
      </c>
      <c r="L27" s="7" t="s">
        <v>19</v>
      </c>
      <c r="M27" s="8">
        <v>255.36509523809531</v>
      </c>
      <c r="N27" s="7">
        <v>5</v>
      </c>
      <c r="O27" t="s">
        <v>31</v>
      </c>
      <c r="P27" s="2">
        <f t="shared" si="1"/>
        <v>1276.8254761904766</v>
      </c>
      <c r="Q27" s="2">
        <f t="shared" si="2"/>
        <v>38304.7642857143</v>
      </c>
      <c r="R27" s="12">
        <f>VLOOKUP(O27,'YEARLY BUDGET'!A:B,2,FALSE)</f>
        <v>82000</v>
      </c>
      <c r="S27" s="27">
        <f t="shared" si="3"/>
        <v>43695.2357142857</v>
      </c>
      <c r="T27" t="str">
        <f t="shared" si="4"/>
        <v>FAVORABLE</v>
      </c>
    </row>
    <row r="28" spans="1:20" x14ac:dyDescent="0.25">
      <c r="A28" s="4">
        <v>38961</v>
      </c>
      <c r="B28" s="5">
        <v>21.03</v>
      </c>
      <c r="C28" s="6">
        <v>0.17280000000000001</v>
      </c>
      <c r="D28" s="7" t="s">
        <v>5</v>
      </c>
      <c r="E28" s="8">
        <v>29702.619047618999</v>
      </c>
      <c r="F28" s="7">
        <v>9</v>
      </c>
      <c r="G28" s="7">
        <v>6</v>
      </c>
      <c r="H28" s="7" t="s">
        <v>46</v>
      </c>
      <c r="I28" s="8">
        <f t="shared" si="0"/>
        <v>29740.929047618996</v>
      </c>
      <c r="J28" s="9">
        <v>17.28</v>
      </c>
      <c r="K28" s="7">
        <v>2006</v>
      </c>
      <c r="L28" s="7" t="s">
        <v>19</v>
      </c>
      <c r="M28" s="8">
        <v>991.36430158729991</v>
      </c>
      <c r="N28" s="7">
        <v>6</v>
      </c>
      <c r="O28" t="s">
        <v>32</v>
      </c>
      <c r="P28" s="2">
        <f t="shared" si="1"/>
        <v>5948.1858095237994</v>
      </c>
      <c r="Q28" s="2">
        <f t="shared" si="2"/>
        <v>178445.57428571398</v>
      </c>
      <c r="R28" s="12">
        <f>VLOOKUP(O28,'YEARLY BUDGET'!A:B,2,FALSE)</f>
        <v>37500</v>
      </c>
      <c r="S28" s="27">
        <f t="shared" si="3"/>
        <v>-140945.57428571398</v>
      </c>
      <c r="T28" t="str">
        <f t="shared" si="4"/>
        <v>UNFAVORABLE</v>
      </c>
    </row>
    <row r="29" spans="1:20" x14ac:dyDescent="0.25">
      <c r="A29" s="4">
        <v>38961</v>
      </c>
      <c r="B29" s="5">
        <v>21.03</v>
      </c>
      <c r="C29" s="6">
        <v>0.17280000000000001</v>
      </c>
      <c r="D29" s="7" t="s">
        <v>6</v>
      </c>
      <c r="E29" s="8">
        <v>4.9000000000000004</v>
      </c>
      <c r="F29" s="7">
        <v>9</v>
      </c>
      <c r="G29" s="7">
        <v>6</v>
      </c>
      <c r="H29" s="7" t="s">
        <v>46</v>
      </c>
      <c r="I29" s="8">
        <f t="shared" si="0"/>
        <v>43.21</v>
      </c>
      <c r="J29" s="9">
        <v>17.28</v>
      </c>
      <c r="K29" s="7">
        <v>2006</v>
      </c>
      <c r="L29" s="7" t="s">
        <v>19</v>
      </c>
      <c r="M29" s="8">
        <v>1.4403333333333335</v>
      </c>
      <c r="N29" s="7">
        <v>8</v>
      </c>
      <c r="O29" t="s">
        <v>34</v>
      </c>
      <c r="P29" s="2">
        <f t="shared" si="1"/>
        <v>11.522666666666668</v>
      </c>
      <c r="Q29" s="2">
        <f t="shared" si="2"/>
        <v>345.68</v>
      </c>
      <c r="R29" s="12">
        <f>VLOOKUP(O29,'YEARLY BUDGET'!A:B,2,FALSE)</f>
        <v>61200</v>
      </c>
      <c r="S29" s="27">
        <f t="shared" si="3"/>
        <v>60854.32</v>
      </c>
      <c r="T29" t="str">
        <f t="shared" si="4"/>
        <v>FAVORABLE</v>
      </c>
    </row>
    <row r="30" spans="1:20" x14ac:dyDescent="0.25">
      <c r="A30" s="4">
        <v>38991</v>
      </c>
      <c r="B30" s="5">
        <v>21.15</v>
      </c>
      <c r="C30" s="6">
        <v>0.17</v>
      </c>
      <c r="D30" s="7" t="s">
        <v>3</v>
      </c>
      <c r="E30" s="8">
        <v>2657.1477272727302</v>
      </c>
      <c r="F30" s="7">
        <v>10</v>
      </c>
      <c r="G30" s="7">
        <v>1</v>
      </c>
      <c r="H30" s="7" t="s">
        <v>47</v>
      </c>
      <c r="I30" s="8">
        <f t="shared" si="0"/>
        <v>2695.2977272727303</v>
      </c>
      <c r="J30" s="9">
        <v>17</v>
      </c>
      <c r="K30" s="7">
        <v>2006</v>
      </c>
      <c r="L30" s="7" t="s">
        <v>14</v>
      </c>
      <c r="M30" s="8">
        <v>89.843257575757676</v>
      </c>
      <c r="N30" s="7">
        <v>1</v>
      </c>
      <c r="O30" t="s">
        <v>27</v>
      </c>
      <c r="P30" s="2">
        <f t="shared" si="1"/>
        <v>89.843257575757676</v>
      </c>
      <c r="Q30" s="2">
        <f t="shared" si="2"/>
        <v>2695.2977272727303</v>
      </c>
      <c r="R30" s="12">
        <f>VLOOKUP(O30,'YEARLY BUDGET'!A:B,2,FALSE)</f>
        <v>28000</v>
      </c>
      <c r="S30" s="27">
        <f t="shared" si="3"/>
        <v>25304.702272727271</v>
      </c>
      <c r="T30" t="str">
        <f t="shared" si="4"/>
        <v>FAVORABLE</v>
      </c>
    </row>
    <row r="31" spans="1:20" x14ac:dyDescent="0.25">
      <c r="A31" s="4">
        <v>38991</v>
      </c>
      <c r="B31" s="5">
        <v>21.15</v>
      </c>
      <c r="C31" s="6">
        <v>0.17</v>
      </c>
      <c r="D31" s="7" t="s">
        <v>4</v>
      </c>
      <c r="E31" s="8">
        <v>7497.4090909090901</v>
      </c>
      <c r="F31" s="7">
        <v>10</v>
      </c>
      <c r="G31" s="7">
        <v>1</v>
      </c>
      <c r="H31" s="7" t="s">
        <v>47</v>
      </c>
      <c r="I31" s="8">
        <f t="shared" si="0"/>
        <v>7535.5590909090897</v>
      </c>
      <c r="J31" s="9">
        <v>17</v>
      </c>
      <c r="K31" s="7">
        <v>2006</v>
      </c>
      <c r="L31" s="7" t="s">
        <v>14</v>
      </c>
      <c r="M31" s="8">
        <v>251.185303030303</v>
      </c>
      <c r="N31" s="7">
        <v>10</v>
      </c>
      <c r="O31" t="s">
        <v>35</v>
      </c>
      <c r="P31" s="2">
        <f t="shared" si="1"/>
        <v>2511.8530303030302</v>
      </c>
      <c r="Q31" s="2">
        <f t="shared" si="2"/>
        <v>75355.590909090912</v>
      </c>
      <c r="R31" s="12">
        <f>VLOOKUP(O31,'YEARLY BUDGET'!A:B,2,FALSE)</f>
        <v>7800</v>
      </c>
      <c r="S31" s="27">
        <f t="shared" si="3"/>
        <v>-67555.590909090912</v>
      </c>
      <c r="T31" t="str">
        <f t="shared" si="4"/>
        <v>UNFAVORABLE</v>
      </c>
    </row>
    <row r="32" spans="1:20" x14ac:dyDescent="0.25">
      <c r="A32" s="4">
        <v>38991</v>
      </c>
      <c r="B32" s="5">
        <v>21.15</v>
      </c>
      <c r="C32" s="6">
        <v>0.17</v>
      </c>
      <c r="D32" s="7" t="s">
        <v>5</v>
      </c>
      <c r="E32" s="8">
        <v>32551.1363636364</v>
      </c>
      <c r="F32" s="7">
        <v>10</v>
      </c>
      <c r="G32" s="7">
        <v>1</v>
      </c>
      <c r="H32" s="7" t="s">
        <v>47</v>
      </c>
      <c r="I32" s="8">
        <f t="shared" si="0"/>
        <v>32589.286363636402</v>
      </c>
      <c r="J32" s="9">
        <v>17</v>
      </c>
      <c r="K32" s="7">
        <v>2006</v>
      </c>
      <c r="L32" s="7" t="s">
        <v>14</v>
      </c>
      <c r="M32" s="8">
        <v>1086.3095454545467</v>
      </c>
      <c r="N32" s="7">
        <v>3</v>
      </c>
      <c r="O32" t="s">
        <v>29</v>
      </c>
      <c r="P32" s="2">
        <f t="shared" si="1"/>
        <v>3258.9286363636402</v>
      </c>
      <c r="Q32" s="2">
        <f t="shared" si="2"/>
        <v>97767.859090909202</v>
      </c>
      <c r="R32" s="12">
        <f>VLOOKUP(O32,'YEARLY BUDGET'!A:B,2,FALSE)</f>
        <v>14750</v>
      </c>
      <c r="S32" s="27">
        <f t="shared" si="3"/>
        <v>-83017.859090909202</v>
      </c>
      <c r="T32" t="str">
        <f t="shared" si="4"/>
        <v>UNFAVORABLE</v>
      </c>
    </row>
    <row r="33" spans="1:20" x14ac:dyDescent="0.25">
      <c r="A33" s="4">
        <v>38991</v>
      </c>
      <c r="B33" s="5">
        <v>21.15</v>
      </c>
      <c r="C33" s="6">
        <v>0.17</v>
      </c>
      <c r="D33" s="7" t="s">
        <v>6</v>
      </c>
      <c r="E33" s="8">
        <v>5.85</v>
      </c>
      <c r="F33" s="7">
        <v>10</v>
      </c>
      <c r="G33" s="7">
        <v>1</v>
      </c>
      <c r="H33" s="7" t="s">
        <v>47</v>
      </c>
      <c r="I33" s="8">
        <f t="shared" si="0"/>
        <v>44</v>
      </c>
      <c r="J33" s="9">
        <v>17</v>
      </c>
      <c r="K33" s="7">
        <v>2006</v>
      </c>
      <c r="L33" s="7" t="s">
        <v>14</v>
      </c>
      <c r="M33" s="8">
        <v>1.4666666666666666</v>
      </c>
      <c r="N33" s="7">
        <v>4</v>
      </c>
      <c r="O33" t="s">
        <v>30</v>
      </c>
      <c r="P33" s="2">
        <f t="shared" si="1"/>
        <v>5.8666666666666663</v>
      </c>
      <c r="Q33" s="2">
        <f t="shared" si="2"/>
        <v>176</v>
      </c>
      <c r="R33" s="12">
        <f>VLOOKUP(O33,'YEARLY BUDGET'!A:B,2,FALSE)</f>
        <v>4200</v>
      </c>
      <c r="S33" s="27">
        <f t="shared" si="3"/>
        <v>4024</v>
      </c>
      <c r="T33" t="str">
        <f t="shared" si="4"/>
        <v>FAVORABLE</v>
      </c>
    </row>
    <row r="34" spans="1:20" x14ac:dyDescent="0.25">
      <c r="A34" s="4">
        <v>39022</v>
      </c>
      <c r="B34" s="5">
        <v>21.12</v>
      </c>
      <c r="C34" s="6">
        <v>0.1993</v>
      </c>
      <c r="D34" s="7" t="s">
        <v>3</v>
      </c>
      <c r="E34" s="8">
        <v>2702.1363636363599</v>
      </c>
      <c r="F34" s="7">
        <v>11</v>
      </c>
      <c r="G34" s="7">
        <v>4</v>
      </c>
      <c r="H34" s="7" t="s">
        <v>48</v>
      </c>
      <c r="I34" s="8">
        <f t="shared" si="0"/>
        <v>2743.1863636363596</v>
      </c>
      <c r="J34" s="9">
        <v>19.93</v>
      </c>
      <c r="K34" s="7">
        <v>2006</v>
      </c>
      <c r="L34" s="7" t="s">
        <v>17</v>
      </c>
      <c r="M34" s="8">
        <v>91.439545454545325</v>
      </c>
      <c r="N34" s="7">
        <v>7</v>
      </c>
      <c r="O34" t="s">
        <v>33</v>
      </c>
      <c r="P34" s="2">
        <f t="shared" si="1"/>
        <v>640.07681818181732</v>
      </c>
      <c r="Q34" s="2">
        <f t="shared" si="2"/>
        <v>19202.304545454521</v>
      </c>
      <c r="R34" s="12">
        <f>VLOOKUP(O34,'YEARLY BUDGET'!A:B,2,FALSE)</f>
        <v>9600</v>
      </c>
      <c r="S34" s="27">
        <f t="shared" si="3"/>
        <v>-9602.3045454545208</v>
      </c>
      <c r="T34" t="str">
        <f t="shared" si="4"/>
        <v>UNFAVORABLE</v>
      </c>
    </row>
    <row r="35" spans="1:20" x14ac:dyDescent="0.25">
      <c r="A35" s="4">
        <v>39022</v>
      </c>
      <c r="B35" s="5">
        <v>21.12</v>
      </c>
      <c r="C35" s="6">
        <v>0.1993</v>
      </c>
      <c r="D35" s="7" t="s">
        <v>4</v>
      </c>
      <c r="E35" s="8">
        <v>7029.2954545454504</v>
      </c>
      <c r="F35" s="7">
        <v>11</v>
      </c>
      <c r="G35" s="7">
        <v>4</v>
      </c>
      <c r="H35" s="7" t="s">
        <v>48</v>
      </c>
      <c r="I35" s="8">
        <f t="shared" si="0"/>
        <v>7070.3454545454506</v>
      </c>
      <c r="J35" s="9">
        <v>19.93</v>
      </c>
      <c r="K35" s="7">
        <v>2006</v>
      </c>
      <c r="L35" s="7" t="s">
        <v>17</v>
      </c>
      <c r="M35" s="8">
        <v>235.67818181818168</v>
      </c>
      <c r="N35" s="7">
        <v>1</v>
      </c>
      <c r="O35" t="s">
        <v>27</v>
      </c>
      <c r="P35" s="2">
        <f t="shared" si="1"/>
        <v>235.67818181818168</v>
      </c>
      <c r="Q35" s="2">
        <f t="shared" si="2"/>
        <v>7070.3454545454506</v>
      </c>
      <c r="R35" s="12">
        <f>VLOOKUP(O35,'YEARLY BUDGET'!A:B,2,FALSE)</f>
        <v>28000</v>
      </c>
      <c r="S35" s="27">
        <f t="shared" si="3"/>
        <v>20929.654545454548</v>
      </c>
      <c r="T35" t="str">
        <f t="shared" si="4"/>
        <v>FAVORABLE</v>
      </c>
    </row>
    <row r="36" spans="1:20" x14ac:dyDescent="0.25">
      <c r="A36" s="4">
        <v>39022</v>
      </c>
      <c r="B36" s="5">
        <v>21.12</v>
      </c>
      <c r="C36" s="6">
        <v>0.1993</v>
      </c>
      <c r="D36" s="7" t="s">
        <v>5</v>
      </c>
      <c r="E36" s="8">
        <v>31891.590909090901</v>
      </c>
      <c r="F36" s="7">
        <v>11</v>
      </c>
      <c r="G36" s="7">
        <v>4</v>
      </c>
      <c r="H36" s="7" t="s">
        <v>48</v>
      </c>
      <c r="I36" s="8">
        <f t="shared" si="0"/>
        <v>31932.6409090909</v>
      </c>
      <c r="J36" s="9">
        <v>19.93</v>
      </c>
      <c r="K36" s="7">
        <v>2006</v>
      </c>
      <c r="L36" s="7" t="s">
        <v>17</v>
      </c>
      <c r="M36" s="8">
        <v>1064.4213636363634</v>
      </c>
      <c r="N36" s="7">
        <v>5</v>
      </c>
      <c r="O36" t="s">
        <v>31</v>
      </c>
      <c r="P36" s="2">
        <f t="shared" si="1"/>
        <v>5322.1068181818173</v>
      </c>
      <c r="Q36" s="2">
        <f t="shared" si="2"/>
        <v>159663.20454545453</v>
      </c>
      <c r="R36" s="12">
        <f>VLOOKUP(O36,'YEARLY BUDGET'!A:B,2,FALSE)</f>
        <v>82000</v>
      </c>
      <c r="S36" s="27">
        <f t="shared" si="3"/>
        <v>-77663.20454545453</v>
      </c>
      <c r="T36" t="str">
        <f t="shared" si="4"/>
        <v>UNFAVORABLE</v>
      </c>
    </row>
    <row r="37" spans="1:20" x14ac:dyDescent="0.25">
      <c r="A37" s="4">
        <v>39022</v>
      </c>
      <c r="B37" s="5">
        <v>21.12</v>
      </c>
      <c r="C37" s="6">
        <v>0.1993</v>
      </c>
      <c r="D37" s="7" t="s">
        <v>6</v>
      </c>
      <c r="E37" s="8">
        <v>7.41</v>
      </c>
      <c r="F37" s="7">
        <v>11</v>
      </c>
      <c r="G37" s="7">
        <v>4</v>
      </c>
      <c r="H37" s="7" t="s">
        <v>48</v>
      </c>
      <c r="I37" s="8">
        <f t="shared" si="0"/>
        <v>48.46</v>
      </c>
      <c r="J37" s="9">
        <v>19.93</v>
      </c>
      <c r="K37" s="7">
        <v>2006</v>
      </c>
      <c r="L37" s="7" t="s">
        <v>17</v>
      </c>
      <c r="M37" s="8">
        <v>1.6153333333333333</v>
      </c>
      <c r="N37" s="7">
        <v>6</v>
      </c>
      <c r="O37" t="s">
        <v>32</v>
      </c>
      <c r="P37" s="2">
        <f t="shared" si="1"/>
        <v>9.6920000000000002</v>
      </c>
      <c r="Q37" s="2">
        <f t="shared" si="2"/>
        <v>290.76</v>
      </c>
      <c r="R37" s="12">
        <f>VLOOKUP(O37,'YEARLY BUDGET'!A:B,2,FALSE)</f>
        <v>37500</v>
      </c>
      <c r="S37" s="27">
        <f t="shared" si="3"/>
        <v>37209.24</v>
      </c>
      <c r="T37" t="str">
        <f t="shared" si="4"/>
        <v>FAVORABLE</v>
      </c>
    </row>
    <row r="38" spans="1:20" x14ac:dyDescent="0.25">
      <c r="A38" s="4">
        <v>39052</v>
      </c>
      <c r="B38" s="5">
        <v>21.29</v>
      </c>
      <c r="C38" s="6">
        <v>0.2104</v>
      </c>
      <c r="D38" s="7" t="s">
        <v>3</v>
      </c>
      <c r="E38" s="8">
        <v>2823.6710526315801</v>
      </c>
      <c r="F38" s="7">
        <v>12</v>
      </c>
      <c r="G38" s="7">
        <v>6</v>
      </c>
      <c r="H38" s="7" t="s">
        <v>49</v>
      </c>
      <c r="I38" s="8">
        <f t="shared" si="0"/>
        <v>2866.00105263158</v>
      </c>
      <c r="J38" s="9">
        <v>21.04</v>
      </c>
      <c r="K38" s="7">
        <v>2006</v>
      </c>
      <c r="L38" s="7" t="s">
        <v>19</v>
      </c>
      <c r="M38" s="8">
        <v>95.533368421052671</v>
      </c>
      <c r="N38" s="7">
        <v>5</v>
      </c>
      <c r="O38" t="s">
        <v>31</v>
      </c>
      <c r="P38" s="2">
        <f t="shared" si="1"/>
        <v>477.66684210526336</v>
      </c>
      <c r="Q38" s="2">
        <f t="shared" si="2"/>
        <v>14330.0052631579</v>
      </c>
      <c r="R38" s="12">
        <f>VLOOKUP(O38,'YEARLY BUDGET'!A:B,2,FALSE)</f>
        <v>82000</v>
      </c>
      <c r="S38" s="27">
        <f t="shared" si="3"/>
        <v>67669.994736842098</v>
      </c>
      <c r="T38" t="str">
        <f t="shared" si="4"/>
        <v>FAVORABLE</v>
      </c>
    </row>
    <row r="39" spans="1:20" x14ac:dyDescent="0.25">
      <c r="A39" s="4">
        <v>39052</v>
      </c>
      <c r="B39" s="5">
        <v>21.29</v>
      </c>
      <c r="C39" s="6">
        <v>0.2104</v>
      </c>
      <c r="D39" s="7" t="s">
        <v>4</v>
      </c>
      <c r="E39" s="8">
        <v>6680.9736842105303</v>
      </c>
      <c r="F39" s="7">
        <v>12</v>
      </c>
      <c r="G39" s="7">
        <v>6</v>
      </c>
      <c r="H39" s="7" t="s">
        <v>49</v>
      </c>
      <c r="I39" s="8">
        <f t="shared" si="0"/>
        <v>6723.3036842105303</v>
      </c>
      <c r="J39" s="9">
        <v>21.04</v>
      </c>
      <c r="K39" s="7">
        <v>2006</v>
      </c>
      <c r="L39" s="7" t="s">
        <v>19</v>
      </c>
      <c r="M39" s="8">
        <v>224.11012280701769</v>
      </c>
      <c r="N39" s="7">
        <v>9</v>
      </c>
      <c r="O39" t="s">
        <v>35</v>
      </c>
      <c r="P39" s="2">
        <f t="shared" si="1"/>
        <v>2016.9911052631592</v>
      </c>
      <c r="Q39" s="2">
        <f t="shared" si="2"/>
        <v>60509.733157894778</v>
      </c>
      <c r="R39" s="12">
        <f>VLOOKUP(O39,'YEARLY BUDGET'!A:B,2,FALSE)</f>
        <v>7800</v>
      </c>
      <c r="S39" s="27">
        <f t="shared" si="3"/>
        <v>-52709.733157894778</v>
      </c>
      <c r="T39" t="str">
        <f t="shared" si="4"/>
        <v>UNFAVORABLE</v>
      </c>
    </row>
    <row r="40" spans="1:20" x14ac:dyDescent="0.25">
      <c r="A40" s="4">
        <v>39052</v>
      </c>
      <c r="B40" s="5">
        <v>21.29</v>
      </c>
      <c r="C40" s="6">
        <v>0.2104</v>
      </c>
      <c r="D40" s="7" t="s">
        <v>5</v>
      </c>
      <c r="E40" s="8">
        <v>34400.526315789502</v>
      </c>
      <c r="F40" s="7">
        <v>12</v>
      </c>
      <c r="G40" s="7">
        <v>6</v>
      </c>
      <c r="H40" s="7" t="s">
        <v>49</v>
      </c>
      <c r="I40" s="8">
        <f t="shared" si="0"/>
        <v>34442.856315789504</v>
      </c>
      <c r="J40" s="9">
        <v>21.04</v>
      </c>
      <c r="K40" s="7">
        <v>2006</v>
      </c>
      <c r="L40" s="7" t="s">
        <v>19</v>
      </c>
      <c r="M40" s="8">
        <v>1148.0952105263168</v>
      </c>
      <c r="N40" s="7">
        <v>1</v>
      </c>
      <c r="O40" t="s">
        <v>27</v>
      </c>
      <c r="P40" s="2">
        <f t="shared" si="1"/>
        <v>1148.0952105263168</v>
      </c>
      <c r="Q40" s="2">
        <f t="shared" si="2"/>
        <v>34442.856315789504</v>
      </c>
      <c r="R40" s="12">
        <f>VLOOKUP(O40,'YEARLY BUDGET'!A:B,2,FALSE)</f>
        <v>28000</v>
      </c>
      <c r="S40" s="27">
        <f t="shared" si="3"/>
        <v>-6442.8563157895042</v>
      </c>
      <c r="T40" t="str">
        <f t="shared" si="4"/>
        <v>UNFAVORABLE</v>
      </c>
    </row>
    <row r="41" spans="1:20" x14ac:dyDescent="0.25">
      <c r="A41" s="4">
        <v>39052</v>
      </c>
      <c r="B41" s="5">
        <v>21.29</v>
      </c>
      <c r="C41" s="6">
        <v>0.2104</v>
      </c>
      <c r="D41" s="7" t="s">
        <v>6</v>
      </c>
      <c r="E41" s="8">
        <v>6.73</v>
      </c>
      <c r="F41" s="7">
        <v>12</v>
      </c>
      <c r="G41" s="7">
        <v>6</v>
      </c>
      <c r="H41" s="7" t="s">
        <v>49</v>
      </c>
      <c r="I41" s="8">
        <f t="shared" si="0"/>
        <v>49.06</v>
      </c>
      <c r="J41" s="9">
        <v>21.04</v>
      </c>
      <c r="K41" s="7">
        <v>2006</v>
      </c>
      <c r="L41" s="7" t="s">
        <v>19</v>
      </c>
      <c r="M41" s="8">
        <v>1.6353333333333333</v>
      </c>
      <c r="N41" s="7">
        <v>2</v>
      </c>
      <c r="O41" t="s">
        <v>28</v>
      </c>
      <c r="P41" s="2">
        <f t="shared" si="1"/>
        <v>3.2706666666666666</v>
      </c>
      <c r="Q41" s="2">
        <f t="shared" si="2"/>
        <v>98.12</v>
      </c>
      <c r="R41" s="12">
        <f>VLOOKUP(O41,'YEARLY BUDGET'!A:B,2,FALSE)</f>
        <v>16500</v>
      </c>
      <c r="S41" s="27">
        <f t="shared" si="3"/>
        <v>16401.88</v>
      </c>
      <c r="T41" t="str">
        <f t="shared" si="4"/>
        <v>FAVORABLE</v>
      </c>
    </row>
    <row r="42" spans="1:20" x14ac:dyDescent="0.25">
      <c r="A42" s="4">
        <v>39083</v>
      </c>
      <c r="B42" s="5">
        <v>21.19</v>
      </c>
      <c r="C42" s="6">
        <v>0.2369</v>
      </c>
      <c r="D42" s="7" t="s">
        <v>3</v>
      </c>
      <c r="E42" s="8">
        <v>2799.0590909090902</v>
      </c>
      <c r="F42" s="7">
        <v>1</v>
      </c>
      <c r="G42" s="7">
        <v>2</v>
      </c>
      <c r="H42" s="7" t="s">
        <v>50</v>
      </c>
      <c r="I42" s="8">
        <f t="shared" si="0"/>
        <v>2843.9390909090903</v>
      </c>
      <c r="J42" s="9">
        <v>23.69</v>
      </c>
      <c r="K42" s="7">
        <v>2007</v>
      </c>
      <c r="L42" s="7" t="s">
        <v>15</v>
      </c>
      <c r="M42" s="8">
        <v>94.797969696969673</v>
      </c>
      <c r="N42" s="7">
        <v>6</v>
      </c>
      <c r="O42" t="s">
        <v>32</v>
      </c>
      <c r="P42" s="2">
        <f t="shared" si="1"/>
        <v>568.78781818181801</v>
      </c>
      <c r="Q42" s="2">
        <f t="shared" si="2"/>
        <v>17063.634545454541</v>
      </c>
      <c r="R42" s="12">
        <f>VLOOKUP(O42,'YEARLY BUDGET'!A:B,2,FALSE)</f>
        <v>37500</v>
      </c>
      <c r="S42" s="27">
        <f t="shared" si="3"/>
        <v>20436.365454545459</v>
      </c>
      <c r="T42" t="str">
        <f t="shared" si="4"/>
        <v>FAVORABLE</v>
      </c>
    </row>
    <row r="43" spans="1:20" x14ac:dyDescent="0.25">
      <c r="A43" s="4">
        <v>39083</v>
      </c>
      <c r="B43" s="5">
        <v>21.19</v>
      </c>
      <c r="C43" s="6">
        <v>0.2369</v>
      </c>
      <c r="D43" s="7" t="s">
        <v>4</v>
      </c>
      <c r="E43" s="8">
        <v>5689.3409090909099</v>
      </c>
      <c r="F43" s="7">
        <v>1</v>
      </c>
      <c r="G43" s="7">
        <v>2</v>
      </c>
      <c r="H43" s="7" t="s">
        <v>50</v>
      </c>
      <c r="I43" s="8">
        <f t="shared" si="0"/>
        <v>5734.2209090909091</v>
      </c>
      <c r="J43" s="9">
        <v>23.69</v>
      </c>
      <c r="K43" s="7">
        <v>2007</v>
      </c>
      <c r="L43" s="7" t="s">
        <v>15</v>
      </c>
      <c r="M43" s="8">
        <v>191.14069696969696</v>
      </c>
      <c r="N43" s="7">
        <v>2</v>
      </c>
      <c r="O43" t="s">
        <v>28</v>
      </c>
      <c r="P43" s="2">
        <f t="shared" si="1"/>
        <v>382.28139393939392</v>
      </c>
      <c r="Q43" s="2">
        <f t="shared" si="2"/>
        <v>11468.441818181818</v>
      </c>
      <c r="R43" s="12">
        <f>VLOOKUP(O43,'YEARLY BUDGET'!A:B,2,FALSE)</f>
        <v>16500</v>
      </c>
      <c r="S43" s="27">
        <f t="shared" si="3"/>
        <v>5031.5581818181818</v>
      </c>
      <c r="T43" t="str">
        <f t="shared" si="4"/>
        <v>FAVORABLE</v>
      </c>
    </row>
    <row r="44" spans="1:20" x14ac:dyDescent="0.25">
      <c r="A44" s="4">
        <v>39083</v>
      </c>
      <c r="B44" s="5">
        <v>21.19</v>
      </c>
      <c r="C44" s="6">
        <v>0.2369</v>
      </c>
      <c r="D44" s="7" t="s">
        <v>5</v>
      </c>
      <c r="E44" s="8">
        <v>36821.590909090897</v>
      </c>
      <c r="F44" s="7">
        <v>1</v>
      </c>
      <c r="G44" s="7">
        <v>2</v>
      </c>
      <c r="H44" s="7" t="s">
        <v>50</v>
      </c>
      <c r="I44" s="8">
        <f t="shared" si="0"/>
        <v>36866.470909090902</v>
      </c>
      <c r="J44" s="9">
        <v>23.69</v>
      </c>
      <c r="K44" s="7">
        <v>2007</v>
      </c>
      <c r="L44" s="7" t="s">
        <v>15</v>
      </c>
      <c r="M44" s="8">
        <v>1228.8823636363634</v>
      </c>
      <c r="N44" s="7">
        <v>9</v>
      </c>
      <c r="O44" t="s">
        <v>35</v>
      </c>
      <c r="P44" s="2">
        <f t="shared" si="1"/>
        <v>11059.94127272727</v>
      </c>
      <c r="Q44" s="2">
        <f t="shared" si="2"/>
        <v>331798.2381818181</v>
      </c>
      <c r="R44" s="12">
        <f>VLOOKUP(O44,'YEARLY BUDGET'!A:B,2,FALSE)</f>
        <v>7800</v>
      </c>
      <c r="S44" s="27">
        <f t="shared" si="3"/>
        <v>-323998.2381818181</v>
      </c>
      <c r="T44" t="str">
        <f t="shared" si="4"/>
        <v>UNFAVORABLE</v>
      </c>
    </row>
    <row r="45" spans="1:20" x14ac:dyDescent="0.25">
      <c r="A45" s="4">
        <v>39083</v>
      </c>
      <c r="B45" s="5">
        <v>21.19</v>
      </c>
      <c r="C45" s="6">
        <v>0.2369</v>
      </c>
      <c r="D45" s="7" t="s">
        <v>7</v>
      </c>
      <c r="E45" s="8">
        <v>72.34</v>
      </c>
      <c r="F45" s="7">
        <v>1</v>
      </c>
      <c r="G45" s="7">
        <v>2</v>
      </c>
      <c r="H45" s="7" t="s">
        <v>50</v>
      </c>
      <c r="I45" s="8">
        <f t="shared" si="0"/>
        <v>117.22</v>
      </c>
      <c r="J45" s="9">
        <v>23.69</v>
      </c>
      <c r="K45" s="7">
        <v>2007</v>
      </c>
      <c r="L45" s="7" t="s">
        <v>15</v>
      </c>
      <c r="M45" s="8">
        <v>3.9073333333333333</v>
      </c>
      <c r="N45" s="7">
        <v>5</v>
      </c>
      <c r="O45" t="s">
        <v>31</v>
      </c>
      <c r="P45" s="2">
        <f t="shared" si="1"/>
        <v>19.536666666666665</v>
      </c>
      <c r="Q45" s="2">
        <f t="shared" si="2"/>
        <v>586.09999999999991</v>
      </c>
      <c r="R45" s="12">
        <f>VLOOKUP(O45,'YEARLY BUDGET'!A:B,2,FALSE)</f>
        <v>82000</v>
      </c>
      <c r="S45" s="27">
        <f t="shared" si="3"/>
        <v>81413.899999999994</v>
      </c>
      <c r="T45" t="str">
        <f t="shared" si="4"/>
        <v>FAVORABLE</v>
      </c>
    </row>
    <row r="46" spans="1:20" x14ac:dyDescent="0.25">
      <c r="A46" s="4">
        <v>39083</v>
      </c>
      <c r="B46" s="5">
        <v>21.19</v>
      </c>
      <c r="C46" s="6">
        <v>0.2369</v>
      </c>
      <c r="D46" s="7" t="s">
        <v>6</v>
      </c>
      <c r="E46" s="8">
        <v>6.55</v>
      </c>
      <c r="F46" s="7">
        <v>1</v>
      </c>
      <c r="G46" s="7">
        <v>2</v>
      </c>
      <c r="H46" s="7" t="s">
        <v>50</v>
      </c>
      <c r="I46" s="8">
        <f t="shared" si="0"/>
        <v>51.430000000000007</v>
      </c>
      <c r="J46" s="9">
        <v>23.69</v>
      </c>
      <c r="K46" s="7">
        <v>2007</v>
      </c>
      <c r="L46" s="7" t="s">
        <v>15</v>
      </c>
      <c r="M46" s="8">
        <v>1.7143333333333335</v>
      </c>
      <c r="N46" s="7">
        <v>5</v>
      </c>
      <c r="O46" t="s">
        <v>31</v>
      </c>
      <c r="P46" s="2">
        <f t="shared" si="1"/>
        <v>8.5716666666666672</v>
      </c>
      <c r="Q46" s="2">
        <f t="shared" si="2"/>
        <v>257.15000000000003</v>
      </c>
      <c r="R46" s="12">
        <f>VLOOKUP(O46,'YEARLY BUDGET'!A:B,2,FALSE)</f>
        <v>82000</v>
      </c>
      <c r="S46" s="27">
        <f t="shared" si="3"/>
        <v>81742.850000000006</v>
      </c>
      <c r="T46" t="str">
        <f t="shared" si="4"/>
        <v>FAVORABLE</v>
      </c>
    </row>
    <row r="47" spans="1:20" x14ac:dyDescent="0.25">
      <c r="A47" s="4">
        <v>39114</v>
      </c>
      <c r="B47" s="5">
        <v>21.29</v>
      </c>
      <c r="C47" s="6">
        <v>0.16400000000000001</v>
      </c>
      <c r="D47" s="7" t="s">
        <v>3</v>
      </c>
      <c r="E47" s="8">
        <v>2839.05</v>
      </c>
      <c r="F47" s="7">
        <v>2</v>
      </c>
      <c r="G47" s="7">
        <v>5</v>
      </c>
      <c r="H47" s="7" t="s">
        <v>51</v>
      </c>
      <c r="I47" s="8">
        <f t="shared" si="0"/>
        <v>2876.7400000000002</v>
      </c>
      <c r="J47" s="9">
        <v>16.400000000000002</v>
      </c>
      <c r="K47" s="7">
        <v>2007</v>
      </c>
      <c r="L47" s="7" t="s">
        <v>18</v>
      </c>
      <c r="M47" s="8">
        <v>95.891333333333336</v>
      </c>
      <c r="N47" s="7">
        <v>9</v>
      </c>
      <c r="O47" t="s">
        <v>35</v>
      </c>
      <c r="P47" s="2">
        <f t="shared" si="1"/>
        <v>863.02200000000005</v>
      </c>
      <c r="Q47" s="2">
        <f t="shared" si="2"/>
        <v>25890.66</v>
      </c>
      <c r="R47" s="12">
        <f>VLOOKUP(O47,'YEARLY BUDGET'!A:B,2,FALSE)</f>
        <v>7800</v>
      </c>
      <c r="S47" s="27">
        <f t="shared" si="3"/>
        <v>-18090.66</v>
      </c>
      <c r="T47" t="str">
        <f t="shared" si="4"/>
        <v>UNFAVORABLE</v>
      </c>
    </row>
    <row r="48" spans="1:20" x14ac:dyDescent="0.25">
      <c r="A48" s="4">
        <v>39114</v>
      </c>
      <c r="B48" s="5">
        <v>21.29</v>
      </c>
      <c r="C48" s="6">
        <v>0.16400000000000001</v>
      </c>
      <c r="D48" s="7" t="s">
        <v>4</v>
      </c>
      <c r="E48" s="8">
        <v>5718.15</v>
      </c>
      <c r="F48" s="7">
        <v>2</v>
      </c>
      <c r="G48" s="7">
        <v>5</v>
      </c>
      <c r="H48" s="7" t="s">
        <v>51</v>
      </c>
      <c r="I48" s="8">
        <f t="shared" si="0"/>
        <v>5755.8399999999992</v>
      </c>
      <c r="J48" s="9">
        <v>16.400000000000002</v>
      </c>
      <c r="K48" s="7">
        <v>2007</v>
      </c>
      <c r="L48" s="7" t="s">
        <v>18</v>
      </c>
      <c r="M48" s="8">
        <v>191.86133333333331</v>
      </c>
      <c r="N48" s="7">
        <v>8</v>
      </c>
      <c r="O48" t="s">
        <v>34</v>
      </c>
      <c r="P48" s="2">
        <f t="shared" si="1"/>
        <v>1534.8906666666664</v>
      </c>
      <c r="Q48" s="2">
        <f t="shared" si="2"/>
        <v>46046.719999999994</v>
      </c>
      <c r="R48" s="12">
        <f>VLOOKUP(O48,'YEARLY BUDGET'!A:B,2,FALSE)</f>
        <v>61200</v>
      </c>
      <c r="S48" s="27">
        <f t="shared" si="3"/>
        <v>15153.280000000006</v>
      </c>
      <c r="T48" t="str">
        <f t="shared" si="4"/>
        <v>FAVORABLE</v>
      </c>
    </row>
    <row r="49" spans="1:20" x14ac:dyDescent="0.25">
      <c r="A49" s="4">
        <v>39114</v>
      </c>
      <c r="B49" s="5">
        <v>21.29</v>
      </c>
      <c r="C49" s="6">
        <v>0.16400000000000001</v>
      </c>
      <c r="D49" s="7" t="s">
        <v>5</v>
      </c>
      <c r="E49" s="8">
        <v>41078.25</v>
      </c>
      <c r="F49" s="7">
        <v>2</v>
      </c>
      <c r="G49" s="7">
        <v>5</v>
      </c>
      <c r="H49" s="7" t="s">
        <v>51</v>
      </c>
      <c r="I49" s="8">
        <f t="shared" si="0"/>
        <v>41115.94</v>
      </c>
      <c r="J49" s="9">
        <v>16.400000000000002</v>
      </c>
      <c r="K49" s="7">
        <v>2007</v>
      </c>
      <c r="L49" s="7" t="s">
        <v>18</v>
      </c>
      <c r="M49" s="8">
        <v>1370.5313333333334</v>
      </c>
      <c r="N49" s="7">
        <v>4</v>
      </c>
      <c r="O49" t="s">
        <v>30</v>
      </c>
      <c r="P49" s="2">
        <f t="shared" si="1"/>
        <v>5482.1253333333334</v>
      </c>
      <c r="Q49" s="2">
        <f t="shared" si="2"/>
        <v>164463.76</v>
      </c>
      <c r="R49" s="12">
        <f>VLOOKUP(O49,'YEARLY BUDGET'!A:B,2,FALSE)</f>
        <v>4200</v>
      </c>
      <c r="S49" s="27">
        <f t="shared" si="3"/>
        <v>-160263.76</v>
      </c>
      <c r="T49" t="str">
        <f t="shared" si="4"/>
        <v>UNFAVORABLE</v>
      </c>
    </row>
    <row r="50" spans="1:20" x14ac:dyDescent="0.25">
      <c r="A50" s="4">
        <v>39114</v>
      </c>
      <c r="B50" s="5">
        <v>21.29</v>
      </c>
      <c r="C50" s="6">
        <v>0.16400000000000001</v>
      </c>
      <c r="D50" s="7" t="s">
        <v>6</v>
      </c>
      <c r="E50" s="8">
        <v>8</v>
      </c>
      <c r="F50" s="7">
        <v>2</v>
      </c>
      <c r="G50" s="7">
        <v>5</v>
      </c>
      <c r="H50" s="7" t="s">
        <v>51</v>
      </c>
      <c r="I50" s="8">
        <f t="shared" si="0"/>
        <v>45.69</v>
      </c>
      <c r="J50" s="9">
        <v>16.400000000000002</v>
      </c>
      <c r="K50" s="7">
        <v>2007</v>
      </c>
      <c r="L50" s="7" t="s">
        <v>18</v>
      </c>
      <c r="M50" s="8">
        <v>1.5229999999999999</v>
      </c>
      <c r="N50" s="7">
        <v>10</v>
      </c>
      <c r="O50" t="s">
        <v>35</v>
      </c>
      <c r="P50" s="2">
        <f t="shared" si="1"/>
        <v>15.229999999999999</v>
      </c>
      <c r="Q50" s="2">
        <f t="shared" si="2"/>
        <v>456.9</v>
      </c>
      <c r="R50" s="12">
        <f>VLOOKUP(O50,'YEARLY BUDGET'!A:B,2,FALSE)</f>
        <v>7800</v>
      </c>
      <c r="S50" s="27">
        <f t="shared" si="3"/>
        <v>7343.1</v>
      </c>
      <c r="T50" t="str">
        <f t="shared" si="4"/>
        <v>FAVORABLE</v>
      </c>
    </row>
    <row r="51" spans="1:20" x14ac:dyDescent="0.25">
      <c r="A51" s="4">
        <v>39142</v>
      </c>
      <c r="B51" s="5">
        <v>21.28</v>
      </c>
      <c r="C51" s="6">
        <v>0.1118</v>
      </c>
      <c r="D51" s="7" t="s">
        <v>3</v>
      </c>
      <c r="E51" s="8">
        <v>2757.07954545455</v>
      </c>
      <c r="F51" s="7">
        <v>3</v>
      </c>
      <c r="G51" s="7">
        <v>5</v>
      </c>
      <c r="H51" s="7" t="s">
        <v>40</v>
      </c>
      <c r="I51" s="8">
        <f t="shared" si="0"/>
        <v>2789.5395454545501</v>
      </c>
      <c r="J51" s="9">
        <v>11.18</v>
      </c>
      <c r="K51" s="7">
        <v>2007</v>
      </c>
      <c r="L51" s="7" t="s">
        <v>18</v>
      </c>
      <c r="M51" s="8">
        <v>92.984651515151668</v>
      </c>
      <c r="N51" s="7">
        <v>4</v>
      </c>
      <c r="O51" t="s">
        <v>30</v>
      </c>
      <c r="P51" s="2">
        <f t="shared" si="1"/>
        <v>371.93860606060667</v>
      </c>
      <c r="Q51" s="2">
        <f t="shared" si="2"/>
        <v>11158.1581818182</v>
      </c>
      <c r="R51" s="12">
        <f>VLOOKUP(O51,'YEARLY BUDGET'!A:B,2,FALSE)</f>
        <v>4200</v>
      </c>
      <c r="S51" s="27">
        <f t="shared" si="3"/>
        <v>-6958.1581818182003</v>
      </c>
      <c r="T51" t="str">
        <f t="shared" si="4"/>
        <v>UNFAVORABLE</v>
      </c>
    </row>
    <row r="52" spans="1:20" x14ac:dyDescent="0.25">
      <c r="A52" s="4">
        <v>39142</v>
      </c>
      <c r="B52" s="5">
        <v>21.28</v>
      </c>
      <c r="C52" s="6">
        <v>0.1118</v>
      </c>
      <c r="D52" s="7" t="s">
        <v>4</v>
      </c>
      <c r="E52" s="8">
        <v>6465.2954545454504</v>
      </c>
      <c r="F52" s="7">
        <v>3</v>
      </c>
      <c r="G52" s="7">
        <v>5</v>
      </c>
      <c r="H52" s="7" t="s">
        <v>40</v>
      </c>
      <c r="I52" s="8">
        <f t="shared" si="0"/>
        <v>6497.7554545454504</v>
      </c>
      <c r="J52" s="9">
        <v>11.18</v>
      </c>
      <c r="K52" s="7">
        <v>2007</v>
      </c>
      <c r="L52" s="7" t="s">
        <v>18</v>
      </c>
      <c r="M52" s="8">
        <v>216.59184848484836</v>
      </c>
      <c r="N52" s="7">
        <v>10</v>
      </c>
      <c r="O52" t="s">
        <v>35</v>
      </c>
      <c r="P52" s="2">
        <f t="shared" si="1"/>
        <v>2165.9184848484838</v>
      </c>
      <c r="Q52" s="2">
        <f t="shared" si="2"/>
        <v>64977.554545454514</v>
      </c>
      <c r="R52" s="12">
        <f>VLOOKUP(O52,'YEARLY BUDGET'!A:B,2,FALSE)</f>
        <v>7800</v>
      </c>
      <c r="S52" s="27">
        <f t="shared" si="3"/>
        <v>-57177.554545454514</v>
      </c>
      <c r="T52" t="str">
        <f t="shared" si="4"/>
        <v>UNFAVORABLE</v>
      </c>
    </row>
    <row r="53" spans="1:20" x14ac:dyDescent="0.25">
      <c r="A53" s="4">
        <v>39142</v>
      </c>
      <c r="B53" s="5">
        <v>21.28</v>
      </c>
      <c r="C53" s="6">
        <v>0.1118</v>
      </c>
      <c r="D53" s="7" t="s">
        <v>5</v>
      </c>
      <c r="E53" s="8">
        <v>46125.227272727301</v>
      </c>
      <c r="F53" s="7">
        <v>3</v>
      </c>
      <c r="G53" s="7">
        <v>5</v>
      </c>
      <c r="H53" s="7" t="s">
        <v>40</v>
      </c>
      <c r="I53" s="8">
        <f t="shared" si="0"/>
        <v>46157.6872727273</v>
      </c>
      <c r="J53" s="9">
        <v>11.18</v>
      </c>
      <c r="K53" s="7">
        <v>2007</v>
      </c>
      <c r="L53" s="7" t="s">
        <v>18</v>
      </c>
      <c r="M53" s="8">
        <v>1538.5895757575768</v>
      </c>
      <c r="N53" s="7">
        <v>7</v>
      </c>
      <c r="O53" t="s">
        <v>33</v>
      </c>
      <c r="P53" s="2">
        <f t="shared" si="1"/>
        <v>10770.127030303038</v>
      </c>
      <c r="Q53" s="2">
        <f t="shared" si="2"/>
        <v>323103.81090909115</v>
      </c>
      <c r="R53" s="12">
        <f>VLOOKUP(O53,'YEARLY BUDGET'!A:B,2,FALSE)</f>
        <v>9600</v>
      </c>
      <c r="S53" s="27">
        <f t="shared" si="3"/>
        <v>-313503.81090909115</v>
      </c>
      <c r="T53" t="str">
        <f t="shared" si="4"/>
        <v>UNFAVORABLE</v>
      </c>
    </row>
    <row r="54" spans="1:20" x14ac:dyDescent="0.25">
      <c r="A54" s="4">
        <v>39142</v>
      </c>
      <c r="B54" s="5">
        <v>21.28</v>
      </c>
      <c r="C54" s="6">
        <v>0.1118</v>
      </c>
      <c r="D54" s="7" t="s">
        <v>6</v>
      </c>
      <c r="E54" s="8">
        <v>7.11</v>
      </c>
      <c r="F54" s="7">
        <v>3</v>
      </c>
      <c r="G54" s="7">
        <v>5</v>
      </c>
      <c r="H54" s="7" t="s">
        <v>40</v>
      </c>
      <c r="I54" s="8">
        <f t="shared" si="0"/>
        <v>39.57</v>
      </c>
      <c r="J54" s="9">
        <v>11.18</v>
      </c>
      <c r="K54" s="7">
        <v>2007</v>
      </c>
      <c r="L54" s="7" t="s">
        <v>18</v>
      </c>
      <c r="M54" s="8">
        <v>1.319</v>
      </c>
      <c r="N54" s="7">
        <v>5</v>
      </c>
      <c r="O54" t="s">
        <v>31</v>
      </c>
      <c r="P54" s="2">
        <f t="shared" si="1"/>
        <v>6.5949999999999998</v>
      </c>
      <c r="Q54" s="2">
        <f t="shared" si="2"/>
        <v>197.85</v>
      </c>
      <c r="R54" s="12">
        <f>VLOOKUP(O54,'YEARLY BUDGET'!A:B,2,FALSE)</f>
        <v>82000</v>
      </c>
      <c r="S54" s="27">
        <f t="shared" si="3"/>
        <v>81802.149999999994</v>
      </c>
      <c r="T54" t="str">
        <f t="shared" si="4"/>
        <v>FAVORABLE</v>
      </c>
    </row>
    <row r="55" spans="1:20" x14ac:dyDescent="0.25">
      <c r="A55" s="4">
        <v>39173</v>
      </c>
      <c r="B55" s="5">
        <v>21.42</v>
      </c>
      <c r="C55" s="6">
        <v>0.2306</v>
      </c>
      <c r="D55" s="7" t="s">
        <v>3</v>
      </c>
      <c r="E55" s="8">
        <v>2817.0526315789498</v>
      </c>
      <c r="F55" s="7">
        <v>4</v>
      </c>
      <c r="G55" s="7">
        <v>1</v>
      </c>
      <c r="H55" s="7" t="s">
        <v>41</v>
      </c>
      <c r="I55" s="8">
        <f t="shared" si="0"/>
        <v>2861.5326315789498</v>
      </c>
      <c r="J55" s="9">
        <v>23.06</v>
      </c>
      <c r="K55" s="7">
        <v>2007</v>
      </c>
      <c r="L55" s="7" t="s">
        <v>14</v>
      </c>
      <c r="M55" s="8">
        <v>95.384421052631666</v>
      </c>
      <c r="N55" s="7">
        <v>2</v>
      </c>
      <c r="O55" t="s">
        <v>28</v>
      </c>
      <c r="P55" s="2">
        <f t="shared" si="1"/>
        <v>190.76884210526333</v>
      </c>
      <c r="Q55" s="2">
        <f t="shared" si="2"/>
        <v>5723.0652631578996</v>
      </c>
      <c r="R55" s="12">
        <f>VLOOKUP(O55,'YEARLY BUDGET'!A:B,2,FALSE)</f>
        <v>16500</v>
      </c>
      <c r="S55" s="27">
        <f t="shared" si="3"/>
        <v>10776.9347368421</v>
      </c>
      <c r="T55" t="str">
        <f t="shared" si="4"/>
        <v>FAVORABLE</v>
      </c>
    </row>
    <row r="56" spans="1:20" x14ac:dyDescent="0.25">
      <c r="A56" s="4">
        <v>39173</v>
      </c>
      <c r="B56" s="5">
        <v>21.42</v>
      </c>
      <c r="C56" s="6">
        <v>0.2306</v>
      </c>
      <c r="D56" s="7" t="s">
        <v>4</v>
      </c>
      <c r="E56" s="8">
        <v>7753.3421052631602</v>
      </c>
      <c r="F56" s="7">
        <v>4</v>
      </c>
      <c r="G56" s="7">
        <v>1</v>
      </c>
      <c r="H56" s="7" t="s">
        <v>41</v>
      </c>
      <c r="I56" s="8">
        <f t="shared" si="0"/>
        <v>7797.8221052631607</v>
      </c>
      <c r="J56" s="9">
        <v>23.06</v>
      </c>
      <c r="K56" s="7">
        <v>2007</v>
      </c>
      <c r="L56" s="7" t="s">
        <v>14</v>
      </c>
      <c r="M56" s="8">
        <v>259.92740350877204</v>
      </c>
      <c r="N56" s="7">
        <v>10</v>
      </c>
      <c r="O56" t="s">
        <v>35</v>
      </c>
      <c r="P56" s="2">
        <f t="shared" si="1"/>
        <v>2599.2740350877202</v>
      </c>
      <c r="Q56" s="2">
        <f t="shared" si="2"/>
        <v>77978.221052631605</v>
      </c>
      <c r="R56" s="12">
        <f>VLOOKUP(O56,'YEARLY BUDGET'!A:B,2,FALSE)</f>
        <v>7800</v>
      </c>
      <c r="S56" s="27">
        <f t="shared" si="3"/>
        <v>-70178.221052631605</v>
      </c>
      <c r="T56" t="str">
        <f t="shared" si="4"/>
        <v>UNFAVORABLE</v>
      </c>
    </row>
    <row r="57" spans="1:20" x14ac:dyDescent="0.25">
      <c r="A57" s="4">
        <v>39173</v>
      </c>
      <c r="B57" s="5">
        <v>21.42</v>
      </c>
      <c r="C57" s="6">
        <v>0.2306</v>
      </c>
      <c r="D57" s="7" t="s">
        <v>5</v>
      </c>
      <c r="E57" s="8">
        <v>49956.578947368398</v>
      </c>
      <c r="F57" s="7">
        <v>4</v>
      </c>
      <c r="G57" s="7">
        <v>1</v>
      </c>
      <c r="H57" s="7" t="s">
        <v>41</v>
      </c>
      <c r="I57" s="8">
        <f t="shared" si="0"/>
        <v>50001.058947368394</v>
      </c>
      <c r="J57" s="9">
        <v>23.06</v>
      </c>
      <c r="K57" s="7">
        <v>2007</v>
      </c>
      <c r="L57" s="7" t="s">
        <v>14</v>
      </c>
      <c r="M57" s="8">
        <v>1666.7019649122799</v>
      </c>
      <c r="N57" s="7">
        <v>8</v>
      </c>
      <c r="O57" t="s">
        <v>34</v>
      </c>
      <c r="P57" s="2">
        <f t="shared" si="1"/>
        <v>13333.615719298239</v>
      </c>
      <c r="Q57" s="2">
        <f t="shared" si="2"/>
        <v>400008.47157894715</v>
      </c>
      <c r="R57" s="12">
        <f>VLOOKUP(O57,'YEARLY BUDGET'!A:B,2,FALSE)</f>
        <v>61200</v>
      </c>
      <c r="S57" s="27">
        <f t="shared" si="3"/>
        <v>-338808.47157894715</v>
      </c>
      <c r="T57" t="str">
        <f t="shared" si="4"/>
        <v>UNFAVORABLE</v>
      </c>
    </row>
    <row r="58" spans="1:20" x14ac:dyDescent="0.25">
      <c r="A58" s="4">
        <v>39173</v>
      </c>
      <c r="B58" s="5">
        <v>21.42</v>
      </c>
      <c r="C58" s="6">
        <v>0.2306</v>
      </c>
      <c r="D58" s="7" t="s">
        <v>6</v>
      </c>
      <c r="E58" s="8">
        <v>7.6</v>
      </c>
      <c r="F58" s="7">
        <v>4</v>
      </c>
      <c r="G58" s="7">
        <v>1</v>
      </c>
      <c r="H58" s="7" t="s">
        <v>41</v>
      </c>
      <c r="I58" s="8">
        <f t="shared" si="0"/>
        <v>52.08</v>
      </c>
      <c r="J58" s="9">
        <v>23.06</v>
      </c>
      <c r="K58" s="7">
        <v>2007</v>
      </c>
      <c r="L58" s="7" t="s">
        <v>14</v>
      </c>
      <c r="M58" s="8">
        <v>1.736</v>
      </c>
      <c r="N58" s="7">
        <v>1</v>
      </c>
      <c r="O58" t="s">
        <v>27</v>
      </c>
      <c r="P58" s="2">
        <f t="shared" si="1"/>
        <v>1.736</v>
      </c>
      <c r="Q58" s="2">
        <f t="shared" si="2"/>
        <v>52.08</v>
      </c>
      <c r="R58" s="12">
        <f>VLOOKUP(O58,'YEARLY BUDGET'!A:B,2,FALSE)</f>
        <v>28000</v>
      </c>
      <c r="S58" s="27">
        <f t="shared" si="3"/>
        <v>27947.919999999998</v>
      </c>
      <c r="T58" t="str">
        <f t="shared" si="4"/>
        <v>FAVORABLE</v>
      </c>
    </row>
    <row r="59" spans="1:20" x14ac:dyDescent="0.25">
      <c r="A59" s="4">
        <v>39203</v>
      </c>
      <c r="B59" s="5">
        <v>21.43</v>
      </c>
      <c r="C59" s="6">
        <v>0.1845</v>
      </c>
      <c r="D59" s="7" t="s">
        <v>3</v>
      </c>
      <c r="E59" s="8">
        <v>2804.6047619047599</v>
      </c>
      <c r="F59" s="7">
        <v>5</v>
      </c>
      <c r="G59" s="7">
        <v>3</v>
      </c>
      <c r="H59" s="7" t="s">
        <v>42</v>
      </c>
      <c r="I59" s="8">
        <f t="shared" si="0"/>
        <v>2844.4847619047596</v>
      </c>
      <c r="J59" s="9">
        <v>18.45</v>
      </c>
      <c r="K59" s="7">
        <v>2007</v>
      </c>
      <c r="L59" s="7" t="s">
        <v>16</v>
      </c>
      <c r="M59" s="8">
        <v>94.816158730158648</v>
      </c>
      <c r="N59" s="7">
        <v>9</v>
      </c>
      <c r="O59" t="s">
        <v>35</v>
      </c>
      <c r="P59" s="2">
        <f t="shared" si="1"/>
        <v>853.34542857142787</v>
      </c>
      <c r="Q59" s="2">
        <f t="shared" si="2"/>
        <v>25600.362857142834</v>
      </c>
      <c r="R59" s="12">
        <f>VLOOKUP(O59,'YEARLY BUDGET'!A:B,2,FALSE)</f>
        <v>7800</v>
      </c>
      <c r="S59" s="27">
        <f t="shared" si="3"/>
        <v>-17800.362857142834</v>
      </c>
      <c r="T59" t="str">
        <f t="shared" si="4"/>
        <v>UNFAVORABLE</v>
      </c>
    </row>
    <row r="60" spans="1:20" x14ac:dyDescent="0.25">
      <c r="A60" s="4">
        <v>39203</v>
      </c>
      <c r="B60" s="5">
        <v>21.43</v>
      </c>
      <c r="C60" s="6">
        <v>0.1845</v>
      </c>
      <c r="D60" s="7" t="s">
        <v>4</v>
      </c>
      <c r="E60" s="8">
        <v>7677.9523809523798</v>
      </c>
      <c r="F60" s="7">
        <v>5</v>
      </c>
      <c r="G60" s="7">
        <v>3</v>
      </c>
      <c r="H60" s="7" t="s">
        <v>42</v>
      </c>
      <c r="I60" s="8">
        <f t="shared" si="0"/>
        <v>7717.8323809523799</v>
      </c>
      <c r="J60" s="9">
        <v>18.45</v>
      </c>
      <c r="K60" s="7">
        <v>2007</v>
      </c>
      <c r="L60" s="7" t="s">
        <v>16</v>
      </c>
      <c r="M60" s="8">
        <v>257.26107936507935</v>
      </c>
      <c r="N60" s="7">
        <v>1</v>
      </c>
      <c r="O60" t="s">
        <v>27</v>
      </c>
      <c r="P60" s="2">
        <f t="shared" si="1"/>
        <v>257.26107936507935</v>
      </c>
      <c r="Q60" s="2">
        <f t="shared" si="2"/>
        <v>7717.8323809523808</v>
      </c>
      <c r="R60" s="12">
        <f>VLOOKUP(O60,'YEARLY BUDGET'!A:B,2,FALSE)</f>
        <v>28000</v>
      </c>
      <c r="S60" s="27">
        <f t="shared" si="3"/>
        <v>20282.167619047621</v>
      </c>
      <c r="T60" t="str">
        <f t="shared" si="4"/>
        <v>FAVORABLE</v>
      </c>
    </row>
    <row r="61" spans="1:20" x14ac:dyDescent="0.25">
      <c r="A61" s="4">
        <v>39203</v>
      </c>
      <c r="B61" s="5">
        <v>21.43</v>
      </c>
      <c r="C61" s="6">
        <v>0.1845</v>
      </c>
      <c r="D61" s="7" t="s">
        <v>5</v>
      </c>
      <c r="E61" s="8">
        <v>51783.333333333299</v>
      </c>
      <c r="F61" s="7">
        <v>5</v>
      </c>
      <c r="G61" s="7">
        <v>3</v>
      </c>
      <c r="H61" s="7" t="s">
        <v>42</v>
      </c>
      <c r="I61" s="8">
        <f t="shared" si="0"/>
        <v>51823.213333333297</v>
      </c>
      <c r="J61" s="9">
        <v>18.45</v>
      </c>
      <c r="K61" s="7">
        <v>2007</v>
      </c>
      <c r="L61" s="7" t="s">
        <v>16</v>
      </c>
      <c r="M61" s="8">
        <v>1727.4404444444433</v>
      </c>
      <c r="N61" s="7">
        <v>7</v>
      </c>
      <c r="O61" t="s">
        <v>33</v>
      </c>
      <c r="P61" s="2">
        <f t="shared" si="1"/>
        <v>12092.083111111104</v>
      </c>
      <c r="Q61" s="2">
        <f t="shared" si="2"/>
        <v>362762.49333333311</v>
      </c>
      <c r="R61" s="12">
        <f>VLOOKUP(O61,'YEARLY BUDGET'!A:B,2,FALSE)</f>
        <v>9600</v>
      </c>
      <c r="S61" s="27">
        <f t="shared" si="3"/>
        <v>-353162.49333333311</v>
      </c>
      <c r="T61" t="str">
        <f t="shared" si="4"/>
        <v>UNFAVORABLE</v>
      </c>
    </row>
    <row r="62" spans="1:20" x14ac:dyDescent="0.25">
      <c r="A62" s="4">
        <v>39203</v>
      </c>
      <c r="B62" s="5">
        <v>21.43</v>
      </c>
      <c r="C62" s="6">
        <v>0.1845</v>
      </c>
      <c r="D62" s="7" t="s">
        <v>6</v>
      </c>
      <c r="E62" s="8">
        <v>7.64</v>
      </c>
      <c r="F62" s="7">
        <v>5</v>
      </c>
      <c r="G62" s="7">
        <v>3</v>
      </c>
      <c r="H62" s="7" t="s">
        <v>42</v>
      </c>
      <c r="I62" s="8">
        <f t="shared" si="0"/>
        <v>47.519999999999996</v>
      </c>
      <c r="J62" s="9">
        <v>18.45</v>
      </c>
      <c r="K62" s="7">
        <v>2007</v>
      </c>
      <c r="L62" s="7" t="s">
        <v>16</v>
      </c>
      <c r="M62" s="8">
        <v>1.5839999999999999</v>
      </c>
      <c r="N62" s="7">
        <v>9</v>
      </c>
      <c r="O62" t="s">
        <v>35</v>
      </c>
      <c r="P62" s="2">
        <f t="shared" si="1"/>
        <v>14.255999999999998</v>
      </c>
      <c r="Q62" s="2">
        <f t="shared" si="2"/>
        <v>427.67999999999995</v>
      </c>
      <c r="R62" s="12">
        <f>VLOOKUP(O62,'YEARLY BUDGET'!A:B,2,FALSE)</f>
        <v>7800</v>
      </c>
      <c r="S62" s="27">
        <f t="shared" si="3"/>
        <v>7372.32</v>
      </c>
      <c r="T62" t="str">
        <f t="shared" si="4"/>
        <v>FAVORABLE</v>
      </c>
    </row>
    <row r="63" spans="1:20" x14ac:dyDescent="0.25">
      <c r="A63" s="4">
        <v>39234</v>
      </c>
      <c r="B63" s="5">
        <v>21.54</v>
      </c>
      <c r="C63" s="6">
        <v>0.19070000000000001</v>
      </c>
      <c r="D63" s="7" t="s">
        <v>3</v>
      </c>
      <c r="E63" s="8">
        <v>2681.3095238095202</v>
      </c>
      <c r="F63" s="7">
        <v>6</v>
      </c>
      <c r="G63" s="7">
        <v>6</v>
      </c>
      <c r="H63" s="7" t="s">
        <v>43</v>
      </c>
      <c r="I63" s="8">
        <f t="shared" si="0"/>
        <v>2721.9195238095203</v>
      </c>
      <c r="J63" s="9">
        <v>19.07</v>
      </c>
      <c r="K63" s="7">
        <v>2007</v>
      </c>
      <c r="L63" s="7" t="s">
        <v>19</v>
      </c>
      <c r="M63" s="8">
        <v>90.730650793650682</v>
      </c>
      <c r="N63" s="7">
        <v>6</v>
      </c>
      <c r="O63" t="s">
        <v>32</v>
      </c>
      <c r="P63" s="2">
        <f t="shared" si="1"/>
        <v>544.38390476190409</v>
      </c>
      <c r="Q63" s="2">
        <f t="shared" si="2"/>
        <v>16331.517142857123</v>
      </c>
      <c r="R63" s="12">
        <f>VLOOKUP(O63,'YEARLY BUDGET'!A:B,2,FALSE)</f>
        <v>37500</v>
      </c>
      <c r="S63" s="27">
        <f t="shared" si="3"/>
        <v>21168.482857142877</v>
      </c>
      <c r="T63" t="str">
        <f t="shared" si="4"/>
        <v>FAVORABLE</v>
      </c>
    </row>
    <row r="64" spans="1:20" x14ac:dyDescent="0.25">
      <c r="A64" s="4">
        <v>39234</v>
      </c>
      <c r="B64" s="5">
        <v>21.54</v>
      </c>
      <c r="C64" s="6">
        <v>0.19070000000000001</v>
      </c>
      <c r="D64" s="7" t="s">
        <v>4</v>
      </c>
      <c r="E64" s="8">
        <v>7514.2380952381</v>
      </c>
      <c r="F64" s="7">
        <v>6</v>
      </c>
      <c r="G64" s="7">
        <v>6</v>
      </c>
      <c r="H64" s="7" t="s">
        <v>43</v>
      </c>
      <c r="I64" s="8">
        <f t="shared" si="0"/>
        <v>7554.8480952380996</v>
      </c>
      <c r="J64" s="9">
        <v>19.07</v>
      </c>
      <c r="K64" s="7">
        <v>2007</v>
      </c>
      <c r="L64" s="7" t="s">
        <v>19</v>
      </c>
      <c r="M64" s="8">
        <v>251.82826984126999</v>
      </c>
      <c r="N64" s="7">
        <v>10</v>
      </c>
      <c r="O64" t="s">
        <v>35</v>
      </c>
      <c r="P64" s="2">
        <f t="shared" si="1"/>
        <v>2518.2826984127</v>
      </c>
      <c r="Q64" s="2">
        <f t="shared" si="2"/>
        <v>75548.480952380996</v>
      </c>
      <c r="R64" s="12">
        <f>VLOOKUP(O64,'YEARLY BUDGET'!A:B,2,FALSE)</f>
        <v>7800</v>
      </c>
      <c r="S64" s="27">
        <f t="shared" si="3"/>
        <v>-67748.480952380996</v>
      </c>
      <c r="T64" t="str">
        <f t="shared" si="4"/>
        <v>UNFAVORABLE</v>
      </c>
    </row>
    <row r="65" spans="1:20" x14ac:dyDescent="0.25">
      <c r="A65" s="4">
        <v>39234</v>
      </c>
      <c r="B65" s="5">
        <v>21.54</v>
      </c>
      <c r="C65" s="6">
        <v>0.19070000000000001</v>
      </c>
      <c r="D65" s="7" t="s">
        <v>5</v>
      </c>
      <c r="E65" s="8">
        <v>41551.666666666701</v>
      </c>
      <c r="F65" s="7">
        <v>6</v>
      </c>
      <c r="G65" s="7">
        <v>6</v>
      </c>
      <c r="H65" s="7" t="s">
        <v>43</v>
      </c>
      <c r="I65" s="8">
        <f t="shared" si="0"/>
        <v>41592.276666666701</v>
      </c>
      <c r="J65" s="9">
        <v>19.07</v>
      </c>
      <c r="K65" s="7">
        <v>2007</v>
      </c>
      <c r="L65" s="7" t="s">
        <v>19</v>
      </c>
      <c r="M65" s="8">
        <v>1386.4092222222234</v>
      </c>
      <c r="N65" s="7">
        <v>7</v>
      </c>
      <c r="O65" t="s">
        <v>33</v>
      </c>
      <c r="P65" s="2">
        <f t="shared" si="1"/>
        <v>9704.8645555555631</v>
      </c>
      <c r="Q65" s="2">
        <f t="shared" si="2"/>
        <v>291145.93666666688</v>
      </c>
      <c r="R65" s="12">
        <f>VLOOKUP(O65,'YEARLY BUDGET'!A:B,2,FALSE)</f>
        <v>9600</v>
      </c>
      <c r="S65" s="27">
        <f t="shared" si="3"/>
        <v>-281545.93666666688</v>
      </c>
      <c r="T65" t="str">
        <f t="shared" si="4"/>
        <v>UNFAVORABLE</v>
      </c>
    </row>
    <row r="66" spans="1:20" x14ac:dyDescent="0.25">
      <c r="A66" s="4">
        <v>39234</v>
      </c>
      <c r="B66" s="5">
        <v>21.54</v>
      </c>
      <c r="C66" s="6">
        <v>0.19070000000000001</v>
      </c>
      <c r="D66" s="7" t="s">
        <v>6</v>
      </c>
      <c r="E66" s="8">
        <v>7.35</v>
      </c>
      <c r="F66" s="7">
        <v>6</v>
      </c>
      <c r="G66" s="7">
        <v>6</v>
      </c>
      <c r="H66" s="7" t="s">
        <v>43</v>
      </c>
      <c r="I66" s="8">
        <f t="shared" si="0"/>
        <v>47.96</v>
      </c>
      <c r="J66" s="9">
        <v>19.07</v>
      </c>
      <c r="K66" s="7">
        <v>2007</v>
      </c>
      <c r="L66" s="7" t="s">
        <v>19</v>
      </c>
      <c r="M66" s="8">
        <v>1.5986666666666667</v>
      </c>
      <c r="N66" s="7">
        <v>5</v>
      </c>
      <c r="O66" t="s">
        <v>31</v>
      </c>
      <c r="P66" s="2">
        <f t="shared" si="1"/>
        <v>7.9933333333333332</v>
      </c>
      <c r="Q66" s="2">
        <f t="shared" si="2"/>
        <v>239.79999999999998</v>
      </c>
      <c r="R66" s="12">
        <f>VLOOKUP(O66,'YEARLY BUDGET'!A:B,2,FALSE)</f>
        <v>82000</v>
      </c>
      <c r="S66" s="27">
        <f t="shared" si="3"/>
        <v>81760.2</v>
      </c>
      <c r="T66" t="str">
        <f t="shared" si="4"/>
        <v>FAVORABLE</v>
      </c>
    </row>
    <row r="67" spans="1:20" x14ac:dyDescent="0.25">
      <c r="A67" s="4">
        <v>39264</v>
      </c>
      <c r="B67" s="5">
        <v>21.56</v>
      </c>
      <c r="C67" s="6">
        <v>0.26779999999999998</v>
      </c>
      <c r="D67" s="7" t="s">
        <v>3</v>
      </c>
      <c r="E67" s="8">
        <v>2738.0909090909099</v>
      </c>
      <c r="F67" s="7">
        <v>7</v>
      </c>
      <c r="G67" s="7">
        <v>1</v>
      </c>
      <c r="H67" s="7" t="s">
        <v>44</v>
      </c>
      <c r="I67" s="8">
        <f t="shared" ref="I67:I130" si="5" xml:space="preserve"> E67+J67+B67</f>
        <v>2786.4309090909101</v>
      </c>
      <c r="J67" s="9">
        <v>26.779999999999998</v>
      </c>
      <c r="K67" s="7">
        <v>2007</v>
      </c>
      <c r="L67" s="7" t="s">
        <v>14</v>
      </c>
      <c r="M67" s="8">
        <v>92.881030303030329</v>
      </c>
      <c r="N67" s="7">
        <v>5</v>
      </c>
      <c r="O67" t="s">
        <v>31</v>
      </c>
      <c r="P67" s="2">
        <f t="shared" ref="P67:P130" si="6">M67*N67</f>
        <v>464.40515151515166</v>
      </c>
      <c r="Q67" s="2">
        <f t="shared" ref="Q67:Q130" si="7">P67*30</f>
        <v>13932.15454545455</v>
      </c>
      <c r="R67" s="12">
        <f>VLOOKUP(O67,'YEARLY BUDGET'!A:B,2,FALSE)</f>
        <v>82000</v>
      </c>
      <c r="S67" s="27">
        <f t="shared" ref="S67:S130" si="8">R67-Q67</f>
        <v>68067.845454545444</v>
      </c>
      <c r="T67" t="str">
        <f t="shared" ref="T67:T130" si="9">IF(S67&lt;0, "UNFAVORABLE","FAVORABLE")</f>
        <v>FAVORABLE</v>
      </c>
    </row>
    <row r="68" spans="1:20" x14ac:dyDescent="0.25">
      <c r="A68" s="4">
        <v>39264</v>
      </c>
      <c r="B68" s="5">
        <v>21.56</v>
      </c>
      <c r="C68" s="6">
        <v>0.26779999999999998</v>
      </c>
      <c r="D68" s="7" t="s">
        <v>4</v>
      </c>
      <c r="E68" s="8">
        <v>7980.9318181818198</v>
      </c>
      <c r="F68" s="7">
        <v>7</v>
      </c>
      <c r="G68" s="7">
        <v>1</v>
      </c>
      <c r="H68" s="7" t="s">
        <v>44</v>
      </c>
      <c r="I68" s="8">
        <f t="shared" si="5"/>
        <v>8029.27181818182</v>
      </c>
      <c r="J68" s="9">
        <v>26.779999999999998</v>
      </c>
      <c r="K68" s="7">
        <v>2007</v>
      </c>
      <c r="L68" s="7" t="s">
        <v>14</v>
      </c>
      <c r="M68" s="8">
        <v>267.64239393939403</v>
      </c>
      <c r="N68" s="7">
        <v>6</v>
      </c>
      <c r="O68" t="s">
        <v>32</v>
      </c>
      <c r="P68" s="2">
        <f t="shared" si="6"/>
        <v>1605.8543636363643</v>
      </c>
      <c r="Q68" s="2">
        <f t="shared" si="7"/>
        <v>48175.630909090927</v>
      </c>
      <c r="R68" s="12">
        <f>VLOOKUP(O68,'YEARLY BUDGET'!A:B,2,FALSE)</f>
        <v>37500</v>
      </c>
      <c r="S68" s="27">
        <f t="shared" si="8"/>
        <v>-10675.630909090927</v>
      </c>
      <c r="T68" t="str">
        <f t="shared" si="9"/>
        <v>UNFAVORABLE</v>
      </c>
    </row>
    <row r="69" spans="1:20" x14ac:dyDescent="0.25">
      <c r="A69" s="4">
        <v>39264</v>
      </c>
      <c r="B69" s="5">
        <v>21.56</v>
      </c>
      <c r="C69" s="6">
        <v>0.26779999999999998</v>
      </c>
      <c r="D69" s="7" t="s">
        <v>5</v>
      </c>
      <c r="E69" s="8">
        <v>33400.227272727301</v>
      </c>
      <c r="F69" s="7">
        <v>7</v>
      </c>
      <c r="G69" s="7">
        <v>1</v>
      </c>
      <c r="H69" s="7" t="s">
        <v>44</v>
      </c>
      <c r="I69" s="8">
        <f t="shared" si="5"/>
        <v>33448.567272727298</v>
      </c>
      <c r="J69" s="9">
        <v>26.779999999999998</v>
      </c>
      <c r="K69" s="7">
        <v>2007</v>
      </c>
      <c r="L69" s="7" t="s">
        <v>14</v>
      </c>
      <c r="M69" s="8">
        <v>1114.9522424242432</v>
      </c>
      <c r="N69" s="7">
        <v>9</v>
      </c>
      <c r="O69" t="s">
        <v>35</v>
      </c>
      <c r="P69" s="2">
        <f t="shared" si="6"/>
        <v>10034.570181818188</v>
      </c>
      <c r="Q69" s="2">
        <f t="shared" si="7"/>
        <v>301037.10545454564</v>
      </c>
      <c r="R69" s="12">
        <f>VLOOKUP(O69,'YEARLY BUDGET'!A:B,2,FALSE)</f>
        <v>7800</v>
      </c>
      <c r="S69" s="27">
        <f t="shared" si="8"/>
        <v>-293237.10545454564</v>
      </c>
      <c r="T69" t="str">
        <f t="shared" si="9"/>
        <v>UNFAVORABLE</v>
      </c>
    </row>
    <row r="70" spans="1:20" x14ac:dyDescent="0.25">
      <c r="A70" s="4">
        <v>39264</v>
      </c>
      <c r="B70" s="5">
        <v>21.56</v>
      </c>
      <c r="C70" s="6">
        <v>0.26779999999999998</v>
      </c>
      <c r="D70" s="7" t="s">
        <v>6</v>
      </c>
      <c r="E70" s="8">
        <v>6.22</v>
      </c>
      <c r="F70" s="7">
        <v>7</v>
      </c>
      <c r="G70" s="7">
        <v>1</v>
      </c>
      <c r="H70" s="7" t="s">
        <v>44</v>
      </c>
      <c r="I70" s="8">
        <f t="shared" si="5"/>
        <v>54.56</v>
      </c>
      <c r="J70" s="9">
        <v>26.779999999999998</v>
      </c>
      <c r="K70" s="7">
        <v>2007</v>
      </c>
      <c r="L70" s="7" t="s">
        <v>14</v>
      </c>
      <c r="M70" s="8">
        <v>1.8186666666666667</v>
      </c>
      <c r="N70" s="7">
        <v>9</v>
      </c>
      <c r="O70" t="s">
        <v>35</v>
      </c>
      <c r="P70" s="2">
        <f t="shared" si="6"/>
        <v>16.367999999999999</v>
      </c>
      <c r="Q70" s="2">
        <f t="shared" si="7"/>
        <v>491.03999999999996</v>
      </c>
      <c r="R70" s="12">
        <f>VLOOKUP(O70,'YEARLY BUDGET'!A:B,2,FALSE)</f>
        <v>7800</v>
      </c>
      <c r="S70" s="27">
        <f t="shared" si="8"/>
        <v>7308.96</v>
      </c>
      <c r="T70" t="str">
        <f t="shared" si="9"/>
        <v>FAVORABLE</v>
      </c>
    </row>
    <row r="71" spans="1:20" x14ac:dyDescent="0.25">
      <c r="A71" s="4">
        <v>39295</v>
      </c>
      <c r="B71" s="5">
        <v>21.62</v>
      </c>
      <c r="C71" s="6">
        <v>0.16769999999999999</v>
      </c>
      <c r="D71" s="7" t="s">
        <v>3</v>
      </c>
      <c r="E71" s="8">
        <v>2512.6022727272698</v>
      </c>
      <c r="F71" s="7">
        <v>8</v>
      </c>
      <c r="G71" s="7">
        <v>4</v>
      </c>
      <c r="H71" s="7" t="s">
        <v>45</v>
      </c>
      <c r="I71" s="8">
        <f t="shared" si="5"/>
        <v>2550.9922727272697</v>
      </c>
      <c r="J71" s="9">
        <v>16.77</v>
      </c>
      <c r="K71" s="7">
        <v>2007</v>
      </c>
      <c r="L71" s="7" t="s">
        <v>17</v>
      </c>
      <c r="M71" s="8">
        <v>85.033075757575659</v>
      </c>
      <c r="N71" s="7">
        <v>7</v>
      </c>
      <c r="O71" t="s">
        <v>33</v>
      </c>
      <c r="P71" s="2">
        <f t="shared" si="6"/>
        <v>595.23153030302956</v>
      </c>
      <c r="Q71" s="2">
        <f t="shared" si="7"/>
        <v>17856.945909090886</v>
      </c>
      <c r="R71" s="12">
        <f>VLOOKUP(O71,'YEARLY BUDGET'!A:B,2,FALSE)</f>
        <v>9600</v>
      </c>
      <c r="S71" s="27">
        <f t="shared" si="8"/>
        <v>-8256.9459090908858</v>
      </c>
      <c r="T71" t="str">
        <f t="shared" si="9"/>
        <v>UNFAVORABLE</v>
      </c>
    </row>
    <row r="72" spans="1:20" x14ac:dyDescent="0.25">
      <c r="A72" s="4">
        <v>39295</v>
      </c>
      <c r="B72" s="5">
        <v>21.62</v>
      </c>
      <c r="C72" s="6">
        <v>0.16769999999999999</v>
      </c>
      <c r="D72" s="7" t="s">
        <v>4</v>
      </c>
      <c r="E72" s="8">
        <v>7500.2045454545496</v>
      </c>
      <c r="F72" s="7">
        <v>8</v>
      </c>
      <c r="G72" s="7">
        <v>4</v>
      </c>
      <c r="H72" s="7" t="s">
        <v>45</v>
      </c>
      <c r="I72" s="8">
        <f t="shared" si="5"/>
        <v>7538.5945454545499</v>
      </c>
      <c r="J72" s="9">
        <v>16.77</v>
      </c>
      <c r="K72" s="7">
        <v>2007</v>
      </c>
      <c r="L72" s="7" t="s">
        <v>17</v>
      </c>
      <c r="M72" s="8">
        <v>251.286484848485</v>
      </c>
      <c r="N72" s="7">
        <v>5</v>
      </c>
      <c r="O72" t="s">
        <v>31</v>
      </c>
      <c r="P72" s="2">
        <f t="shared" si="6"/>
        <v>1256.432424242425</v>
      </c>
      <c r="Q72" s="2">
        <f t="shared" si="7"/>
        <v>37692.972727272747</v>
      </c>
      <c r="R72" s="12">
        <f>VLOOKUP(O72,'YEARLY BUDGET'!A:B,2,FALSE)</f>
        <v>82000</v>
      </c>
      <c r="S72" s="27">
        <f t="shared" si="8"/>
        <v>44307.027272727253</v>
      </c>
      <c r="T72" t="str">
        <f t="shared" si="9"/>
        <v>FAVORABLE</v>
      </c>
    </row>
    <row r="73" spans="1:20" x14ac:dyDescent="0.25">
      <c r="A73" s="4">
        <v>39295</v>
      </c>
      <c r="B73" s="5">
        <v>21.62</v>
      </c>
      <c r="C73" s="6">
        <v>0.16769999999999999</v>
      </c>
      <c r="D73" s="7" t="s">
        <v>5</v>
      </c>
      <c r="E73" s="8">
        <v>27649.6363636364</v>
      </c>
      <c r="F73" s="7">
        <v>8</v>
      </c>
      <c r="G73" s="7">
        <v>4</v>
      </c>
      <c r="H73" s="7" t="s">
        <v>45</v>
      </c>
      <c r="I73" s="8">
        <f t="shared" si="5"/>
        <v>27688.0263636364</v>
      </c>
      <c r="J73" s="9">
        <v>16.77</v>
      </c>
      <c r="K73" s="7">
        <v>2007</v>
      </c>
      <c r="L73" s="7" t="s">
        <v>17</v>
      </c>
      <c r="M73" s="8">
        <v>922.93421212121336</v>
      </c>
      <c r="N73" s="7">
        <v>8</v>
      </c>
      <c r="O73" t="s">
        <v>34</v>
      </c>
      <c r="P73" s="2">
        <f t="shared" si="6"/>
        <v>7383.4736969697069</v>
      </c>
      <c r="Q73" s="2">
        <f t="shared" si="7"/>
        <v>221504.2109090912</v>
      </c>
      <c r="R73" s="12">
        <f>VLOOKUP(O73,'YEARLY BUDGET'!A:B,2,FALSE)</f>
        <v>61200</v>
      </c>
      <c r="S73" s="27">
        <f t="shared" si="8"/>
        <v>-160304.2109090912</v>
      </c>
      <c r="T73" t="str">
        <f t="shared" si="9"/>
        <v>UNFAVORABLE</v>
      </c>
    </row>
    <row r="74" spans="1:20" x14ac:dyDescent="0.25">
      <c r="A74" s="4">
        <v>39295</v>
      </c>
      <c r="B74" s="5">
        <v>21.62</v>
      </c>
      <c r="C74" s="6">
        <v>0.16769999999999999</v>
      </c>
      <c r="D74" s="7" t="s">
        <v>6</v>
      </c>
      <c r="E74" s="8">
        <v>6.22</v>
      </c>
      <c r="F74" s="7">
        <v>8</v>
      </c>
      <c r="G74" s="7">
        <v>4</v>
      </c>
      <c r="H74" s="7" t="s">
        <v>45</v>
      </c>
      <c r="I74" s="8">
        <f t="shared" si="5"/>
        <v>44.61</v>
      </c>
      <c r="J74" s="9">
        <v>16.77</v>
      </c>
      <c r="K74" s="7">
        <v>2007</v>
      </c>
      <c r="L74" s="7" t="s">
        <v>17</v>
      </c>
      <c r="M74" s="8">
        <v>1.4869999999999999</v>
      </c>
      <c r="N74" s="7">
        <v>5</v>
      </c>
      <c r="O74" t="s">
        <v>31</v>
      </c>
      <c r="P74" s="2">
        <f t="shared" si="6"/>
        <v>7.4349999999999996</v>
      </c>
      <c r="Q74" s="2">
        <f t="shared" si="7"/>
        <v>223.04999999999998</v>
      </c>
      <c r="R74" s="12">
        <f>VLOOKUP(O74,'YEARLY BUDGET'!A:B,2,FALSE)</f>
        <v>82000</v>
      </c>
      <c r="S74" s="27">
        <f t="shared" si="8"/>
        <v>81776.95</v>
      </c>
      <c r="T74" t="str">
        <f t="shared" si="9"/>
        <v>FAVORABLE</v>
      </c>
    </row>
    <row r="75" spans="1:20" x14ac:dyDescent="0.25">
      <c r="A75" s="4">
        <v>39326</v>
      </c>
      <c r="B75" s="5">
        <v>21.64</v>
      </c>
      <c r="C75" s="6">
        <v>0.2782</v>
      </c>
      <c r="D75" s="7" t="s">
        <v>3</v>
      </c>
      <c r="E75" s="8">
        <v>2394.9625000000001</v>
      </c>
      <c r="F75" s="7">
        <v>9</v>
      </c>
      <c r="G75" s="7">
        <v>7</v>
      </c>
      <c r="H75" s="7" t="s">
        <v>46</v>
      </c>
      <c r="I75" s="8">
        <f t="shared" si="5"/>
        <v>2444.4225000000001</v>
      </c>
      <c r="J75" s="9">
        <v>27.82</v>
      </c>
      <c r="K75" s="7">
        <v>2007</v>
      </c>
      <c r="L75" s="7" t="s">
        <v>20</v>
      </c>
      <c r="M75" s="8">
        <v>81.48075</v>
      </c>
      <c r="N75" s="7">
        <v>2</v>
      </c>
      <c r="O75" t="s">
        <v>28</v>
      </c>
      <c r="P75" s="2">
        <f t="shared" si="6"/>
        <v>162.9615</v>
      </c>
      <c r="Q75" s="2">
        <f t="shared" si="7"/>
        <v>4888.8450000000003</v>
      </c>
      <c r="R75" s="12">
        <f>VLOOKUP(O75,'YEARLY BUDGET'!A:B,2,FALSE)</f>
        <v>16500</v>
      </c>
      <c r="S75" s="27">
        <f t="shared" si="8"/>
        <v>11611.154999999999</v>
      </c>
      <c r="T75" t="str">
        <f t="shared" si="9"/>
        <v>FAVORABLE</v>
      </c>
    </row>
    <row r="76" spans="1:20" x14ac:dyDescent="0.25">
      <c r="A76" s="4">
        <v>39326</v>
      </c>
      <c r="B76" s="5">
        <v>21.64</v>
      </c>
      <c r="C76" s="6">
        <v>0.2782</v>
      </c>
      <c r="D76" s="7" t="s">
        <v>4</v>
      </c>
      <c r="E76" s="8">
        <v>7671.35</v>
      </c>
      <c r="F76" s="7">
        <v>9</v>
      </c>
      <c r="G76" s="7">
        <v>7</v>
      </c>
      <c r="H76" s="7" t="s">
        <v>46</v>
      </c>
      <c r="I76" s="8">
        <f t="shared" si="5"/>
        <v>7720.81</v>
      </c>
      <c r="J76" s="9">
        <v>27.82</v>
      </c>
      <c r="K76" s="7">
        <v>2007</v>
      </c>
      <c r="L76" s="7" t="s">
        <v>20</v>
      </c>
      <c r="M76" s="8">
        <v>257.36033333333336</v>
      </c>
      <c r="N76" s="7">
        <v>8</v>
      </c>
      <c r="O76" t="s">
        <v>34</v>
      </c>
      <c r="P76" s="2">
        <f t="shared" si="6"/>
        <v>2058.8826666666669</v>
      </c>
      <c r="Q76" s="2">
        <f t="shared" si="7"/>
        <v>61766.48</v>
      </c>
      <c r="R76" s="12">
        <f>VLOOKUP(O76,'YEARLY BUDGET'!A:B,2,FALSE)</f>
        <v>61200</v>
      </c>
      <c r="S76" s="27">
        <f t="shared" si="8"/>
        <v>-566.4800000000032</v>
      </c>
      <c r="T76" t="str">
        <f t="shared" si="9"/>
        <v>UNFAVORABLE</v>
      </c>
    </row>
    <row r="77" spans="1:20" x14ac:dyDescent="0.25">
      <c r="A77" s="4">
        <v>39326</v>
      </c>
      <c r="B77" s="5">
        <v>21.64</v>
      </c>
      <c r="C77" s="6">
        <v>0.2782</v>
      </c>
      <c r="D77" s="7" t="s">
        <v>5</v>
      </c>
      <c r="E77" s="8">
        <v>29548.400000000001</v>
      </c>
      <c r="F77" s="7">
        <v>9</v>
      </c>
      <c r="G77" s="7">
        <v>7</v>
      </c>
      <c r="H77" s="7" t="s">
        <v>46</v>
      </c>
      <c r="I77" s="8">
        <f t="shared" si="5"/>
        <v>29597.86</v>
      </c>
      <c r="J77" s="9">
        <v>27.82</v>
      </c>
      <c r="K77" s="7">
        <v>2007</v>
      </c>
      <c r="L77" s="7" t="s">
        <v>20</v>
      </c>
      <c r="M77" s="8">
        <v>986.59533333333331</v>
      </c>
      <c r="N77" s="7">
        <v>3</v>
      </c>
      <c r="O77" t="s">
        <v>29</v>
      </c>
      <c r="P77" s="2">
        <f t="shared" si="6"/>
        <v>2959.7860000000001</v>
      </c>
      <c r="Q77" s="2">
        <f t="shared" si="7"/>
        <v>88793.58</v>
      </c>
      <c r="R77" s="12">
        <f>VLOOKUP(O77,'YEARLY BUDGET'!A:B,2,FALSE)</f>
        <v>14750</v>
      </c>
      <c r="S77" s="27">
        <f t="shared" si="8"/>
        <v>-74043.58</v>
      </c>
      <c r="T77" t="str">
        <f t="shared" si="9"/>
        <v>UNFAVORABLE</v>
      </c>
    </row>
    <row r="78" spans="1:20" x14ac:dyDescent="0.25">
      <c r="A78" s="4">
        <v>39326</v>
      </c>
      <c r="B78" s="5">
        <v>21.64</v>
      </c>
      <c r="C78" s="6">
        <v>0.2782</v>
      </c>
      <c r="D78" s="7" t="s">
        <v>6</v>
      </c>
      <c r="E78" s="8">
        <v>6.08</v>
      </c>
      <c r="F78" s="7">
        <v>9</v>
      </c>
      <c r="G78" s="7">
        <v>7</v>
      </c>
      <c r="H78" s="7" t="s">
        <v>46</v>
      </c>
      <c r="I78" s="8">
        <f t="shared" si="5"/>
        <v>55.54</v>
      </c>
      <c r="J78" s="9">
        <v>27.82</v>
      </c>
      <c r="K78" s="7">
        <v>2007</v>
      </c>
      <c r="L78" s="7" t="s">
        <v>20</v>
      </c>
      <c r="M78" s="8">
        <v>1.8513333333333333</v>
      </c>
      <c r="N78" s="7">
        <v>6</v>
      </c>
      <c r="O78" t="s">
        <v>32</v>
      </c>
      <c r="P78" s="2">
        <f t="shared" si="6"/>
        <v>11.108000000000001</v>
      </c>
      <c r="Q78" s="2">
        <f t="shared" si="7"/>
        <v>333.24</v>
      </c>
      <c r="R78" s="12">
        <f>VLOOKUP(O78,'YEARLY BUDGET'!A:B,2,FALSE)</f>
        <v>37500</v>
      </c>
      <c r="S78" s="27">
        <f t="shared" si="8"/>
        <v>37166.76</v>
      </c>
      <c r="T78" t="str">
        <f t="shared" si="9"/>
        <v>FAVORABLE</v>
      </c>
    </row>
    <row r="79" spans="1:20" x14ac:dyDescent="0.25">
      <c r="A79" s="4">
        <v>39356</v>
      </c>
      <c r="B79" s="5">
        <v>21.57</v>
      </c>
      <c r="C79" s="6">
        <v>0.185</v>
      </c>
      <c r="D79" s="7" t="s">
        <v>3</v>
      </c>
      <c r="E79" s="8">
        <v>2444.5326086956502</v>
      </c>
      <c r="F79" s="7">
        <v>10</v>
      </c>
      <c r="G79" s="7">
        <v>2</v>
      </c>
      <c r="H79" s="7" t="s">
        <v>47</v>
      </c>
      <c r="I79" s="8">
        <f t="shared" si="5"/>
        <v>2484.6026086956504</v>
      </c>
      <c r="J79" s="9">
        <v>18.5</v>
      </c>
      <c r="K79" s="7">
        <v>2007</v>
      </c>
      <c r="L79" s="7" t="s">
        <v>15</v>
      </c>
      <c r="M79" s="8">
        <v>82.820086956521678</v>
      </c>
      <c r="N79" s="7">
        <v>7</v>
      </c>
      <c r="O79" t="s">
        <v>33</v>
      </c>
      <c r="P79" s="2">
        <f t="shared" si="6"/>
        <v>579.74060869565176</v>
      </c>
      <c r="Q79" s="2">
        <f t="shared" si="7"/>
        <v>17392.218260869551</v>
      </c>
      <c r="R79" s="12">
        <f>VLOOKUP(O79,'YEARLY BUDGET'!A:B,2,FALSE)</f>
        <v>9600</v>
      </c>
      <c r="S79" s="27">
        <f t="shared" si="8"/>
        <v>-7792.2182608695512</v>
      </c>
      <c r="T79" t="str">
        <f t="shared" si="9"/>
        <v>UNFAVORABLE</v>
      </c>
    </row>
    <row r="80" spans="1:20" x14ac:dyDescent="0.25">
      <c r="A80" s="4">
        <v>39356</v>
      </c>
      <c r="B80" s="5">
        <v>21.57</v>
      </c>
      <c r="C80" s="6">
        <v>0.185</v>
      </c>
      <c r="D80" s="7" t="s">
        <v>4</v>
      </c>
      <c r="E80" s="8">
        <v>8020.5869565217399</v>
      </c>
      <c r="F80" s="7">
        <v>10</v>
      </c>
      <c r="G80" s="7">
        <v>2</v>
      </c>
      <c r="H80" s="7" t="s">
        <v>47</v>
      </c>
      <c r="I80" s="8">
        <f t="shared" si="5"/>
        <v>8060.6569565217396</v>
      </c>
      <c r="J80" s="9">
        <v>18.5</v>
      </c>
      <c r="K80" s="7">
        <v>2007</v>
      </c>
      <c r="L80" s="7" t="s">
        <v>15</v>
      </c>
      <c r="M80" s="8">
        <v>268.68856521739133</v>
      </c>
      <c r="N80" s="7">
        <v>1</v>
      </c>
      <c r="O80" t="s">
        <v>27</v>
      </c>
      <c r="P80" s="2">
        <f t="shared" si="6"/>
        <v>268.68856521739133</v>
      </c>
      <c r="Q80" s="2">
        <f t="shared" si="7"/>
        <v>8060.6569565217396</v>
      </c>
      <c r="R80" s="12">
        <f>VLOOKUP(O80,'YEARLY BUDGET'!A:B,2,FALSE)</f>
        <v>28000</v>
      </c>
      <c r="S80" s="27">
        <f t="shared" si="8"/>
        <v>19939.34304347826</v>
      </c>
      <c r="T80" t="str">
        <f t="shared" si="9"/>
        <v>FAVORABLE</v>
      </c>
    </row>
    <row r="81" spans="1:20" x14ac:dyDescent="0.25">
      <c r="A81" s="4">
        <v>39356</v>
      </c>
      <c r="B81" s="5">
        <v>21.57</v>
      </c>
      <c r="C81" s="6">
        <v>0.185</v>
      </c>
      <c r="D81" s="7" t="s">
        <v>5</v>
      </c>
      <c r="E81" s="8">
        <v>31156</v>
      </c>
      <c r="F81" s="7">
        <v>10</v>
      </c>
      <c r="G81" s="7">
        <v>2</v>
      </c>
      <c r="H81" s="7" t="s">
        <v>47</v>
      </c>
      <c r="I81" s="8">
        <f t="shared" si="5"/>
        <v>31196.07</v>
      </c>
      <c r="J81" s="9">
        <v>18.5</v>
      </c>
      <c r="K81" s="7">
        <v>2007</v>
      </c>
      <c r="L81" s="7" t="s">
        <v>15</v>
      </c>
      <c r="M81" s="8">
        <v>1039.8689999999999</v>
      </c>
      <c r="N81" s="7">
        <v>3</v>
      </c>
      <c r="O81" t="s">
        <v>29</v>
      </c>
      <c r="P81" s="2">
        <f t="shared" si="6"/>
        <v>3119.607</v>
      </c>
      <c r="Q81" s="2">
        <f t="shared" si="7"/>
        <v>93588.209999999992</v>
      </c>
      <c r="R81" s="12">
        <f>VLOOKUP(O81,'YEARLY BUDGET'!A:B,2,FALSE)</f>
        <v>14750</v>
      </c>
      <c r="S81" s="27">
        <f t="shared" si="8"/>
        <v>-78838.209999999992</v>
      </c>
      <c r="T81" t="str">
        <f t="shared" si="9"/>
        <v>UNFAVORABLE</v>
      </c>
    </row>
    <row r="82" spans="1:20" x14ac:dyDescent="0.25">
      <c r="A82" s="4">
        <v>39356</v>
      </c>
      <c r="B82" s="5">
        <v>21.57</v>
      </c>
      <c r="C82" s="6">
        <v>0.185</v>
      </c>
      <c r="D82" s="7" t="s">
        <v>6</v>
      </c>
      <c r="E82" s="8">
        <v>6.74</v>
      </c>
      <c r="F82" s="7">
        <v>10</v>
      </c>
      <c r="G82" s="7">
        <v>2</v>
      </c>
      <c r="H82" s="7" t="s">
        <v>47</v>
      </c>
      <c r="I82" s="8">
        <f t="shared" si="5"/>
        <v>46.81</v>
      </c>
      <c r="J82" s="9">
        <v>18.5</v>
      </c>
      <c r="K82" s="7">
        <v>2007</v>
      </c>
      <c r="L82" s="7" t="s">
        <v>15</v>
      </c>
      <c r="M82" s="8">
        <v>1.5603333333333333</v>
      </c>
      <c r="N82" s="7">
        <v>8</v>
      </c>
      <c r="O82" t="s">
        <v>34</v>
      </c>
      <c r="P82" s="2">
        <f t="shared" si="6"/>
        <v>12.482666666666667</v>
      </c>
      <c r="Q82" s="2">
        <f t="shared" si="7"/>
        <v>374.48</v>
      </c>
      <c r="R82" s="12">
        <f>VLOOKUP(O82,'YEARLY BUDGET'!A:B,2,FALSE)</f>
        <v>61200</v>
      </c>
      <c r="S82" s="27">
        <f t="shared" si="8"/>
        <v>60825.52</v>
      </c>
      <c r="T82" t="str">
        <f t="shared" si="9"/>
        <v>FAVORABLE</v>
      </c>
    </row>
    <row r="83" spans="1:20" x14ac:dyDescent="0.25">
      <c r="A83" s="4">
        <v>39387</v>
      </c>
      <c r="B83" s="5">
        <v>21.68</v>
      </c>
      <c r="C83" s="6">
        <v>0.21790000000000001</v>
      </c>
      <c r="D83" s="7" t="s">
        <v>3</v>
      </c>
      <c r="E83" s="8">
        <v>2507.15227272727</v>
      </c>
      <c r="F83" s="7">
        <v>11</v>
      </c>
      <c r="G83" s="7">
        <v>5</v>
      </c>
      <c r="H83" s="7" t="s">
        <v>48</v>
      </c>
      <c r="I83" s="8">
        <f t="shared" si="5"/>
        <v>2550.6222727272698</v>
      </c>
      <c r="J83" s="9">
        <v>21.790000000000003</v>
      </c>
      <c r="K83" s="7">
        <v>2007</v>
      </c>
      <c r="L83" s="7" t="s">
        <v>18</v>
      </c>
      <c r="M83" s="8">
        <v>85.020742424242329</v>
      </c>
      <c r="N83" s="7">
        <v>6</v>
      </c>
      <c r="O83" t="s">
        <v>32</v>
      </c>
      <c r="P83" s="2">
        <f t="shared" si="6"/>
        <v>510.124454545454</v>
      </c>
      <c r="Q83" s="2">
        <f t="shared" si="7"/>
        <v>15303.73363636362</v>
      </c>
      <c r="R83" s="12">
        <f>VLOOKUP(O83,'YEARLY BUDGET'!A:B,2,FALSE)</f>
        <v>37500</v>
      </c>
      <c r="S83" s="27">
        <f t="shared" si="8"/>
        <v>22196.26636363638</v>
      </c>
      <c r="T83" t="str">
        <f t="shared" si="9"/>
        <v>FAVORABLE</v>
      </c>
    </row>
    <row r="84" spans="1:20" x14ac:dyDescent="0.25">
      <c r="A84" s="4">
        <v>39387</v>
      </c>
      <c r="B84" s="5">
        <v>21.68</v>
      </c>
      <c r="C84" s="6">
        <v>0.21790000000000001</v>
      </c>
      <c r="D84" s="7" t="s">
        <v>4</v>
      </c>
      <c r="E84" s="8">
        <v>6957.4318181818198</v>
      </c>
      <c r="F84" s="7">
        <v>11</v>
      </c>
      <c r="G84" s="7">
        <v>5</v>
      </c>
      <c r="H84" s="7" t="s">
        <v>48</v>
      </c>
      <c r="I84" s="8">
        <f t="shared" si="5"/>
        <v>7000.9018181818201</v>
      </c>
      <c r="J84" s="9">
        <v>21.790000000000003</v>
      </c>
      <c r="K84" s="7">
        <v>2007</v>
      </c>
      <c r="L84" s="7" t="s">
        <v>18</v>
      </c>
      <c r="M84" s="8">
        <v>233.363393939394</v>
      </c>
      <c r="N84" s="7">
        <v>6</v>
      </c>
      <c r="O84" t="s">
        <v>32</v>
      </c>
      <c r="P84" s="2">
        <f t="shared" si="6"/>
        <v>1400.1803636363641</v>
      </c>
      <c r="Q84" s="2">
        <f t="shared" si="7"/>
        <v>42005.410909090919</v>
      </c>
      <c r="R84" s="12">
        <f>VLOOKUP(O84,'YEARLY BUDGET'!A:B,2,FALSE)</f>
        <v>37500</v>
      </c>
      <c r="S84" s="27">
        <f t="shared" si="8"/>
        <v>-4505.4109090909187</v>
      </c>
      <c r="T84" t="str">
        <f t="shared" si="9"/>
        <v>UNFAVORABLE</v>
      </c>
    </row>
    <row r="85" spans="1:20" x14ac:dyDescent="0.25">
      <c r="A85" s="4">
        <v>39387</v>
      </c>
      <c r="B85" s="5">
        <v>21.68</v>
      </c>
      <c r="C85" s="6">
        <v>0.21790000000000001</v>
      </c>
      <c r="D85" s="7" t="s">
        <v>5</v>
      </c>
      <c r="E85" s="8">
        <v>30505.6363636364</v>
      </c>
      <c r="F85" s="7">
        <v>11</v>
      </c>
      <c r="G85" s="7">
        <v>5</v>
      </c>
      <c r="H85" s="7" t="s">
        <v>48</v>
      </c>
      <c r="I85" s="8">
        <f t="shared" si="5"/>
        <v>30549.106363636402</v>
      </c>
      <c r="J85" s="9">
        <v>21.790000000000003</v>
      </c>
      <c r="K85" s="7">
        <v>2007</v>
      </c>
      <c r="L85" s="7" t="s">
        <v>18</v>
      </c>
      <c r="M85" s="8">
        <v>1018.3035454545467</v>
      </c>
      <c r="N85" s="7">
        <v>6</v>
      </c>
      <c r="O85" t="s">
        <v>32</v>
      </c>
      <c r="P85" s="2">
        <f t="shared" si="6"/>
        <v>6109.8212727272803</v>
      </c>
      <c r="Q85" s="2">
        <f t="shared" si="7"/>
        <v>183294.63818181842</v>
      </c>
      <c r="R85" s="12">
        <f>VLOOKUP(O85,'YEARLY BUDGET'!A:B,2,FALSE)</f>
        <v>37500</v>
      </c>
      <c r="S85" s="27">
        <f t="shared" si="8"/>
        <v>-145794.63818181842</v>
      </c>
      <c r="T85" t="str">
        <f t="shared" si="9"/>
        <v>UNFAVORABLE</v>
      </c>
    </row>
    <row r="86" spans="1:20" x14ac:dyDescent="0.25">
      <c r="A86" s="4">
        <v>39387</v>
      </c>
      <c r="B86" s="5">
        <v>21.68</v>
      </c>
      <c r="C86" s="6">
        <v>0.21790000000000001</v>
      </c>
      <c r="D86" s="7" t="s">
        <v>6</v>
      </c>
      <c r="E86" s="8">
        <v>7.1</v>
      </c>
      <c r="F86" s="7">
        <v>11</v>
      </c>
      <c r="G86" s="7">
        <v>5</v>
      </c>
      <c r="H86" s="7" t="s">
        <v>48</v>
      </c>
      <c r="I86" s="8">
        <f t="shared" si="5"/>
        <v>50.57</v>
      </c>
      <c r="J86" s="9">
        <v>21.790000000000003</v>
      </c>
      <c r="K86" s="7">
        <v>2007</v>
      </c>
      <c r="L86" s="7" t="s">
        <v>18</v>
      </c>
      <c r="M86" s="8">
        <v>1.6856666666666666</v>
      </c>
      <c r="N86" s="7">
        <v>1</v>
      </c>
      <c r="O86" t="s">
        <v>27</v>
      </c>
      <c r="P86" s="2">
        <f t="shared" si="6"/>
        <v>1.6856666666666666</v>
      </c>
      <c r="Q86" s="2">
        <f t="shared" si="7"/>
        <v>50.57</v>
      </c>
      <c r="R86" s="12">
        <f>VLOOKUP(O86,'YEARLY BUDGET'!A:B,2,FALSE)</f>
        <v>28000</v>
      </c>
      <c r="S86" s="27">
        <f t="shared" si="8"/>
        <v>27949.43</v>
      </c>
      <c r="T86" t="str">
        <f t="shared" si="9"/>
        <v>FAVORABLE</v>
      </c>
    </row>
    <row r="87" spans="1:20" x14ac:dyDescent="0.25">
      <c r="A87" s="4">
        <v>39417</v>
      </c>
      <c r="B87" s="5">
        <v>21.76</v>
      </c>
      <c r="C87" s="6">
        <v>0.1749</v>
      </c>
      <c r="D87" s="7" t="s">
        <v>3</v>
      </c>
      <c r="E87" s="8">
        <v>2382.8333333333298</v>
      </c>
      <c r="F87" s="7">
        <v>12</v>
      </c>
      <c r="G87" s="7">
        <v>7</v>
      </c>
      <c r="H87" s="7" t="s">
        <v>49</v>
      </c>
      <c r="I87" s="8">
        <f t="shared" si="5"/>
        <v>2422.0833333333298</v>
      </c>
      <c r="J87" s="9">
        <v>17.489999999999998</v>
      </c>
      <c r="K87" s="7">
        <v>2007</v>
      </c>
      <c r="L87" s="7" t="s">
        <v>20</v>
      </c>
      <c r="M87" s="8">
        <v>80.736111111111001</v>
      </c>
      <c r="N87" s="7">
        <v>2</v>
      </c>
      <c r="O87" t="s">
        <v>28</v>
      </c>
      <c r="P87" s="2">
        <f t="shared" si="6"/>
        <v>161.472222222222</v>
      </c>
      <c r="Q87" s="2">
        <f t="shared" si="7"/>
        <v>4844.1666666666597</v>
      </c>
      <c r="R87" s="12">
        <f>VLOOKUP(O87,'YEARLY BUDGET'!A:B,2,FALSE)</f>
        <v>16500</v>
      </c>
      <c r="S87" s="27">
        <f t="shared" si="8"/>
        <v>11655.833333333339</v>
      </c>
      <c r="T87" t="str">
        <f t="shared" si="9"/>
        <v>FAVORABLE</v>
      </c>
    </row>
    <row r="88" spans="1:20" x14ac:dyDescent="0.25">
      <c r="A88" s="4">
        <v>39417</v>
      </c>
      <c r="B88" s="5">
        <v>21.76</v>
      </c>
      <c r="C88" s="6">
        <v>0.1749</v>
      </c>
      <c r="D88" s="7" t="s">
        <v>4</v>
      </c>
      <c r="E88" s="8">
        <v>6630.7361111111104</v>
      </c>
      <c r="F88" s="7">
        <v>12</v>
      </c>
      <c r="G88" s="7">
        <v>7</v>
      </c>
      <c r="H88" s="7" t="s">
        <v>49</v>
      </c>
      <c r="I88" s="8">
        <f t="shared" si="5"/>
        <v>6669.9861111111104</v>
      </c>
      <c r="J88" s="9">
        <v>17.489999999999998</v>
      </c>
      <c r="K88" s="7">
        <v>2007</v>
      </c>
      <c r="L88" s="7" t="s">
        <v>20</v>
      </c>
      <c r="M88" s="8">
        <v>222.33287037037036</v>
      </c>
      <c r="N88" s="7">
        <v>9</v>
      </c>
      <c r="O88" t="s">
        <v>35</v>
      </c>
      <c r="P88" s="2">
        <f t="shared" si="6"/>
        <v>2000.9958333333332</v>
      </c>
      <c r="Q88" s="2">
        <f t="shared" si="7"/>
        <v>60029.874999999993</v>
      </c>
      <c r="R88" s="12">
        <f>VLOOKUP(O88,'YEARLY BUDGET'!A:B,2,FALSE)</f>
        <v>7800</v>
      </c>
      <c r="S88" s="27">
        <f t="shared" si="8"/>
        <v>-52229.874999999993</v>
      </c>
      <c r="T88" t="str">
        <f t="shared" si="9"/>
        <v>UNFAVORABLE</v>
      </c>
    </row>
    <row r="89" spans="1:20" x14ac:dyDescent="0.25">
      <c r="A89" s="4">
        <v>39417</v>
      </c>
      <c r="B89" s="5">
        <v>21.76</v>
      </c>
      <c r="C89" s="6">
        <v>0.1749</v>
      </c>
      <c r="D89" s="7" t="s">
        <v>5</v>
      </c>
      <c r="E89" s="8">
        <v>26053.555555555598</v>
      </c>
      <c r="F89" s="7">
        <v>12</v>
      </c>
      <c r="G89" s="7">
        <v>7</v>
      </c>
      <c r="H89" s="7" t="s">
        <v>49</v>
      </c>
      <c r="I89" s="8">
        <f t="shared" si="5"/>
        <v>26092.805555555598</v>
      </c>
      <c r="J89" s="9">
        <v>17.489999999999998</v>
      </c>
      <c r="K89" s="7">
        <v>2007</v>
      </c>
      <c r="L89" s="7" t="s">
        <v>20</v>
      </c>
      <c r="M89" s="8">
        <v>869.76018518518663</v>
      </c>
      <c r="N89" s="7">
        <v>1</v>
      </c>
      <c r="O89" t="s">
        <v>27</v>
      </c>
      <c r="P89" s="2">
        <f t="shared" si="6"/>
        <v>869.76018518518663</v>
      </c>
      <c r="Q89" s="2">
        <f t="shared" si="7"/>
        <v>26092.805555555598</v>
      </c>
      <c r="R89" s="12">
        <f>VLOOKUP(O89,'YEARLY BUDGET'!A:B,2,FALSE)</f>
        <v>28000</v>
      </c>
      <c r="S89" s="27">
        <f t="shared" si="8"/>
        <v>1907.1944444444016</v>
      </c>
      <c r="T89" t="str">
        <f t="shared" si="9"/>
        <v>FAVORABLE</v>
      </c>
    </row>
    <row r="90" spans="1:20" x14ac:dyDescent="0.25">
      <c r="A90" s="4">
        <v>39417</v>
      </c>
      <c r="B90" s="5">
        <v>21.76</v>
      </c>
      <c r="C90" s="6">
        <v>0.1749</v>
      </c>
      <c r="D90" s="7" t="s">
        <v>6</v>
      </c>
      <c r="E90" s="8">
        <v>7.11</v>
      </c>
      <c r="F90" s="7">
        <v>12</v>
      </c>
      <c r="G90" s="7">
        <v>7</v>
      </c>
      <c r="H90" s="7" t="s">
        <v>49</v>
      </c>
      <c r="I90" s="8">
        <f t="shared" si="5"/>
        <v>46.36</v>
      </c>
      <c r="J90" s="9">
        <v>17.489999999999998</v>
      </c>
      <c r="K90" s="7">
        <v>2007</v>
      </c>
      <c r="L90" s="7" t="s">
        <v>20</v>
      </c>
      <c r="M90" s="8">
        <v>1.5453333333333332</v>
      </c>
      <c r="N90" s="7">
        <v>10</v>
      </c>
      <c r="O90" t="s">
        <v>35</v>
      </c>
      <c r="P90" s="2">
        <f t="shared" si="6"/>
        <v>15.453333333333333</v>
      </c>
      <c r="Q90" s="2">
        <f t="shared" si="7"/>
        <v>463.6</v>
      </c>
      <c r="R90" s="12">
        <f>VLOOKUP(O90,'YEARLY BUDGET'!A:B,2,FALSE)</f>
        <v>7800</v>
      </c>
      <c r="S90" s="27">
        <f t="shared" si="8"/>
        <v>7336.4</v>
      </c>
      <c r="T90" t="str">
        <f t="shared" si="9"/>
        <v>FAVORABLE</v>
      </c>
    </row>
    <row r="91" spans="1:20" x14ac:dyDescent="0.25">
      <c r="A91" s="4">
        <v>39448</v>
      </c>
      <c r="B91" s="5">
        <v>21.69</v>
      </c>
      <c r="C91" s="6">
        <v>0.22570000000000001</v>
      </c>
      <c r="D91" s="7" t="s">
        <v>3</v>
      </c>
      <c r="E91" s="8">
        <v>2456.125</v>
      </c>
      <c r="F91" s="7">
        <v>1</v>
      </c>
      <c r="G91" s="7">
        <v>3</v>
      </c>
      <c r="H91" s="7" t="s">
        <v>50</v>
      </c>
      <c r="I91" s="8">
        <f t="shared" si="5"/>
        <v>2500.3850000000002</v>
      </c>
      <c r="J91" s="9">
        <v>22.57</v>
      </c>
      <c r="K91" s="7">
        <v>2008</v>
      </c>
      <c r="L91" s="7" t="s">
        <v>16</v>
      </c>
      <c r="M91" s="8">
        <v>83.346166666666676</v>
      </c>
      <c r="N91" s="7">
        <v>1</v>
      </c>
      <c r="O91" t="s">
        <v>27</v>
      </c>
      <c r="P91" s="2">
        <f t="shared" si="6"/>
        <v>83.346166666666676</v>
      </c>
      <c r="Q91" s="2">
        <f t="shared" si="7"/>
        <v>2500.3850000000002</v>
      </c>
      <c r="R91" s="12">
        <f>VLOOKUP(O91,'YEARLY BUDGET'!A:B,2,FALSE)</f>
        <v>28000</v>
      </c>
      <c r="S91" s="27">
        <f t="shared" si="8"/>
        <v>25499.614999999998</v>
      </c>
      <c r="T91" t="str">
        <f t="shared" si="9"/>
        <v>FAVORABLE</v>
      </c>
    </row>
    <row r="92" spans="1:20" x14ac:dyDescent="0.25">
      <c r="A92" s="4">
        <v>39448</v>
      </c>
      <c r="B92" s="5">
        <v>21.69</v>
      </c>
      <c r="C92" s="6">
        <v>0.22570000000000001</v>
      </c>
      <c r="D92" s="7" t="s">
        <v>4</v>
      </c>
      <c r="E92" s="8">
        <v>7078.9090909090901</v>
      </c>
      <c r="F92" s="7">
        <v>1</v>
      </c>
      <c r="G92" s="7">
        <v>3</v>
      </c>
      <c r="H92" s="7" t="s">
        <v>50</v>
      </c>
      <c r="I92" s="8">
        <f t="shared" si="5"/>
        <v>7123.1690909090894</v>
      </c>
      <c r="J92" s="9">
        <v>22.57</v>
      </c>
      <c r="K92" s="7">
        <v>2008</v>
      </c>
      <c r="L92" s="7" t="s">
        <v>16</v>
      </c>
      <c r="M92" s="8">
        <v>237.43896969696965</v>
      </c>
      <c r="N92" s="7">
        <v>3</v>
      </c>
      <c r="O92" t="s">
        <v>29</v>
      </c>
      <c r="P92" s="2">
        <f t="shared" si="6"/>
        <v>712.31690909090889</v>
      </c>
      <c r="Q92" s="2">
        <f t="shared" si="7"/>
        <v>21369.507272727267</v>
      </c>
      <c r="R92" s="12">
        <f>VLOOKUP(O92,'YEARLY BUDGET'!A:B,2,FALSE)</f>
        <v>14750</v>
      </c>
      <c r="S92" s="27">
        <f t="shared" si="8"/>
        <v>-6619.5072727272673</v>
      </c>
      <c r="T92" t="str">
        <f t="shared" si="9"/>
        <v>UNFAVORABLE</v>
      </c>
    </row>
    <row r="93" spans="1:20" x14ac:dyDescent="0.25">
      <c r="A93" s="4">
        <v>39448</v>
      </c>
      <c r="B93" s="5">
        <v>21.69</v>
      </c>
      <c r="C93" s="6">
        <v>0.22570000000000001</v>
      </c>
      <c r="D93" s="7" t="s">
        <v>5</v>
      </c>
      <c r="E93" s="8">
        <v>27774.772727272699</v>
      </c>
      <c r="F93" s="7">
        <v>1</v>
      </c>
      <c r="G93" s="7">
        <v>3</v>
      </c>
      <c r="H93" s="7" t="s">
        <v>50</v>
      </c>
      <c r="I93" s="8">
        <f t="shared" si="5"/>
        <v>27819.032727272697</v>
      </c>
      <c r="J93" s="9">
        <v>22.57</v>
      </c>
      <c r="K93" s="7">
        <v>2008</v>
      </c>
      <c r="L93" s="7" t="s">
        <v>16</v>
      </c>
      <c r="M93" s="8">
        <v>927.30109090908991</v>
      </c>
      <c r="N93" s="7">
        <v>7</v>
      </c>
      <c r="O93" t="s">
        <v>33</v>
      </c>
      <c r="P93" s="2">
        <f t="shared" si="6"/>
        <v>6491.1076363636294</v>
      </c>
      <c r="Q93" s="2">
        <f t="shared" si="7"/>
        <v>194733.22909090889</v>
      </c>
      <c r="R93" s="12">
        <f>VLOOKUP(O93,'YEARLY BUDGET'!A:B,2,FALSE)</f>
        <v>9600</v>
      </c>
      <c r="S93" s="27">
        <f t="shared" si="8"/>
        <v>-185133.22909090889</v>
      </c>
      <c r="T93" t="str">
        <f t="shared" si="9"/>
        <v>UNFAVORABLE</v>
      </c>
    </row>
    <row r="94" spans="1:20" x14ac:dyDescent="0.25">
      <c r="A94" s="4">
        <v>39448</v>
      </c>
      <c r="B94" s="5">
        <v>21.69</v>
      </c>
      <c r="C94" s="6">
        <v>0.22570000000000001</v>
      </c>
      <c r="D94" s="7" t="s">
        <v>7</v>
      </c>
      <c r="E94" s="8">
        <v>99.67</v>
      </c>
      <c r="F94" s="7">
        <v>1</v>
      </c>
      <c r="G94" s="7">
        <v>3</v>
      </c>
      <c r="H94" s="7" t="s">
        <v>50</v>
      </c>
      <c r="I94" s="8">
        <f t="shared" si="5"/>
        <v>143.93</v>
      </c>
      <c r="J94" s="9">
        <v>22.57</v>
      </c>
      <c r="K94" s="7">
        <v>2008</v>
      </c>
      <c r="L94" s="7" t="s">
        <v>16</v>
      </c>
      <c r="M94" s="8">
        <v>4.7976666666666672</v>
      </c>
      <c r="N94" s="7">
        <v>7</v>
      </c>
      <c r="O94" t="s">
        <v>33</v>
      </c>
      <c r="P94" s="2">
        <f t="shared" si="6"/>
        <v>33.583666666666673</v>
      </c>
      <c r="Q94" s="2">
        <f t="shared" si="7"/>
        <v>1007.5100000000002</v>
      </c>
      <c r="R94" s="12">
        <f>VLOOKUP(O94,'YEARLY BUDGET'!A:B,2,FALSE)</f>
        <v>9600</v>
      </c>
      <c r="S94" s="27">
        <f t="shared" si="8"/>
        <v>8592.49</v>
      </c>
      <c r="T94" t="str">
        <f t="shared" si="9"/>
        <v>FAVORABLE</v>
      </c>
    </row>
    <row r="95" spans="1:20" x14ac:dyDescent="0.25">
      <c r="A95" s="4">
        <v>39448</v>
      </c>
      <c r="B95" s="5">
        <v>21.69</v>
      </c>
      <c r="C95" s="6">
        <v>0.22570000000000001</v>
      </c>
      <c r="D95" s="7" t="s">
        <v>6</v>
      </c>
      <c r="E95" s="8">
        <v>7.99</v>
      </c>
      <c r="F95" s="7">
        <v>1</v>
      </c>
      <c r="G95" s="7">
        <v>3</v>
      </c>
      <c r="H95" s="7" t="s">
        <v>50</v>
      </c>
      <c r="I95" s="8">
        <f t="shared" si="5"/>
        <v>52.25</v>
      </c>
      <c r="J95" s="9">
        <v>22.57</v>
      </c>
      <c r="K95" s="7">
        <v>2008</v>
      </c>
      <c r="L95" s="7" t="s">
        <v>16</v>
      </c>
      <c r="M95" s="8">
        <v>1.7416666666666667</v>
      </c>
      <c r="N95" s="7">
        <v>6</v>
      </c>
      <c r="O95" t="s">
        <v>32</v>
      </c>
      <c r="P95" s="2">
        <f t="shared" si="6"/>
        <v>10.45</v>
      </c>
      <c r="Q95" s="2">
        <f t="shared" si="7"/>
        <v>313.5</v>
      </c>
      <c r="R95" s="12">
        <f>VLOOKUP(O95,'YEARLY BUDGET'!A:B,2,FALSE)</f>
        <v>37500</v>
      </c>
      <c r="S95" s="27">
        <f t="shared" si="8"/>
        <v>37186.5</v>
      </c>
      <c r="T95" t="str">
        <f t="shared" si="9"/>
        <v>FAVORABLE</v>
      </c>
    </row>
    <row r="96" spans="1:20" x14ac:dyDescent="0.25">
      <c r="A96" s="4">
        <v>39479</v>
      </c>
      <c r="B96" s="5">
        <v>21.83</v>
      </c>
      <c r="C96" s="6">
        <v>0.1804</v>
      </c>
      <c r="D96" s="7" t="s">
        <v>3</v>
      </c>
      <c r="E96" s="8">
        <v>2784.8928571428601</v>
      </c>
      <c r="F96" s="7">
        <v>2</v>
      </c>
      <c r="G96" s="7">
        <v>6</v>
      </c>
      <c r="H96" s="7" t="s">
        <v>51</v>
      </c>
      <c r="I96" s="8">
        <f t="shared" si="5"/>
        <v>2824.76285714286</v>
      </c>
      <c r="J96" s="9">
        <v>18.04</v>
      </c>
      <c r="K96" s="7">
        <v>2008</v>
      </c>
      <c r="L96" s="7" t="s">
        <v>19</v>
      </c>
      <c r="M96" s="8">
        <v>94.158761904762002</v>
      </c>
      <c r="N96" s="7">
        <v>6</v>
      </c>
      <c r="O96" t="s">
        <v>32</v>
      </c>
      <c r="P96" s="2">
        <f t="shared" si="6"/>
        <v>564.95257142857201</v>
      </c>
      <c r="Q96" s="2">
        <f t="shared" si="7"/>
        <v>16948.577142857161</v>
      </c>
      <c r="R96" s="12">
        <f>VLOOKUP(O96,'YEARLY BUDGET'!A:B,2,FALSE)</f>
        <v>37500</v>
      </c>
      <c r="S96" s="27">
        <f t="shared" si="8"/>
        <v>20551.422857142839</v>
      </c>
      <c r="T96" t="str">
        <f t="shared" si="9"/>
        <v>FAVORABLE</v>
      </c>
    </row>
    <row r="97" spans="1:20" x14ac:dyDescent="0.25">
      <c r="A97" s="4">
        <v>39479</v>
      </c>
      <c r="B97" s="5">
        <v>21.83</v>
      </c>
      <c r="C97" s="6">
        <v>0.1804</v>
      </c>
      <c r="D97" s="7" t="s">
        <v>4</v>
      </c>
      <c r="E97" s="8">
        <v>7941.1428571428596</v>
      </c>
      <c r="F97" s="7">
        <v>2</v>
      </c>
      <c r="G97" s="7">
        <v>6</v>
      </c>
      <c r="H97" s="7" t="s">
        <v>51</v>
      </c>
      <c r="I97" s="8">
        <f t="shared" si="5"/>
        <v>7981.0128571428595</v>
      </c>
      <c r="J97" s="9">
        <v>18.04</v>
      </c>
      <c r="K97" s="7">
        <v>2008</v>
      </c>
      <c r="L97" s="7" t="s">
        <v>19</v>
      </c>
      <c r="M97" s="8">
        <v>266.033761904762</v>
      </c>
      <c r="N97" s="7">
        <v>10</v>
      </c>
      <c r="O97" t="s">
        <v>35</v>
      </c>
      <c r="P97" s="2">
        <f t="shared" si="6"/>
        <v>2660.3376190476201</v>
      </c>
      <c r="Q97" s="2">
        <f t="shared" si="7"/>
        <v>79810.128571428606</v>
      </c>
      <c r="R97" s="12">
        <f>VLOOKUP(O97,'YEARLY BUDGET'!A:B,2,FALSE)</f>
        <v>7800</v>
      </c>
      <c r="S97" s="27">
        <f t="shared" si="8"/>
        <v>-72010.128571428606</v>
      </c>
      <c r="T97" t="str">
        <f t="shared" si="9"/>
        <v>UNFAVORABLE</v>
      </c>
    </row>
    <row r="98" spans="1:20" x14ac:dyDescent="0.25">
      <c r="A98" s="4">
        <v>39479</v>
      </c>
      <c r="B98" s="5">
        <v>21.83</v>
      </c>
      <c r="C98" s="6">
        <v>0.1804</v>
      </c>
      <c r="D98" s="7" t="s">
        <v>5</v>
      </c>
      <c r="E98" s="8">
        <v>28064.9523809524</v>
      </c>
      <c r="F98" s="7">
        <v>2</v>
      </c>
      <c r="G98" s="7">
        <v>6</v>
      </c>
      <c r="H98" s="7" t="s">
        <v>51</v>
      </c>
      <c r="I98" s="8">
        <f t="shared" si="5"/>
        <v>28104.822380952402</v>
      </c>
      <c r="J98" s="9">
        <v>18.04</v>
      </c>
      <c r="K98" s="7">
        <v>2008</v>
      </c>
      <c r="L98" s="7" t="s">
        <v>19</v>
      </c>
      <c r="M98" s="8">
        <v>936.82741269841347</v>
      </c>
      <c r="N98" s="7">
        <v>1</v>
      </c>
      <c r="O98" t="s">
        <v>27</v>
      </c>
      <c r="P98" s="2">
        <f t="shared" si="6"/>
        <v>936.82741269841347</v>
      </c>
      <c r="Q98" s="2">
        <f t="shared" si="7"/>
        <v>28104.822380952402</v>
      </c>
      <c r="R98" s="12">
        <f>VLOOKUP(O98,'YEARLY BUDGET'!A:B,2,FALSE)</f>
        <v>28000</v>
      </c>
      <c r="S98" s="27">
        <f t="shared" si="8"/>
        <v>-104.82238095240245</v>
      </c>
      <c r="T98" t="str">
        <f t="shared" si="9"/>
        <v>UNFAVORABLE</v>
      </c>
    </row>
    <row r="99" spans="1:20" x14ac:dyDescent="0.25">
      <c r="A99" s="4">
        <v>39479</v>
      </c>
      <c r="B99" s="5">
        <v>21.83</v>
      </c>
      <c r="C99" s="6">
        <v>0.1804</v>
      </c>
      <c r="D99" s="7" t="s">
        <v>6</v>
      </c>
      <c r="E99" s="8">
        <v>8.5399999999999991</v>
      </c>
      <c r="F99" s="7">
        <v>2</v>
      </c>
      <c r="G99" s="7">
        <v>6</v>
      </c>
      <c r="H99" s="7" t="s">
        <v>51</v>
      </c>
      <c r="I99" s="8">
        <f t="shared" si="5"/>
        <v>48.41</v>
      </c>
      <c r="J99" s="9">
        <v>18.04</v>
      </c>
      <c r="K99" s="7">
        <v>2008</v>
      </c>
      <c r="L99" s="7" t="s">
        <v>19</v>
      </c>
      <c r="M99" s="8">
        <v>1.6136666666666666</v>
      </c>
      <c r="N99" s="7">
        <v>6</v>
      </c>
      <c r="O99" t="s">
        <v>32</v>
      </c>
      <c r="P99" s="2">
        <f t="shared" si="6"/>
        <v>9.6819999999999986</v>
      </c>
      <c r="Q99" s="2">
        <f t="shared" si="7"/>
        <v>290.45999999999998</v>
      </c>
      <c r="R99" s="12">
        <f>VLOOKUP(O99,'YEARLY BUDGET'!A:B,2,FALSE)</f>
        <v>37500</v>
      </c>
      <c r="S99" s="27">
        <f t="shared" si="8"/>
        <v>37209.54</v>
      </c>
      <c r="T99" t="str">
        <f t="shared" si="9"/>
        <v>FAVORABLE</v>
      </c>
    </row>
    <row r="100" spans="1:20" x14ac:dyDescent="0.25">
      <c r="A100" s="4">
        <v>39508</v>
      </c>
      <c r="B100" s="5">
        <v>21.95</v>
      </c>
      <c r="C100" s="6">
        <v>0.20030000000000001</v>
      </c>
      <c r="D100" s="7" t="s">
        <v>3</v>
      </c>
      <c r="E100" s="8">
        <v>3012.0526315789498</v>
      </c>
      <c r="F100" s="7">
        <v>3</v>
      </c>
      <c r="G100" s="7">
        <v>7</v>
      </c>
      <c r="H100" s="7" t="s">
        <v>40</v>
      </c>
      <c r="I100" s="8">
        <f t="shared" si="5"/>
        <v>3054.0326315789498</v>
      </c>
      <c r="J100" s="9">
        <v>20.03</v>
      </c>
      <c r="K100" s="7">
        <v>2008</v>
      </c>
      <c r="L100" s="7" t="s">
        <v>20</v>
      </c>
      <c r="M100" s="8">
        <v>101.80108771929832</v>
      </c>
      <c r="N100" s="7">
        <v>2</v>
      </c>
      <c r="O100" t="s">
        <v>28</v>
      </c>
      <c r="P100" s="2">
        <f t="shared" si="6"/>
        <v>203.60217543859665</v>
      </c>
      <c r="Q100" s="2">
        <f t="shared" si="7"/>
        <v>6108.0652631578996</v>
      </c>
      <c r="R100" s="12">
        <f>VLOOKUP(O100,'YEARLY BUDGET'!A:B,2,FALSE)</f>
        <v>16500</v>
      </c>
      <c r="S100" s="27">
        <f t="shared" si="8"/>
        <v>10391.9347368421</v>
      </c>
      <c r="T100" t="str">
        <f t="shared" si="9"/>
        <v>FAVORABLE</v>
      </c>
    </row>
    <row r="101" spans="1:20" x14ac:dyDescent="0.25">
      <c r="A101" s="4">
        <v>39508</v>
      </c>
      <c r="B101" s="5">
        <v>21.95</v>
      </c>
      <c r="C101" s="6">
        <v>0.20030000000000001</v>
      </c>
      <c r="D101" s="7" t="s">
        <v>4</v>
      </c>
      <c r="E101" s="8">
        <v>8434.3157894736796</v>
      </c>
      <c r="F101" s="7">
        <v>3</v>
      </c>
      <c r="G101" s="7">
        <v>7</v>
      </c>
      <c r="H101" s="7" t="s">
        <v>40</v>
      </c>
      <c r="I101" s="8">
        <f t="shared" si="5"/>
        <v>8476.295789473681</v>
      </c>
      <c r="J101" s="9">
        <v>20.03</v>
      </c>
      <c r="K101" s="7">
        <v>2008</v>
      </c>
      <c r="L101" s="7" t="s">
        <v>20</v>
      </c>
      <c r="M101" s="8">
        <v>282.54319298245605</v>
      </c>
      <c r="N101" s="7">
        <v>8</v>
      </c>
      <c r="O101" t="s">
        <v>34</v>
      </c>
      <c r="P101" s="2">
        <f t="shared" si="6"/>
        <v>2260.3455438596484</v>
      </c>
      <c r="Q101" s="2">
        <f t="shared" si="7"/>
        <v>67810.366315789448</v>
      </c>
      <c r="R101" s="12">
        <f>VLOOKUP(O101,'YEARLY BUDGET'!A:B,2,FALSE)</f>
        <v>61200</v>
      </c>
      <c r="S101" s="27">
        <f t="shared" si="8"/>
        <v>-6610.366315789448</v>
      </c>
      <c r="T101" t="str">
        <f t="shared" si="9"/>
        <v>UNFAVORABLE</v>
      </c>
    </row>
    <row r="102" spans="1:20" x14ac:dyDescent="0.25">
      <c r="A102" s="4">
        <v>39508</v>
      </c>
      <c r="B102" s="5">
        <v>21.95</v>
      </c>
      <c r="C102" s="6">
        <v>0.20030000000000001</v>
      </c>
      <c r="D102" s="7" t="s">
        <v>5</v>
      </c>
      <c r="E102" s="8">
        <v>31093.052631578899</v>
      </c>
      <c r="F102" s="7">
        <v>3</v>
      </c>
      <c r="G102" s="7">
        <v>7</v>
      </c>
      <c r="H102" s="7" t="s">
        <v>40</v>
      </c>
      <c r="I102" s="8">
        <f t="shared" si="5"/>
        <v>31135.032631578899</v>
      </c>
      <c r="J102" s="9">
        <v>20.03</v>
      </c>
      <c r="K102" s="7">
        <v>2008</v>
      </c>
      <c r="L102" s="7" t="s">
        <v>20</v>
      </c>
      <c r="M102" s="8">
        <v>1037.83442105263</v>
      </c>
      <c r="N102" s="7">
        <v>10</v>
      </c>
      <c r="O102" t="s">
        <v>35</v>
      </c>
      <c r="P102" s="2">
        <f t="shared" si="6"/>
        <v>10378.3442105263</v>
      </c>
      <c r="Q102" s="2">
        <f t="shared" si="7"/>
        <v>311350.32631578902</v>
      </c>
      <c r="R102" s="12">
        <f>VLOOKUP(O102,'YEARLY BUDGET'!A:B,2,FALSE)</f>
        <v>7800</v>
      </c>
      <c r="S102" s="27">
        <f t="shared" si="8"/>
        <v>-303550.32631578902</v>
      </c>
      <c r="T102" t="str">
        <f t="shared" si="9"/>
        <v>UNFAVORABLE</v>
      </c>
    </row>
    <row r="103" spans="1:20" x14ac:dyDescent="0.25">
      <c r="A103" s="4">
        <v>39508</v>
      </c>
      <c r="B103" s="5">
        <v>21.95</v>
      </c>
      <c r="C103" s="6">
        <v>0.20030000000000001</v>
      </c>
      <c r="D103" s="7" t="s">
        <v>6</v>
      </c>
      <c r="E103" s="8">
        <v>9.41</v>
      </c>
      <c r="F103" s="7">
        <v>3</v>
      </c>
      <c r="G103" s="7">
        <v>7</v>
      </c>
      <c r="H103" s="7" t="s">
        <v>40</v>
      </c>
      <c r="I103" s="8">
        <f t="shared" si="5"/>
        <v>51.39</v>
      </c>
      <c r="J103" s="9">
        <v>20.03</v>
      </c>
      <c r="K103" s="7">
        <v>2008</v>
      </c>
      <c r="L103" s="7" t="s">
        <v>20</v>
      </c>
      <c r="M103" s="8">
        <v>1.7130000000000001</v>
      </c>
      <c r="N103" s="7">
        <v>9</v>
      </c>
      <c r="O103" t="s">
        <v>35</v>
      </c>
      <c r="P103" s="2">
        <f t="shared" si="6"/>
        <v>15.417000000000002</v>
      </c>
      <c r="Q103" s="2">
        <f t="shared" si="7"/>
        <v>462.51000000000005</v>
      </c>
      <c r="R103" s="12">
        <f>VLOOKUP(O103,'YEARLY BUDGET'!A:B,2,FALSE)</f>
        <v>7800</v>
      </c>
      <c r="S103" s="27">
        <f t="shared" si="8"/>
        <v>7337.49</v>
      </c>
      <c r="T103" t="str">
        <f t="shared" si="9"/>
        <v>FAVORABLE</v>
      </c>
    </row>
    <row r="104" spans="1:20" x14ac:dyDescent="0.25">
      <c r="A104" s="4">
        <v>39539</v>
      </c>
      <c r="B104" s="5">
        <v>21.91</v>
      </c>
      <c r="C104" s="6">
        <v>0.18290000000000001</v>
      </c>
      <c r="D104" s="7" t="s">
        <v>3</v>
      </c>
      <c r="E104" s="8">
        <v>2968.0340909090901</v>
      </c>
      <c r="F104" s="7">
        <v>4</v>
      </c>
      <c r="G104" s="7">
        <v>3</v>
      </c>
      <c r="H104" s="7" t="s">
        <v>41</v>
      </c>
      <c r="I104" s="8">
        <f t="shared" si="5"/>
        <v>3008.2340909090899</v>
      </c>
      <c r="J104" s="9">
        <v>18.29</v>
      </c>
      <c r="K104" s="7">
        <v>2008</v>
      </c>
      <c r="L104" s="7" t="s">
        <v>16</v>
      </c>
      <c r="M104" s="8">
        <v>100.27446969696966</v>
      </c>
      <c r="N104" s="7">
        <v>6</v>
      </c>
      <c r="O104" t="s">
        <v>32</v>
      </c>
      <c r="P104" s="2">
        <f t="shared" si="6"/>
        <v>601.64681818181793</v>
      </c>
      <c r="Q104" s="2">
        <f t="shared" si="7"/>
        <v>18049.404545454538</v>
      </c>
      <c r="R104" s="12">
        <f>VLOOKUP(O104,'YEARLY BUDGET'!A:B,2,FALSE)</f>
        <v>37500</v>
      </c>
      <c r="S104" s="27">
        <f t="shared" si="8"/>
        <v>19450.595454545462</v>
      </c>
      <c r="T104" t="str">
        <f t="shared" si="9"/>
        <v>FAVORABLE</v>
      </c>
    </row>
    <row r="105" spans="1:20" x14ac:dyDescent="0.25">
      <c r="A105" s="4">
        <v>39539</v>
      </c>
      <c r="B105" s="5">
        <v>21.91</v>
      </c>
      <c r="C105" s="6">
        <v>0.18290000000000001</v>
      </c>
      <c r="D105" s="7" t="s">
        <v>4</v>
      </c>
      <c r="E105" s="8">
        <v>8714.1818181818198</v>
      </c>
      <c r="F105" s="7">
        <v>4</v>
      </c>
      <c r="G105" s="7">
        <v>3</v>
      </c>
      <c r="H105" s="7" t="s">
        <v>41</v>
      </c>
      <c r="I105" s="8">
        <f t="shared" si="5"/>
        <v>8754.3818181818206</v>
      </c>
      <c r="J105" s="9">
        <v>18.29</v>
      </c>
      <c r="K105" s="7">
        <v>2008</v>
      </c>
      <c r="L105" s="7" t="s">
        <v>16</v>
      </c>
      <c r="M105" s="8">
        <v>291.81272727272733</v>
      </c>
      <c r="N105" s="7">
        <v>9</v>
      </c>
      <c r="O105" t="s">
        <v>35</v>
      </c>
      <c r="P105" s="2">
        <f t="shared" si="6"/>
        <v>2626.3145454545461</v>
      </c>
      <c r="Q105" s="2">
        <f t="shared" si="7"/>
        <v>78789.436363636385</v>
      </c>
      <c r="R105" s="12">
        <f>VLOOKUP(O105,'YEARLY BUDGET'!A:B,2,FALSE)</f>
        <v>7800</v>
      </c>
      <c r="S105" s="27">
        <f t="shared" si="8"/>
        <v>-70989.436363636385</v>
      </c>
      <c r="T105" t="str">
        <f t="shared" si="9"/>
        <v>UNFAVORABLE</v>
      </c>
    </row>
    <row r="106" spans="1:20" x14ac:dyDescent="0.25">
      <c r="A106" s="4">
        <v>39539</v>
      </c>
      <c r="B106" s="5">
        <v>21.91</v>
      </c>
      <c r="C106" s="6">
        <v>0.18290000000000001</v>
      </c>
      <c r="D106" s="7" t="s">
        <v>5</v>
      </c>
      <c r="E106" s="8">
        <v>28776.818181818198</v>
      </c>
      <c r="F106" s="7">
        <v>4</v>
      </c>
      <c r="G106" s="7">
        <v>3</v>
      </c>
      <c r="H106" s="7" t="s">
        <v>41</v>
      </c>
      <c r="I106" s="8">
        <f t="shared" si="5"/>
        <v>28817.018181818199</v>
      </c>
      <c r="J106" s="9">
        <v>18.29</v>
      </c>
      <c r="K106" s="7">
        <v>2008</v>
      </c>
      <c r="L106" s="7" t="s">
        <v>16</v>
      </c>
      <c r="M106" s="8">
        <v>960.56727272727335</v>
      </c>
      <c r="N106" s="7">
        <v>3</v>
      </c>
      <c r="O106" t="s">
        <v>29</v>
      </c>
      <c r="P106" s="2">
        <f t="shared" si="6"/>
        <v>2881.7018181818203</v>
      </c>
      <c r="Q106" s="2">
        <f t="shared" si="7"/>
        <v>86451.054545454608</v>
      </c>
      <c r="R106" s="12">
        <f>VLOOKUP(O106,'YEARLY BUDGET'!A:B,2,FALSE)</f>
        <v>14750</v>
      </c>
      <c r="S106" s="27">
        <f t="shared" si="8"/>
        <v>-71701.054545454608</v>
      </c>
      <c r="T106" t="str">
        <f t="shared" si="9"/>
        <v>UNFAVORABLE</v>
      </c>
    </row>
    <row r="107" spans="1:20" x14ac:dyDescent="0.25">
      <c r="A107" s="4">
        <v>39539</v>
      </c>
      <c r="B107" s="5">
        <v>21.91</v>
      </c>
      <c r="C107" s="6">
        <v>0.18290000000000001</v>
      </c>
      <c r="D107" s="7" t="s">
        <v>6</v>
      </c>
      <c r="E107" s="8">
        <v>10.18</v>
      </c>
      <c r="F107" s="7">
        <v>4</v>
      </c>
      <c r="G107" s="7">
        <v>3</v>
      </c>
      <c r="H107" s="7" t="s">
        <v>41</v>
      </c>
      <c r="I107" s="8">
        <f t="shared" si="5"/>
        <v>50.379999999999995</v>
      </c>
      <c r="J107" s="9">
        <v>18.29</v>
      </c>
      <c r="K107" s="7">
        <v>2008</v>
      </c>
      <c r="L107" s="7" t="s">
        <v>16</v>
      </c>
      <c r="M107" s="8">
        <v>1.6793333333333331</v>
      </c>
      <c r="N107" s="7">
        <v>4</v>
      </c>
      <c r="O107" t="s">
        <v>30</v>
      </c>
      <c r="P107" s="2">
        <f t="shared" si="6"/>
        <v>6.7173333333333325</v>
      </c>
      <c r="Q107" s="2">
        <f t="shared" si="7"/>
        <v>201.51999999999998</v>
      </c>
      <c r="R107" s="12">
        <f>VLOOKUP(O107,'YEARLY BUDGET'!A:B,2,FALSE)</f>
        <v>4200</v>
      </c>
      <c r="S107" s="27">
        <f t="shared" si="8"/>
        <v>3998.48</v>
      </c>
      <c r="T107" t="str">
        <f t="shared" si="9"/>
        <v>FAVORABLE</v>
      </c>
    </row>
    <row r="108" spans="1:20" x14ac:dyDescent="0.25">
      <c r="A108" s="4">
        <v>39569</v>
      </c>
      <c r="B108" s="5">
        <v>22.05</v>
      </c>
      <c r="C108" s="6">
        <v>0.29430000000000001</v>
      </c>
      <c r="D108" s="7" t="s">
        <v>3</v>
      </c>
      <c r="E108" s="8">
        <v>2908.2775000000001</v>
      </c>
      <c r="F108" s="7">
        <v>5</v>
      </c>
      <c r="G108" s="7">
        <v>5</v>
      </c>
      <c r="H108" s="7" t="s">
        <v>42</v>
      </c>
      <c r="I108" s="8">
        <f t="shared" si="5"/>
        <v>2959.7575000000002</v>
      </c>
      <c r="J108" s="9">
        <v>29.43</v>
      </c>
      <c r="K108" s="7">
        <v>2008</v>
      </c>
      <c r="L108" s="7" t="s">
        <v>18</v>
      </c>
      <c r="M108" s="8">
        <v>98.65858333333334</v>
      </c>
      <c r="N108" s="7">
        <v>4</v>
      </c>
      <c r="O108" t="s">
        <v>30</v>
      </c>
      <c r="P108" s="2">
        <f t="shared" si="6"/>
        <v>394.63433333333336</v>
      </c>
      <c r="Q108" s="2">
        <f t="shared" si="7"/>
        <v>11839.03</v>
      </c>
      <c r="R108" s="12">
        <f>VLOOKUP(O108,'YEARLY BUDGET'!A:B,2,FALSE)</f>
        <v>4200</v>
      </c>
      <c r="S108" s="27">
        <f t="shared" si="8"/>
        <v>-7639.0300000000007</v>
      </c>
      <c r="T108" t="str">
        <f t="shared" si="9"/>
        <v>UNFAVORABLE</v>
      </c>
    </row>
    <row r="109" spans="1:20" x14ac:dyDescent="0.25">
      <c r="A109" s="4">
        <v>39569</v>
      </c>
      <c r="B109" s="5">
        <v>22.05</v>
      </c>
      <c r="C109" s="6">
        <v>0.29430000000000001</v>
      </c>
      <c r="D109" s="7" t="s">
        <v>4</v>
      </c>
      <c r="E109" s="8">
        <v>8356.125</v>
      </c>
      <c r="F109" s="7">
        <v>5</v>
      </c>
      <c r="G109" s="7">
        <v>5</v>
      </c>
      <c r="H109" s="7" t="s">
        <v>42</v>
      </c>
      <c r="I109" s="8">
        <f t="shared" si="5"/>
        <v>8407.6049999999996</v>
      </c>
      <c r="J109" s="9">
        <v>29.43</v>
      </c>
      <c r="K109" s="7">
        <v>2008</v>
      </c>
      <c r="L109" s="7" t="s">
        <v>18</v>
      </c>
      <c r="M109" s="8">
        <v>280.25349999999997</v>
      </c>
      <c r="N109" s="7">
        <v>3</v>
      </c>
      <c r="O109" t="s">
        <v>29</v>
      </c>
      <c r="P109" s="2">
        <f t="shared" si="6"/>
        <v>840.76049999999987</v>
      </c>
      <c r="Q109" s="2">
        <f t="shared" si="7"/>
        <v>25222.814999999995</v>
      </c>
      <c r="R109" s="12">
        <f>VLOOKUP(O109,'YEARLY BUDGET'!A:B,2,FALSE)</f>
        <v>14750</v>
      </c>
      <c r="S109" s="27">
        <f t="shared" si="8"/>
        <v>-10472.814999999995</v>
      </c>
      <c r="T109" t="str">
        <f t="shared" si="9"/>
        <v>UNFAVORABLE</v>
      </c>
    </row>
    <row r="110" spans="1:20" x14ac:dyDescent="0.25">
      <c r="A110" s="4">
        <v>39569</v>
      </c>
      <c r="B110" s="5">
        <v>22.05</v>
      </c>
      <c r="C110" s="6">
        <v>0.29430000000000001</v>
      </c>
      <c r="D110" s="7" t="s">
        <v>5</v>
      </c>
      <c r="E110" s="8">
        <v>25656.5</v>
      </c>
      <c r="F110" s="7">
        <v>5</v>
      </c>
      <c r="G110" s="7">
        <v>5</v>
      </c>
      <c r="H110" s="7" t="s">
        <v>42</v>
      </c>
      <c r="I110" s="8">
        <f t="shared" si="5"/>
        <v>25707.98</v>
      </c>
      <c r="J110" s="9">
        <v>29.43</v>
      </c>
      <c r="K110" s="7">
        <v>2008</v>
      </c>
      <c r="L110" s="7" t="s">
        <v>18</v>
      </c>
      <c r="M110" s="8">
        <v>856.93266666666671</v>
      </c>
      <c r="N110" s="7">
        <v>3</v>
      </c>
      <c r="O110" t="s">
        <v>29</v>
      </c>
      <c r="P110" s="2">
        <f t="shared" si="6"/>
        <v>2570.7980000000002</v>
      </c>
      <c r="Q110" s="2">
        <f t="shared" si="7"/>
        <v>77123.94</v>
      </c>
      <c r="R110" s="12">
        <f>VLOOKUP(O110,'YEARLY BUDGET'!A:B,2,FALSE)</f>
        <v>14750</v>
      </c>
      <c r="S110" s="27">
        <f t="shared" si="8"/>
        <v>-62373.94</v>
      </c>
      <c r="T110" t="str">
        <f t="shared" si="9"/>
        <v>UNFAVORABLE</v>
      </c>
    </row>
    <row r="111" spans="1:20" x14ac:dyDescent="0.25">
      <c r="A111" s="4">
        <v>39569</v>
      </c>
      <c r="B111" s="5">
        <v>22.05</v>
      </c>
      <c r="C111" s="6">
        <v>0.29430000000000001</v>
      </c>
      <c r="D111" s="7" t="s">
        <v>6</v>
      </c>
      <c r="E111" s="8">
        <v>11.27</v>
      </c>
      <c r="F111" s="7">
        <v>5</v>
      </c>
      <c r="G111" s="7">
        <v>5</v>
      </c>
      <c r="H111" s="7" t="s">
        <v>42</v>
      </c>
      <c r="I111" s="8">
        <f t="shared" si="5"/>
        <v>62.75</v>
      </c>
      <c r="J111" s="9">
        <v>29.43</v>
      </c>
      <c r="K111" s="7">
        <v>2008</v>
      </c>
      <c r="L111" s="7" t="s">
        <v>18</v>
      </c>
      <c r="M111" s="8">
        <v>2.0916666666666668</v>
      </c>
      <c r="N111" s="7">
        <v>9</v>
      </c>
      <c r="O111" t="s">
        <v>35</v>
      </c>
      <c r="P111" s="2">
        <f t="shared" si="6"/>
        <v>18.825000000000003</v>
      </c>
      <c r="Q111" s="2">
        <f t="shared" si="7"/>
        <v>564.75000000000011</v>
      </c>
      <c r="R111" s="12">
        <f>VLOOKUP(O111,'YEARLY BUDGET'!A:B,2,FALSE)</f>
        <v>7800</v>
      </c>
      <c r="S111" s="27">
        <f t="shared" si="8"/>
        <v>7235.25</v>
      </c>
      <c r="T111" t="str">
        <f t="shared" si="9"/>
        <v>FAVORABLE</v>
      </c>
    </row>
    <row r="112" spans="1:20" x14ac:dyDescent="0.25">
      <c r="A112" s="4">
        <v>39600</v>
      </c>
      <c r="B112" s="5">
        <v>22.16</v>
      </c>
      <c r="C112" s="6">
        <v>0.1041</v>
      </c>
      <c r="D112" s="7" t="s">
        <v>3</v>
      </c>
      <c r="E112" s="8">
        <v>2967.86904761905</v>
      </c>
      <c r="F112" s="7">
        <v>6</v>
      </c>
      <c r="G112" s="7">
        <v>1</v>
      </c>
      <c r="H112" s="7" t="s">
        <v>43</v>
      </c>
      <c r="I112" s="8">
        <f t="shared" si="5"/>
        <v>3000.4390476190497</v>
      </c>
      <c r="J112" s="9">
        <v>10.41</v>
      </c>
      <c r="K112" s="7">
        <v>2008</v>
      </c>
      <c r="L112" s="7" t="s">
        <v>14</v>
      </c>
      <c r="M112" s="8">
        <v>100.01463492063499</v>
      </c>
      <c r="N112" s="7">
        <v>6</v>
      </c>
      <c r="O112" t="s">
        <v>32</v>
      </c>
      <c r="P112" s="2">
        <f t="shared" si="6"/>
        <v>600.08780952380994</v>
      </c>
      <c r="Q112" s="2">
        <f t="shared" si="7"/>
        <v>18002.634285714299</v>
      </c>
      <c r="R112" s="12">
        <f>VLOOKUP(O112,'YEARLY BUDGET'!A:B,2,FALSE)</f>
        <v>37500</v>
      </c>
      <c r="S112" s="27">
        <f t="shared" si="8"/>
        <v>19497.365714285701</v>
      </c>
      <c r="T112" t="str">
        <f t="shared" si="9"/>
        <v>FAVORABLE</v>
      </c>
    </row>
    <row r="113" spans="1:20" x14ac:dyDescent="0.25">
      <c r="A113" s="4">
        <v>39600</v>
      </c>
      <c r="B113" s="5">
        <v>22.16</v>
      </c>
      <c r="C113" s="6">
        <v>0.1041</v>
      </c>
      <c r="D113" s="7" t="s">
        <v>4</v>
      </c>
      <c r="E113" s="8">
        <v>8292</v>
      </c>
      <c r="F113" s="7">
        <v>6</v>
      </c>
      <c r="G113" s="7">
        <v>1</v>
      </c>
      <c r="H113" s="7" t="s">
        <v>43</v>
      </c>
      <c r="I113" s="8">
        <f t="shared" si="5"/>
        <v>8324.57</v>
      </c>
      <c r="J113" s="9">
        <v>10.41</v>
      </c>
      <c r="K113" s="7">
        <v>2008</v>
      </c>
      <c r="L113" s="7" t="s">
        <v>14</v>
      </c>
      <c r="M113" s="8">
        <v>277.48566666666665</v>
      </c>
      <c r="N113" s="7">
        <v>7</v>
      </c>
      <c r="O113" t="s">
        <v>33</v>
      </c>
      <c r="P113" s="2">
        <f t="shared" si="6"/>
        <v>1942.3996666666665</v>
      </c>
      <c r="Q113" s="2">
        <f t="shared" si="7"/>
        <v>58271.989999999991</v>
      </c>
      <c r="R113" s="12">
        <f>VLOOKUP(O113,'YEARLY BUDGET'!A:B,2,FALSE)</f>
        <v>9600</v>
      </c>
      <c r="S113" s="27">
        <f t="shared" si="8"/>
        <v>-48671.989999999991</v>
      </c>
      <c r="T113" t="str">
        <f t="shared" si="9"/>
        <v>UNFAVORABLE</v>
      </c>
    </row>
    <row r="114" spans="1:20" x14ac:dyDescent="0.25">
      <c r="A114" s="4">
        <v>39600</v>
      </c>
      <c r="B114" s="5">
        <v>22.16</v>
      </c>
      <c r="C114" s="6">
        <v>0.1041</v>
      </c>
      <c r="D114" s="7" t="s">
        <v>5</v>
      </c>
      <c r="E114" s="8">
        <v>22562.571428571398</v>
      </c>
      <c r="F114" s="7">
        <v>6</v>
      </c>
      <c r="G114" s="7">
        <v>1</v>
      </c>
      <c r="H114" s="7" t="s">
        <v>43</v>
      </c>
      <c r="I114" s="8">
        <f t="shared" si="5"/>
        <v>22595.141428571398</v>
      </c>
      <c r="J114" s="9">
        <v>10.41</v>
      </c>
      <c r="K114" s="7">
        <v>2008</v>
      </c>
      <c r="L114" s="7" t="s">
        <v>14</v>
      </c>
      <c r="M114" s="8">
        <v>753.17138095237999</v>
      </c>
      <c r="N114" s="7">
        <v>9</v>
      </c>
      <c r="O114" t="s">
        <v>35</v>
      </c>
      <c r="P114" s="2">
        <f t="shared" si="6"/>
        <v>6778.5424285714198</v>
      </c>
      <c r="Q114" s="2">
        <f t="shared" si="7"/>
        <v>203356.27285714258</v>
      </c>
      <c r="R114" s="12">
        <f>VLOOKUP(O114,'YEARLY BUDGET'!A:B,2,FALSE)</f>
        <v>7800</v>
      </c>
      <c r="S114" s="27">
        <f t="shared" si="8"/>
        <v>-195556.27285714258</v>
      </c>
      <c r="T114" t="str">
        <f t="shared" si="9"/>
        <v>UNFAVORABLE</v>
      </c>
    </row>
    <row r="115" spans="1:20" x14ac:dyDescent="0.25">
      <c r="A115" s="4">
        <v>39600</v>
      </c>
      <c r="B115" s="5">
        <v>22.16</v>
      </c>
      <c r="C115" s="6">
        <v>0.1041</v>
      </c>
      <c r="D115" s="7" t="s">
        <v>6</v>
      </c>
      <c r="E115" s="8">
        <v>12.69</v>
      </c>
      <c r="F115" s="7">
        <v>6</v>
      </c>
      <c r="G115" s="7">
        <v>1</v>
      </c>
      <c r="H115" s="7" t="s">
        <v>43</v>
      </c>
      <c r="I115" s="8">
        <f t="shared" si="5"/>
        <v>45.260000000000005</v>
      </c>
      <c r="J115" s="9">
        <v>10.41</v>
      </c>
      <c r="K115" s="7">
        <v>2008</v>
      </c>
      <c r="L115" s="7" t="s">
        <v>14</v>
      </c>
      <c r="M115" s="8">
        <v>1.5086666666666668</v>
      </c>
      <c r="N115" s="7">
        <v>10</v>
      </c>
      <c r="O115" t="s">
        <v>35</v>
      </c>
      <c r="P115" s="2">
        <f t="shared" si="6"/>
        <v>15.086666666666668</v>
      </c>
      <c r="Q115" s="2">
        <f t="shared" si="7"/>
        <v>452.6</v>
      </c>
      <c r="R115" s="12">
        <f>VLOOKUP(O115,'YEARLY BUDGET'!A:B,2,FALSE)</f>
        <v>7800</v>
      </c>
      <c r="S115" s="27">
        <f t="shared" si="8"/>
        <v>7347.4</v>
      </c>
      <c r="T115" t="str">
        <f t="shared" si="9"/>
        <v>FAVORABLE</v>
      </c>
    </row>
    <row r="116" spans="1:20" x14ac:dyDescent="0.25">
      <c r="A116" s="4">
        <v>39630</v>
      </c>
      <c r="B116" s="5">
        <v>22.13</v>
      </c>
      <c r="C116" s="6">
        <v>0.19040000000000001</v>
      </c>
      <c r="D116" s="7" t="s">
        <v>3</v>
      </c>
      <c r="E116" s="8">
        <v>3067.45652173913</v>
      </c>
      <c r="F116" s="7">
        <v>7</v>
      </c>
      <c r="G116" s="7">
        <v>3</v>
      </c>
      <c r="H116" s="7" t="s">
        <v>44</v>
      </c>
      <c r="I116" s="8">
        <f t="shared" si="5"/>
        <v>3108.6265217391301</v>
      </c>
      <c r="J116" s="9">
        <v>19.040000000000003</v>
      </c>
      <c r="K116" s="7">
        <v>2008</v>
      </c>
      <c r="L116" s="7" t="s">
        <v>16</v>
      </c>
      <c r="M116" s="8">
        <v>103.620884057971</v>
      </c>
      <c r="N116" s="7">
        <v>5</v>
      </c>
      <c r="O116" t="s">
        <v>31</v>
      </c>
      <c r="P116" s="2">
        <f t="shared" si="6"/>
        <v>518.10442028985494</v>
      </c>
      <c r="Q116" s="2">
        <f t="shared" si="7"/>
        <v>15543.132608695649</v>
      </c>
      <c r="R116" s="12">
        <f>VLOOKUP(O116,'YEARLY BUDGET'!A:B,2,FALSE)</f>
        <v>82000</v>
      </c>
      <c r="S116" s="27">
        <f t="shared" si="8"/>
        <v>66456.867391304346</v>
      </c>
      <c r="T116" t="str">
        <f t="shared" si="9"/>
        <v>FAVORABLE</v>
      </c>
    </row>
    <row r="117" spans="1:20" x14ac:dyDescent="0.25">
      <c r="A117" s="4">
        <v>39630</v>
      </c>
      <c r="B117" s="5">
        <v>22.13</v>
      </c>
      <c r="C117" s="6">
        <v>0.19040000000000001</v>
      </c>
      <c r="D117" s="7" t="s">
        <v>4</v>
      </c>
      <c r="E117" s="8">
        <v>8407.0217391304304</v>
      </c>
      <c r="F117" s="7">
        <v>7</v>
      </c>
      <c r="G117" s="7">
        <v>3</v>
      </c>
      <c r="H117" s="7" t="s">
        <v>44</v>
      </c>
      <c r="I117" s="8">
        <f t="shared" si="5"/>
        <v>8448.1917391304305</v>
      </c>
      <c r="J117" s="9">
        <v>19.040000000000003</v>
      </c>
      <c r="K117" s="7">
        <v>2008</v>
      </c>
      <c r="L117" s="7" t="s">
        <v>16</v>
      </c>
      <c r="M117" s="8">
        <v>281.60639130434771</v>
      </c>
      <c r="N117" s="7">
        <v>10</v>
      </c>
      <c r="O117" t="s">
        <v>35</v>
      </c>
      <c r="P117" s="2">
        <f t="shared" si="6"/>
        <v>2816.063913043477</v>
      </c>
      <c r="Q117" s="2">
        <f t="shared" si="7"/>
        <v>84481.917391304305</v>
      </c>
      <c r="R117" s="12">
        <f>VLOOKUP(O117,'YEARLY BUDGET'!A:B,2,FALSE)</f>
        <v>7800</v>
      </c>
      <c r="S117" s="27">
        <f t="shared" si="8"/>
        <v>-76681.917391304305</v>
      </c>
      <c r="T117" t="str">
        <f t="shared" si="9"/>
        <v>UNFAVORABLE</v>
      </c>
    </row>
    <row r="118" spans="1:20" x14ac:dyDescent="0.25">
      <c r="A118" s="4">
        <v>39630</v>
      </c>
      <c r="B118" s="5">
        <v>22.13</v>
      </c>
      <c r="C118" s="6">
        <v>0.19040000000000001</v>
      </c>
      <c r="D118" s="7" t="s">
        <v>5</v>
      </c>
      <c r="E118" s="8">
        <v>20106.956521739099</v>
      </c>
      <c r="F118" s="7">
        <v>7</v>
      </c>
      <c r="G118" s="7">
        <v>3</v>
      </c>
      <c r="H118" s="7" t="s">
        <v>44</v>
      </c>
      <c r="I118" s="8">
        <f t="shared" si="5"/>
        <v>20148.126521739101</v>
      </c>
      <c r="J118" s="9">
        <v>19.040000000000003</v>
      </c>
      <c r="K118" s="7">
        <v>2008</v>
      </c>
      <c r="L118" s="7" t="s">
        <v>16</v>
      </c>
      <c r="M118" s="8">
        <v>671.60421739130334</v>
      </c>
      <c r="N118" s="7">
        <v>4</v>
      </c>
      <c r="O118" t="s">
        <v>30</v>
      </c>
      <c r="P118" s="2">
        <f t="shared" si="6"/>
        <v>2686.4168695652133</v>
      </c>
      <c r="Q118" s="2">
        <f t="shared" si="7"/>
        <v>80592.506086956404</v>
      </c>
      <c r="R118" s="12">
        <f>VLOOKUP(O118,'YEARLY BUDGET'!A:B,2,FALSE)</f>
        <v>4200</v>
      </c>
      <c r="S118" s="27">
        <f t="shared" si="8"/>
        <v>-76392.506086956404</v>
      </c>
      <c r="T118" t="str">
        <f t="shared" si="9"/>
        <v>UNFAVORABLE</v>
      </c>
    </row>
    <row r="119" spans="1:20" x14ac:dyDescent="0.25">
      <c r="A119" s="4">
        <v>39630</v>
      </c>
      <c r="B119" s="5">
        <v>22.13</v>
      </c>
      <c r="C119" s="6">
        <v>0.19040000000000001</v>
      </c>
      <c r="D119" s="7" t="s">
        <v>6</v>
      </c>
      <c r="E119" s="8">
        <v>11.09</v>
      </c>
      <c r="F119" s="7">
        <v>7</v>
      </c>
      <c r="G119" s="7">
        <v>3</v>
      </c>
      <c r="H119" s="7" t="s">
        <v>44</v>
      </c>
      <c r="I119" s="8">
        <f t="shared" si="5"/>
        <v>52.260000000000005</v>
      </c>
      <c r="J119" s="9">
        <v>19.040000000000003</v>
      </c>
      <c r="K119" s="7">
        <v>2008</v>
      </c>
      <c r="L119" s="7" t="s">
        <v>16</v>
      </c>
      <c r="M119" s="8">
        <v>1.7420000000000002</v>
      </c>
      <c r="N119" s="7">
        <v>1</v>
      </c>
      <c r="O119" t="s">
        <v>27</v>
      </c>
      <c r="P119" s="2">
        <f t="shared" si="6"/>
        <v>1.7420000000000002</v>
      </c>
      <c r="Q119" s="2">
        <f t="shared" si="7"/>
        <v>52.260000000000005</v>
      </c>
      <c r="R119" s="12">
        <f>VLOOKUP(O119,'YEARLY BUDGET'!A:B,2,FALSE)</f>
        <v>28000</v>
      </c>
      <c r="S119" s="27">
        <f t="shared" si="8"/>
        <v>27947.74</v>
      </c>
      <c r="T119" t="str">
        <f t="shared" si="9"/>
        <v>FAVORABLE</v>
      </c>
    </row>
    <row r="120" spans="1:20" x14ac:dyDescent="0.25">
      <c r="A120" s="4">
        <v>39661</v>
      </c>
      <c r="B120" s="5">
        <v>22.23</v>
      </c>
      <c r="C120" s="6">
        <v>0.2571</v>
      </c>
      <c r="D120" s="7" t="s">
        <v>3</v>
      </c>
      <c r="E120" s="8">
        <v>2762.56</v>
      </c>
      <c r="F120" s="7">
        <v>8</v>
      </c>
      <c r="G120" s="7">
        <v>6</v>
      </c>
      <c r="H120" s="7" t="s">
        <v>45</v>
      </c>
      <c r="I120" s="8">
        <f t="shared" si="5"/>
        <v>2810.5</v>
      </c>
      <c r="J120" s="9">
        <v>25.71</v>
      </c>
      <c r="K120" s="7">
        <v>2008</v>
      </c>
      <c r="L120" s="7" t="s">
        <v>19</v>
      </c>
      <c r="M120" s="8">
        <v>93.683333333333337</v>
      </c>
      <c r="N120" s="7">
        <v>7</v>
      </c>
      <c r="O120" t="s">
        <v>33</v>
      </c>
      <c r="P120" s="2">
        <f t="shared" si="6"/>
        <v>655.7833333333333</v>
      </c>
      <c r="Q120" s="2">
        <f t="shared" si="7"/>
        <v>19673.5</v>
      </c>
      <c r="R120" s="12">
        <f>VLOOKUP(O120,'YEARLY BUDGET'!A:B,2,FALSE)</f>
        <v>9600</v>
      </c>
      <c r="S120" s="27">
        <f t="shared" si="8"/>
        <v>-10073.5</v>
      </c>
      <c r="T120" t="str">
        <f t="shared" si="9"/>
        <v>UNFAVORABLE</v>
      </c>
    </row>
    <row r="121" spans="1:20" x14ac:dyDescent="0.25">
      <c r="A121" s="4">
        <v>39661</v>
      </c>
      <c r="B121" s="5">
        <v>22.23</v>
      </c>
      <c r="C121" s="6">
        <v>0.2571</v>
      </c>
      <c r="D121" s="7" t="s">
        <v>4</v>
      </c>
      <c r="E121" s="8">
        <v>7633.8</v>
      </c>
      <c r="F121" s="7">
        <v>8</v>
      </c>
      <c r="G121" s="7">
        <v>6</v>
      </c>
      <c r="H121" s="7" t="s">
        <v>45</v>
      </c>
      <c r="I121" s="8">
        <f t="shared" si="5"/>
        <v>7681.74</v>
      </c>
      <c r="J121" s="9">
        <v>25.71</v>
      </c>
      <c r="K121" s="7">
        <v>2008</v>
      </c>
      <c r="L121" s="7" t="s">
        <v>19</v>
      </c>
      <c r="M121" s="8">
        <v>256.05799999999999</v>
      </c>
      <c r="N121" s="7">
        <v>3</v>
      </c>
      <c r="O121" t="s">
        <v>29</v>
      </c>
      <c r="P121" s="2">
        <f t="shared" si="6"/>
        <v>768.17399999999998</v>
      </c>
      <c r="Q121" s="2">
        <f t="shared" si="7"/>
        <v>23045.22</v>
      </c>
      <c r="R121" s="12">
        <f>VLOOKUP(O121,'YEARLY BUDGET'!A:B,2,FALSE)</f>
        <v>14750</v>
      </c>
      <c r="S121" s="27">
        <f t="shared" si="8"/>
        <v>-8295.2200000000012</v>
      </c>
      <c r="T121" t="str">
        <f t="shared" si="9"/>
        <v>UNFAVORABLE</v>
      </c>
    </row>
    <row r="122" spans="1:20" x14ac:dyDescent="0.25">
      <c r="A122" s="4">
        <v>39661</v>
      </c>
      <c r="B122" s="5">
        <v>22.23</v>
      </c>
      <c r="C122" s="6">
        <v>0.2571</v>
      </c>
      <c r="D122" s="7" t="s">
        <v>5</v>
      </c>
      <c r="E122" s="8">
        <v>19111.8</v>
      </c>
      <c r="F122" s="7">
        <v>8</v>
      </c>
      <c r="G122" s="7">
        <v>6</v>
      </c>
      <c r="H122" s="7" t="s">
        <v>45</v>
      </c>
      <c r="I122" s="8">
        <f t="shared" si="5"/>
        <v>19159.739999999998</v>
      </c>
      <c r="J122" s="9">
        <v>25.71</v>
      </c>
      <c r="K122" s="7">
        <v>2008</v>
      </c>
      <c r="L122" s="7" t="s">
        <v>19</v>
      </c>
      <c r="M122" s="8">
        <v>638.6579999999999</v>
      </c>
      <c r="N122" s="7">
        <v>3</v>
      </c>
      <c r="O122" t="s">
        <v>29</v>
      </c>
      <c r="P122" s="2">
        <f t="shared" si="6"/>
        <v>1915.9739999999997</v>
      </c>
      <c r="Q122" s="2">
        <f t="shared" si="7"/>
        <v>57479.219999999994</v>
      </c>
      <c r="R122" s="12">
        <f>VLOOKUP(O122,'YEARLY BUDGET'!A:B,2,FALSE)</f>
        <v>14750</v>
      </c>
      <c r="S122" s="27">
        <f t="shared" si="8"/>
        <v>-42729.219999999994</v>
      </c>
      <c r="T122" t="str">
        <f t="shared" si="9"/>
        <v>UNFAVORABLE</v>
      </c>
    </row>
    <row r="123" spans="1:20" x14ac:dyDescent="0.25">
      <c r="A123" s="4">
        <v>39661</v>
      </c>
      <c r="B123" s="5">
        <v>22.23</v>
      </c>
      <c r="C123" s="6">
        <v>0.2571</v>
      </c>
      <c r="D123" s="7" t="s">
        <v>6</v>
      </c>
      <c r="E123" s="8">
        <v>8.26</v>
      </c>
      <c r="F123" s="7">
        <v>8</v>
      </c>
      <c r="G123" s="7">
        <v>6</v>
      </c>
      <c r="H123" s="7" t="s">
        <v>45</v>
      </c>
      <c r="I123" s="8">
        <f t="shared" si="5"/>
        <v>56.2</v>
      </c>
      <c r="J123" s="9">
        <v>25.71</v>
      </c>
      <c r="K123" s="7">
        <v>2008</v>
      </c>
      <c r="L123" s="7" t="s">
        <v>19</v>
      </c>
      <c r="M123" s="8">
        <v>1.8733333333333335</v>
      </c>
      <c r="N123" s="7">
        <v>4</v>
      </c>
      <c r="O123" t="s">
        <v>30</v>
      </c>
      <c r="P123" s="2">
        <f t="shared" si="6"/>
        <v>7.4933333333333341</v>
      </c>
      <c r="Q123" s="2">
        <f t="shared" si="7"/>
        <v>224.8</v>
      </c>
      <c r="R123" s="12">
        <f>VLOOKUP(O123,'YEARLY BUDGET'!A:B,2,FALSE)</f>
        <v>4200</v>
      </c>
      <c r="S123" s="27">
        <f t="shared" si="8"/>
        <v>3975.2</v>
      </c>
      <c r="T123" t="str">
        <f t="shared" si="9"/>
        <v>FAVORABLE</v>
      </c>
    </row>
    <row r="124" spans="1:20" x14ac:dyDescent="0.25">
      <c r="A124" s="4">
        <v>39692</v>
      </c>
      <c r="B124" s="5">
        <v>22.26</v>
      </c>
      <c r="C124" s="6">
        <v>0.27010000000000001</v>
      </c>
      <c r="D124" s="7" t="s">
        <v>3</v>
      </c>
      <c r="E124" s="8">
        <v>2524.1477272727302</v>
      </c>
      <c r="F124" s="7">
        <v>9</v>
      </c>
      <c r="G124" s="7">
        <v>2</v>
      </c>
      <c r="H124" s="7" t="s">
        <v>46</v>
      </c>
      <c r="I124" s="8">
        <f t="shared" si="5"/>
        <v>2573.4177272727306</v>
      </c>
      <c r="J124" s="9">
        <v>27.01</v>
      </c>
      <c r="K124" s="7">
        <v>2008</v>
      </c>
      <c r="L124" s="7" t="s">
        <v>15</v>
      </c>
      <c r="M124" s="8">
        <v>85.780590909091018</v>
      </c>
      <c r="N124" s="7">
        <v>8</v>
      </c>
      <c r="O124" t="s">
        <v>34</v>
      </c>
      <c r="P124" s="2">
        <f t="shared" si="6"/>
        <v>686.24472727272814</v>
      </c>
      <c r="Q124" s="2">
        <f t="shared" si="7"/>
        <v>20587.341818181845</v>
      </c>
      <c r="R124" s="12">
        <f>VLOOKUP(O124,'YEARLY BUDGET'!A:B,2,FALSE)</f>
        <v>61200</v>
      </c>
      <c r="S124" s="27">
        <f t="shared" si="8"/>
        <v>40612.658181818158</v>
      </c>
      <c r="T124" t="str">
        <f t="shared" si="9"/>
        <v>FAVORABLE</v>
      </c>
    </row>
    <row r="125" spans="1:20" x14ac:dyDescent="0.25">
      <c r="A125" s="4">
        <v>39692</v>
      </c>
      <c r="B125" s="5">
        <v>22.26</v>
      </c>
      <c r="C125" s="6">
        <v>0.27010000000000001</v>
      </c>
      <c r="D125" s="7" t="s">
        <v>4</v>
      </c>
      <c r="E125" s="8">
        <v>6975.1136363636397</v>
      </c>
      <c r="F125" s="7">
        <v>9</v>
      </c>
      <c r="G125" s="7">
        <v>2</v>
      </c>
      <c r="H125" s="7" t="s">
        <v>46</v>
      </c>
      <c r="I125" s="8">
        <f t="shared" si="5"/>
        <v>7024.3836363636401</v>
      </c>
      <c r="J125" s="9">
        <v>27.01</v>
      </c>
      <c r="K125" s="7">
        <v>2008</v>
      </c>
      <c r="L125" s="7" t="s">
        <v>15</v>
      </c>
      <c r="M125" s="8">
        <v>234.14612121212133</v>
      </c>
      <c r="N125" s="7">
        <v>7</v>
      </c>
      <c r="O125" t="s">
        <v>33</v>
      </c>
      <c r="P125" s="2">
        <f t="shared" si="6"/>
        <v>1639.0228484848494</v>
      </c>
      <c r="Q125" s="2">
        <f t="shared" si="7"/>
        <v>49170.685454545484</v>
      </c>
      <c r="R125" s="12">
        <f>VLOOKUP(O125,'YEARLY BUDGET'!A:B,2,FALSE)</f>
        <v>9600</v>
      </c>
      <c r="S125" s="27">
        <f t="shared" si="8"/>
        <v>-39570.685454545484</v>
      </c>
      <c r="T125" t="str">
        <f t="shared" si="9"/>
        <v>UNFAVORABLE</v>
      </c>
    </row>
    <row r="126" spans="1:20" x14ac:dyDescent="0.25">
      <c r="A126" s="4">
        <v>39692</v>
      </c>
      <c r="B126" s="5">
        <v>22.26</v>
      </c>
      <c r="C126" s="6">
        <v>0.27010000000000001</v>
      </c>
      <c r="D126" s="7" t="s">
        <v>5</v>
      </c>
      <c r="E126" s="8">
        <v>17781.8636363636</v>
      </c>
      <c r="F126" s="7">
        <v>9</v>
      </c>
      <c r="G126" s="7">
        <v>2</v>
      </c>
      <c r="H126" s="7" t="s">
        <v>46</v>
      </c>
      <c r="I126" s="8">
        <f t="shared" si="5"/>
        <v>17831.133636363596</v>
      </c>
      <c r="J126" s="9">
        <v>27.01</v>
      </c>
      <c r="K126" s="7">
        <v>2008</v>
      </c>
      <c r="L126" s="7" t="s">
        <v>15</v>
      </c>
      <c r="M126" s="8">
        <v>594.37112121211987</v>
      </c>
      <c r="N126" s="7">
        <v>8</v>
      </c>
      <c r="O126" t="s">
        <v>34</v>
      </c>
      <c r="P126" s="2">
        <f t="shared" si="6"/>
        <v>4754.968969696959</v>
      </c>
      <c r="Q126" s="2">
        <f t="shared" si="7"/>
        <v>142649.06909090877</v>
      </c>
      <c r="R126" s="12">
        <f>VLOOKUP(O126,'YEARLY BUDGET'!A:B,2,FALSE)</f>
        <v>61200</v>
      </c>
      <c r="S126" s="27">
        <f t="shared" si="8"/>
        <v>-81449.069090908772</v>
      </c>
      <c r="T126" t="str">
        <f t="shared" si="9"/>
        <v>UNFAVORABLE</v>
      </c>
    </row>
    <row r="127" spans="1:20" x14ac:dyDescent="0.25">
      <c r="A127" s="4">
        <v>39692</v>
      </c>
      <c r="B127" s="5">
        <v>22.26</v>
      </c>
      <c r="C127" s="6">
        <v>0.27010000000000001</v>
      </c>
      <c r="D127" s="7" t="s">
        <v>6</v>
      </c>
      <c r="E127" s="8">
        <v>7.67</v>
      </c>
      <c r="F127" s="7">
        <v>9</v>
      </c>
      <c r="G127" s="7">
        <v>2</v>
      </c>
      <c r="H127" s="7" t="s">
        <v>46</v>
      </c>
      <c r="I127" s="8">
        <f t="shared" si="5"/>
        <v>56.94</v>
      </c>
      <c r="J127" s="9">
        <v>27.01</v>
      </c>
      <c r="K127" s="7">
        <v>2008</v>
      </c>
      <c r="L127" s="7" t="s">
        <v>15</v>
      </c>
      <c r="M127" s="8">
        <v>1.8979999999999999</v>
      </c>
      <c r="N127" s="7">
        <v>1</v>
      </c>
      <c r="O127" t="s">
        <v>27</v>
      </c>
      <c r="P127" s="2">
        <f t="shared" si="6"/>
        <v>1.8979999999999999</v>
      </c>
      <c r="Q127" s="2">
        <f t="shared" si="7"/>
        <v>56.94</v>
      </c>
      <c r="R127" s="12">
        <f>VLOOKUP(O127,'YEARLY BUDGET'!A:B,2,FALSE)</f>
        <v>28000</v>
      </c>
      <c r="S127" s="27">
        <f t="shared" si="8"/>
        <v>27943.06</v>
      </c>
      <c r="T127" t="str">
        <f t="shared" si="9"/>
        <v>FAVORABLE</v>
      </c>
    </row>
    <row r="128" spans="1:20" x14ac:dyDescent="0.25">
      <c r="A128" s="4">
        <v>39722</v>
      </c>
      <c r="B128" s="5">
        <v>22.44</v>
      </c>
      <c r="C128" s="6">
        <v>0.15049999999999999</v>
      </c>
      <c r="D128" s="7" t="s">
        <v>3</v>
      </c>
      <c r="E128" s="8">
        <v>2122.0282608695702</v>
      </c>
      <c r="F128" s="7">
        <v>10</v>
      </c>
      <c r="G128" s="7">
        <v>4</v>
      </c>
      <c r="H128" s="7" t="s">
        <v>47</v>
      </c>
      <c r="I128" s="8">
        <f t="shared" si="5"/>
        <v>2159.5182608695704</v>
      </c>
      <c r="J128" s="9">
        <v>15.049999999999999</v>
      </c>
      <c r="K128" s="7">
        <v>2008</v>
      </c>
      <c r="L128" s="7" t="s">
        <v>17</v>
      </c>
      <c r="M128" s="8">
        <v>71.98394202898568</v>
      </c>
      <c r="N128" s="7">
        <v>6</v>
      </c>
      <c r="O128" t="s">
        <v>32</v>
      </c>
      <c r="P128" s="2">
        <f t="shared" si="6"/>
        <v>431.90365217391411</v>
      </c>
      <c r="Q128" s="2">
        <f t="shared" si="7"/>
        <v>12957.109565217423</v>
      </c>
      <c r="R128" s="12">
        <f>VLOOKUP(O128,'YEARLY BUDGET'!A:B,2,FALSE)</f>
        <v>37500</v>
      </c>
      <c r="S128" s="27">
        <f t="shared" si="8"/>
        <v>24542.890434782577</v>
      </c>
      <c r="T128" t="str">
        <f t="shared" si="9"/>
        <v>FAVORABLE</v>
      </c>
    </row>
    <row r="129" spans="1:20" x14ac:dyDescent="0.25">
      <c r="A129" s="4">
        <v>39722</v>
      </c>
      <c r="B129" s="5">
        <v>22.44</v>
      </c>
      <c r="C129" s="6">
        <v>0.15049999999999999</v>
      </c>
      <c r="D129" s="7" t="s">
        <v>4</v>
      </c>
      <c r="E129" s="8">
        <v>4894.8913043478296</v>
      </c>
      <c r="F129" s="7">
        <v>10</v>
      </c>
      <c r="G129" s="7">
        <v>4</v>
      </c>
      <c r="H129" s="7" t="s">
        <v>47</v>
      </c>
      <c r="I129" s="8">
        <f t="shared" si="5"/>
        <v>4932.3813043478294</v>
      </c>
      <c r="J129" s="9">
        <v>15.049999999999999</v>
      </c>
      <c r="K129" s="7">
        <v>2008</v>
      </c>
      <c r="L129" s="7" t="s">
        <v>17</v>
      </c>
      <c r="M129" s="8">
        <v>164.41271014492764</v>
      </c>
      <c r="N129" s="7">
        <v>5</v>
      </c>
      <c r="O129" t="s">
        <v>31</v>
      </c>
      <c r="P129" s="2">
        <f t="shared" si="6"/>
        <v>822.06355072463816</v>
      </c>
      <c r="Q129" s="2">
        <f t="shared" si="7"/>
        <v>24661.906521739143</v>
      </c>
      <c r="R129" s="12">
        <f>VLOOKUP(O129,'YEARLY BUDGET'!A:B,2,FALSE)</f>
        <v>82000</v>
      </c>
      <c r="S129" s="27">
        <f t="shared" si="8"/>
        <v>57338.093478260853</v>
      </c>
      <c r="T129" t="str">
        <f t="shared" si="9"/>
        <v>FAVORABLE</v>
      </c>
    </row>
    <row r="130" spans="1:20" x14ac:dyDescent="0.25">
      <c r="A130" s="4">
        <v>39722</v>
      </c>
      <c r="B130" s="5">
        <v>22.44</v>
      </c>
      <c r="C130" s="6">
        <v>0.15049999999999999</v>
      </c>
      <c r="D130" s="7" t="s">
        <v>5</v>
      </c>
      <c r="E130" s="8">
        <v>12144.869565217399</v>
      </c>
      <c r="F130" s="7">
        <v>10</v>
      </c>
      <c r="G130" s="7">
        <v>4</v>
      </c>
      <c r="H130" s="7" t="s">
        <v>47</v>
      </c>
      <c r="I130" s="8">
        <f t="shared" si="5"/>
        <v>12182.359565217399</v>
      </c>
      <c r="J130" s="9">
        <v>15.049999999999999</v>
      </c>
      <c r="K130" s="7">
        <v>2008</v>
      </c>
      <c r="L130" s="7" t="s">
        <v>17</v>
      </c>
      <c r="M130" s="8">
        <v>406.07865217391333</v>
      </c>
      <c r="N130" s="7">
        <v>4</v>
      </c>
      <c r="O130" t="s">
        <v>30</v>
      </c>
      <c r="P130" s="2">
        <f t="shared" si="6"/>
        <v>1624.3146086956533</v>
      </c>
      <c r="Q130" s="2">
        <f t="shared" si="7"/>
        <v>48729.438260869596</v>
      </c>
      <c r="R130" s="12">
        <f>VLOOKUP(O130,'YEARLY BUDGET'!A:B,2,FALSE)</f>
        <v>4200</v>
      </c>
      <c r="S130" s="27">
        <f t="shared" si="8"/>
        <v>-44529.438260869596</v>
      </c>
      <c r="T130" t="str">
        <f t="shared" si="9"/>
        <v>UNFAVORABLE</v>
      </c>
    </row>
    <row r="131" spans="1:20" x14ac:dyDescent="0.25">
      <c r="A131" s="4">
        <v>39722</v>
      </c>
      <c r="B131" s="5">
        <v>22.44</v>
      </c>
      <c r="C131" s="6">
        <v>0.15049999999999999</v>
      </c>
      <c r="D131" s="7" t="s">
        <v>6</v>
      </c>
      <c r="E131" s="8">
        <v>6.74</v>
      </c>
      <c r="F131" s="7">
        <v>10</v>
      </c>
      <c r="G131" s="7">
        <v>4</v>
      </c>
      <c r="H131" s="7" t="s">
        <v>47</v>
      </c>
      <c r="I131" s="8">
        <f t="shared" ref="I131:I194" si="10" xml:space="preserve"> E131+J131+B131</f>
        <v>44.230000000000004</v>
      </c>
      <c r="J131" s="9">
        <v>15.049999999999999</v>
      </c>
      <c r="K131" s="7">
        <v>2008</v>
      </c>
      <c r="L131" s="7" t="s">
        <v>17</v>
      </c>
      <c r="M131" s="8">
        <v>1.4743333333333335</v>
      </c>
      <c r="N131" s="7">
        <v>9</v>
      </c>
      <c r="O131" t="s">
        <v>35</v>
      </c>
      <c r="P131" s="2">
        <f t="shared" ref="P131:P194" si="11">M131*N131</f>
        <v>13.269000000000002</v>
      </c>
      <c r="Q131" s="2">
        <f t="shared" ref="Q131:Q194" si="12">P131*30</f>
        <v>398.07000000000005</v>
      </c>
      <c r="R131" s="12">
        <f>VLOOKUP(O131,'YEARLY BUDGET'!A:B,2,FALSE)</f>
        <v>7800</v>
      </c>
      <c r="S131" s="27">
        <f t="shared" ref="S131:S194" si="13">R131-Q131</f>
        <v>7401.93</v>
      </c>
      <c r="T131" t="str">
        <f t="shared" ref="T131:T194" si="14">IF(S131&lt;0, "UNFAVORABLE","FAVORABLE")</f>
        <v>FAVORABLE</v>
      </c>
    </row>
    <row r="132" spans="1:20" x14ac:dyDescent="0.25">
      <c r="A132" s="4">
        <v>39753</v>
      </c>
      <c r="B132" s="5">
        <v>22.59</v>
      </c>
      <c r="C132" s="6">
        <v>0.1225</v>
      </c>
      <c r="D132" s="7" t="s">
        <v>3</v>
      </c>
      <c r="E132" s="8">
        <v>1857.13</v>
      </c>
      <c r="F132" s="7">
        <v>11</v>
      </c>
      <c r="G132" s="7">
        <v>7</v>
      </c>
      <c r="H132" s="7" t="s">
        <v>48</v>
      </c>
      <c r="I132" s="8">
        <f t="shared" si="10"/>
        <v>1891.97</v>
      </c>
      <c r="J132" s="9">
        <v>12.25</v>
      </c>
      <c r="K132" s="7">
        <v>2008</v>
      </c>
      <c r="L132" s="7" t="s">
        <v>20</v>
      </c>
      <c r="M132" s="8">
        <v>63.065666666666665</v>
      </c>
      <c r="N132" s="7">
        <v>2</v>
      </c>
      <c r="O132" t="s">
        <v>28</v>
      </c>
      <c r="P132" s="2">
        <f t="shared" si="11"/>
        <v>126.13133333333333</v>
      </c>
      <c r="Q132" s="2">
        <f t="shared" si="12"/>
        <v>3783.94</v>
      </c>
      <c r="R132" s="12">
        <f>VLOOKUP(O132,'YEARLY BUDGET'!A:B,2,FALSE)</f>
        <v>16500</v>
      </c>
      <c r="S132" s="27">
        <f t="shared" si="13"/>
        <v>12716.06</v>
      </c>
      <c r="T132" t="str">
        <f t="shared" si="14"/>
        <v>FAVORABLE</v>
      </c>
    </row>
    <row r="133" spans="1:20" x14ac:dyDescent="0.25">
      <c r="A133" s="4">
        <v>39753</v>
      </c>
      <c r="B133" s="5">
        <v>22.59</v>
      </c>
      <c r="C133" s="6">
        <v>0.1225</v>
      </c>
      <c r="D133" s="7" t="s">
        <v>4</v>
      </c>
      <c r="E133" s="8">
        <v>3729.1875</v>
      </c>
      <c r="F133" s="7">
        <v>11</v>
      </c>
      <c r="G133" s="7">
        <v>7</v>
      </c>
      <c r="H133" s="7" t="s">
        <v>48</v>
      </c>
      <c r="I133" s="8">
        <f t="shared" si="10"/>
        <v>3764.0275000000001</v>
      </c>
      <c r="J133" s="9">
        <v>12.25</v>
      </c>
      <c r="K133" s="7">
        <v>2008</v>
      </c>
      <c r="L133" s="7" t="s">
        <v>20</v>
      </c>
      <c r="M133" s="8">
        <v>125.46758333333334</v>
      </c>
      <c r="N133" s="7">
        <v>6</v>
      </c>
      <c r="O133" t="s">
        <v>32</v>
      </c>
      <c r="P133" s="2">
        <f t="shared" si="11"/>
        <v>752.80550000000005</v>
      </c>
      <c r="Q133" s="2">
        <f t="shared" si="12"/>
        <v>22584.165000000001</v>
      </c>
      <c r="R133" s="12">
        <f>VLOOKUP(O133,'YEARLY BUDGET'!A:B,2,FALSE)</f>
        <v>37500</v>
      </c>
      <c r="S133" s="27">
        <f t="shared" si="13"/>
        <v>14915.834999999999</v>
      </c>
      <c r="T133" t="str">
        <f t="shared" si="14"/>
        <v>FAVORABLE</v>
      </c>
    </row>
    <row r="134" spans="1:20" x14ac:dyDescent="0.25">
      <c r="A134" s="4">
        <v>39753</v>
      </c>
      <c r="B134" s="5">
        <v>22.59</v>
      </c>
      <c r="C134" s="6">
        <v>0.1225</v>
      </c>
      <c r="D134" s="7" t="s">
        <v>5</v>
      </c>
      <c r="E134" s="8">
        <v>10776.5</v>
      </c>
      <c r="F134" s="7">
        <v>11</v>
      </c>
      <c r="G134" s="7">
        <v>7</v>
      </c>
      <c r="H134" s="7" t="s">
        <v>48</v>
      </c>
      <c r="I134" s="8">
        <f t="shared" si="10"/>
        <v>10811.34</v>
      </c>
      <c r="J134" s="9">
        <v>12.25</v>
      </c>
      <c r="K134" s="7">
        <v>2008</v>
      </c>
      <c r="L134" s="7" t="s">
        <v>20</v>
      </c>
      <c r="M134" s="8">
        <v>360.37799999999999</v>
      </c>
      <c r="N134" s="7">
        <v>6</v>
      </c>
      <c r="O134" t="s">
        <v>32</v>
      </c>
      <c r="P134" s="2">
        <f t="shared" si="11"/>
        <v>2162.268</v>
      </c>
      <c r="Q134" s="2">
        <f t="shared" si="12"/>
        <v>64868.04</v>
      </c>
      <c r="R134" s="12">
        <f>VLOOKUP(O134,'YEARLY BUDGET'!A:B,2,FALSE)</f>
        <v>37500</v>
      </c>
      <c r="S134" s="27">
        <f t="shared" si="13"/>
        <v>-27368.04</v>
      </c>
      <c r="T134" t="str">
        <f t="shared" si="14"/>
        <v>UNFAVORABLE</v>
      </c>
    </row>
    <row r="135" spans="1:20" x14ac:dyDescent="0.25">
      <c r="A135" s="4">
        <v>39753</v>
      </c>
      <c r="B135" s="5">
        <v>22.59</v>
      </c>
      <c r="C135" s="6">
        <v>0.1225</v>
      </c>
      <c r="D135" s="7" t="s">
        <v>6</v>
      </c>
      <c r="E135" s="8">
        <v>6.68</v>
      </c>
      <c r="F135" s="7">
        <v>11</v>
      </c>
      <c r="G135" s="7">
        <v>7</v>
      </c>
      <c r="H135" s="7" t="s">
        <v>48</v>
      </c>
      <c r="I135" s="8">
        <f t="shared" si="10"/>
        <v>41.519999999999996</v>
      </c>
      <c r="J135" s="9">
        <v>12.25</v>
      </c>
      <c r="K135" s="7">
        <v>2008</v>
      </c>
      <c r="L135" s="7" t="s">
        <v>20</v>
      </c>
      <c r="M135" s="8">
        <v>1.3839999999999999</v>
      </c>
      <c r="N135" s="7">
        <v>5</v>
      </c>
      <c r="O135" t="s">
        <v>31</v>
      </c>
      <c r="P135" s="2">
        <f t="shared" si="11"/>
        <v>6.92</v>
      </c>
      <c r="Q135" s="2">
        <f t="shared" si="12"/>
        <v>207.6</v>
      </c>
      <c r="R135" s="12">
        <f>VLOOKUP(O135,'YEARLY BUDGET'!A:B,2,FALSE)</f>
        <v>82000</v>
      </c>
      <c r="S135" s="27">
        <f t="shared" si="13"/>
        <v>81792.399999999994</v>
      </c>
      <c r="T135" t="str">
        <f t="shared" si="14"/>
        <v>FAVORABLE</v>
      </c>
    </row>
    <row r="136" spans="1:20" x14ac:dyDescent="0.25">
      <c r="A136" s="4">
        <v>39783</v>
      </c>
      <c r="B136" s="5">
        <v>22.63</v>
      </c>
      <c r="C136" s="6">
        <v>0.154</v>
      </c>
      <c r="D136" s="7" t="s">
        <v>3</v>
      </c>
      <c r="E136" s="8">
        <v>1504.4166666666699</v>
      </c>
      <c r="F136" s="7">
        <v>12</v>
      </c>
      <c r="G136" s="7">
        <v>2</v>
      </c>
      <c r="H136" s="7" t="s">
        <v>49</v>
      </c>
      <c r="I136" s="8">
        <f t="shared" si="10"/>
        <v>1542.4466666666701</v>
      </c>
      <c r="J136" s="9">
        <v>15.4</v>
      </c>
      <c r="K136" s="7">
        <v>2008</v>
      </c>
      <c r="L136" s="7" t="s">
        <v>15</v>
      </c>
      <c r="M136" s="8">
        <v>51.414888888889003</v>
      </c>
      <c r="N136" s="7">
        <v>2</v>
      </c>
      <c r="O136" t="s">
        <v>28</v>
      </c>
      <c r="P136" s="2">
        <f t="shared" si="11"/>
        <v>102.82977777777801</v>
      </c>
      <c r="Q136" s="2">
        <f t="shared" si="12"/>
        <v>3084.8933333333403</v>
      </c>
      <c r="R136" s="12">
        <f>VLOOKUP(O136,'YEARLY BUDGET'!A:B,2,FALSE)</f>
        <v>16500</v>
      </c>
      <c r="S136" s="27">
        <f t="shared" si="13"/>
        <v>13415.106666666659</v>
      </c>
      <c r="T136" t="str">
        <f t="shared" si="14"/>
        <v>FAVORABLE</v>
      </c>
    </row>
    <row r="137" spans="1:20" x14ac:dyDescent="0.25">
      <c r="A137" s="4">
        <v>39783</v>
      </c>
      <c r="B137" s="5">
        <v>22.63</v>
      </c>
      <c r="C137" s="6">
        <v>0.154</v>
      </c>
      <c r="D137" s="7" t="s">
        <v>4</v>
      </c>
      <c r="E137" s="8">
        <v>3105.0952380952399</v>
      </c>
      <c r="F137" s="7">
        <v>12</v>
      </c>
      <c r="G137" s="7">
        <v>2</v>
      </c>
      <c r="H137" s="7" t="s">
        <v>49</v>
      </c>
      <c r="I137" s="8">
        <f t="shared" si="10"/>
        <v>3143.1252380952401</v>
      </c>
      <c r="J137" s="9">
        <v>15.4</v>
      </c>
      <c r="K137" s="7">
        <v>2008</v>
      </c>
      <c r="L137" s="7" t="s">
        <v>15</v>
      </c>
      <c r="M137" s="8">
        <v>104.77084126984134</v>
      </c>
      <c r="N137" s="7">
        <v>4</v>
      </c>
      <c r="O137" t="s">
        <v>30</v>
      </c>
      <c r="P137" s="2">
        <f t="shared" si="11"/>
        <v>419.08336507936536</v>
      </c>
      <c r="Q137" s="2">
        <f t="shared" si="12"/>
        <v>12572.50095238096</v>
      </c>
      <c r="R137" s="12">
        <f>VLOOKUP(O137,'YEARLY BUDGET'!A:B,2,FALSE)</f>
        <v>4200</v>
      </c>
      <c r="S137" s="27">
        <f t="shared" si="13"/>
        <v>-8372.5009523809604</v>
      </c>
      <c r="T137" t="str">
        <f t="shared" si="14"/>
        <v>UNFAVORABLE</v>
      </c>
    </row>
    <row r="138" spans="1:20" x14ac:dyDescent="0.25">
      <c r="A138" s="4">
        <v>39783</v>
      </c>
      <c r="B138" s="5">
        <v>22.63</v>
      </c>
      <c r="C138" s="6">
        <v>0.154</v>
      </c>
      <c r="D138" s="7" t="s">
        <v>5</v>
      </c>
      <c r="E138" s="8">
        <v>9846.9285714285706</v>
      </c>
      <c r="F138" s="7">
        <v>12</v>
      </c>
      <c r="G138" s="7">
        <v>2</v>
      </c>
      <c r="H138" s="7" t="s">
        <v>49</v>
      </c>
      <c r="I138" s="8">
        <f t="shared" si="10"/>
        <v>9884.9585714285695</v>
      </c>
      <c r="J138" s="9">
        <v>15.4</v>
      </c>
      <c r="K138" s="7">
        <v>2008</v>
      </c>
      <c r="L138" s="7" t="s">
        <v>15</v>
      </c>
      <c r="M138" s="8">
        <v>329.498619047619</v>
      </c>
      <c r="N138" s="7">
        <v>5</v>
      </c>
      <c r="O138" t="s">
        <v>31</v>
      </c>
      <c r="P138" s="2">
        <f t="shared" si="11"/>
        <v>1647.4930952380951</v>
      </c>
      <c r="Q138" s="2">
        <f t="shared" si="12"/>
        <v>49424.792857142849</v>
      </c>
      <c r="R138" s="12">
        <f>VLOOKUP(O138,'YEARLY BUDGET'!A:B,2,FALSE)</f>
        <v>82000</v>
      </c>
      <c r="S138" s="27">
        <f t="shared" si="13"/>
        <v>32575.207142857151</v>
      </c>
      <c r="T138" t="str">
        <f t="shared" si="14"/>
        <v>FAVORABLE</v>
      </c>
    </row>
    <row r="139" spans="1:20" x14ac:dyDescent="0.25">
      <c r="A139" s="4">
        <v>39783</v>
      </c>
      <c r="B139" s="5">
        <v>22.63</v>
      </c>
      <c r="C139" s="6">
        <v>0.154</v>
      </c>
      <c r="D139" s="7" t="s">
        <v>6</v>
      </c>
      <c r="E139" s="8">
        <v>5.82</v>
      </c>
      <c r="F139" s="7">
        <v>12</v>
      </c>
      <c r="G139" s="7">
        <v>2</v>
      </c>
      <c r="H139" s="7" t="s">
        <v>49</v>
      </c>
      <c r="I139" s="8">
        <f t="shared" si="10"/>
        <v>43.849999999999994</v>
      </c>
      <c r="J139" s="9">
        <v>15.4</v>
      </c>
      <c r="K139" s="7">
        <v>2008</v>
      </c>
      <c r="L139" s="7" t="s">
        <v>15</v>
      </c>
      <c r="M139" s="8">
        <v>1.4616666666666664</v>
      </c>
      <c r="N139" s="7">
        <v>7</v>
      </c>
      <c r="O139" t="s">
        <v>33</v>
      </c>
      <c r="P139" s="2">
        <f t="shared" si="11"/>
        <v>10.231666666666666</v>
      </c>
      <c r="Q139" s="2">
        <f t="shared" si="12"/>
        <v>306.95</v>
      </c>
      <c r="R139" s="12">
        <f>VLOOKUP(O139,'YEARLY BUDGET'!A:B,2,FALSE)</f>
        <v>9600</v>
      </c>
      <c r="S139" s="27">
        <f t="shared" si="13"/>
        <v>9293.0499999999993</v>
      </c>
      <c r="T139" t="str">
        <f t="shared" si="14"/>
        <v>FAVORABLE</v>
      </c>
    </row>
    <row r="140" spans="1:20" x14ac:dyDescent="0.25">
      <c r="A140" s="4">
        <v>39814</v>
      </c>
      <c r="B140" s="5">
        <v>22.76</v>
      </c>
      <c r="C140" s="6">
        <v>0.2407</v>
      </c>
      <c r="D140" s="7" t="s">
        <v>3</v>
      </c>
      <c r="E140" s="8">
        <v>1420.3595238095199</v>
      </c>
      <c r="F140" s="7">
        <v>1</v>
      </c>
      <c r="G140" s="7">
        <v>5</v>
      </c>
      <c r="H140" s="7" t="s">
        <v>50</v>
      </c>
      <c r="I140" s="8">
        <f t="shared" si="10"/>
        <v>1467.1895238095199</v>
      </c>
      <c r="J140" s="9">
        <v>24.07</v>
      </c>
      <c r="K140" s="7">
        <v>2009</v>
      </c>
      <c r="L140" s="7" t="s">
        <v>18</v>
      </c>
      <c r="M140" s="8">
        <v>48.906317460317332</v>
      </c>
      <c r="N140" s="7">
        <v>5</v>
      </c>
      <c r="O140" t="s">
        <v>31</v>
      </c>
      <c r="P140" s="2">
        <f t="shared" si="11"/>
        <v>244.53158730158665</v>
      </c>
      <c r="Q140" s="2">
        <f t="shared" si="12"/>
        <v>7335.9476190475998</v>
      </c>
      <c r="R140" s="12">
        <f>VLOOKUP(O140,'YEARLY BUDGET'!A:B,2,FALSE)</f>
        <v>82000</v>
      </c>
      <c r="S140" s="27">
        <f t="shared" si="13"/>
        <v>74664.052380952402</v>
      </c>
      <c r="T140" t="str">
        <f t="shared" si="14"/>
        <v>FAVORABLE</v>
      </c>
    </row>
    <row r="141" spans="1:20" x14ac:dyDescent="0.25">
      <c r="A141" s="4">
        <v>39814</v>
      </c>
      <c r="B141" s="5">
        <v>22.76</v>
      </c>
      <c r="C141" s="6">
        <v>0.2407</v>
      </c>
      <c r="D141" s="7" t="s">
        <v>4</v>
      </c>
      <c r="E141" s="8">
        <v>3260.3571428571399</v>
      </c>
      <c r="F141" s="7">
        <v>1</v>
      </c>
      <c r="G141" s="7">
        <v>5</v>
      </c>
      <c r="H141" s="7" t="s">
        <v>50</v>
      </c>
      <c r="I141" s="8">
        <f t="shared" si="10"/>
        <v>3307.1871428571403</v>
      </c>
      <c r="J141" s="9">
        <v>24.07</v>
      </c>
      <c r="K141" s="7">
        <v>2009</v>
      </c>
      <c r="L141" s="7" t="s">
        <v>18</v>
      </c>
      <c r="M141" s="8">
        <v>110.23957142857134</v>
      </c>
      <c r="N141" s="7">
        <v>10</v>
      </c>
      <c r="O141" t="s">
        <v>35</v>
      </c>
      <c r="P141" s="2">
        <f t="shared" si="11"/>
        <v>1102.3957142857134</v>
      </c>
      <c r="Q141" s="2">
        <f t="shared" si="12"/>
        <v>33071.871428571401</v>
      </c>
      <c r="R141" s="12">
        <f>VLOOKUP(O141,'YEARLY BUDGET'!A:B,2,FALSE)</f>
        <v>7800</v>
      </c>
      <c r="S141" s="27">
        <f t="shared" si="13"/>
        <v>-25271.871428571401</v>
      </c>
      <c r="T141" t="str">
        <f t="shared" si="14"/>
        <v>UNFAVORABLE</v>
      </c>
    </row>
    <row r="142" spans="1:20" x14ac:dyDescent="0.25">
      <c r="A142" s="4">
        <v>39814</v>
      </c>
      <c r="B142" s="5">
        <v>22.76</v>
      </c>
      <c r="C142" s="6">
        <v>0.2407</v>
      </c>
      <c r="D142" s="7" t="s">
        <v>5</v>
      </c>
      <c r="E142" s="8">
        <v>11562.9523809524</v>
      </c>
      <c r="F142" s="7">
        <v>1</v>
      </c>
      <c r="G142" s="7">
        <v>5</v>
      </c>
      <c r="H142" s="7" t="s">
        <v>50</v>
      </c>
      <c r="I142" s="8">
        <f t="shared" si="10"/>
        <v>11609.7823809524</v>
      </c>
      <c r="J142" s="9">
        <v>24.07</v>
      </c>
      <c r="K142" s="7">
        <v>2009</v>
      </c>
      <c r="L142" s="7" t="s">
        <v>18</v>
      </c>
      <c r="M142" s="8">
        <v>386.99274603174666</v>
      </c>
      <c r="N142" s="7">
        <v>6</v>
      </c>
      <c r="O142" t="s">
        <v>32</v>
      </c>
      <c r="P142" s="2">
        <f t="shared" si="11"/>
        <v>2321.9564761904799</v>
      </c>
      <c r="Q142" s="2">
        <f t="shared" si="12"/>
        <v>69658.694285714402</v>
      </c>
      <c r="R142" s="12">
        <f>VLOOKUP(O142,'YEARLY BUDGET'!A:B,2,FALSE)</f>
        <v>37500</v>
      </c>
      <c r="S142" s="27">
        <f t="shared" si="13"/>
        <v>-32158.694285714402</v>
      </c>
      <c r="T142" t="str">
        <f t="shared" si="14"/>
        <v>UNFAVORABLE</v>
      </c>
    </row>
    <row r="143" spans="1:20" x14ac:dyDescent="0.25">
      <c r="A143" s="4">
        <v>39814</v>
      </c>
      <c r="B143" s="5">
        <v>22.76</v>
      </c>
      <c r="C143" s="6">
        <v>0.2407</v>
      </c>
      <c r="D143" s="7" t="s">
        <v>7</v>
      </c>
      <c r="E143" s="8">
        <v>61.95</v>
      </c>
      <c r="F143" s="7">
        <v>1</v>
      </c>
      <c r="G143" s="7">
        <v>5</v>
      </c>
      <c r="H143" s="7" t="s">
        <v>50</v>
      </c>
      <c r="I143" s="8">
        <f t="shared" si="10"/>
        <v>108.78000000000002</v>
      </c>
      <c r="J143" s="9">
        <v>24.07</v>
      </c>
      <c r="K143" s="7">
        <v>2009</v>
      </c>
      <c r="L143" s="7" t="s">
        <v>18</v>
      </c>
      <c r="M143" s="8">
        <v>3.6260000000000003</v>
      </c>
      <c r="N143" s="7">
        <v>1</v>
      </c>
      <c r="O143" t="s">
        <v>27</v>
      </c>
      <c r="P143" s="2">
        <f t="shared" si="11"/>
        <v>3.6260000000000003</v>
      </c>
      <c r="Q143" s="2">
        <f t="shared" si="12"/>
        <v>108.78000000000002</v>
      </c>
      <c r="R143" s="12">
        <f>VLOOKUP(O143,'YEARLY BUDGET'!A:B,2,FALSE)</f>
        <v>28000</v>
      </c>
      <c r="S143" s="27">
        <f t="shared" si="13"/>
        <v>27891.22</v>
      </c>
      <c r="T143" t="str">
        <f t="shared" si="14"/>
        <v>FAVORABLE</v>
      </c>
    </row>
    <row r="144" spans="1:20" x14ac:dyDescent="0.25">
      <c r="A144" s="4">
        <v>39814</v>
      </c>
      <c r="B144" s="5">
        <v>22.76</v>
      </c>
      <c r="C144" s="6">
        <v>0.2407</v>
      </c>
      <c r="D144" s="7" t="s">
        <v>6</v>
      </c>
      <c r="E144" s="8">
        <v>5.24</v>
      </c>
      <c r="F144" s="7">
        <v>1</v>
      </c>
      <c r="G144" s="7">
        <v>5</v>
      </c>
      <c r="H144" s="7" t="s">
        <v>50</v>
      </c>
      <c r="I144" s="8">
        <f t="shared" si="10"/>
        <v>52.070000000000007</v>
      </c>
      <c r="J144" s="9">
        <v>24.07</v>
      </c>
      <c r="K144" s="7">
        <v>2009</v>
      </c>
      <c r="L144" s="7" t="s">
        <v>18</v>
      </c>
      <c r="M144" s="8">
        <v>1.7356666666666669</v>
      </c>
      <c r="N144" s="7">
        <v>6</v>
      </c>
      <c r="O144" t="s">
        <v>32</v>
      </c>
      <c r="P144" s="2">
        <f t="shared" si="11"/>
        <v>10.414000000000001</v>
      </c>
      <c r="Q144" s="2">
        <f t="shared" si="12"/>
        <v>312.42000000000007</v>
      </c>
      <c r="R144" s="12">
        <f>VLOOKUP(O144,'YEARLY BUDGET'!A:B,2,FALSE)</f>
        <v>37500</v>
      </c>
      <c r="S144" s="27">
        <f t="shared" si="13"/>
        <v>37187.58</v>
      </c>
      <c r="T144" t="str">
        <f t="shared" si="14"/>
        <v>FAVORABLE</v>
      </c>
    </row>
    <row r="145" spans="1:20" x14ac:dyDescent="0.25">
      <c r="A145" s="4">
        <v>39845</v>
      </c>
      <c r="B145" s="5">
        <v>22.9</v>
      </c>
      <c r="C145" s="6">
        <v>0.2092</v>
      </c>
      <c r="D145" s="7" t="s">
        <v>3</v>
      </c>
      <c r="E145" s="8">
        <v>1338.0625</v>
      </c>
      <c r="F145" s="7">
        <v>2</v>
      </c>
      <c r="G145" s="7">
        <v>1</v>
      </c>
      <c r="H145" s="7" t="s">
        <v>51</v>
      </c>
      <c r="I145" s="8">
        <f t="shared" si="10"/>
        <v>1381.8825000000002</v>
      </c>
      <c r="J145" s="9">
        <v>20.919999999999998</v>
      </c>
      <c r="K145" s="7">
        <v>2009</v>
      </c>
      <c r="L145" s="7" t="s">
        <v>14</v>
      </c>
      <c r="M145" s="8">
        <v>46.062750000000008</v>
      </c>
      <c r="N145" s="7">
        <v>10</v>
      </c>
      <c r="O145" t="s">
        <v>35</v>
      </c>
      <c r="P145" s="2">
        <f t="shared" si="11"/>
        <v>460.62750000000005</v>
      </c>
      <c r="Q145" s="2">
        <f t="shared" si="12"/>
        <v>13818.825000000001</v>
      </c>
      <c r="R145" s="12">
        <f>VLOOKUP(O145,'YEARLY BUDGET'!A:B,2,FALSE)</f>
        <v>7800</v>
      </c>
      <c r="S145" s="27">
        <f t="shared" si="13"/>
        <v>-6018.8250000000007</v>
      </c>
      <c r="T145" t="str">
        <f t="shared" si="14"/>
        <v>UNFAVORABLE</v>
      </c>
    </row>
    <row r="146" spans="1:20" x14ac:dyDescent="0.25">
      <c r="A146" s="4">
        <v>39845</v>
      </c>
      <c r="B146" s="5">
        <v>22.9</v>
      </c>
      <c r="C146" s="6">
        <v>0.2092</v>
      </c>
      <c r="D146" s="7" t="s">
        <v>4</v>
      </c>
      <c r="E146" s="8">
        <v>3328.4124999999999</v>
      </c>
      <c r="F146" s="7">
        <v>2</v>
      </c>
      <c r="G146" s="7">
        <v>1</v>
      </c>
      <c r="H146" s="7" t="s">
        <v>51</v>
      </c>
      <c r="I146" s="8">
        <f t="shared" si="10"/>
        <v>3372.2325000000001</v>
      </c>
      <c r="J146" s="9">
        <v>20.919999999999998</v>
      </c>
      <c r="K146" s="7">
        <v>2009</v>
      </c>
      <c r="L146" s="7" t="s">
        <v>14</v>
      </c>
      <c r="M146" s="8">
        <v>112.40775000000001</v>
      </c>
      <c r="N146" s="7">
        <v>10</v>
      </c>
      <c r="O146" t="s">
        <v>35</v>
      </c>
      <c r="P146" s="2">
        <f t="shared" si="11"/>
        <v>1124.0775000000001</v>
      </c>
      <c r="Q146" s="2">
        <f t="shared" si="12"/>
        <v>33722.325000000004</v>
      </c>
      <c r="R146" s="12">
        <f>VLOOKUP(O146,'YEARLY BUDGET'!A:B,2,FALSE)</f>
        <v>7800</v>
      </c>
      <c r="S146" s="27">
        <f t="shared" si="13"/>
        <v>-25922.325000000004</v>
      </c>
      <c r="T146" t="str">
        <f t="shared" si="14"/>
        <v>UNFAVORABLE</v>
      </c>
    </row>
    <row r="147" spans="1:20" x14ac:dyDescent="0.25">
      <c r="A147" s="4">
        <v>39845</v>
      </c>
      <c r="B147" s="5">
        <v>22.9</v>
      </c>
      <c r="C147" s="6">
        <v>0.2092</v>
      </c>
      <c r="D147" s="7" t="s">
        <v>5</v>
      </c>
      <c r="E147" s="8">
        <v>10410.75</v>
      </c>
      <c r="F147" s="7">
        <v>2</v>
      </c>
      <c r="G147" s="7">
        <v>1</v>
      </c>
      <c r="H147" s="7" t="s">
        <v>51</v>
      </c>
      <c r="I147" s="8">
        <f t="shared" si="10"/>
        <v>10454.57</v>
      </c>
      <c r="J147" s="9">
        <v>20.919999999999998</v>
      </c>
      <c r="K147" s="7">
        <v>2009</v>
      </c>
      <c r="L147" s="7" t="s">
        <v>14</v>
      </c>
      <c r="M147" s="8">
        <v>348.48566666666665</v>
      </c>
      <c r="N147" s="7">
        <v>9</v>
      </c>
      <c r="O147" t="s">
        <v>35</v>
      </c>
      <c r="P147" s="2">
        <f t="shared" si="11"/>
        <v>3136.3709999999996</v>
      </c>
      <c r="Q147" s="2">
        <f t="shared" si="12"/>
        <v>94091.12999999999</v>
      </c>
      <c r="R147" s="12">
        <f>VLOOKUP(O147,'YEARLY BUDGET'!A:B,2,FALSE)</f>
        <v>7800</v>
      </c>
      <c r="S147" s="27">
        <f t="shared" si="13"/>
        <v>-86291.12999999999</v>
      </c>
      <c r="T147" t="str">
        <f t="shared" si="14"/>
        <v>UNFAVORABLE</v>
      </c>
    </row>
    <row r="148" spans="1:20" x14ac:dyDescent="0.25">
      <c r="A148" s="4">
        <v>39845</v>
      </c>
      <c r="B148" s="5">
        <v>22.9</v>
      </c>
      <c r="C148" s="6">
        <v>0.2092</v>
      </c>
      <c r="D148" s="7" t="s">
        <v>6</v>
      </c>
      <c r="E148" s="8">
        <v>4.5199999999999996</v>
      </c>
      <c r="F148" s="7">
        <v>2</v>
      </c>
      <c r="G148" s="7">
        <v>1</v>
      </c>
      <c r="H148" s="7" t="s">
        <v>51</v>
      </c>
      <c r="I148" s="8">
        <f t="shared" si="10"/>
        <v>48.339999999999996</v>
      </c>
      <c r="J148" s="9">
        <v>20.919999999999998</v>
      </c>
      <c r="K148" s="7">
        <v>2009</v>
      </c>
      <c r="L148" s="7" t="s">
        <v>14</v>
      </c>
      <c r="M148" s="8">
        <v>1.6113333333333333</v>
      </c>
      <c r="N148" s="7">
        <v>7</v>
      </c>
      <c r="O148" t="s">
        <v>33</v>
      </c>
      <c r="P148" s="2">
        <f t="shared" si="11"/>
        <v>11.279333333333334</v>
      </c>
      <c r="Q148" s="2">
        <f t="shared" si="12"/>
        <v>338.38</v>
      </c>
      <c r="R148" s="12">
        <f>VLOOKUP(O148,'YEARLY BUDGET'!A:B,2,FALSE)</f>
        <v>9600</v>
      </c>
      <c r="S148" s="27">
        <f t="shared" si="13"/>
        <v>9261.6200000000008</v>
      </c>
      <c r="T148" t="str">
        <f t="shared" si="14"/>
        <v>FAVORABLE</v>
      </c>
    </row>
    <row r="149" spans="1:20" x14ac:dyDescent="0.25">
      <c r="A149" s="4">
        <v>39873</v>
      </c>
      <c r="B149" s="5">
        <v>22.98</v>
      </c>
      <c r="C149" s="6">
        <v>0.13400000000000001</v>
      </c>
      <c r="D149" s="7" t="s">
        <v>3</v>
      </c>
      <c r="E149" s="8">
        <v>1338.07954545455</v>
      </c>
      <c r="F149" s="7">
        <v>3</v>
      </c>
      <c r="G149" s="7">
        <v>1</v>
      </c>
      <c r="H149" s="7" t="s">
        <v>40</v>
      </c>
      <c r="I149" s="8">
        <f t="shared" si="10"/>
        <v>1374.4595454545502</v>
      </c>
      <c r="J149" s="9">
        <v>13.4</v>
      </c>
      <c r="K149" s="7">
        <v>2009</v>
      </c>
      <c r="L149" s="7" t="s">
        <v>14</v>
      </c>
      <c r="M149" s="8">
        <v>45.815318181818341</v>
      </c>
      <c r="N149" s="7">
        <v>5</v>
      </c>
      <c r="O149" t="s">
        <v>31</v>
      </c>
      <c r="P149" s="2">
        <f t="shared" si="11"/>
        <v>229.07659090909169</v>
      </c>
      <c r="Q149" s="2">
        <f t="shared" si="12"/>
        <v>6872.2977272727512</v>
      </c>
      <c r="R149" s="12">
        <f>VLOOKUP(O149,'YEARLY BUDGET'!A:B,2,FALSE)</f>
        <v>82000</v>
      </c>
      <c r="S149" s="27">
        <f t="shared" si="13"/>
        <v>75127.702272727242</v>
      </c>
      <c r="T149" t="str">
        <f t="shared" si="14"/>
        <v>FAVORABLE</v>
      </c>
    </row>
    <row r="150" spans="1:20" x14ac:dyDescent="0.25">
      <c r="A150" s="4">
        <v>39873</v>
      </c>
      <c r="B150" s="5">
        <v>22.98</v>
      </c>
      <c r="C150" s="6">
        <v>0.13400000000000001</v>
      </c>
      <c r="D150" s="7" t="s">
        <v>4</v>
      </c>
      <c r="E150" s="8">
        <v>3770.875</v>
      </c>
      <c r="F150" s="7">
        <v>3</v>
      </c>
      <c r="G150" s="7">
        <v>1</v>
      </c>
      <c r="H150" s="7" t="s">
        <v>40</v>
      </c>
      <c r="I150" s="8">
        <f t="shared" si="10"/>
        <v>3807.2550000000001</v>
      </c>
      <c r="J150" s="9">
        <v>13.4</v>
      </c>
      <c r="K150" s="7">
        <v>2009</v>
      </c>
      <c r="L150" s="7" t="s">
        <v>14</v>
      </c>
      <c r="M150" s="8">
        <v>126.9085</v>
      </c>
      <c r="N150" s="7">
        <v>8</v>
      </c>
      <c r="O150" t="s">
        <v>34</v>
      </c>
      <c r="P150" s="2">
        <f t="shared" si="11"/>
        <v>1015.268</v>
      </c>
      <c r="Q150" s="2">
        <f t="shared" si="12"/>
        <v>30458.04</v>
      </c>
      <c r="R150" s="12">
        <f>VLOOKUP(O150,'YEARLY BUDGET'!A:B,2,FALSE)</f>
        <v>61200</v>
      </c>
      <c r="S150" s="27">
        <f t="shared" si="13"/>
        <v>30741.96</v>
      </c>
      <c r="T150" t="str">
        <f t="shared" si="14"/>
        <v>FAVORABLE</v>
      </c>
    </row>
    <row r="151" spans="1:20" x14ac:dyDescent="0.25">
      <c r="A151" s="4">
        <v>39873</v>
      </c>
      <c r="B151" s="5">
        <v>22.98</v>
      </c>
      <c r="C151" s="6">
        <v>0.13400000000000001</v>
      </c>
      <c r="D151" s="7" t="s">
        <v>5</v>
      </c>
      <c r="E151" s="8">
        <v>9710.7272727272702</v>
      </c>
      <c r="F151" s="7">
        <v>3</v>
      </c>
      <c r="G151" s="7">
        <v>1</v>
      </c>
      <c r="H151" s="7" t="s">
        <v>40</v>
      </c>
      <c r="I151" s="8">
        <f t="shared" si="10"/>
        <v>9747.1072727272694</v>
      </c>
      <c r="J151" s="9">
        <v>13.4</v>
      </c>
      <c r="K151" s="7">
        <v>2009</v>
      </c>
      <c r="L151" s="7" t="s">
        <v>14</v>
      </c>
      <c r="M151" s="8">
        <v>324.90357575757565</v>
      </c>
      <c r="N151" s="7">
        <v>7</v>
      </c>
      <c r="O151" t="s">
        <v>33</v>
      </c>
      <c r="P151" s="2">
        <f t="shared" si="11"/>
        <v>2274.3250303030295</v>
      </c>
      <c r="Q151" s="2">
        <f t="shared" si="12"/>
        <v>68229.750909090886</v>
      </c>
      <c r="R151" s="12">
        <f>VLOOKUP(O151,'YEARLY BUDGET'!A:B,2,FALSE)</f>
        <v>9600</v>
      </c>
      <c r="S151" s="27">
        <f t="shared" si="13"/>
        <v>-58629.750909090886</v>
      </c>
      <c r="T151" t="str">
        <f t="shared" si="14"/>
        <v>UNFAVORABLE</v>
      </c>
    </row>
    <row r="152" spans="1:20" x14ac:dyDescent="0.25">
      <c r="A152" s="4">
        <v>39873</v>
      </c>
      <c r="B152" s="5">
        <v>22.98</v>
      </c>
      <c r="C152" s="6">
        <v>0.13400000000000001</v>
      </c>
      <c r="D152" s="7" t="s">
        <v>6</v>
      </c>
      <c r="E152" s="8">
        <v>3.96</v>
      </c>
      <c r="F152" s="7">
        <v>3</v>
      </c>
      <c r="G152" s="7">
        <v>1</v>
      </c>
      <c r="H152" s="7" t="s">
        <v>40</v>
      </c>
      <c r="I152" s="8">
        <f t="shared" si="10"/>
        <v>40.340000000000003</v>
      </c>
      <c r="J152" s="9">
        <v>13.4</v>
      </c>
      <c r="K152" s="7">
        <v>2009</v>
      </c>
      <c r="L152" s="7" t="s">
        <v>14</v>
      </c>
      <c r="M152" s="8">
        <v>1.3446666666666667</v>
      </c>
      <c r="N152" s="7">
        <v>8</v>
      </c>
      <c r="O152" t="s">
        <v>34</v>
      </c>
      <c r="P152" s="2">
        <f t="shared" si="11"/>
        <v>10.757333333333333</v>
      </c>
      <c r="Q152" s="2">
        <f t="shared" si="12"/>
        <v>322.72000000000003</v>
      </c>
      <c r="R152" s="12">
        <f>VLOOKUP(O152,'YEARLY BUDGET'!A:B,2,FALSE)</f>
        <v>61200</v>
      </c>
      <c r="S152" s="27">
        <f t="shared" si="13"/>
        <v>60877.279999999999</v>
      </c>
      <c r="T152" t="str">
        <f t="shared" si="14"/>
        <v>FAVORABLE</v>
      </c>
    </row>
    <row r="153" spans="1:20" x14ac:dyDescent="0.25">
      <c r="A153" s="4">
        <v>39904</v>
      </c>
      <c r="B153" s="5">
        <v>23.04</v>
      </c>
      <c r="C153" s="6">
        <v>0.21729999999999999</v>
      </c>
      <c r="D153" s="7" t="s">
        <v>3</v>
      </c>
      <c r="E153" s="8">
        <v>1431.8125</v>
      </c>
      <c r="F153" s="7">
        <v>4</v>
      </c>
      <c r="G153" s="7">
        <v>4</v>
      </c>
      <c r="H153" s="7" t="s">
        <v>41</v>
      </c>
      <c r="I153" s="8">
        <f t="shared" si="10"/>
        <v>1476.5825</v>
      </c>
      <c r="J153" s="9">
        <v>21.73</v>
      </c>
      <c r="K153" s="7">
        <v>2009</v>
      </c>
      <c r="L153" s="7" t="s">
        <v>17</v>
      </c>
      <c r="M153" s="8">
        <v>49.219416666666667</v>
      </c>
      <c r="N153" s="7">
        <v>4</v>
      </c>
      <c r="O153" t="s">
        <v>30</v>
      </c>
      <c r="P153" s="2">
        <f t="shared" si="11"/>
        <v>196.87766666666667</v>
      </c>
      <c r="Q153" s="2">
        <f t="shared" si="12"/>
        <v>5906.33</v>
      </c>
      <c r="R153" s="12">
        <f>VLOOKUP(O153,'YEARLY BUDGET'!A:B,2,FALSE)</f>
        <v>4200</v>
      </c>
      <c r="S153" s="27">
        <f t="shared" si="13"/>
        <v>-1706.33</v>
      </c>
      <c r="T153" t="str">
        <f t="shared" si="14"/>
        <v>UNFAVORABLE</v>
      </c>
    </row>
    <row r="154" spans="1:20" x14ac:dyDescent="0.25">
      <c r="A154" s="4">
        <v>39904</v>
      </c>
      <c r="B154" s="5">
        <v>23.04</v>
      </c>
      <c r="C154" s="6">
        <v>0.21729999999999999</v>
      </c>
      <c r="D154" s="7" t="s">
        <v>4</v>
      </c>
      <c r="E154" s="8">
        <v>4436.9250000000002</v>
      </c>
      <c r="F154" s="7">
        <v>4</v>
      </c>
      <c r="G154" s="7">
        <v>4</v>
      </c>
      <c r="H154" s="7" t="s">
        <v>41</v>
      </c>
      <c r="I154" s="8">
        <f t="shared" si="10"/>
        <v>4481.6949999999997</v>
      </c>
      <c r="J154" s="9">
        <v>21.73</v>
      </c>
      <c r="K154" s="7">
        <v>2009</v>
      </c>
      <c r="L154" s="7" t="s">
        <v>17</v>
      </c>
      <c r="M154" s="8">
        <v>149.38983333333331</v>
      </c>
      <c r="N154" s="7">
        <v>9</v>
      </c>
      <c r="O154" t="s">
        <v>35</v>
      </c>
      <c r="P154" s="2">
        <f t="shared" si="11"/>
        <v>1344.5084999999999</v>
      </c>
      <c r="Q154" s="2">
        <f t="shared" si="12"/>
        <v>40335.254999999997</v>
      </c>
      <c r="R154" s="12">
        <f>VLOOKUP(O154,'YEARLY BUDGET'!A:B,2,FALSE)</f>
        <v>7800</v>
      </c>
      <c r="S154" s="27">
        <f t="shared" si="13"/>
        <v>-32535.254999999997</v>
      </c>
      <c r="T154" t="str">
        <f t="shared" si="14"/>
        <v>UNFAVORABLE</v>
      </c>
    </row>
    <row r="155" spans="1:20" x14ac:dyDescent="0.25">
      <c r="A155" s="4">
        <v>39904</v>
      </c>
      <c r="B155" s="5">
        <v>23.04</v>
      </c>
      <c r="C155" s="6">
        <v>0.21729999999999999</v>
      </c>
      <c r="D155" s="7" t="s">
        <v>5</v>
      </c>
      <c r="E155" s="8">
        <v>11331.6</v>
      </c>
      <c r="F155" s="7">
        <v>4</v>
      </c>
      <c r="G155" s="7">
        <v>4</v>
      </c>
      <c r="H155" s="7" t="s">
        <v>41</v>
      </c>
      <c r="I155" s="8">
        <f t="shared" si="10"/>
        <v>11376.37</v>
      </c>
      <c r="J155" s="9">
        <v>21.73</v>
      </c>
      <c r="K155" s="7">
        <v>2009</v>
      </c>
      <c r="L155" s="7" t="s">
        <v>17</v>
      </c>
      <c r="M155" s="8">
        <v>379.21233333333333</v>
      </c>
      <c r="N155" s="7">
        <v>5</v>
      </c>
      <c r="O155" t="s">
        <v>31</v>
      </c>
      <c r="P155" s="2">
        <f t="shared" si="11"/>
        <v>1896.0616666666667</v>
      </c>
      <c r="Q155" s="2">
        <f t="shared" si="12"/>
        <v>56881.85</v>
      </c>
      <c r="R155" s="12">
        <f>VLOOKUP(O155,'YEARLY BUDGET'!A:B,2,FALSE)</f>
        <v>82000</v>
      </c>
      <c r="S155" s="27">
        <f t="shared" si="13"/>
        <v>25118.15</v>
      </c>
      <c r="T155" t="str">
        <f t="shared" si="14"/>
        <v>FAVORABLE</v>
      </c>
    </row>
    <row r="156" spans="1:20" x14ac:dyDescent="0.25">
      <c r="A156" s="4">
        <v>39904</v>
      </c>
      <c r="B156" s="5">
        <v>23.04</v>
      </c>
      <c r="C156" s="6">
        <v>0.21729999999999999</v>
      </c>
      <c r="D156" s="7" t="s">
        <v>6</v>
      </c>
      <c r="E156" s="8">
        <v>3.5</v>
      </c>
      <c r="F156" s="7">
        <v>4</v>
      </c>
      <c r="G156" s="7">
        <v>4</v>
      </c>
      <c r="H156" s="7" t="s">
        <v>41</v>
      </c>
      <c r="I156" s="8">
        <f t="shared" si="10"/>
        <v>48.269999999999996</v>
      </c>
      <c r="J156" s="9">
        <v>21.73</v>
      </c>
      <c r="K156" s="7">
        <v>2009</v>
      </c>
      <c r="L156" s="7" t="s">
        <v>17</v>
      </c>
      <c r="M156" s="8">
        <v>1.6089999999999998</v>
      </c>
      <c r="N156" s="7">
        <v>5</v>
      </c>
      <c r="O156" t="s">
        <v>31</v>
      </c>
      <c r="P156" s="2">
        <f t="shared" si="11"/>
        <v>8.0449999999999982</v>
      </c>
      <c r="Q156" s="2">
        <f t="shared" si="12"/>
        <v>241.34999999999994</v>
      </c>
      <c r="R156" s="12">
        <f>VLOOKUP(O156,'YEARLY BUDGET'!A:B,2,FALSE)</f>
        <v>82000</v>
      </c>
      <c r="S156" s="27">
        <f t="shared" si="13"/>
        <v>81758.649999999994</v>
      </c>
      <c r="T156" t="str">
        <f t="shared" si="14"/>
        <v>FAVORABLE</v>
      </c>
    </row>
    <row r="157" spans="1:20" x14ac:dyDescent="0.25">
      <c r="A157" s="4">
        <v>39934</v>
      </c>
      <c r="B157" s="5">
        <v>23.01</v>
      </c>
      <c r="C157" s="6">
        <v>0.1643</v>
      </c>
      <c r="D157" s="7" t="s">
        <v>3</v>
      </c>
      <c r="E157" s="8">
        <v>1466.6710526315801</v>
      </c>
      <c r="F157" s="7">
        <v>5</v>
      </c>
      <c r="G157" s="7">
        <v>6</v>
      </c>
      <c r="H157" s="7" t="s">
        <v>42</v>
      </c>
      <c r="I157" s="8">
        <f t="shared" si="10"/>
        <v>1506.1110526315802</v>
      </c>
      <c r="J157" s="9">
        <v>16.43</v>
      </c>
      <c r="K157" s="7">
        <v>2009</v>
      </c>
      <c r="L157" s="7" t="s">
        <v>19</v>
      </c>
      <c r="M157" s="8">
        <v>50.203701754386003</v>
      </c>
      <c r="N157" s="7">
        <v>10</v>
      </c>
      <c r="O157" t="s">
        <v>35</v>
      </c>
      <c r="P157" s="2">
        <f t="shared" si="11"/>
        <v>502.03701754386003</v>
      </c>
      <c r="Q157" s="2">
        <f t="shared" si="12"/>
        <v>15061.110526315801</v>
      </c>
      <c r="R157" s="12">
        <f>VLOOKUP(O157,'YEARLY BUDGET'!A:B,2,FALSE)</f>
        <v>7800</v>
      </c>
      <c r="S157" s="27">
        <f t="shared" si="13"/>
        <v>-7261.1105263158006</v>
      </c>
      <c r="T157" t="str">
        <f t="shared" si="14"/>
        <v>UNFAVORABLE</v>
      </c>
    </row>
    <row r="158" spans="1:20" x14ac:dyDescent="0.25">
      <c r="A158" s="4">
        <v>39934</v>
      </c>
      <c r="B158" s="5">
        <v>23.01</v>
      </c>
      <c r="C158" s="6">
        <v>0.1643</v>
      </c>
      <c r="D158" s="7" t="s">
        <v>4</v>
      </c>
      <c r="E158" s="8">
        <v>4591.46052631579</v>
      </c>
      <c r="F158" s="7">
        <v>5</v>
      </c>
      <c r="G158" s="7">
        <v>6</v>
      </c>
      <c r="H158" s="7" t="s">
        <v>42</v>
      </c>
      <c r="I158" s="8">
        <f t="shared" si="10"/>
        <v>4630.9005263157906</v>
      </c>
      <c r="J158" s="9">
        <v>16.43</v>
      </c>
      <c r="K158" s="7">
        <v>2009</v>
      </c>
      <c r="L158" s="7" t="s">
        <v>19</v>
      </c>
      <c r="M158" s="8">
        <v>154.36335087719303</v>
      </c>
      <c r="N158" s="7">
        <v>3</v>
      </c>
      <c r="O158" t="s">
        <v>29</v>
      </c>
      <c r="P158" s="2">
        <f t="shared" si="11"/>
        <v>463.09005263157906</v>
      </c>
      <c r="Q158" s="2">
        <f t="shared" si="12"/>
        <v>13892.701578947372</v>
      </c>
      <c r="R158" s="12">
        <f>VLOOKUP(O158,'YEARLY BUDGET'!A:B,2,FALSE)</f>
        <v>14750</v>
      </c>
      <c r="S158" s="27">
        <f t="shared" si="13"/>
        <v>857.29842105262833</v>
      </c>
      <c r="T158" t="str">
        <f t="shared" si="14"/>
        <v>FAVORABLE</v>
      </c>
    </row>
    <row r="159" spans="1:20" x14ac:dyDescent="0.25">
      <c r="A159" s="4">
        <v>39934</v>
      </c>
      <c r="B159" s="5">
        <v>23.01</v>
      </c>
      <c r="C159" s="6">
        <v>0.1643</v>
      </c>
      <c r="D159" s="7" t="s">
        <v>5</v>
      </c>
      <c r="E159" s="8">
        <v>12720.0789473684</v>
      </c>
      <c r="F159" s="7">
        <v>5</v>
      </c>
      <c r="G159" s="7">
        <v>6</v>
      </c>
      <c r="H159" s="7" t="s">
        <v>42</v>
      </c>
      <c r="I159" s="8">
        <f t="shared" si="10"/>
        <v>12759.5189473684</v>
      </c>
      <c r="J159" s="9">
        <v>16.43</v>
      </c>
      <c r="K159" s="7">
        <v>2009</v>
      </c>
      <c r="L159" s="7" t="s">
        <v>19</v>
      </c>
      <c r="M159" s="8">
        <v>425.31729824561336</v>
      </c>
      <c r="N159" s="7">
        <v>3</v>
      </c>
      <c r="O159" t="s">
        <v>29</v>
      </c>
      <c r="P159" s="2">
        <f t="shared" si="11"/>
        <v>1275.9518947368401</v>
      </c>
      <c r="Q159" s="2">
        <f t="shared" si="12"/>
        <v>38278.556842105201</v>
      </c>
      <c r="R159" s="12">
        <f>VLOOKUP(O159,'YEARLY BUDGET'!A:B,2,FALSE)</f>
        <v>14750</v>
      </c>
      <c r="S159" s="27">
        <f t="shared" si="13"/>
        <v>-23528.556842105201</v>
      </c>
      <c r="T159" t="str">
        <f t="shared" si="14"/>
        <v>UNFAVORABLE</v>
      </c>
    </row>
    <row r="160" spans="1:20" x14ac:dyDescent="0.25">
      <c r="A160" s="4">
        <v>39934</v>
      </c>
      <c r="B160" s="5">
        <v>23.01</v>
      </c>
      <c r="C160" s="6">
        <v>0.1643</v>
      </c>
      <c r="D160" s="7" t="s">
        <v>6</v>
      </c>
      <c r="E160" s="8">
        <v>3.83</v>
      </c>
      <c r="F160" s="7">
        <v>5</v>
      </c>
      <c r="G160" s="7">
        <v>6</v>
      </c>
      <c r="H160" s="7" t="s">
        <v>42</v>
      </c>
      <c r="I160" s="8">
        <f t="shared" si="10"/>
        <v>43.269999999999996</v>
      </c>
      <c r="J160" s="9">
        <v>16.43</v>
      </c>
      <c r="K160" s="7">
        <v>2009</v>
      </c>
      <c r="L160" s="7" t="s">
        <v>19</v>
      </c>
      <c r="M160" s="8">
        <v>1.4423333333333332</v>
      </c>
      <c r="N160" s="7">
        <v>2</v>
      </c>
      <c r="O160" t="s">
        <v>28</v>
      </c>
      <c r="P160" s="2">
        <f t="shared" si="11"/>
        <v>2.8846666666666665</v>
      </c>
      <c r="Q160" s="2">
        <f t="shared" si="12"/>
        <v>86.539999999999992</v>
      </c>
      <c r="R160" s="12">
        <f>VLOOKUP(O160,'YEARLY BUDGET'!A:B,2,FALSE)</f>
        <v>16500</v>
      </c>
      <c r="S160" s="27">
        <f t="shared" si="13"/>
        <v>16413.46</v>
      </c>
      <c r="T160" t="str">
        <f t="shared" si="14"/>
        <v>FAVORABLE</v>
      </c>
    </row>
    <row r="161" spans="1:20" x14ac:dyDescent="0.25">
      <c r="A161" s="4">
        <v>39965</v>
      </c>
      <c r="B161" s="5">
        <v>23.02</v>
      </c>
      <c r="C161" s="6">
        <v>0.23280000000000001</v>
      </c>
      <c r="D161" s="7" t="s">
        <v>3</v>
      </c>
      <c r="E161" s="8">
        <v>1579.6272727272701</v>
      </c>
      <c r="F161" s="7">
        <v>6</v>
      </c>
      <c r="G161" s="7">
        <v>2</v>
      </c>
      <c r="H161" s="7" t="s">
        <v>43</v>
      </c>
      <c r="I161" s="8">
        <f t="shared" si="10"/>
        <v>1625.9272727272701</v>
      </c>
      <c r="J161" s="9">
        <v>23.28</v>
      </c>
      <c r="K161" s="7">
        <v>2009</v>
      </c>
      <c r="L161" s="7" t="s">
        <v>15</v>
      </c>
      <c r="M161" s="8">
        <v>54.19757575757567</v>
      </c>
      <c r="N161" s="7">
        <v>9</v>
      </c>
      <c r="O161" t="s">
        <v>35</v>
      </c>
      <c r="P161" s="2">
        <f t="shared" si="11"/>
        <v>487.77818181818105</v>
      </c>
      <c r="Q161" s="2">
        <f t="shared" si="12"/>
        <v>14633.345454545431</v>
      </c>
      <c r="R161" s="12">
        <f>VLOOKUP(O161,'YEARLY BUDGET'!A:B,2,FALSE)</f>
        <v>7800</v>
      </c>
      <c r="S161" s="27">
        <f t="shared" si="13"/>
        <v>-6833.3454545454315</v>
      </c>
      <c r="T161" t="str">
        <f t="shared" si="14"/>
        <v>UNFAVORABLE</v>
      </c>
    </row>
    <row r="162" spans="1:20" x14ac:dyDescent="0.25">
      <c r="A162" s="4">
        <v>39965</v>
      </c>
      <c r="B162" s="5">
        <v>23.02</v>
      </c>
      <c r="C162" s="6">
        <v>0.23280000000000001</v>
      </c>
      <c r="D162" s="7" t="s">
        <v>4</v>
      </c>
      <c r="E162" s="8">
        <v>5015.4318181818198</v>
      </c>
      <c r="F162" s="7">
        <v>6</v>
      </c>
      <c r="G162" s="7">
        <v>2</v>
      </c>
      <c r="H162" s="7" t="s">
        <v>43</v>
      </c>
      <c r="I162" s="8">
        <f t="shared" si="10"/>
        <v>5061.73181818182</v>
      </c>
      <c r="J162" s="9">
        <v>23.28</v>
      </c>
      <c r="K162" s="7">
        <v>2009</v>
      </c>
      <c r="L162" s="7" t="s">
        <v>15</v>
      </c>
      <c r="M162" s="8">
        <v>168.72439393939399</v>
      </c>
      <c r="N162" s="7">
        <v>7</v>
      </c>
      <c r="O162" t="s">
        <v>33</v>
      </c>
      <c r="P162" s="2">
        <f t="shared" si="11"/>
        <v>1181.0707575757579</v>
      </c>
      <c r="Q162" s="2">
        <f t="shared" si="12"/>
        <v>35432.122727272734</v>
      </c>
      <c r="R162" s="12">
        <f>VLOOKUP(O162,'YEARLY BUDGET'!A:B,2,FALSE)</f>
        <v>9600</v>
      </c>
      <c r="S162" s="27">
        <f t="shared" si="13"/>
        <v>-25832.122727272734</v>
      </c>
      <c r="T162" t="str">
        <f t="shared" si="14"/>
        <v>UNFAVORABLE</v>
      </c>
    </row>
    <row r="163" spans="1:20" x14ac:dyDescent="0.25">
      <c r="A163" s="4">
        <v>39965</v>
      </c>
      <c r="B163" s="5">
        <v>23.02</v>
      </c>
      <c r="C163" s="6">
        <v>0.23280000000000001</v>
      </c>
      <c r="D163" s="7" t="s">
        <v>5</v>
      </c>
      <c r="E163" s="8">
        <v>14944.3636363636</v>
      </c>
      <c r="F163" s="7">
        <v>6</v>
      </c>
      <c r="G163" s="7">
        <v>2</v>
      </c>
      <c r="H163" s="7" t="s">
        <v>43</v>
      </c>
      <c r="I163" s="8">
        <f t="shared" si="10"/>
        <v>14990.663636363601</v>
      </c>
      <c r="J163" s="9">
        <v>23.28</v>
      </c>
      <c r="K163" s="7">
        <v>2009</v>
      </c>
      <c r="L163" s="7" t="s">
        <v>15</v>
      </c>
      <c r="M163" s="8">
        <v>499.68878787878668</v>
      </c>
      <c r="N163" s="7">
        <v>7</v>
      </c>
      <c r="O163" t="s">
        <v>33</v>
      </c>
      <c r="P163" s="2">
        <f t="shared" si="11"/>
        <v>3497.8215151515069</v>
      </c>
      <c r="Q163" s="2">
        <f t="shared" si="12"/>
        <v>104934.64545454521</v>
      </c>
      <c r="R163" s="12">
        <f>VLOOKUP(O163,'YEARLY BUDGET'!A:B,2,FALSE)</f>
        <v>9600</v>
      </c>
      <c r="S163" s="27">
        <f t="shared" si="13"/>
        <v>-95334.645454545214</v>
      </c>
      <c r="T163" t="str">
        <f t="shared" si="14"/>
        <v>UNFAVORABLE</v>
      </c>
    </row>
    <row r="164" spans="1:20" x14ac:dyDescent="0.25">
      <c r="A164" s="4">
        <v>39965</v>
      </c>
      <c r="B164" s="5">
        <v>23.02</v>
      </c>
      <c r="C164" s="6">
        <v>0.23280000000000001</v>
      </c>
      <c r="D164" s="7" t="s">
        <v>6</v>
      </c>
      <c r="E164" s="8">
        <v>3.8</v>
      </c>
      <c r="F164" s="7">
        <v>6</v>
      </c>
      <c r="G164" s="7">
        <v>2</v>
      </c>
      <c r="H164" s="7" t="s">
        <v>43</v>
      </c>
      <c r="I164" s="8">
        <f t="shared" si="10"/>
        <v>50.1</v>
      </c>
      <c r="J164" s="9">
        <v>23.28</v>
      </c>
      <c r="K164" s="7">
        <v>2009</v>
      </c>
      <c r="L164" s="7" t="s">
        <v>15</v>
      </c>
      <c r="M164" s="8">
        <v>1.6700000000000002</v>
      </c>
      <c r="N164" s="7">
        <v>10</v>
      </c>
      <c r="O164" t="s">
        <v>35</v>
      </c>
      <c r="P164" s="2">
        <f t="shared" si="11"/>
        <v>16.700000000000003</v>
      </c>
      <c r="Q164" s="2">
        <f t="shared" si="12"/>
        <v>501.00000000000011</v>
      </c>
      <c r="R164" s="12">
        <f>VLOOKUP(O164,'YEARLY BUDGET'!A:B,2,FALSE)</f>
        <v>7800</v>
      </c>
      <c r="S164" s="27">
        <f t="shared" si="13"/>
        <v>7299</v>
      </c>
      <c r="T164" t="str">
        <f t="shared" si="14"/>
        <v>FAVORABLE</v>
      </c>
    </row>
    <row r="165" spans="1:20" x14ac:dyDescent="0.25">
      <c r="A165" s="4">
        <v>39995</v>
      </c>
      <c r="B165" s="5">
        <v>23.09</v>
      </c>
      <c r="C165" s="6">
        <v>0.159</v>
      </c>
      <c r="D165" s="7" t="s">
        <v>3</v>
      </c>
      <c r="E165" s="8">
        <v>1670.5565217391299</v>
      </c>
      <c r="F165" s="7">
        <v>7</v>
      </c>
      <c r="G165" s="7">
        <v>4</v>
      </c>
      <c r="H165" s="7" t="s">
        <v>44</v>
      </c>
      <c r="I165" s="8">
        <f t="shared" si="10"/>
        <v>1709.54652173913</v>
      </c>
      <c r="J165" s="9">
        <v>15.9</v>
      </c>
      <c r="K165" s="7">
        <v>2009</v>
      </c>
      <c r="L165" s="7" t="s">
        <v>17</v>
      </c>
      <c r="M165" s="8">
        <v>56.984884057971001</v>
      </c>
      <c r="N165" s="7">
        <v>9</v>
      </c>
      <c r="O165" t="s">
        <v>35</v>
      </c>
      <c r="P165" s="2">
        <f t="shared" si="11"/>
        <v>512.86395652173906</v>
      </c>
      <c r="Q165" s="2">
        <f t="shared" si="12"/>
        <v>15385.918695652172</v>
      </c>
      <c r="R165" s="12">
        <f>VLOOKUP(O165,'YEARLY BUDGET'!A:B,2,FALSE)</f>
        <v>7800</v>
      </c>
      <c r="S165" s="27">
        <f t="shared" si="13"/>
        <v>-7585.9186956521717</v>
      </c>
      <c r="T165" t="str">
        <f t="shared" si="14"/>
        <v>UNFAVORABLE</v>
      </c>
    </row>
    <row r="166" spans="1:20" x14ac:dyDescent="0.25">
      <c r="A166" s="4">
        <v>39995</v>
      </c>
      <c r="B166" s="5">
        <v>23.09</v>
      </c>
      <c r="C166" s="6">
        <v>0.159</v>
      </c>
      <c r="D166" s="7" t="s">
        <v>4</v>
      </c>
      <c r="E166" s="8">
        <v>5228.4130434782601</v>
      </c>
      <c r="F166" s="7">
        <v>7</v>
      </c>
      <c r="G166" s="7">
        <v>4</v>
      </c>
      <c r="H166" s="7" t="s">
        <v>44</v>
      </c>
      <c r="I166" s="8">
        <f t="shared" si="10"/>
        <v>5267.4030434782599</v>
      </c>
      <c r="J166" s="9">
        <v>15.9</v>
      </c>
      <c r="K166" s="7">
        <v>2009</v>
      </c>
      <c r="L166" s="7" t="s">
        <v>17</v>
      </c>
      <c r="M166" s="8">
        <v>175.58010144927533</v>
      </c>
      <c r="N166" s="7">
        <v>7</v>
      </c>
      <c r="O166" t="s">
        <v>33</v>
      </c>
      <c r="P166" s="2">
        <f t="shared" si="11"/>
        <v>1229.0607101449273</v>
      </c>
      <c r="Q166" s="2">
        <f t="shared" si="12"/>
        <v>36871.821304347817</v>
      </c>
      <c r="R166" s="12">
        <f>VLOOKUP(O166,'YEARLY BUDGET'!A:B,2,FALSE)</f>
        <v>9600</v>
      </c>
      <c r="S166" s="27">
        <f t="shared" si="13"/>
        <v>-27271.821304347817</v>
      </c>
      <c r="T166" t="str">
        <f t="shared" si="14"/>
        <v>UNFAVORABLE</v>
      </c>
    </row>
    <row r="167" spans="1:20" x14ac:dyDescent="0.25">
      <c r="A167" s="4">
        <v>39995</v>
      </c>
      <c r="B167" s="5">
        <v>23.09</v>
      </c>
      <c r="C167" s="6">
        <v>0.159</v>
      </c>
      <c r="D167" s="7" t="s">
        <v>5</v>
      </c>
      <c r="E167" s="8">
        <v>16017.391304347801</v>
      </c>
      <c r="F167" s="7">
        <v>7</v>
      </c>
      <c r="G167" s="7">
        <v>4</v>
      </c>
      <c r="H167" s="7" t="s">
        <v>44</v>
      </c>
      <c r="I167" s="8">
        <f t="shared" si="10"/>
        <v>16056.3813043478</v>
      </c>
      <c r="J167" s="9">
        <v>15.9</v>
      </c>
      <c r="K167" s="7">
        <v>2009</v>
      </c>
      <c r="L167" s="7" t="s">
        <v>17</v>
      </c>
      <c r="M167" s="8">
        <v>535.21271014492663</v>
      </c>
      <c r="N167" s="7">
        <v>7</v>
      </c>
      <c r="O167" t="s">
        <v>33</v>
      </c>
      <c r="P167" s="2">
        <f t="shared" si="11"/>
        <v>3746.4889710144862</v>
      </c>
      <c r="Q167" s="2">
        <f t="shared" si="12"/>
        <v>112394.66913043459</v>
      </c>
      <c r="R167" s="12">
        <f>VLOOKUP(O167,'YEARLY BUDGET'!A:B,2,FALSE)</f>
        <v>9600</v>
      </c>
      <c r="S167" s="27">
        <f t="shared" si="13"/>
        <v>-102794.66913043459</v>
      </c>
      <c r="T167" t="str">
        <f t="shared" si="14"/>
        <v>UNFAVORABLE</v>
      </c>
    </row>
    <row r="168" spans="1:20" x14ac:dyDescent="0.25">
      <c r="A168" s="4">
        <v>39995</v>
      </c>
      <c r="B168" s="5">
        <v>23.09</v>
      </c>
      <c r="C168" s="6">
        <v>0.159</v>
      </c>
      <c r="D168" s="7" t="s">
        <v>6</v>
      </c>
      <c r="E168" s="8">
        <v>3.38</v>
      </c>
      <c r="F168" s="7">
        <v>7</v>
      </c>
      <c r="G168" s="7">
        <v>4</v>
      </c>
      <c r="H168" s="7" t="s">
        <v>44</v>
      </c>
      <c r="I168" s="8">
        <f t="shared" si="10"/>
        <v>42.370000000000005</v>
      </c>
      <c r="J168" s="9">
        <v>15.9</v>
      </c>
      <c r="K168" s="7">
        <v>2009</v>
      </c>
      <c r="L168" s="7" t="s">
        <v>17</v>
      </c>
      <c r="M168" s="8">
        <v>1.4123333333333334</v>
      </c>
      <c r="N168" s="7">
        <v>7</v>
      </c>
      <c r="O168" t="s">
        <v>33</v>
      </c>
      <c r="P168" s="2">
        <f t="shared" si="11"/>
        <v>9.8863333333333347</v>
      </c>
      <c r="Q168" s="2">
        <f t="shared" si="12"/>
        <v>296.59000000000003</v>
      </c>
      <c r="R168" s="12">
        <f>VLOOKUP(O168,'YEARLY BUDGET'!A:B,2,FALSE)</f>
        <v>9600</v>
      </c>
      <c r="S168" s="27">
        <f t="shared" si="13"/>
        <v>9303.41</v>
      </c>
      <c r="T168" t="str">
        <f t="shared" si="14"/>
        <v>FAVORABLE</v>
      </c>
    </row>
    <row r="169" spans="1:20" x14ac:dyDescent="0.25">
      <c r="A169" s="4">
        <v>40026</v>
      </c>
      <c r="B169" s="5">
        <v>23.1</v>
      </c>
      <c r="C169" s="6">
        <v>0.29480000000000001</v>
      </c>
      <c r="D169" s="7" t="s">
        <v>3</v>
      </c>
      <c r="E169" s="8">
        <v>1927.6375</v>
      </c>
      <c r="F169" s="7">
        <v>8</v>
      </c>
      <c r="G169" s="7">
        <v>7</v>
      </c>
      <c r="H169" s="7" t="s">
        <v>45</v>
      </c>
      <c r="I169" s="8">
        <f t="shared" si="10"/>
        <v>1980.2175</v>
      </c>
      <c r="J169" s="9">
        <v>29.48</v>
      </c>
      <c r="K169" s="7">
        <v>2009</v>
      </c>
      <c r="L169" s="7" t="s">
        <v>20</v>
      </c>
      <c r="M169" s="8">
        <v>66.007249999999999</v>
      </c>
      <c r="N169" s="7">
        <v>2</v>
      </c>
      <c r="O169" t="s">
        <v>28</v>
      </c>
      <c r="P169" s="2">
        <f t="shared" si="11"/>
        <v>132.0145</v>
      </c>
      <c r="Q169" s="2">
        <f t="shared" si="12"/>
        <v>3960.4349999999999</v>
      </c>
      <c r="R169" s="12">
        <f>VLOOKUP(O169,'YEARLY BUDGET'!A:B,2,FALSE)</f>
        <v>16500</v>
      </c>
      <c r="S169" s="27">
        <f t="shared" si="13"/>
        <v>12539.565000000001</v>
      </c>
      <c r="T169" t="str">
        <f t="shared" si="14"/>
        <v>FAVORABLE</v>
      </c>
    </row>
    <row r="170" spans="1:20" x14ac:dyDescent="0.25">
      <c r="A170" s="4">
        <v>40026</v>
      </c>
      <c r="B170" s="5">
        <v>23.1</v>
      </c>
      <c r="C170" s="6">
        <v>0.29480000000000001</v>
      </c>
      <c r="D170" s="7" t="s">
        <v>4</v>
      </c>
      <c r="E170" s="8">
        <v>6176.875</v>
      </c>
      <c r="F170" s="7">
        <v>8</v>
      </c>
      <c r="G170" s="7">
        <v>7</v>
      </c>
      <c r="H170" s="7" t="s">
        <v>45</v>
      </c>
      <c r="I170" s="8">
        <f t="shared" si="10"/>
        <v>6229.4549999999999</v>
      </c>
      <c r="J170" s="9">
        <v>29.48</v>
      </c>
      <c r="K170" s="7">
        <v>2009</v>
      </c>
      <c r="L170" s="7" t="s">
        <v>20</v>
      </c>
      <c r="M170" s="8">
        <v>207.64849999999998</v>
      </c>
      <c r="N170" s="7">
        <v>3</v>
      </c>
      <c r="O170" t="s">
        <v>29</v>
      </c>
      <c r="P170" s="2">
        <f t="shared" si="11"/>
        <v>622.94549999999992</v>
      </c>
      <c r="Q170" s="2">
        <f t="shared" si="12"/>
        <v>18688.364999999998</v>
      </c>
      <c r="R170" s="12">
        <f>VLOOKUP(O170,'YEARLY BUDGET'!A:B,2,FALSE)</f>
        <v>14750</v>
      </c>
      <c r="S170" s="27">
        <f t="shared" si="13"/>
        <v>-3938.364999999998</v>
      </c>
      <c r="T170" t="str">
        <f t="shared" si="14"/>
        <v>UNFAVORABLE</v>
      </c>
    </row>
    <row r="171" spans="1:20" x14ac:dyDescent="0.25">
      <c r="A171" s="4">
        <v>40026</v>
      </c>
      <c r="B171" s="5">
        <v>23.1</v>
      </c>
      <c r="C171" s="6">
        <v>0.29480000000000001</v>
      </c>
      <c r="D171" s="7" t="s">
        <v>5</v>
      </c>
      <c r="E171" s="8">
        <v>19375.924999999999</v>
      </c>
      <c r="F171" s="7">
        <v>8</v>
      </c>
      <c r="G171" s="7">
        <v>7</v>
      </c>
      <c r="H171" s="7" t="s">
        <v>45</v>
      </c>
      <c r="I171" s="8">
        <f t="shared" si="10"/>
        <v>19428.504999999997</v>
      </c>
      <c r="J171" s="9">
        <v>29.48</v>
      </c>
      <c r="K171" s="7">
        <v>2009</v>
      </c>
      <c r="L171" s="7" t="s">
        <v>20</v>
      </c>
      <c r="M171" s="8">
        <v>647.61683333333326</v>
      </c>
      <c r="N171" s="7">
        <v>1</v>
      </c>
      <c r="O171" t="s">
        <v>27</v>
      </c>
      <c r="P171" s="2">
        <f t="shared" si="11"/>
        <v>647.61683333333326</v>
      </c>
      <c r="Q171" s="2">
        <f t="shared" si="12"/>
        <v>19428.504999999997</v>
      </c>
      <c r="R171" s="12">
        <f>VLOOKUP(O171,'YEARLY BUDGET'!A:B,2,FALSE)</f>
        <v>28000</v>
      </c>
      <c r="S171" s="27">
        <f t="shared" si="13"/>
        <v>8571.4950000000026</v>
      </c>
      <c r="T171" t="str">
        <f t="shared" si="14"/>
        <v>FAVORABLE</v>
      </c>
    </row>
    <row r="172" spans="1:20" x14ac:dyDescent="0.25">
      <c r="A172" s="4">
        <v>40026</v>
      </c>
      <c r="B172" s="5">
        <v>23.1</v>
      </c>
      <c r="C172" s="6">
        <v>0.29480000000000001</v>
      </c>
      <c r="D172" s="7" t="s">
        <v>6</v>
      </c>
      <c r="E172" s="8">
        <v>3.14</v>
      </c>
      <c r="F172" s="7">
        <v>8</v>
      </c>
      <c r="G172" s="7">
        <v>7</v>
      </c>
      <c r="H172" s="7" t="s">
        <v>45</v>
      </c>
      <c r="I172" s="8">
        <f t="shared" si="10"/>
        <v>55.72</v>
      </c>
      <c r="J172" s="9">
        <v>29.48</v>
      </c>
      <c r="K172" s="7">
        <v>2009</v>
      </c>
      <c r="L172" s="7" t="s">
        <v>20</v>
      </c>
      <c r="M172" s="8">
        <v>1.8573333333333333</v>
      </c>
      <c r="N172" s="7">
        <v>4</v>
      </c>
      <c r="O172" t="s">
        <v>30</v>
      </c>
      <c r="P172" s="2">
        <f t="shared" si="11"/>
        <v>7.4293333333333331</v>
      </c>
      <c r="Q172" s="2">
        <f t="shared" si="12"/>
        <v>222.88</v>
      </c>
      <c r="R172" s="12">
        <f>VLOOKUP(O172,'YEARLY BUDGET'!A:B,2,FALSE)</f>
        <v>4200</v>
      </c>
      <c r="S172" s="27">
        <f t="shared" si="13"/>
        <v>3977.12</v>
      </c>
      <c r="T172" t="str">
        <f t="shared" si="14"/>
        <v>FAVORABLE</v>
      </c>
    </row>
    <row r="173" spans="1:20" x14ac:dyDescent="0.25">
      <c r="A173" s="4">
        <v>40057</v>
      </c>
      <c r="B173" s="5">
        <v>23.13</v>
      </c>
      <c r="C173" s="6">
        <v>0.15920000000000001</v>
      </c>
      <c r="D173" s="7" t="s">
        <v>3</v>
      </c>
      <c r="E173" s="8">
        <v>1835.59772727273</v>
      </c>
      <c r="F173" s="7">
        <v>9</v>
      </c>
      <c r="G173" s="7">
        <v>3</v>
      </c>
      <c r="H173" s="7" t="s">
        <v>46</v>
      </c>
      <c r="I173" s="8">
        <f t="shared" si="10"/>
        <v>1874.6477272727302</v>
      </c>
      <c r="J173" s="9">
        <v>15.920000000000002</v>
      </c>
      <c r="K173" s="7">
        <v>2009</v>
      </c>
      <c r="L173" s="7" t="s">
        <v>16</v>
      </c>
      <c r="M173" s="8">
        <v>62.488257575757672</v>
      </c>
      <c r="N173" s="7">
        <v>5</v>
      </c>
      <c r="O173" t="s">
        <v>31</v>
      </c>
      <c r="P173" s="2">
        <f t="shared" si="11"/>
        <v>312.44128787878833</v>
      </c>
      <c r="Q173" s="2">
        <f t="shared" si="12"/>
        <v>9373.2386363636506</v>
      </c>
      <c r="R173" s="12">
        <f>VLOOKUP(O173,'YEARLY BUDGET'!A:B,2,FALSE)</f>
        <v>82000</v>
      </c>
      <c r="S173" s="27">
        <f t="shared" si="13"/>
        <v>72626.761363636353</v>
      </c>
      <c r="T173" t="str">
        <f t="shared" si="14"/>
        <v>FAVORABLE</v>
      </c>
    </row>
    <row r="174" spans="1:20" x14ac:dyDescent="0.25">
      <c r="A174" s="4">
        <v>40057</v>
      </c>
      <c r="B174" s="5">
        <v>23.13</v>
      </c>
      <c r="C174" s="6">
        <v>0.15920000000000001</v>
      </c>
      <c r="D174" s="7" t="s">
        <v>4</v>
      </c>
      <c r="E174" s="8">
        <v>6195.75</v>
      </c>
      <c r="F174" s="7">
        <v>9</v>
      </c>
      <c r="G174" s="7">
        <v>3</v>
      </c>
      <c r="H174" s="7" t="s">
        <v>46</v>
      </c>
      <c r="I174" s="8">
        <f t="shared" si="10"/>
        <v>6234.8</v>
      </c>
      <c r="J174" s="9">
        <v>15.920000000000002</v>
      </c>
      <c r="K174" s="7">
        <v>2009</v>
      </c>
      <c r="L174" s="7" t="s">
        <v>16</v>
      </c>
      <c r="M174" s="8">
        <v>207.82666666666668</v>
      </c>
      <c r="N174" s="7">
        <v>5</v>
      </c>
      <c r="O174" t="s">
        <v>31</v>
      </c>
      <c r="P174" s="2">
        <f t="shared" si="11"/>
        <v>1039.1333333333334</v>
      </c>
      <c r="Q174" s="2">
        <f t="shared" si="12"/>
        <v>31174.000000000004</v>
      </c>
      <c r="R174" s="12">
        <f>VLOOKUP(O174,'YEARLY BUDGET'!A:B,2,FALSE)</f>
        <v>82000</v>
      </c>
      <c r="S174" s="27">
        <f t="shared" si="13"/>
        <v>50826</v>
      </c>
      <c r="T174" t="str">
        <f t="shared" si="14"/>
        <v>FAVORABLE</v>
      </c>
    </row>
    <row r="175" spans="1:20" x14ac:dyDescent="0.25">
      <c r="A175" s="4">
        <v>40057</v>
      </c>
      <c r="B175" s="5">
        <v>23.13</v>
      </c>
      <c r="C175" s="6">
        <v>0.15920000000000001</v>
      </c>
      <c r="D175" s="7" t="s">
        <v>5</v>
      </c>
      <c r="E175" s="8">
        <v>17404.6363636364</v>
      </c>
      <c r="F175" s="7">
        <v>9</v>
      </c>
      <c r="G175" s="7">
        <v>3</v>
      </c>
      <c r="H175" s="7" t="s">
        <v>46</v>
      </c>
      <c r="I175" s="8">
        <f t="shared" si="10"/>
        <v>17443.6863636364</v>
      </c>
      <c r="J175" s="9">
        <v>15.920000000000002</v>
      </c>
      <c r="K175" s="7">
        <v>2009</v>
      </c>
      <c r="L175" s="7" t="s">
        <v>16</v>
      </c>
      <c r="M175" s="8">
        <v>581.4562121212133</v>
      </c>
      <c r="N175" s="7">
        <v>2</v>
      </c>
      <c r="O175" t="s">
        <v>28</v>
      </c>
      <c r="P175" s="2">
        <f t="shared" si="11"/>
        <v>1162.9124242424266</v>
      </c>
      <c r="Q175" s="2">
        <f t="shared" si="12"/>
        <v>34887.372727272799</v>
      </c>
      <c r="R175" s="12">
        <f>VLOOKUP(O175,'YEARLY BUDGET'!A:B,2,FALSE)</f>
        <v>16500</v>
      </c>
      <c r="S175" s="27">
        <f t="shared" si="13"/>
        <v>-18387.372727272799</v>
      </c>
      <c r="T175" t="str">
        <f t="shared" si="14"/>
        <v>UNFAVORABLE</v>
      </c>
    </row>
    <row r="176" spans="1:20" x14ac:dyDescent="0.25">
      <c r="A176" s="4">
        <v>40057</v>
      </c>
      <c r="B176" s="5">
        <v>23.13</v>
      </c>
      <c r="C176" s="6">
        <v>0.15920000000000001</v>
      </c>
      <c r="D176" s="7" t="s">
        <v>6</v>
      </c>
      <c r="E176" s="8">
        <v>2.99</v>
      </c>
      <c r="F176" s="7">
        <v>9</v>
      </c>
      <c r="G176" s="7">
        <v>3</v>
      </c>
      <c r="H176" s="7" t="s">
        <v>46</v>
      </c>
      <c r="I176" s="8">
        <f t="shared" si="10"/>
        <v>42.040000000000006</v>
      </c>
      <c r="J176" s="9">
        <v>15.920000000000002</v>
      </c>
      <c r="K176" s="7">
        <v>2009</v>
      </c>
      <c r="L176" s="7" t="s">
        <v>16</v>
      </c>
      <c r="M176" s="8">
        <v>1.4013333333333335</v>
      </c>
      <c r="N176" s="7">
        <v>8</v>
      </c>
      <c r="O176" t="s">
        <v>34</v>
      </c>
      <c r="P176" s="2">
        <f t="shared" si="11"/>
        <v>11.210666666666668</v>
      </c>
      <c r="Q176" s="2">
        <f t="shared" si="12"/>
        <v>336.32000000000005</v>
      </c>
      <c r="R176" s="12">
        <f>VLOOKUP(O176,'YEARLY BUDGET'!A:B,2,FALSE)</f>
        <v>61200</v>
      </c>
      <c r="S176" s="27">
        <f t="shared" si="13"/>
        <v>60863.68</v>
      </c>
      <c r="T176" t="str">
        <f t="shared" si="14"/>
        <v>FAVORABLE</v>
      </c>
    </row>
    <row r="177" spans="1:20" x14ac:dyDescent="0.25">
      <c r="A177" s="4">
        <v>40087</v>
      </c>
      <c r="B177" s="5">
        <v>23.11</v>
      </c>
      <c r="C177" s="6">
        <v>0.2414</v>
      </c>
      <c r="D177" s="7" t="s">
        <v>3</v>
      </c>
      <c r="E177" s="8">
        <v>1875.6636363636401</v>
      </c>
      <c r="F177" s="7">
        <v>10</v>
      </c>
      <c r="G177" s="7">
        <v>5</v>
      </c>
      <c r="H177" s="7" t="s">
        <v>47</v>
      </c>
      <c r="I177" s="8">
        <f t="shared" si="10"/>
        <v>1922.9136363636401</v>
      </c>
      <c r="J177" s="9">
        <v>24.14</v>
      </c>
      <c r="K177" s="7">
        <v>2009</v>
      </c>
      <c r="L177" s="7" t="s">
        <v>18</v>
      </c>
      <c r="M177" s="8">
        <v>64.097121212121337</v>
      </c>
      <c r="N177" s="7">
        <v>7</v>
      </c>
      <c r="O177" t="s">
        <v>33</v>
      </c>
      <c r="P177" s="2">
        <f t="shared" si="11"/>
        <v>448.67984848484934</v>
      </c>
      <c r="Q177" s="2">
        <f t="shared" si="12"/>
        <v>13460.39545454548</v>
      </c>
      <c r="R177" s="12">
        <f>VLOOKUP(O177,'YEARLY BUDGET'!A:B,2,FALSE)</f>
        <v>9600</v>
      </c>
      <c r="S177" s="27">
        <f t="shared" si="13"/>
        <v>-3860.3954545454799</v>
      </c>
      <c r="T177" t="str">
        <f t="shared" si="14"/>
        <v>UNFAVORABLE</v>
      </c>
    </row>
    <row r="178" spans="1:20" x14ac:dyDescent="0.25">
      <c r="A178" s="4">
        <v>40087</v>
      </c>
      <c r="B178" s="5">
        <v>23.11</v>
      </c>
      <c r="C178" s="6">
        <v>0.2414</v>
      </c>
      <c r="D178" s="7" t="s">
        <v>4</v>
      </c>
      <c r="E178" s="8">
        <v>6305.9886363636397</v>
      </c>
      <c r="F178" s="7">
        <v>10</v>
      </c>
      <c r="G178" s="7">
        <v>5</v>
      </c>
      <c r="H178" s="7" t="s">
        <v>47</v>
      </c>
      <c r="I178" s="8">
        <f t="shared" si="10"/>
        <v>6353.2386363636397</v>
      </c>
      <c r="J178" s="9">
        <v>24.14</v>
      </c>
      <c r="K178" s="7">
        <v>2009</v>
      </c>
      <c r="L178" s="7" t="s">
        <v>18</v>
      </c>
      <c r="M178" s="8">
        <v>211.77462121212133</v>
      </c>
      <c r="N178" s="7">
        <v>7</v>
      </c>
      <c r="O178" t="s">
        <v>33</v>
      </c>
      <c r="P178" s="2">
        <f t="shared" si="11"/>
        <v>1482.4223484848494</v>
      </c>
      <c r="Q178" s="2">
        <f t="shared" si="12"/>
        <v>44472.670454545485</v>
      </c>
      <c r="R178" s="12">
        <f>VLOOKUP(O178,'YEARLY BUDGET'!A:B,2,FALSE)</f>
        <v>9600</v>
      </c>
      <c r="S178" s="27">
        <f t="shared" si="13"/>
        <v>-34872.670454545485</v>
      </c>
      <c r="T178" t="str">
        <f t="shared" si="14"/>
        <v>UNFAVORABLE</v>
      </c>
    </row>
    <row r="179" spans="1:20" x14ac:dyDescent="0.25">
      <c r="A179" s="4">
        <v>40087</v>
      </c>
      <c r="B179" s="5">
        <v>23.11</v>
      </c>
      <c r="C179" s="6">
        <v>0.2414</v>
      </c>
      <c r="D179" s="7" t="s">
        <v>5</v>
      </c>
      <c r="E179" s="8">
        <v>18489.477272727301</v>
      </c>
      <c r="F179" s="7">
        <v>10</v>
      </c>
      <c r="G179" s="7">
        <v>5</v>
      </c>
      <c r="H179" s="7" t="s">
        <v>47</v>
      </c>
      <c r="I179" s="8">
        <f t="shared" si="10"/>
        <v>18536.727272727301</v>
      </c>
      <c r="J179" s="9">
        <v>24.14</v>
      </c>
      <c r="K179" s="7">
        <v>2009</v>
      </c>
      <c r="L179" s="7" t="s">
        <v>18</v>
      </c>
      <c r="M179" s="8">
        <v>617.89090909090999</v>
      </c>
      <c r="N179" s="7">
        <v>2</v>
      </c>
      <c r="O179" t="s">
        <v>28</v>
      </c>
      <c r="P179" s="2">
        <f t="shared" si="11"/>
        <v>1235.78181818182</v>
      </c>
      <c r="Q179" s="2">
        <f t="shared" si="12"/>
        <v>37073.454545454602</v>
      </c>
      <c r="R179" s="12">
        <f>VLOOKUP(O179,'YEARLY BUDGET'!A:B,2,FALSE)</f>
        <v>16500</v>
      </c>
      <c r="S179" s="27">
        <f t="shared" si="13"/>
        <v>-20573.454545454602</v>
      </c>
      <c r="T179" t="str">
        <f t="shared" si="14"/>
        <v>UNFAVORABLE</v>
      </c>
    </row>
    <row r="180" spans="1:20" x14ac:dyDescent="0.25">
      <c r="A180" s="4">
        <v>40087</v>
      </c>
      <c r="B180" s="5">
        <v>23.11</v>
      </c>
      <c r="C180" s="6">
        <v>0.2414</v>
      </c>
      <c r="D180" s="7" t="s">
        <v>6</v>
      </c>
      <c r="E180" s="8">
        <v>4.01</v>
      </c>
      <c r="F180" s="7">
        <v>10</v>
      </c>
      <c r="G180" s="7">
        <v>5</v>
      </c>
      <c r="H180" s="7" t="s">
        <v>47</v>
      </c>
      <c r="I180" s="8">
        <f t="shared" si="10"/>
        <v>51.26</v>
      </c>
      <c r="J180" s="9">
        <v>24.14</v>
      </c>
      <c r="K180" s="7">
        <v>2009</v>
      </c>
      <c r="L180" s="7" t="s">
        <v>18</v>
      </c>
      <c r="M180" s="8">
        <v>1.7086666666666666</v>
      </c>
      <c r="N180" s="7">
        <v>8</v>
      </c>
      <c r="O180" t="s">
        <v>34</v>
      </c>
      <c r="P180" s="2">
        <f t="shared" si="11"/>
        <v>13.669333333333332</v>
      </c>
      <c r="Q180" s="2">
        <f t="shared" si="12"/>
        <v>410.08</v>
      </c>
      <c r="R180" s="12">
        <f>VLOOKUP(O180,'YEARLY BUDGET'!A:B,2,FALSE)</f>
        <v>61200</v>
      </c>
      <c r="S180" s="27">
        <f t="shared" si="13"/>
        <v>60789.919999999998</v>
      </c>
      <c r="T180" t="str">
        <f t="shared" si="14"/>
        <v>FAVORABLE</v>
      </c>
    </row>
    <row r="181" spans="1:20" x14ac:dyDescent="0.25">
      <c r="A181" s="4">
        <v>40118</v>
      </c>
      <c r="B181" s="5">
        <v>23.17</v>
      </c>
      <c r="C181" s="6">
        <v>0.3</v>
      </c>
      <c r="D181" s="7" t="s">
        <v>3</v>
      </c>
      <c r="E181" s="8">
        <v>1956.5476190476199</v>
      </c>
      <c r="F181" s="7">
        <v>11</v>
      </c>
      <c r="G181" s="7">
        <v>1</v>
      </c>
      <c r="H181" s="7" t="s">
        <v>48</v>
      </c>
      <c r="I181" s="8">
        <f t="shared" si="10"/>
        <v>2009.71761904762</v>
      </c>
      <c r="J181" s="9">
        <v>30</v>
      </c>
      <c r="K181" s="7">
        <v>2009</v>
      </c>
      <c r="L181" s="7" t="s">
        <v>14</v>
      </c>
      <c r="M181" s="8">
        <v>66.99058730158734</v>
      </c>
      <c r="N181" s="7">
        <v>2</v>
      </c>
      <c r="O181" t="s">
        <v>28</v>
      </c>
      <c r="P181" s="2">
        <f t="shared" si="11"/>
        <v>133.98117460317468</v>
      </c>
      <c r="Q181" s="2">
        <f t="shared" si="12"/>
        <v>4019.4352380952405</v>
      </c>
      <c r="R181" s="12">
        <f>VLOOKUP(O181,'YEARLY BUDGET'!A:B,2,FALSE)</f>
        <v>16500</v>
      </c>
      <c r="S181" s="27">
        <f t="shared" si="13"/>
        <v>12480.56476190476</v>
      </c>
      <c r="T181" t="str">
        <f t="shared" si="14"/>
        <v>FAVORABLE</v>
      </c>
    </row>
    <row r="182" spans="1:20" x14ac:dyDescent="0.25">
      <c r="A182" s="4">
        <v>40118</v>
      </c>
      <c r="B182" s="5">
        <v>23.17</v>
      </c>
      <c r="C182" s="6">
        <v>0.3</v>
      </c>
      <c r="D182" s="7" t="s">
        <v>4</v>
      </c>
      <c r="E182" s="8">
        <v>6682.4404761904798</v>
      </c>
      <c r="F182" s="7">
        <v>11</v>
      </c>
      <c r="G182" s="7">
        <v>1</v>
      </c>
      <c r="H182" s="7" t="s">
        <v>48</v>
      </c>
      <c r="I182" s="8">
        <f t="shared" si="10"/>
        <v>6735.6104761904799</v>
      </c>
      <c r="J182" s="9">
        <v>30</v>
      </c>
      <c r="K182" s="7">
        <v>2009</v>
      </c>
      <c r="L182" s="7" t="s">
        <v>14</v>
      </c>
      <c r="M182" s="8">
        <v>224.52034920634932</v>
      </c>
      <c r="N182" s="7">
        <v>10</v>
      </c>
      <c r="O182" t="s">
        <v>35</v>
      </c>
      <c r="P182" s="2">
        <f t="shared" si="11"/>
        <v>2245.2034920634933</v>
      </c>
      <c r="Q182" s="2">
        <f t="shared" si="12"/>
        <v>67356.104761904804</v>
      </c>
      <c r="R182" s="12">
        <f>VLOOKUP(O182,'YEARLY BUDGET'!A:B,2,FALSE)</f>
        <v>7800</v>
      </c>
      <c r="S182" s="27">
        <f t="shared" si="13"/>
        <v>-59556.104761904804</v>
      </c>
      <c r="T182" t="str">
        <f t="shared" si="14"/>
        <v>UNFAVORABLE</v>
      </c>
    </row>
    <row r="183" spans="1:20" x14ac:dyDescent="0.25">
      <c r="A183" s="4">
        <v>40118</v>
      </c>
      <c r="B183" s="5">
        <v>23.17</v>
      </c>
      <c r="C183" s="6">
        <v>0.3</v>
      </c>
      <c r="D183" s="7" t="s">
        <v>5</v>
      </c>
      <c r="E183" s="8">
        <v>16911.333333333299</v>
      </c>
      <c r="F183" s="7">
        <v>11</v>
      </c>
      <c r="G183" s="7">
        <v>1</v>
      </c>
      <c r="H183" s="7" t="s">
        <v>48</v>
      </c>
      <c r="I183" s="8">
        <f t="shared" si="10"/>
        <v>16964.503333333298</v>
      </c>
      <c r="J183" s="9">
        <v>30</v>
      </c>
      <c r="K183" s="7">
        <v>2009</v>
      </c>
      <c r="L183" s="7" t="s">
        <v>14</v>
      </c>
      <c r="M183" s="8">
        <v>565.48344444444331</v>
      </c>
      <c r="N183" s="7">
        <v>4</v>
      </c>
      <c r="O183" t="s">
        <v>30</v>
      </c>
      <c r="P183" s="2">
        <f t="shared" si="11"/>
        <v>2261.9337777777732</v>
      </c>
      <c r="Q183" s="2">
        <f t="shared" si="12"/>
        <v>67858.013333333191</v>
      </c>
      <c r="R183" s="12">
        <f>VLOOKUP(O183,'YEARLY BUDGET'!A:B,2,FALSE)</f>
        <v>4200</v>
      </c>
      <c r="S183" s="27">
        <f t="shared" si="13"/>
        <v>-63658.013333333191</v>
      </c>
      <c r="T183" t="str">
        <f t="shared" si="14"/>
        <v>UNFAVORABLE</v>
      </c>
    </row>
    <row r="184" spans="1:20" x14ac:dyDescent="0.25">
      <c r="A184" s="4">
        <v>40118</v>
      </c>
      <c r="B184" s="5">
        <v>23.17</v>
      </c>
      <c r="C184" s="6">
        <v>0.3</v>
      </c>
      <c r="D184" s="7" t="s">
        <v>6</v>
      </c>
      <c r="E184" s="8">
        <v>3.66</v>
      </c>
      <c r="F184" s="7">
        <v>11</v>
      </c>
      <c r="G184" s="7">
        <v>1</v>
      </c>
      <c r="H184" s="7" t="s">
        <v>48</v>
      </c>
      <c r="I184" s="8">
        <f t="shared" si="10"/>
        <v>56.83</v>
      </c>
      <c r="J184" s="9">
        <v>30</v>
      </c>
      <c r="K184" s="7">
        <v>2009</v>
      </c>
      <c r="L184" s="7" t="s">
        <v>14</v>
      </c>
      <c r="M184" s="8">
        <v>1.8943333333333332</v>
      </c>
      <c r="N184" s="7">
        <v>1</v>
      </c>
      <c r="O184" t="s">
        <v>27</v>
      </c>
      <c r="P184" s="2">
        <f t="shared" si="11"/>
        <v>1.8943333333333332</v>
      </c>
      <c r="Q184" s="2">
        <f t="shared" si="12"/>
        <v>56.83</v>
      </c>
      <c r="R184" s="12">
        <f>VLOOKUP(O184,'YEARLY BUDGET'!A:B,2,FALSE)</f>
        <v>28000</v>
      </c>
      <c r="S184" s="27">
        <f t="shared" si="13"/>
        <v>27943.17</v>
      </c>
      <c r="T184" t="str">
        <f t="shared" si="14"/>
        <v>FAVORABLE</v>
      </c>
    </row>
    <row r="185" spans="1:20" x14ac:dyDescent="0.25">
      <c r="A185" s="4">
        <v>40148</v>
      </c>
      <c r="B185" s="5">
        <v>23.13</v>
      </c>
      <c r="C185" s="6">
        <v>0.22409999999999999</v>
      </c>
      <c r="D185" s="7" t="s">
        <v>3</v>
      </c>
      <c r="E185" s="8">
        <v>2181.25714285714</v>
      </c>
      <c r="F185" s="7">
        <v>12</v>
      </c>
      <c r="G185" s="7">
        <v>3</v>
      </c>
      <c r="H185" s="7" t="s">
        <v>49</v>
      </c>
      <c r="I185" s="8">
        <f t="shared" si="10"/>
        <v>2226.79714285714</v>
      </c>
      <c r="J185" s="9">
        <v>22.41</v>
      </c>
      <c r="K185" s="7">
        <v>2009</v>
      </c>
      <c r="L185" s="7" t="s">
        <v>16</v>
      </c>
      <c r="M185" s="8">
        <v>74.226571428571333</v>
      </c>
      <c r="N185" s="7">
        <v>8</v>
      </c>
      <c r="O185" t="s">
        <v>34</v>
      </c>
      <c r="P185" s="2">
        <f t="shared" si="11"/>
        <v>593.81257142857066</v>
      </c>
      <c r="Q185" s="2">
        <f t="shared" si="12"/>
        <v>17814.37714285712</v>
      </c>
      <c r="R185" s="12">
        <f>VLOOKUP(O185,'YEARLY BUDGET'!A:B,2,FALSE)</f>
        <v>61200</v>
      </c>
      <c r="S185" s="27">
        <f t="shared" si="13"/>
        <v>43385.62285714288</v>
      </c>
      <c r="T185" t="str">
        <f t="shared" si="14"/>
        <v>FAVORABLE</v>
      </c>
    </row>
    <row r="186" spans="1:20" x14ac:dyDescent="0.25">
      <c r="A186" s="4">
        <v>40148</v>
      </c>
      <c r="B186" s="5">
        <v>23.13</v>
      </c>
      <c r="C186" s="6">
        <v>0.22409999999999999</v>
      </c>
      <c r="D186" s="7" t="s">
        <v>4</v>
      </c>
      <c r="E186" s="8">
        <v>6976.9761904761899</v>
      </c>
      <c r="F186" s="7">
        <v>12</v>
      </c>
      <c r="G186" s="7">
        <v>3</v>
      </c>
      <c r="H186" s="7" t="s">
        <v>49</v>
      </c>
      <c r="I186" s="8">
        <f t="shared" si="10"/>
        <v>7022.5161904761899</v>
      </c>
      <c r="J186" s="9">
        <v>22.41</v>
      </c>
      <c r="K186" s="7">
        <v>2009</v>
      </c>
      <c r="L186" s="7" t="s">
        <v>16</v>
      </c>
      <c r="M186" s="8">
        <v>234.083873015873</v>
      </c>
      <c r="N186" s="7">
        <v>7</v>
      </c>
      <c r="O186" t="s">
        <v>33</v>
      </c>
      <c r="P186" s="2">
        <f t="shared" si="11"/>
        <v>1638.587111111111</v>
      </c>
      <c r="Q186" s="2">
        <f t="shared" si="12"/>
        <v>49157.613333333327</v>
      </c>
      <c r="R186" s="12">
        <f>VLOOKUP(O186,'YEARLY BUDGET'!A:B,2,FALSE)</f>
        <v>9600</v>
      </c>
      <c r="S186" s="27">
        <f t="shared" si="13"/>
        <v>-39557.613333333327</v>
      </c>
      <c r="T186" t="str">
        <f t="shared" si="14"/>
        <v>UNFAVORABLE</v>
      </c>
    </row>
    <row r="187" spans="1:20" x14ac:dyDescent="0.25">
      <c r="A187" s="4">
        <v>40148</v>
      </c>
      <c r="B187" s="5">
        <v>23.13</v>
      </c>
      <c r="C187" s="6">
        <v>0.22409999999999999</v>
      </c>
      <c r="D187" s="7" t="s">
        <v>5</v>
      </c>
      <c r="E187" s="8">
        <v>17121.619047618999</v>
      </c>
      <c r="F187" s="7">
        <v>12</v>
      </c>
      <c r="G187" s="7">
        <v>3</v>
      </c>
      <c r="H187" s="7" t="s">
        <v>49</v>
      </c>
      <c r="I187" s="8">
        <f t="shared" si="10"/>
        <v>17167.159047618999</v>
      </c>
      <c r="J187" s="9">
        <v>22.41</v>
      </c>
      <c r="K187" s="7">
        <v>2009</v>
      </c>
      <c r="L187" s="7" t="s">
        <v>16</v>
      </c>
      <c r="M187" s="8">
        <v>572.23863492063333</v>
      </c>
      <c r="N187" s="7">
        <v>7</v>
      </c>
      <c r="O187" t="s">
        <v>33</v>
      </c>
      <c r="P187" s="2">
        <f t="shared" si="11"/>
        <v>4005.6704444444331</v>
      </c>
      <c r="Q187" s="2">
        <f t="shared" si="12"/>
        <v>120170.11333333299</v>
      </c>
      <c r="R187" s="12">
        <f>VLOOKUP(O187,'YEARLY BUDGET'!A:B,2,FALSE)</f>
        <v>9600</v>
      </c>
      <c r="S187" s="27">
        <f t="shared" si="13"/>
        <v>-110570.11333333299</v>
      </c>
      <c r="T187" t="str">
        <f t="shared" si="14"/>
        <v>UNFAVORABLE</v>
      </c>
    </row>
    <row r="188" spans="1:20" x14ac:dyDescent="0.25">
      <c r="A188" s="4">
        <v>40148</v>
      </c>
      <c r="B188" s="5">
        <v>23.13</v>
      </c>
      <c r="C188" s="6">
        <v>0.22409999999999999</v>
      </c>
      <c r="D188" s="7" t="s">
        <v>6</v>
      </c>
      <c r="E188" s="8">
        <v>5.35</v>
      </c>
      <c r="F188" s="7">
        <v>12</v>
      </c>
      <c r="G188" s="7">
        <v>3</v>
      </c>
      <c r="H188" s="7" t="s">
        <v>49</v>
      </c>
      <c r="I188" s="8">
        <f t="shared" si="10"/>
        <v>50.89</v>
      </c>
      <c r="J188" s="9">
        <v>22.41</v>
      </c>
      <c r="K188" s="7">
        <v>2009</v>
      </c>
      <c r="L188" s="7" t="s">
        <v>16</v>
      </c>
      <c r="M188" s="8">
        <v>1.6963333333333332</v>
      </c>
      <c r="N188" s="7">
        <v>2</v>
      </c>
      <c r="O188" t="s">
        <v>28</v>
      </c>
      <c r="P188" s="2">
        <f t="shared" si="11"/>
        <v>3.3926666666666665</v>
      </c>
      <c r="Q188" s="2">
        <f t="shared" si="12"/>
        <v>101.78</v>
      </c>
      <c r="R188" s="12">
        <f>VLOOKUP(O188,'YEARLY BUDGET'!A:B,2,FALSE)</f>
        <v>16500</v>
      </c>
      <c r="S188" s="27">
        <f t="shared" si="13"/>
        <v>16398.22</v>
      </c>
      <c r="T188" t="str">
        <f t="shared" si="14"/>
        <v>FAVORABLE</v>
      </c>
    </row>
    <row r="189" spans="1:20" x14ac:dyDescent="0.25">
      <c r="A189" s="4">
        <v>40179</v>
      </c>
      <c r="B189" s="5">
        <v>23.14</v>
      </c>
      <c r="C189" s="6">
        <v>0.19639999999999999</v>
      </c>
      <c r="D189" s="7" t="s">
        <v>3</v>
      </c>
      <c r="E189" s="8">
        <v>2230.1125000000002</v>
      </c>
      <c r="F189" s="7">
        <v>1</v>
      </c>
      <c r="G189" s="7">
        <v>6</v>
      </c>
      <c r="H189" s="7" t="s">
        <v>50</v>
      </c>
      <c r="I189" s="8">
        <f t="shared" si="10"/>
        <v>2272.8924999999999</v>
      </c>
      <c r="J189" s="9">
        <v>19.64</v>
      </c>
      <c r="K189" s="7">
        <v>2010</v>
      </c>
      <c r="L189" s="7" t="s">
        <v>19</v>
      </c>
      <c r="M189" s="8">
        <v>75.763083333333327</v>
      </c>
      <c r="N189" s="7">
        <v>7</v>
      </c>
      <c r="O189" t="s">
        <v>33</v>
      </c>
      <c r="P189" s="2">
        <f t="shared" si="11"/>
        <v>530.34158333333335</v>
      </c>
      <c r="Q189" s="2">
        <f t="shared" si="12"/>
        <v>15910.247500000001</v>
      </c>
      <c r="R189" s="12">
        <f>VLOOKUP(O189,'YEARLY BUDGET'!A:B,2,FALSE)</f>
        <v>9600</v>
      </c>
      <c r="S189" s="27">
        <f t="shared" si="13"/>
        <v>-6310.2475000000013</v>
      </c>
      <c r="T189" t="str">
        <f t="shared" si="14"/>
        <v>UNFAVORABLE</v>
      </c>
    </row>
    <row r="190" spans="1:20" x14ac:dyDescent="0.25">
      <c r="A190" s="4">
        <v>40179</v>
      </c>
      <c r="B190" s="5">
        <v>23.14</v>
      </c>
      <c r="C190" s="6">
        <v>0.19639999999999999</v>
      </c>
      <c r="D190" s="7" t="s">
        <v>4</v>
      </c>
      <c r="E190" s="8">
        <v>7367.375</v>
      </c>
      <c r="F190" s="7">
        <v>1</v>
      </c>
      <c r="G190" s="7">
        <v>6</v>
      </c>
      <c r="H190" s="7" t="s">
        <v>50</v>
      </c>
      <c r="I190" s="8">
        <f t="shared" si="10"/>
        <v>7410.1550000000007</v>
      </c>
      <c r="J190" s="9">
        <v>19.64</v>
      </c>
      <c r="K190" s="7">
        <v>2010</v>
      </c>
      <c r="L190" s="7" t="s">
        <v>19</v>
      </c>
      <c r="M190" s="8">
        <v>247.0051666666667</v>
      </c>
      <c r="N190" s="7">
        <v>9</v>
      </c>
      <c r="O190" t="s">
        <v>35</v>
      </c>
      <c r="P190" s="2">
        <f t="shared" si="11"/>
        <v>2223.0465000000004</v>
      </c>
      <c r="Q190" s="2">
        <f t="shared" si="12"/>
        <v>66691.395000000019</v>
      </c>
      <c r="R190" s="12">
        <f>VLOOKUP(O190,'YEARLY BUDGET'!A:B,2,FALSE)</f>
        <v>7800</v>
      </c>
      <c r="S190" s="27">
        <f t="shared" si="13"/>
        <v>-58891.395000000019</v>
      </c>
      <c r="T190" t="str">
        <f t="shared" si="14"/>
        <v>UNFAVORABLE</v>
      </c>
    </row>
    <row r="191" spans="1:20" x14ac:dyDescent="0.25">
      <c r="A191" s="4">
        <v>40179</v>
      </c>
      <c r="B191" s="5">
        <v>23.14</v>
      </c>
      <c r="C191" s="6">
        <v>0.19639999999999999</v>
      </c>
      <c r="D191" s="7" t="s">
        <v>5</v>
      </c>
      <c r="E191" s="8">
        <v>18405.55</v>
      </c>
      <c r="F191" s="7">
        <v>1</v>
      </c>
      <c r="G191" s="7">
        <v>6</v>
      </c>
      <c r="H191" s="7" t="s">
        <v>50</v>
      </c>
      <c r="I191" s="8">
        <f t="shared" si="10"/>
        <v>18448.329999999998</v>
      </c>
      <c r="J191" s="9">
        <v>19.64</v>
      </c>
      <c r="K191" s="7">
        <v>2010</v>
      </c>
      <c r="L191" s="7" t="s">
        <v>19</v>
      </c>
      <c r="M191" s="8">
        <v>614.94433333333325</v>
      </c>
      <c r="N191" s="7">
        <v>1</v>
      </c>
      <c r="O191" t="s">
        <v>27</v>
      </c>
      <c r="P191" s="2">
        <f t="shared" si="11"/>
        <v>614.94433333333325</v>
      </c>
      <c r="Q191" s="2">
        <f t="shared" si="12"/>
        <v>18448.329999999998</v>
      </c>
      <c r="R191" s="12">
        <f>VLOOKUP(O191,'YEARLY BUDGET'!A:B,2,FALSE)</f>
        <v>28000</v>
      </c>
      <c r="S191" s="27">
        <f t="shared" si="13"/>
        <v>9551.6700000000019</v>
      </c>
      <c r="T191" t="str">
        <f t="shared" si="14"/>
        <v>FAVORABLE</v>
      </c>
    </row>
    <row r="192" spans="1:20" x14ac:dyDescent="0.25">
      <c r="A192" s="4">
        <v>40179</v>
      </c>
      <c r="B192" s="5">
        <v>23.14</v>
      </c>
      <c r="C192" s="6">
        <v>0.19639999999999999</v>
      </c>
      <c r="D192" s="7" t="s">
        <v>7</v>
      </c>
      <c r="E192" s="8">
        <v>79.48</v>
      </c>
      <c r="F192" s="7">
        <v>1</v>
      </c>
      <c r="G192" s="7">
        <v>6</v>
      </c>
      <c r="H192" s="7" t="s">
        <v>50</v>
      </c>
      <c r="I192" s="8">
        <f t="shared" si="10"/>
        <v>122.26</v>
      </c>
      <c r="J192" s="9">
        <v>19.64</v>
      </c>
      <c r="K192" s="7">
        <v>2010</v>
      </c>
      <c r="L192" s="7" t="s">
        <v>19</v>
      </c>
      <c r="M192" s="8">
        <v>4.0753333333333339</v>
      </c>
      <c r="N192" s="7">
        <v>1</v>
      </c>
      <c r="O192" t="s">
        <v>27</v>
      </c>
      <c r="P192" s="2">
        <f t="shared" si="11"/>
        <v>4.0753333333333339</v>
      </c>
      <c r="Q192" s="2">
        <f t="shared" si="12"/>
        <v>122.26000000000002</v>
      </c>
      <c r="R192" s="12">
        <f>VLOOKUP(O192,'YEARLY BUDGET'!A:B,2,FALSE)</f>
        <v>28000</v>
      </c>
      <c r="S192" s="27">
        <f t="shared" si="13"/>
        <v>27877.74</v>
      </c>
      <c r="T192" t="str">
        <f t="shared" si="14"/>
        <v>FAVORABLE</v>
      </c>
    </row>
    <row r="193" spans="1:20" x14ac:dyDescent="0.25">
      <c r="A193" s="4">
        <v>40179</v>
      </c>
      <c r="B193" s="5">
        <v>23.14</v>
      </c>
      <c r="C193" s="6">
        <v>0.19639999999999999</v>
      </c>
      <c r="D193" s="7" t="s">
        <v>6</v>
      </c>
      <c r="E193" s="8">
        <v>5.83</v>
      </c>
      <c r="F193" s="7">
        <v>1</v>
      </c>
      <c r="G193" s="7">
        <v>6</v>
      </c>
      <c r="H193" s="7" t="s">
        <v>50</v>
      </c>
      <c r="I193" s="8">
        <f t="shared" si="10"/>
        <v>48.61</v>
      </c>
      <c r="J193" s="9">
        <v>19.64</v>
      </c>
      <c r="K193" s="7">
        <v>2010</v>
      </c>
      <c r="L193" s="7" t="s">
        <v>19</v>
      </c>
      <c r="M193" s="8">
        <v>1.6203333333333334</v>
      </c>
      <c r="N193" s="7">
        <v>5</v>
      </c>
      <c r="O193" t="s">
        <v>31</v>
      </c>
      <c r="P193" s="2">
        <f t="shared" si="11"/>
        <v>8.1016666666666666</v>
      </c>
      <c r="Q193" s="2">
        <f t="shared" si="12"/>
        <v>243.05</v>
      </c>
      <c r="R193" s="12">
        <f>VLOOKUP(O193,'YEARLY BUDGET'!A:B,2,FALSE)</f>
        <v>82000</v>
      </c>
      <c r="S193" s="27">
        <f t="shared" si="13"/>
        <v>81756.95</v>
      </c>
      <c r="T193" t="str">
        <f t="shared" si="14"/>
        <v>FAVORABLE</v>
      </c>
    </row>
    <row r="194" spans="1:20" x14ac:dyDescent="0.25">
      <c r="A194" s="4">
        <v>40210</v>
      </c>
      <c r="B194" s="5">
        <v>23.23</v>
      </c>
      <c r="C194" s="6">
        <v>0.2107</v>
      </c>
      <c r="D194" s="7" t="s">
        <v>3</v>
      </c>
      <c r="E194" s="8">
        <v>2053.27</v>
      </c>
      <c r="F194" s="7">
        <v>2</v>
      </c>
      <c r="G194" s="7">
        <v>2</v>
      </c>
      <c r="H194" s="7" t="s">
        <v>51</v>
      </c>
      <c r="I194" s="8">
        <f t="shared" si="10"/>
        <v>2097.5700000000002</v>
      </c>
      <c r="J194" s="9">
        <v>21.07</v>
      </c>
      <c r="K194" s="7">
        <v>2010</v>
      </c>
      <c r="L194" s="7" t="s">
        <v>15</v>
      </c>
      <c r="M194" s="8">
        <v>69.919000000000011</v>
      </c>
      <c r="N194" s="7">
        <v>5</v>
      </c>
      <c r="O194" t="s">
        <v>31</v>
      </c>
      <c r="P194" s="2">
        <f t="shared" si="11"/>
        <v>349.59500000000003</v>
      </c>
      <c r="Q194" s="2">
        <f t="shared" si="12"/>
        <v>10487.85</v>
      </c>
      <c r="R194" s="12">
        <f>VLOOKUP(O194,'YEARLY BUDGET'!A:B,2,FALSE)</f>
        <v>82000</v>
      </c>
      <c r="S194" s="27">
        <f t="shared" si="13"/>
        <v>71512.149999999994</v>
      </c>
      <c r="T194" t="str">
        <f t="shared" si="14"/>
        <v>FAVORABLE</v>
      </c>
    </row>
    <row r="195" spans="1:20" x14ac:dyDescent="0.25">
      <c r="A195" s="4">
        <v>40210</v>
      </c>
      <c r="B195" s="5">
        <v>23.23</v>
      </c>
      <c r="C195" s="6">
        <v>0.2107</v>
      </c>
      <c r="D195" s="7" t="s">
        <v>4</v>
      </c>
      <c r="E195" s="8">
        <v>6867.6750000000002</v>
      </c>
      <c r="F195" s="7">
        <v>2</v>
      </c>
      <c r="G195" s="7">
        <v>2</v>
      </c>
      <c r="H195" s="7" t="s">
        <v>51</v>
      </c>
      <c r="I195" s="8">
        <f t="shared" ref="I195:I258" si="15" xml:space="preserve"> E195+J195+B195</f>
        <v>6911.9749999999995</v>
      </c>
      <c r="J195" s="9">
        <v>21.07</v>
      </c>
      <c r="K195" s="7">
        <v>2010</v>
      </c>
      <c r="L195" s="7" t="s">
        <v>15</v>
      </c>
      <c r="M195" s="8">
        <v>230.39916666666664</v>
      </c>
      <c r="N195" s="7">
        <v>9</v>
      </c>
      <c r="O195" t="s">
        <v>35</v>
      </c>
      <c r="P195" s="2">
        <f t="shared" ref="P195:P258" si="16">M195*N195</f>
        <v>2073.5924999999997</v>
      </c>
      <c r="Q195" s="2">
        <f t="shared" ref="Q195:Q258" si="17">P195*30</f>
        <v>62207.774999999994</v>
      </c>
      <c r="R195" s="12">
        <f>VLOOKUP(O195,'YEARLY BUDGET'!A:B,2,FALSE)</f>
        <v>7800</v>
      </c>
      <c r="S195" s="27">
        <f t="shared" ref="S195:S258" si="18">R195-Q195</f>
        <v>-54407.774999999994</v>
      </c>
      <c r="T195" t="str">
        <f t="shared" ref="T195:T258" si="19">IF(S195&lt;0, "UNFAVORABLE","FAVORABLE")</f>
        <v>UNFAVORABLE</v>
      </c>
    </row>
    <row r="196" spans="1:20" x14ac:dyDescent="0.25">
      <c r="A196" s="4">
        <v>40210</v>
      </c>
      <c r="B196" s="5">
        <v>23.23</v>
      </c>
      <c r="C196" s="6">
        <v>0.2107</v>
      </c>
      <c r="D196" s="7" t="s">
        <v>5</v>
      </c>
      <c r="E196" s="8">
        <v>19060.55</v>
      </c>
      <c r="F196" s="7">
        <v>2</v>
      </c>
      <c r="G196" s="7">
        <v>2</v>
      </c>
      <c r="H196" s="7" t="s">
        <v>51</v>
      </c>
      <c r="I196" s="8">
        <f t="shared" si="15"/>
        <v>19104.849999999999</v>
      </c>
      <c r="J196" s="9">
        <v>21.07</v>
      </c>
      <c r="K196" s="7">
        <v>2010</v>
      </c>
      <c r="L196" s="7" t="s">
        <v>15</v>
      </c>
      <c r="M196" s="8">
        <v>636.82833333333326</v>
      </c>
      <c r="N196" s="7">
        <v>8</v>
      </c>
      <c r="O196" t="s">
        <v>34</v>
      </c>
      <c r="P196" s="2">
        <f t="shared" si="16"/>
        <v>5094.6266666666661</v>
      </c>
      <c r="Q196" s="2">
        <f t="shared" si="17"/>
        <v>152838.79999999999</v>
      </c>
      <c r="R196" s="12">
        <f>VLOOKUP(O196,'YEARLY BUDGET'!A:B,2,FALSE)</f>
        <v>61200</v>
      </c>
      <c r="S196" s="27">
        <f t="shared" si="18"/>
        <v>-91638.799999999988</v>
      </c>
      <c r="T196" t="str">
        <f t="shared" si="19"/>
        <v>UNFAVORABLE</v>
      </c>
    </row>
    <row r="197" spans="1:20" x14ac:dyDescent="0.25">
      <c r="A197" s="4">
        <v>40210</v>
      </c>
      <c r="B197" s="5">
        <v>23.23</v>
      </c>
      <c r="C197" s="6">
        <v>0.2107</v>
      </c>
      <c r="D197" s="7" t="s">
        <v>6</v>
      </c>
      <c r="E197" s="8">
        <v>5.32</v>
      </c>
      <c r="F197" s="7">
        <v>2</v>
      </c>
      <c r="G197" s="7">
        <v>2</v>
      </c>
      <c r="H197" s="7" t="s">
        <v>51</v>
      </c>
      <c r="I197" s="8">
        <f t="shared" si="15"/>
        <v>49.620000000000005</v>
      </c>
      <c r="J197" s="9">
        <v>21.07</v>
      </c>
      <c r="K197" s="7">
        <v>2010</v>
      </c>
      <c r="L197" s="7" t="s">
        <v>15</v>
      </c>
      <c r="M197" s="8">
        <v>1.6540000000000001</v>
      </c>
      <c r="N197" s="7">
        <v>10</v>
      </c>
      <c r="O197" t="s">
        <v>35</v>
      </c>
      <c r="P197" s="2">
        <f t="shared" si="16"/>
        <v>16.540000000000003</v>
      </c>
      <c r="Q197" s="2">
        <f t="shared" si="17"/>
        <v>496.2000000000001</v>
      </c>
      <c r="R197" s="12">
        <f>VLOOKUP(O197,'YEARLY BUDGET'!A:B,2,FALSE)</f>
        <v>7800</v>
      </c>
      <c r="S197" s="27">
        <f t="shared" si="18"/>
        <v>7303.8</v>
      </c>
      <c r="T197" t="str">
        <f t="shared" si="19"/>
        <v>FAVORABLE</v>
      </c>
    </row>
    <row r="198" spans="1:20" x14ac:dyDescent="0.25">
      <c r="A198" s="4">
        <v>40238</v>
      </c>
      <c r="B198" s="5">
        <v>23.16</v>
      </c>
      <c r="C198" s="6">
        <v>0.15579999999999999</v>
      </c>
      <c r="D198" s="7" t="s">
        <v>3</v>
      </c>
      <c r="E198" s="8">
        <v>2210.53043478261</v>
      </c>
      <c r="F198" s="7">
        <v>3</v>
      </c>
      <c r="G198" s="7">
        <v>2</v>
      </c>
      <c r="H198" s="7" t="s">
        <v>40</v>
      </c>
      <c r="I198" s="8">
        <f t="shared" si="15"/>
        <v>2249.2704347826098</v>
      </c>
      <c r="J198" s="9">
        <v>15.58</v>
      </c>
      <c r="K198" s="7">
        <v>2010</v>
      </c>
      <c r="L198" s="7" t="s">
        <v>15</v>
      </c>
      <c r="M198" s="8">
        <v>74.975681159420319</v>
      </c>
      <c r="N198" s="7">
        <v>7</v>
      </c>
      <c r="O198" t="s">
        <v>33</v>
      </c>
      <c r="P198" s="2">
        <f t="shared" si="16"/>
        <v>524.82976811594222</v>
      </c>
      <c r="Q198" s="2">
        <f t="shared" si="17"/>
        <v>15744.893043478267</v>
      </c>
      <c r="R198" s="12">
        <f>VLOOKUP(O198,'YEARLY BUDGET'!A:B,2,FALSE)</f>
        <v>9600</v>
      </c>
      <c r="S198" s="27">
        <f t="shared" si="18"/>
        <v>-6144.8930434782669</v>
      </c>
      <c r="T198" t="str">
        <f t="shared" si="19"/>
        <v>UNFAVORABLE</v>
      </c>
    </row>
    <row r="199" spans="1:20" x14ac:dyDescent="0.25">
      <c r="A199" s="4">
        <v>40238</v>
      </c>
      <c r="B199" s="5">
        <v>23.16</v>
      </c>
      <c r="C199" s="6">
        <v>0.15579999999999999</v>
      </c>
      <c r="D199" s="7" t="s">
        <v>4</v>
      </c>
      <c r="E199" s="8">
        <v>7466.9347826086996</v>
      </c>
      <c r="F199" s="7">
        <v>3</v>
      </c>
      <c r="G199" s="7">
        <v>2</v>
      </c>
      <c r="H199" s="7" t="s">
        <v>40</v>
      </c>
      <c r="I199" s="8">
        <f t="shared" si="15"/>
        <v>7505.6747826086994</v>
      </c>
      <c r="J199" s="9">
        <v>15.58</v>
      </c>
      <c r="K199" s="7">
        <v>2010</v>
      </c>
      <c r="L199" s="7" t="s">
        <v>15</v>
      </c>
      <c r="M199" s="8">
        <v>250.18915942028997</v>
      </c>
      <c r="N199" s="7">
        <v>4</v>
      </c>
      <c r="O199" t="s">
        <v>30</v>
      </c>
      <c r="P199" s="2">
        <f t="shared" si="16"/>
        <v>1000.7566376811599</v>
      </c>
      <c r="Q199" s="2">
        <f t="shared" si="17"/>
        <v>30022.699130434798</v>
      </c>
      <c r="R199" s="12">
        <f>VLOOKUP(O199,'YEARLY BUDGET'!A:B,2,FALSE)</f>
        <v>4200</v>
      </c>
      <c r="S199" s="27">
        <f t="shared" si="18"/>
        <v>-25822.699130434798</v>
      </c>
      <c r="T199" t="str">
        <f t="shared" si="19"/>
        <v>UNFAVORABLE</v>
      </c>
    </row>
    <row r="200" spans="1:20" x14ac:dyDescent="0.25">
      <c r="A200" s="4">
        <v>40238</v>
      </c>
      <c r="B200" s="5">
        <v>23.16</v>
      </c>
      <c r="C200" s="6">
        <v>0.15579999999999999</v>
      </c>
      <c r="D200" s="7" t="s">
        <v>5</v>
      </c>
      <c r="E200" s="8">
        <v>22467.173913043502</v>
      </c>
      <c r="F200" s="7">
        <v>3</v>
      </c>
      <c r="G200" s="7">
        <v>2</v>
      </c>
      <c r="H200" s="7" t="s">
        <v>40</v>
      </c>
      <c r="I200" s="8">
        <f t="shared" si="15"/>
        <v>22505.913913043503</v>
      </c>
      <c r="J200" s="9">
        <v>15.58</v>
      </c>
      <c r="K200" s="7">
        <v>2010</v>
      </c>
      <c r="L200" s="7" t="s">
        <v>15</v>
      </c>
      <c r="M200" s="8">
        <v>750.19713043478339</v>
      </c>
      <c r="N200" s="7">
        <v>8</v>
      </c>
      <c r="O200" t="s">
        <v>34</v>
      </c>
      <c r="P200" s="2">
        <f t="shared" si="16"/>
        <v>6001.5770434782671</v>
      </c>
      <c r="Q200" s="2">
        <f t="shared" si="17"/>
        <v>180047.31130434803</v>
      </c>
      <c r="R200" s="12">
        <f>VLOOKUP(O200,'YEARLY BUDGET'!A:B,2,FALSE)</f>
        <v>61200</v>
      </c>
      <c r="S200" s="27">
        <f t="shared" si="18"/>
        <v>-118847.31130434803</v>
      </c>
      <c r="T200" t="str">
        <f t="shared" si="19"/>
        <v>UNFAVORABLE</v>
      </c>
    </row>
    <row r="201" spans="1:20" x14ac:dyDescent="0.25">
      <c r="A201" s="4">
        <v>40238</v>
      </c>
      <c r="B201" s="5">
        <v>23.16</v>
      </c>
      <c r="C201" s="6">
        <v>0.15579999999999999</v>
      </c>
      <c r="D201" s="7" t="s">
        <v>6</v>
      </c>
      <c r="E201" s="8">
        <v>4.29</v>
      </c>
      <c r="F201" s="7">
        <v>3</v>
      </c>
      <c r="G201" s="7">
        <v>2</v>
      </c>
      <c r="H201" s="7" t="s">
        <v>40</v>
      </c>
      <c r="I201" s="8">
        <f t="shared" si="15"/>
        <v>43.03</v>
      </c>
      <c r="J201" s="9">
        <v>15.58</v>
      </c>
      <c r="K201" s="7">
        <v>2010</v>
      </c>
      <c r="L201" s="7" t="s">
        <v>15</v>
      </c>
      <c r="M201" s="8">
        <v>1.4343333333333335</v>
      </c>
      <c r="N201" s="7">
        <v>7</v>
      </c>
      <c r="O201" t="s">
        <v>33</v>
      </c>
      <c r="P201" s="2">
        <f t="shared" si="16"/>
        <v>10.040333333333335</v>
      </c>
      <c r="Q201" s="2">
        <f t="shared" si="17"/>
        <v>301.21000000000004</v>
      </c>
      <c r="R201" s="12">
        <f>VLOOKUP(O201,'YEARLY BUDGET'!A:B,2,FALSE)</f>
        <v>9600</v>
      </c>
      <c r="S201" s="27">
        <f t="shared" si="18"/>
        <v>9298.7900000000009</v>
      </c>
      <c r="T201" t="str">
        <f t="shared" si="19"/>
        <v>FAVORABLE</v>
      </c>
    </row>
    <row r="202" spans="1:20" x14ac:dyDescent="0.25">
      <c r="A202" s="4">
        <v>40269</v>
      </c>
      <c r="B202" s="5">
        <v>23.21</v>
      </c>
      <c r="C202" s="6">
        <v>0.21790000000000001</v>
      </c>
      <c r="D202" s="7" t="s">
        <v>3</v>
      </c>
      <c r="E202" s="8">
        <v>2314.2775000000001</v>
      </c>
      <c r="F202" s="7">
        <v>4</v>
      </c>
      <c r="G202" s="7">
        <v>5</v>
      </c>
      <c r="H202" s="7" t="s">
        <v>41</v>
      </c>
      <c r="I202" s="8">
        <f t="shared" si="15"/>
        <v>2359.2775000000001</v>
      </c>
      <c r="J202" s="9">
        <v>21.790000000000003</v>
      </c>
      <c r="K202" s="7">
        <v>2010</v>
      </c>
      <c r="L202" s="7" t="s">
        <v>18</v>
      </c>
      <c r="M202" s="8">
        <v>78.642583333333334</v>
      </c>
      <c r="N202" s="7">
        <v>4</v>
      </c>
      <c r="O202" t="s">
        <v>30</v>
      </c>
      <c r="P202" s="2">
        <f t="shared" si="16"/>
        <v>314.57033333333334</v>
      </c>
      <c r="Q202" s="2">
        <f t="shared" si="17"/>
        <v>9437.11</v>
      </c>
      <c r="R202" s="12">
        <f>VLOOKUP(O202,'YEARLY BUDGET'!A:B,2,FALSE)</f>
        <v>4200</v>
      </c>
      <c r="S202" s="27">
        <f t="shared" si="18"/>
        <v>-5237.1100000000006</v>
      </c>
      <c r="T202" t="str">
        <f t="shared" si="19"/>
        <v>UNFAVORABLE</v>
      </c>
    </row>
    <row r="203" spans="1:20" x14ac:dyDescent="0.25">
      <c r="A203" s="4">
        <v>40269</v>
      </c>
      <c r="B203" s="5">
        <v>23.21</v>
      </c>
      <c r="C203" s="6">
        <v>0.21790000000000001</v>
      </c>
      <c r="D203" s="7" t="s">
        <v>4</v>
      </c>
      <c r="E203" s="8">
        <v>7729.8374999999996</v>
      </c>
      <c r="F203" s="7">
        <v>4</v>
      </c>
      <c r="G203" s="7">
        <v>5</v>
      </c>
      <c r="H203" s="7" t="s">
        <v>41</v>
      </c>
      <c r="I203" s="8">
        <f t="shared" si="15"/>
        <v>7774.8374999999996</v>
      </c>
      <c r="J203" s="9">
        <v>21.790000000000003</v>
      </c>
      <c r="K203" s="7">
        <v>2010</v>
      </c>
      <c r="L203" s="7" t="s">
        <v>18</v>
      </c>
      <c r="M203" s="8">
        <v>259.16125</v>
      </c>
      <c r="N203" s="7">
        <v>9</v>
      </c>
      <c r="O203" t="s">
        <v>35</v>
      </c>
      <c r="P203" s="2">
        <f t="shared" si="16"/>
        <v>2332.4512500000001</v>
      </c>
      <c r="Q203" s="2">
        <f t="shared" si="17"/>
        <v>69973.537500000006</v>
      </c>
      <c r="R203" s="12">
        <f>VLOOKUP(O203,'YEARLY BUDGET'!A:B,2,FALSE)</f>
        <v>7800</v>
      </c>
      <c r="S203" s="27">
        <f t="shared" si="18"/>
        <v>-62173.537500000006</v>
      </c>
      <c r="T203" t="str">
        <f t="shared" si="19"/>
        <v>UNFAVORABLE</v>
      </c>
    </row>
    <row r="204" spans="1:20" x14ac:dyDescent="0.25">
      <c r="A204" s="4">
        <v>40269</v>
      </c>
      <c r="B204" s="5">
        <v>23.21</v>
      </c>
      <c r="C204" s="6">
        <v>0.21790000000000001</v>
      </c>
      <c r="D204" s="7" t="s">
        <v>5</v>
      </c>
      <c r="E204" s="8">
        <v>26028.5</v>
      </c>
      <c r="F204" s="7">
        <v>4</v>
      </c>
      <c r="G204" s="7">
        <v>5</v>
      </c>
      <c r="H204" s="7" t="s">
        <v>41</v>
      </c>
      <c r="I204" s="8">
        <f t="shared" si="15"/>
        <v>26073.5</v>
      </c>
      <c r="J204" s="9">
        <v>21.790000000000003</v>
      </c>
      <c r="K204" s="7">
        <v>2010</v>
      </c>
      <c r="L204" s="7" t="s">
        <v>18</v>
      </c>
      <c r="M204" s="8">
        <v>869.11666666666667</v>
      </c>
      <c r="N204" s="7">
        <v>7</v>
      </c>
      <c r="O204" t="s">
        <v>33</v>
      </c>
      <c r="P204" s="2">
        <f t="shared" si="16"/>
        <v>6083.8166666666666</v>
      </c>
      <c r="Q204" s="2">
        <f t="shared" si="17"/>
        <v>182514.5</v>
      </c>
      <c r="R204" s="12">
        <f>VLOOKUP(O204,'YEARLY BUDGET'!A:B,2,FALSE)</f>
        <v>9600</v>
      </c>
      <c r="S204" s="27">
        <f t="shared" si="18"/>
        <v>-172914.5</v>
      </c>
      <c r="T204" t="str">
        <f t="shared" si="19"/>
        <v>UNFAVORABLE</v>
      </c>
    </row>
    <row r="205" spans="1:20" x14ac:dyDescent="0.25">
      <c r="A205" s="4">
        <v>40269</v>
      </c>
      <c r="B205" s="5">
        <v>23.21</v>
      </c>
      <c r="C205" s="6">
        <v>0.21790000000000001</v>
      </c>
      <c r="D205" s="7" t="s">
        <v>6</v>
      </c>
      <c r="E205" s="8">
        <v>4.03</v>
      </c>
      <c r="F205" s="7">
        <v>4</v>
      </c>
      <c r="G205" s="7">
        <v>5</v>
      </c>
      <c r="H205" s="7" t="s">
        <v>41</v>
      </c>
      <c r="I205" s="8">
        <f t="shared" si="15"/>
        <v>49.03</v>
      </c>
      <c r="J205" s="9">
        <v>21.790000000000003</v>
      </c>
      <c r="K205" s="7">
        <v>2010</v>
      </c>
      <c r="L205" s="7" t="s">
        <v>18</v>
      </c>
      <c r="M205" s="8">
        <v>1.6343333333333334</v>
      </c>
      <c r="N205" s="7">
        <v>5</v>
      </c>
      <c r="O205" t="s">
        <v>31</v>
      </c>
      <c r="P205" s="2">
        <f t="shared" si="16"/>
        <v>8.1716666666666669</v>
      </c>
      <c r="Q205" s="2">
        <f t="shared" si="17"/>
        <v>245.15</v>
      </c>
      <c r="R205" s="12">
        <f>VLOOKUP(O205,'YEARLY BUDGET'!A:B,2,FALSE)</f>
        <v>82000</v>
      </c>
      <c r="S205" s="27">
        <f t="shared" si="18"/>
        <v>81754.850000000006</v>
      </c>
      <c r="T205" t="str">
        <f t="shared" si="19"/>
        <v>FAVORABLE</v>
      </c>
    </row>
    <row r="206" spans="1:20" x14ac:dyDescent="0.25">
      <c r="A206" s="4">
        <v>40299</v>
      </c>
      <c r="B206" s="5">
        <v>23.28</v>
      </c>
      <c r="C206" s="6">
        <v>0.13109999999999999</v>
      </c>
      <c r="D206" s="7" t="s">
        <v>3</v>
      </c>
      <c r="E206" s="8">
        <v>2044.71052631579</v>
      </c>
      <c r="F206" s="7">
        <v>5</v>
      </c>
      <c r="G206" s="7">
        <v>7</v>
      </c>
      <c r="H206" s="7" t="s">
        <v>42</v>
      </c>
      <c r="I206" s="8">
        <f t="shared" si="15"/>
        <v>2081.1005263157904</v>
      </c>
      <c r="J206" s="9">
        <v>13.11</v>
      </c>
      <c r="K206" s="7">
        <v>2010</v>
      </c>
      <c r="L206" s="7" t="s">
        <v>20</v>
      </c>
      <c r="M206" s="8">
        <v>69.370017543859674</v>
      </c>
      <c r="N206" s="7">
        <v>8</v>
      </c>
      <c r="O206" t="s">
        <v>34</v>
      </c>
      <c r="P206" s="2">
        <f t="shared" si="16"/>
        <v>554.9601403508774</v>
      </c>
      <c r="Q206" s="2">
        <f t="shared" si="17"/>
        <v>16648.804210526323</v>
      </c>
      <c r="R206" s="12">
        <f>VLOOKUP(O206,'YEARLY BUDGET'!A:B,2,FALSE)</f>
        <v>61200</v>
      </c>
      <c r="S206" s="27">
        <f t="shared" si="18"/>
        <v>44551.195789473677</v>
      </c>
      <c r="T206" t="str">
        <f t="shared" si="19"/>
        <v>FAVORABLE</v>
      </c>
    </row>
    <row r="207" spans="1:20" x14ac:dyDescent="0.25">
      <c r="A207" s="4">
        <v>40299</v>
      </c>
      <c r="B207" s="5">
        <v>23.28</v>
      </c>
      <c r="C207" s="6">
        <v>0.13109999999999999</v>
      </c>
      <c r="D207" s="7" t="s">
        <v>4</v>
      </c>
      <c r="E207" s="8">
        <v>6843.1578947368398</v>
      </c>
      <c r="F207" s="7">
        <v>5</v>
      </c>
      <c r="G207" s="7">
        <v>7</v>
      </c>
      <c r="H207" s="7" t="s">
        <v>42</v>
      </c>
      <c r="I207" s="8">
        <f t="shared" si="15"/>
        <v>6879.5478947368392</v>
      </c>
      <c r="J207" s="9">
        <v>13.11</v>
      </c>
      <c r="K207" s="7">
        <v>2010</v>
      </c>
      <c r="L207" s="7" t="s">
        <v>20</v>
      </c>
      <c r="M207" s="8">
        <v>229.31826315789465</v>
      </c>
      <c r="N207" s="7">
        <v>9</v>
      </c>
      <c r="O207" t="s">
        <v>35</v>
      </c>
      <c r="P207" s="2">
        <f t="shared" si="16"/>
        <v>2063.8643684210519</v>
      </c>
      <c r="Q207" s="2">
        <f t="shared" si="17"/>
        <v>61915.93105263156</v>
      </c>
      <c r="R207" s="12">
        <f>VLOOKUP(O207,'YEARLY BUDGET'!A:B,2,FALSE)</f>
        <v>7800</v>
      </c>
      <c r="S207" s="27">
        <f t="shared" si="18"/>
        <v>-54115.93105263156</v>
      </c>
      <c r="T207" t="str">
        <f t="shared" si="19"/>
        <v>UNFAVORABLE</v>
      </c>
    </row>
    <row r="208" spans="1:20" x14ac:dyDescent="0.25">
      <c r="A208" s="4">
        <v>40299</v>
      </c>
      <c r="B208" s="5">
        <v>23.28</v>
      </c>
      <c r="C208" s="6">
        <v>0.13109999999999999</v>
      </c>
      <c r="D208" s="7" t="s">
        <v>5</v>
      </c>
      <c r="E208" s="8">
        <v>21930</v>
      </c>
      <c r="F208" s="7">
        <v>5</v>
      </c>
      <c r="G208" s="7">
        <v>7</v>
      </c>
      <c r="H208" s="7" t="s">
        <v>42</v>
      </c>
      <c r="I208" s="8">
        <f t="shared" si="15"/>
        <v>21966.39</v>
      </c>
      <c r="J208" s="9">
        <v>13.11</v>
      </c>
      <c r="K208" s="7">
        <v>2010</v>
      </c>
      <c r="L208" s="7" t="s">
        <v>20</v>
      </c>
      <c r="M208" s="8">
        <v>732.21299999999997</v>
      </c>
      <c r="N208" s="7">
        <v>6</v>
      </c>
      <c r="O208" t="s">
        <v>32</v>
      </c>
      <c r="P208" s="2">
        <f t="shared" si="16"/>
        <v>4393.2780000000002</v>
      </c>
      <c r="Q208" s="2">
        <f t="shared" si="17"/>
        <v>131798.34</v>
      </c>
      <c r="R208" s="12">
        <f>VLOOKUP(O208,'YEARLY BUDGET'!A:B,2,FALSE)</f>
        <v>37500</v>
      </c>
      <c r="S208" s="27">
        <f t="shared" si="18"/>
        <v>-94298.34</v>
      </c>
      <c r="T208" t="str">
        <f t="shared" si="19"/>
        <v>UNFAVORABLE</v>
      </c>
    </row>
    <row r="209" spans="1:20" x14ac:dyDescent="0.25">
      <c r="A209" s="4">
        <v>40299</v>
      </c>
      <c r="B209" s="5">
        <v>23.28</v>
      </c>
      <c r="C209" s="6">
        <v>0.13109999999999999</v>
      </c>
      <c r="D209" s="7" t="s">
        <v>6</v>
      </c>
      <c r="E209" s="8">
        <v>4.1399999999999997</v>
      </c>
      <c r="F209" s="7">
        <v>5</v>
      </c>
      <c r="G209" s="7">
        <v>7</v>
      </c>
      <c r="H209" s="7" t="s">
        <v>42</v>
      </c>
      <c r="I209" s="8">
        <f t="shared" si="15"/>
        <v>40.53</v>
      </c>
      <c r="J209" s="9">
        <v>13.11</v>
      </c>
      <c r="K209" s="7">
        <v>2010</v>
      </c>
      <c r="L209" s="7" t="s">
        <v>20</v>
      </c>
      <c r="M209" s="8">
        <v>1.351</v>
      </c>
      <c r="N209" s="7">
        <v>4</v>
      </c>
      <c r="O209" t="s">
        <v>30</v>
      </c>
      <c r="P209" s="2">
        <f t="shared" si="16"/>
        <v>5.4039999999999999</v>
      </c>
      <c r="Q209" s="2">
        <f t="shared" si="17"/>
        <v>162.12</v>
      </c>
      <c r="R209" s="12">
        <f>VLOOKUP(O209,'YEARLY BUDGET'!A:B,2,FALSE)</f>
        <v>4200</v>
      </c>
      <c r="S209" s="27">
        <f t="shared" si="18"/>
        <v>4037.88</v>
      </c>
      <c r="T209" t="str">
        <f t="shared" si="19"/>
        <v>FAVORABLE</v>
      </c>
    </row>
    <row r="210" spans="1:20" x14ac:dyDescent="0.25">
      <c r="A210" s="4">
        <v>40330</v>
      </c>
      <c r="B210" s="5">
        <v>23.22</v>
      </c>
      <c r="C210" s="6">
        <v>0.2258</v>
      </c>
      <c r="D210" s="7" t="s">
        <v>3</v>
      </c>
      <c r="E210" s="8">
        <v>1929.4090909090901</v>
      </c>
      <c r="F210" s="7">
        <v>6</v>
      </c>
      <c r="G210" s="7">
        <v>3</v>
      </c>
      <c r="H210" s="7" t="s">
        <v>43</v>
      </c>
      <c r="I210" s="8">
        <f t="shared" si="15"/>
        <v>1975.20909090909</v>
      </c>
      <c r="J210" s="9">
        <v>22.58</v>
      </c>
      <c r="K210" s="7">
        <v>2010</v>
      </c>
      <c r="L210" s="7" t="s">
        <v>16</v>
      </c>
      <c r="M210" s="8">
        <v>65.840303030303005</v>
      </c>
      <c r="N210" s="7">
        <v>9</v>
      </c>
      <c r="O210" t="s">
        <v>35</v>
      </c>
      <c r="P210" s="2">
        <f t="shared" si="16"/>
        <v>592.56272727272699</v>
      </c>
      <c r="Q210" s="2">
        <f t="shared" si="17"/>
        <v>17776.88181818181</v>
      </c>
      <c r="R210" s="12">
        <f>VLOOKUP(O210,'YEARLY BUDGET'!A:B,2,FALSE)</f>
        <v>7800</v>
      </c>
      <c r="S210" s="27">
        <f t="shared" si="18"/>
        <v>-9976.8818181818096</v>
      </c>
      <c r="T210" t="str">
        <f t="shared" si="19"/>
        <v>UNFAVORABLE</v>
      </c>
    </row>
    <row r="211" spans="1:20" x14ac:dyDescent="0.25">
      <c r="A211" s="4">
        <v>40330</v>
      </c>
      <c r="B211" s="5">
        <v>23.22</v>
      </c>
      <c r="C211" s="6">
        <v>0.2258</v>
      </c>
      <c r="D211" s="7" t="s">
        <v>4</v>
      </c>
      <c r="E211" s="8">
        <v>6501.5</v>
      </c>
      <c r="F211" s="7">
        <v>6</v>
      </c>
      <c r="G211" s="7">
        <v>3</v>
      </c>
      <c r="H211" s="7" t="s">
        <v>43</v>
      </c>
      <c r="I211" s="8">
        <f t="shared" si="15"/>
        <v>6547.3</v>
      </c>
      <c r="J211" s="9">
        <v>22.58</v>
      </c>
      <c r="K211" s="7">
        <v>2010</v>
      </c>
      <c r="L211" s="7" t="s">
        <v>16</v>
      </c>
      <c r="M211" s="8">
        <v>218.24333333333334</v>
      </c>
      <c r="N211" s="7">
        <v>1</v>
      </c>
      <c r="O211" t="s">
        <v>27</v>
      </c>
      <c r="P211" s="2">
        <f t="shared" si="16"/>
        <v>218.24333333333334</v>
      </c>
      <c r="Q211" s="2">
        <f t="shared" si="17"/>
        <v>6547.3</v>
      </c>
      <c r="R211" s="12">
        <f>VLOOKUP(O211,'YEARLY BUDGET'!A:B,2,FALSE)</f>
        <v>28000</v>
      </c>
      <c r="S211" s="27">
        <f t="shared" si="18"/>
        <v>21452.7</v>
      </c>
      <c r="T211" t="str">
        <f t="shared" si="19"/>
        <v>FAVORABLE</v>
      </c>
    </row>
    <row r="212" spans="1:20" x14ac:dyDescent="0.25">
      <c r="A212" s="4">
        <v>40330</v>
      </c>
      <c r="B212" s="5">
        <v>23.22</v>
      </c>
      <c r="C212" s="6">
        <v>0.2258</v>
      </c>
      <c r="D212" s="7" t="s">
        <v>5</v>
      </c>
      <c r="E212" s="8">
        <v>19411.2954545455</v>
      </c>
      <c r="F212" s="7">
        <v>6</v>
      </c>
      <c r="G212" s="7">
        <v>3</v>
      </c>
      <c r="H212" s="7" t="s">
        <v>43</v>
      </c>
      <c r="I212" s="8">
        <f t="shared" si="15"/>
        <v>19457.095454545502</v>
      </c>
      <c r="J212" s="9">
        <v>22.58</v>
      </c>
      <c r="K212" s="7">
        <v>2010</v>
      </c>
      <c r="L212" s="7" t="s">
        <v>16</v>
      </c>
      <c r="M212" s="8">
        <v>648.56984848485013</v>
      </c>
      <c r="N212" s="7">
        <v>7</v>
      </c>
      <c r="O212" t="s">
        <v>33</v>
      </c>
      <c r="P212" s="2">
        <f t="shared" si="16"/>
        <v>4539.9889393939511</v>
      </c>
      <c r="Q212" s="2">
        <f t="shared" si="17"/>
        <v>136199.66818181853</v>
      </c>
      <c r="R212" s="12">
        <f>VLOOKUP(O212,'YEARLY BUDGET'!A:B,2,FALSE)</f>
        <v>9600</v>
      </c>
      <c r="S212" s="27">
        <f t="shared" si="18"/>
        <v>-126599.66818181853</v>
      </c>
      <c r="T212" t="str">
        <f t="shared" si="19"/>
        <v>UNFAVORABLE</v>
      </c>
    </row>
    <row r="213" spans="1:20" x14ac:dyDescent="0.25">
      <c r="A213" s="4">
        <v>40330</v>
      </c>
      <c r="B213" s="5">
        <v>23.22</v>
      </c>
      <c r="C213" s="6">
        <v>0.2258</v>
      </c>
      <c r="D213" s="7" t="s">
        <v>6</v>
      </c>
      <c r="E213" s="8">
        <v>4.8</v>
      </c>
      <c r="F213" s="7">
        <v>6</v>
      </c>
      <c r="G213" s="7">
        <v>3</v>
      </c>
      <c r="H213" s="7" t="s">
        <v>43</v>
      </c>
      <c r="I213" s="8">
        <f t="shared" si="15"/>
        <v>50.599999999999994</v>
      </c>
      <c r="J213" s="9">
        <v>22.58</v>
      </c>
      <c r="K213" s="7">
        <v>2010</v>
      </c>
      <c r="L213" s="7" t="s">
        <v>16</v>
      </c>
      <c r="M213" s="8">
        <v>1.6866666666666665</v>
      </c>
      <c r="N213" s="7">
        <v>1</v>
      </c>
      <c r="O213" t="s">
        <v>27</v>
      </c>
      <c r="P213" s="2">
        <f t="shared" si="16"/>
        <v>1.6866666666666665</v>
      </c>
      <c r="Q213" s="2">
        <f t="shared" si="17"/>
        <v>50.599999999999994</v>
      </c>
      <c r="R213" s="12">
        <f>VLOOKUP(O213,'YEARLY BUDGET'!A:B,2,FALSE)</f>
        <v>28000</v>
      </c>
      <c r="S213" s="27">
        <f t="shared" si="18"/>
        <v>27949.4</v>
      </c>
      <c r="T213" t="str">
        <f t="shared" si="19"/>
        <v>FAVORABLE</v>
      </c>
    </row>
    <row r="214" spans="1:20" x14ac:dyDescent="0.25">
      <c r="A214" s="4">
        <v>40360</v>
      </c>
      <c r="B214" s="5">
        <v>23.34</v>
      </c>
      <c r="C214" s="6">
        <v>0.2477</v>
      </c>
      <c r="D214" s="7" t="s">
        <v>3</v>
      </c>
      <c r="E214" s="8">
        <v>1989.04545454545</v>
      </c>
      <c r="F214" s="7">
        <v>7</v>
      </c>
      <c r="G214" s="7">
        <v>5</v>
      </c>
      <c r="H214" s="7" t="s">
        <v>44</v>
      </c>
      <c r="I214" s="8">
        <f t="shared" si="15"/>
        <v>2037.1554545454499</v>
      </c>
      <c r="J214" s="9">
        <v>24.77</v>
      </c>
      <c r="K214" s="7">
        <v>2010</v>
      </c>
      <c r="L214" s="7" t="s">
        <v>18</v>
      </c>
      <c r="M214" s="8">
        <v>67.90518181818166</v>
      </c>
      <c r="N214" s="7">
        <v>8</v>
      </c>
      <c r="O214" t="s">
        <v>34</v>
      </c>
      <c r="P214" s="2">
        <f t="shared" si="16"/>
        <v>543.24145454545328</v>
      </c>
      <c r="Q214" s="2">
        <f t="shared" si="17"/>
        <v>16297.243636363599</v>
      </c>
      <c r="R214" s="12">
        <f>VLOOKUP(O214,'YEARLY BUDGET'!A:B,2,FALSE)</f>
        <v>61200</v>
      </c>
      <c r="S214" s="27">
        <f t="shared" si="18"/>
        <v>44902.756363636399</v>
      </c>
      <c r="T214" t="str">
        <f t="shared" si="19"/>
        <v>FAVORABLE</v>
      </c>
    </row>
    <row r="215" spans="1:20" x14ac:dyDescent="0.25">
      <c r="A215" s="4">
        <v>40360</v>
      </c>
      <c r="B215" s="5">
        <v>23.34</v>
      </c>
      <c r="C215" s="6">
        <v>0.2477</v>
      </c>
      <c r="D215" s="7" t="s">
        <v>4</v>
      </c>
      <c r="E215" s="8">
        <v>6750.5681818181802</v>
      </c>
      <c r="F215" s="7">
        <v>7</v>
      </c>
      <c r="G215" s="7">
        <v>5</v>
      </c>
      <c r="H215" s="7" t="s">
        <v>44</v>
      </c>
      <c r="I215" s="8">
        <f t="shared" si="15"/>
        <v>6798.6781818181807</v>
      </c>
      <c r="J215" s="9">
        <v>24.77</v>
      </c>
      <c r="K215" s="7">
        <v>2010</v>
      </c>
      <c r="L215" s="7" t="s">
        <v>18</v>
      </c>
      <c r="M215" s="8">
        <v>226.62260606060602</v>
      </c>
      <c r="N215" s="7">
        <v>8</v>
      </c>
      <c r="O215" t="s">
        <v>34</v>
      </c>
      <c r="P215" s="2">
        <f t="shared" si="16"/>
        <v>1812.9808484848481</v>
      </c>
      <c r="Q215" s="2">
        <f t="shared" si="17"/>
        <v>54389.425454545446</v>
      </c>
      <c r="R215" s="12">
        <f>VLOOKUP(O215,'YEARLY BUDGET'!A:B,2,FALSE)</f>
        <v>61200</v>
      </c>
      <c r="S215" s="27">
        <f t="shared" si="18"/>
        <v>6810.574545454554</v>
      </c>
      <c r="T215" t="str">
        <f t="shared" si="19"/>
        <v>FAVORABLE</v>
      </c>
    </row>
    <row r="216" spans="1:20" x14ac:dyDescent="0.25">
      <c r="A216" s="4">
        <v>40360</v>
      </c>
      <c r="B216" s="5">
        <v>23.34</v>
      </c>
      <c r="C216" s="6">
        <v>0.2477</v>
      </c>
      <c r="D216" s="7" t="s">
        <v>5</v>
      </c>
      <c r="E216" s="8">
        <v>19548.522727272699</v>
      </c>
      <c r="F216" s="7">
        <v>7</v>
      </c>
      <c r="G216" s="7">
        <v>5</v>
      </c>
      <c r="H216" s="7" t="s">
        <v>44</v>
      </c>
      <c r="I216" s="8">
        <f t="shared" si="15"/>
        <v>19596.632727272699</v>
      </c>
      <c r="J216" s="9">
        <v>24.77</v>
      </c>
      <c r="K216" s="7">
        <v>2010</v>
      </c>
      <c r="L216" s="7" t="s">
        <v>18</v>
      </c>
      <c r="M216" s="8">
        <v>653.22109090908998</v>
      </c>
      <c r="N216" s="7">
        <v>3</v>
      </c>
      <c r="O216" t="s">
        <v>29</v>
      </c>
      <c r="P216" s="2">
        <f t="shared" si="16"/>
        <v>1959.6632727272699</v>
      </c>
      <c r="Q216" s="2">
        <f t="shared" si="17"/>
        <v>58789.898181818098</v>
      </c>
      <c r="R216" s="12">
        <f>VLOOKUP(O216,'YEARLY BUDGET'!A:B,2,FALSE)</f>
        <v>14750</v>
      </c>
      <c r="S216" s="27">
        <f t="shared" si="18"/>
        <v>-44039.898181818098</v>
      </c>
      <c r="T216" t="str">
        <f t="shared" si="19"/>
        <v>UNFAVORABLE</v>
      </c>
    </row>
    <row r="217" spans="1:20" x14ac:dyDescent="0.25">
      <c r="A217" s="4">
        <v>40360</v>
      </c>
      <c r="B217" s="5">
        <v>23.34</v>
      </c>
      <c r="C217" s="6">
        <v>0.2477</v>
      </c>
      <c r="D217" s="7" t="s">
        <v>6</v>
      </c>
      <c r="E217" s="8">
        <v>4.63</v>
      </c>
      <c r="F217" s="7">
        <v>7</v>
      </c>
      <c r="G217" s="7">
        <v>5</v>
      </c>
      <c r="H217" s="7" t="s">
        <v>44</v>
      </c>
      <c r="I217" s="8">
        <f t="shared" si="15"/>
        <v>52.739999999999995</v>
      </c>
      <c r="J217" s="9">
        <v>24.77</v>
      </c>
      <c r="K217" s="7">
        <v>2010</v>
      </c>
      <c r="L217" s="7" t="s">
        <v>18</v>
      </c>
      <c r="M217" s="8">
        <v>1.7579999999999998</v>
      </c>
      <c r="N217" s="7">
        <v>8</v>
      </c>
      <c r="O217" t="s">
        <v>34</v>
      </c>
      <c r="P217" s="2">
        <f t="shared" si="16"/>
        <v>14.063999999999998</v>
      </c>
      <c r="Q217" s="2">
        <f t="shared" si="17"/>
        <v>421.91999999999996</v>
      </c>
      <c r="R217" s="12">
        <f>VLOOKUP(O217,'YEARLY BUDGET'!A:B,2,FALSE)</f>
        <v>61200</v>
      </c>
      <c r="S217" s="27">
        <f t="shared" si="18"/>
        <v>60778.080000000002</v>
      </c>
      <c r="T217" t="str">
        <f t="shared" si="19"/>
        <v>FAVORABLE</v>
      </c>
    </row>
    <row r="218" spans="1:20" x14ac:dyDescent="0.25">
      <c r="A218" s="4">
        <v>40391</v>
      </c>
      <c r="B218" s="5">
        <v>23.41</v>
      </c>
      <c r="C218" s="6">
        <v>0.16139999999999999</v>
      </c>
      <c r="D218" s="7" t="s">
        <v>3</v>
      </c>
      <c r="E218" s="8">
        <v>2110.4404761904798</v>
      </c>
      <c r="F218" s="7">
        <v>8</v>
      </c>
      <c r="G218" s="7">
        <v>1</v>
      </c>
      <c r="H218" s="7" t="s">
        <v>45</v>
      </c>
      <c r="I218" s="8">
        <f t="shared" si="15"/>
        <v>2149.9904761904795</v>
      </c>
      <c r="J218" s="9">
        <v>16.14</v>
      </c>
      <c r="K218" s="7">
        <v>2010</v>
      </c>
      <c r="L218" s="7" t="s">
        <v>14</v>
      </c>
      <c r="M218" s="8">
        <v>71.666349206349324</v>
      </c>
      <c r="N218" s="7">
        <v>8</v>
      </c>
      <c r="O218" t="s">
        <v>34</v>
      </c>
      <c r="P218" s="2">
        <f t="shared" si="16"/>
        <v>573.33079365079459</v>
      </c>
      <c r="Q218" s="2">
        <f t="shared" si="17"/>
        <v>17199.923809523836</v>
      </c>
      <c r="R218" s="12">
        <f>VLOOKUP(O218,'YEARLY BUDGET'!A:B,2,FALSE)</f>
        <v>61200</v>
      </c>
      <c r="S218" s="27">
        <f t="shared" si="18"/>
        <v>44000.07619047616</v>
      </c>
      <c r="T218" t="str">
        <f t="shared" si="19"/>
        <v>FAVORABLE</v>
      </c>
    </row>
    <row r="219" spans="1:20" x14ac:dyDescent="0.25">
      <c r="A219" s="4">
        <v>40391</v>
      </c>
      <c r="B219" s="5">
        <v>23.41</v>
      </c>
      <c r="C219" s="6">
        <v>0.16139999999999999</v>
      </c>
      <c r="D219" s="7" t="s">
        <v>4</v>
      </c>
      <c r="E219" s="8">
        <v>7302.6666666666697</v>
      </c>
      <c r="F219" s="7">
        <v>8</v>
      </c>
      <c r="G219" s="7">
        <v>1</v>
      </c>
      <c r="H219" s="7" t="s">
        <v>45</v>
      </c>
      <c r="I219" s="8">
        <f t="shared" si="15"/>
        <v>7342.2166666666699</v>
      </c>
      <c r="J219" s="9">
        <v>16.14</v>
      </c>
      <c r="K219" s="7">
        <v>2010</v>
      </c>
      <c r="L219" s="7" t="s">
        <v>14</v>
      </c>
      <c r="M219" s="8">
        <v>244.74055555555566</v>
      </c>
      <c r="N219" s="7">
        <v>2</v>
      </c>
      <c r="O219" t="s">
        <v>28</v>
      </c>
      <c r="P219" s="2">
        <f t="shared" si="16"/>
        <v>489.48111111111132</v>
      </c>
      <c r="Q219" s="2">
        <f t="shared" si="17"/>
        <v>14684.43333333334</v>
      </c>
      <c r="R219" s="12">
        <f>VLOOKUP(O219,'YEARLY BUDGET'!A:B,2,FALSE)</f>
        <v>16500</v>
      </c>
      <c r="S219" s="27">
        <f t="shared" si="18"/>
        <v>1815.5666666666602</v>
      </c>
      <c r="T219" t="str">
        <f t="shared" si="19"/>
        <v>FAVORABLE</v>
      </c>
    </row>
    <row r="220" spans="1:20" x14ac:dyDescent="0.25">
      <c r="A220" s="4">
        <v>40391</v>
      </c>
      <c r="B220" s="5">
        <v>23.41</v>
      </c>
      <c r="C220" s="6">
        <v>0.16139999999999999</v>
      </c>
      <c r="D220" s="7" t="s">
        <v>5</v>
      </c>
      <c r="E220" s="8">
        <v>21448.785714285699</v>
      </c>
      <c r="F220" s="7">
        <v>8</v>
      </c>
      <c r="G220" s="7">
        <v>1</v>
      </c>
      <c r="H220" s="7" t="s">
        <v>45</v>
      </c>
      <c r="I220" s="8">
        <f t="shared" si="15"/>
        <v>21488.335714285698</v>
      </c>
      <c r="J220" s="9">
        <v>16.14</v>
      </c>
      <c r="K220" s="7">
        <v>2010</v>
      </c>
      <c r="L220" s="7" t="s">
        <v>14</v>
      </c>
      <c r="M220" s="8">
        <v>716.27785714285665</v>
      </c>
      <c r="N220" s="7">
        <v>10</v>
      </c>
      <c r="O220" t="s">
        <v>35</v>
      </c>
      <c r="P220" s="2">
        <f t="shared" si="16"/>
        <v>7162.7785714285665</v>
      </c>
      <c r="Q220" s="2">
        <f t="shared" si="17"/>
        <v>214883.35714285698</v>
      </c>
      <c r="R220" s="12">
        <f>VLOOKUP(O220,'YEARLY BUDGET'!A:B,2,FALSE)</f>
        <v>7800</v>
      </c>
      <c r="S220" s="27">
        <f t="shared" si="18"/>
        <v>-207083.35714285698</v>
      </c>
      <c r="T220" t="str">
        <f t="shared" si="19"/>
        <v>UNFAVORABLE</v>
      </c>
    </row>
    <row r="221" spans="1:20" x14ac:dyDescent="0.25">
      <c r="A221" s="4">
        <v>40391</v>
      </c>
      <c r="B221" s="5">
        <v>23.41</v>
      </c>
      <c r="C221" s="6">
        <v>0.16139999999999999</v>
      </c>
      <c r="D221" s="7" t="s">
        <v>6</v>
      </c>
      <c r="E221" s="8">
        <v>4.32</v>
      </c>
      <c r="F221" s="7">
        <v>8</v>
      </c>
      <c r="G221" s="7">
        <v>1</v>
      </c>
      <c r="H221" s="7" t="s">
        <v>45</v>
      </c>
      <c r="I221" s="8">
        <f t="shared" si="15"/>
        <v>43.870000000000005</v>
      </c>
      <c r="J221" s="9">
        <v>16.14</v>
      </c>
      <c r="K221" s="7">
        <v>2010</v>
      </c>
      <c r="L221" s="7" t="s">
        <v>14</v>
      </c>
      <c r="M221" s="8">
        <v>1.4623333333333335</v>
      </c>
      <c r="N221" s="7">
        <v>3</v>
      </c>
      <c r="O221" t="s">
        <v>29</v>
      </c>
      <c r="P221" s="2">
        <f t="shared" si="16"/>
        <v>4.3870000000000005</v>
      </c>
      <c r="Q221" s="2">
        <f t="shared" si="17"/>
        <v>131.61000000000001</v>
      </c>
      <c r="R221" s="12">
        <f>VLOOKUP(O221,'YEARLY BUDGET'!A:B,2,FALSE)</f>
        <v>14750</v>
      </c>
      <c r="S221" s="27">
        <f t="shared" si="18"/>
        <v>14618.39</v>
      </c>
      <c r="T221" t="str">
        <f t="shared" si="19"/>
        <v>FAVORABLE</v>
      </c>
    </row>
    <row r="222" spans="1:20" x14ac:dyDescent="0.25">
      <c r="A222" s="4">
        <v>40422</v>
      </c>
      <c r="B222" s="5">
        <v>23.43</v>
      </c>
      <c r="C222" s="6">
        <v>0.3</v>
      </c>
      <c r="D222" s="7" t="s">
        <v>3</v>
      </c>
      <c r="E222" s="8">
        <v>2171.2431818181799</v>
      </c>
      <c r="F222" s="7">
        <v>9</v>
      </c>
      <c r="G222" s="7">
        <v>4</v>
      </c>
      <c r="H222" s="7" t="s">
        <v>46</v>
      </c>
      <c r="I222" s="8">
        <f t="shared" si="15"/>
        <v>2224.6731818181797</v>
      </c>
      <c r="J222" s="9">
        <v>30</v>
      </c>
      <c r="K222" s="7">
        <v>2010</v>
      </c>
      <c r="L222" s="7" t="s">
        <v>17</v>
      </c>
      <c r="M222" s="8">
        <v>74.155772727272662</v>
      </c>
      <c r="N222" s="7">
        <v>2</v>
      </c>
      <c r="O222" t="s">
        <v>28</v>
      </c>
      <c r="P222" s="2">
        <f t="shared" si="16"/>
        <v>148.31154545454532</v>
      </c>
      <c r="Q222" s="2">
        <f t="shared" si="17"/>
        <v>4449.3463636363595</v>
      </c>
      <c r="R222" s="12">
        <f>VLOOKUP(O222,'YEARLY BUDGET'!A:B,2,FALSE)</f>
        <v>16500</v>
      </c>
      <c r="S222" s="27">
        <f t="shared" si="18"/>
        <v>12050.653636363641</v>
      </c>
      <c r="T222" t="str">
        <f t="shared" si="19"/>
        <v>FAVORABLE</v>
      </c>
    </row>
    <row r="223" spans="1:20" x14ac:dyDescent="0.25">
      <c r="A223" s="4">
        <v>40422</v>
      </c>
      <c r="B223" s="5">
        <v>23.43</v>
      </c>
      <c r="C223" s="6">
        <v>0.3</v>
      </c>
      <c r="D223" s="7" t="s">
        <v>4</v>
      </c>
      <c r="E223" s="8">
        <v>7729.5909090909099</v>
      </c>
      <c r="F223" s="7">
        <v>9</v>
      </c>
      <c r="G223" s="7">
        <v>4</v>
      </c>
      <c r="H223" s="7" t="s">
        <v>46</v>
      </c>
      <c r="I223" s="8">
        <f t="shared" si="15"/>
        <v>7783.0209090909102</v>
      </c>
      <c r="J223" s="9">
        <v>30</v>
      </c>
      <c r="K223" s="7">
        <v>2010</v>
      </c>
      <c r="L223" s="7" t="s">
        <v>17</v>
      </c>
      <c r="M223" s="8">
        <v>259.43403030303034</v>
      </c>
      <c r="N223" s="7">
        <v>3</v>
      </c>
      <c r="O223" t="s">
        <v>29</v>
      </c>
      <c r="P223" s="2">
        <f t="shared" si="16"/>
        <v>778.30209090909102</v>
      </c>
      <c r="Q223" s="2">
        <f t="shared" si="17"/>
        <v>23349.062727272729</v>
      </c>
      <c r="R223" s="12">
        <f>VLOOKUP(O223,'YEARLY BUDGET'!A:B,2,FALSE)</f>
        <v>14750</v>
      </c>
      <c r="S223" s="27">
        <f t="shared" si="18"/>
        <v>-8599.0627272727288</v>
      </c>
      <c r="T223" t="str">
        <f t="shared" si="19"/>
        <v>UNFAVORABLE</v>
      </c>
    </row>
    <row r="224" spans="1:20" x14ac:dyDescent="0.25">
      <c r="A224" s="4">
        <v>40422</v>
      </c>
      <c r="B224" s="5">
        <v>23.43</v>
      </c>
      <c r="C224" s="6">
        <v>0.3</v>
      </c>
      <c r="D224" s="7" t="s">
        <v>5</v>
      </c>
      <c r="E224" s="8">
        <v>22690.1363636364</v>
      </c>
      <c r="F224" s="7">
        <v>9</v>
      </c>
      <c r="G224" s="7">
        <v>4</v>
      </c>
      <c r="H224" s="7" t="s">
        <v>46</v>
      </c>
      <c r="I224" s="8">
        <f t="shared" si="15"/>
        <v>22743.566363636401</v>
      </c>
      <c r="J224" s="9">
        <v>30</v>
      </c>
      <c r="K224" s="7">
        <v>2010</v>
      </c>
      <c r="L224" s="7" t="s">
        <v>17</v>
      </c>
      <c r="M224" s="8">
        <v>758.11887878788002</v>
      </c>
      <c r="N224" s="7">
        <v>1</v>
      </c>
      <c r="O224" t="s">
        <v>27</v>
      </c>
      <c r="P224" s="2">
        <f t="shared" si="16"/>
        <v>758.11887878788002</v>
      </c>
      <c r="Q224" s="2">
        <f t="shared" si="17"/>
        <v>22743.566363636401</v>
      </c>
      <c r="R224" s="12">
        <f>VLOOKUP(O224,'YEARLY BUDGET'!A:B,2,FALSE)</f>
        <v>28000</v>
      </c>
      <c r="S224" s="27">
        <f t="shared" si="18"/>
        <v>5256.4336363635994</v>
      </c>
      <c r="T224" t="str">
        <f t="shared" si="19"/>
        <v>FAVORABLE</v>
      </c>
    </row>
    <row r="225" spans="1:20" x14ac:dyDescent="0.25">
      <c r="A225" s="4">
        <v>40422</v>
      </c>
      <c r="B225" s="5">
        <v>23.43</v>
      </c>
      <c r="C225" s="6">
        <v>0.3</v>
      </c>
      <c r="D225" s="7" t="s">
        <v>6</v>
      </c>
      <c r="E225" s="8">
        <v>3.89</v>
      </c>
      <c r="F225" s="7">
        <v>9</v>
      </c>
      <c r="G225" s="7">
        <v>4</v>
      </c>
      <c r="H225" s="7" t="s">
        <v>46</v>
      </c>
      <c r="I225" s="8">
        <f t="shared" si="15"/>
        <v>57.32</v>
      </c>
      <c r="J225" s="9">
        <v>30</v>
      </c>
      <c r="K225" s="7">
        <v>2010</v>
      </c>
      <c r="L225" s="7" t="s">
        <v>17</v>
      </c>
      <c r="M225" s="8">
        <v>1.9106666666666667</v>
      </c>
      <c r="N225" s="7">
        <v>6</v>
      </c>
      <c r="O225" t="s">
        <v>32</v>
      </c>
      <c r="P225" s="2">
        <f t="shared" si="16"/>
        <v>11.464</v>
      </c>
      <c r="Q225" s="2">
        <f t="shared" si="17"/>
        <v>343.92</v>
      </c>
      <c r="R225" s="12">
        <f>VLOOKUP(O225,'YEARLY BUDGET'!A:B,2,FALSE)</f>
        <v>37500</v>
      </c>
      <c r="S225" s="27">
        <f t="shared" si="18"/>
        <v>37156.080000000002</v>
      </c>
      <c r="T225" t="str">
        <f t="shared" si="19"/>
        <v>FAVORABLE</v>
      </c>
    </row>
    <row r="226" spans="1:20" x14ac:dyDescent="0.25">
      <c r="A226" s="4">
        <v>40452</v>
      </c>
      <c r="B226" s="5">
        <v>23.47</v>
      </c>
      <c r="C226" s="6">
        <v>0.1764</v>
      </c>
      <c r="D226" s="7" t="s">
        <v>3</v>
      </c>
      <c r="E226" s="8">
        <v>2342.1785714285702</v>
      </c>
      <c r="F226" s="7">
        <v>10</v>
      </c>
      <c r="G226" s="7">
        <v>6</v>
      </c>
      <c r="H226" s="7" t="s">
        <v>47</v>
      </c>
      <c r="I226" s="8">
        <f t="shared" si="15"/>
        <v>2383.2885714285699</v>
      </c>
      <c r="J226" s="9">
        <v>17.64</v>
      </c>
      <c r="K226" s="7">
        <v>2010</v>
      </c>
      <c r="L226" s="7" t="s">
        <v>19</v>
      </c>
      <c r="M226" s="8">
        <v>79.442952380952335</v>
      </c>
      <c r="N226" s="7">
        <v>10</v>
      </c>
      <c r="O226" t="s">
        <v>35</v>
      </c>
      <c r="P226" s="2">
        <f t="shared" si="16"/>
        <v>794.42952380952329</v>
      </c>
      <c r="Q226" s="2">
        <f t="shared" si="17"/>
        <v>23832.885714285698</v>
      </c>
      <c r="R226" s="12">
        <f>VLOOKUP(O226,'YEARLY BUDGET'!A:B,2,FALSE)</f>
        <v>7800</v>
      </c>
      <c r="S226" s="27">
        <f t="shared" si="18"/>
        <v>-16032.885714285698</v>
      </c>
      <c r="T226" t="str">
        <f t="shared" si="19"/>
        <v>UNFAVORABLE</v>
      </c>
    </row>
    <row r="227" spans="1:20" x14ac:dyDescent="0.25">
      <c r="A227" s="4">
        <v>40452</v>
      </c>
      <c r="B227" s="5">
        <v>23.47</v>
      </c>
      <c r="C227" s="6">
        <v>0.1764</v>
      </c>
      <c r="D227" s="7" t="s">
        <v>4</v>
      </c>
      <c r="E227" s="8">
        <v>8289.7619047618991</v>
      </c>
      <c r="F227" s="7">
        <v>10</v>
      </c>
      <c r="G227" s="7">
        <v>6</v>
      </c>
      <c r="H227" s="7" t="s">
        <v>47</v>
      </c>
      <c r="I227" s="8">
        <f t="shared" si="15"/>
        <v>8330.8719047618979</v>
      </c>
      <c r="J227" s="9">
        <v>17.64</v>
      </c>
      <c r="K227" s="7">
        <v>2010</v>
      </c>
      <c r="L227" s="7" t="s">
        <v>19</v>
      </c>
      <c r="M227" s="8">
        <v>277.69573015872993</v>
      </c>
      <c r="N227" s="7">
        <v>4</v>
      </c>
      <c r="O227" t="s">
        <v>30</v>
      </c>
      <c r="P227" s="2">
        <f t="shared" si="16"/>
        <v>1110.7829206349197</v>
      </c>
      <c r="Q227" s="2">
        <f t="shared" si="17"/>
        <v>33323.487619047592</v>
      </c>
      <c r="R227" s="12">
        <f>VLOOKUP(O227,'YEARLY BUDGET'!A:B,2,FALSE)</f>
        <v>4200</v>
      </c>
      <c r="S227" s="27">
        <f t="shared" si="18"/>
        <v>-29123.487619047592</v>
      </c>
      <c r="T227" t="str">
        <f t="shared" si="19"/>
        <v>UNFAVORABLE</v>
      </c>
    </row>
    <row r="228" spans="1:20" x14ac:dyDescent="0.25">
      <c r="A228" s="4">
        <v>40452</v>
      </c>
      <c r="B228" s="5">
        <v>23.47</v>
      </c>
      <c r="C228" s="6">
        <v>0.1764</v>
      </c>
      <c r="D228" s="7" t="s">
        <v>5</v>
      </c>
      <c r="E228" s="8">
        <v>23793.678571428602</v>
      </c>
      <c r="F228" s="7">
        <v>10</v>
      </c>
      <c r="G228" s="7">
        <v>6</v>
      </c>
      <c r="H228" s="7" t="s">
        <v>47</v>
      </c>
      <c r="I228" s="8">
        <f t="shared" si="15"/>
        <v>23834.788571428602</v>
      </c>
      <c r="J228" s="9">
        <v>17.64</v>
      </c>
      <c r="K228" s="7">
        <v>2010</v>
      </c>
      <c r="L228" s="7" t="s">
        <v>19</v>
      </c>
      <c r="M228" s="8">
        <v>794.4929523809534</v>
      </c>
      <c r="N228" s="7">
        <v>3</v>
      </c>
      <c r="O228" t="s">
        <v>29</v>
      </c>
      <c r="P228" s="2">
        <f t="shared" si="16"/>
        <v>2383.4788571428603</v>
      </c>
      <c r="Q228" s="2">
        <f t="shared" si="17"/>
        <v>71504.365714285814</v>
      </c>
      <c r="R228" s="12">
        <f>VLOOKUP(O228,'YEARLY BUDGET'!A:B,2,FALSE)</f>
        <v>14750</v>
      </c>
      <c r="S228" s="27">
        <f t="shared" si="18"/>
        <v>-56754.365714285814</v>
      </c>
      <c r="T228" t="str">
        <f t="shared" si="19"/>
        <v>UNFAVORABLE</v>
      </c>
    </row>
    <row r="229" spans="1:20" x14ac:dyDescent="0.25">
      <c r="A229" s="4">
        <v>40452</v>
      </c>
      <c r="B229" s="5">
        <v>23.47</v>
      </c>
      <c r="C229" s="6">
        <v>0.1764</v>
      </c>
      <c r="D229" s="7" t="s">
        <v>6</v>
      </c>
      <c r="E229" s="8">
        <v>3.43</v>
      </c>
      <c r="F229" s="7">
        <v>10</v>
      </c>
      <c r="G229" s="7">
        <v>6</v>
      </c>
      <c r="H229" s="7" t="s">
        <v>47</v>
      </c>
      <c r="I229" s="8">
        <f t="shared" si="15"/>
        <v>44.54</v>
      </c>
      <c r="J229" s="9">
        <v>17.64</v>
      </c>
      <c r="K229" s="7">
        <v>2010</v>
      </c>
      <c r="L229" s="7" t="s">
        <v>19</v>
      </c>
      <c r="M229" s="8">
        <v>1.4846666666666666</v>
      </c>
      <c r="N229" s="7">
        <v>3</v>
      </c>
      <c r="O229" t="s">
        <v>29</v>
      </c>
      <c r="P229" s="2">
        <f t="shared" si="16"/>
        <v>4.4539999999999997</v>
      </c>
      <c r="Q229" s="2">
        <f t="shared" si="17"/>
        <v>133.62</v>
      </c>
      <c r="R229" s="12">
        <f>VLOOKUP(O229,'YEARLY BUDGET'!A:B,2,FALSE)</f>
        <v>14750</v>
      </c>
      <c r="S229" s="27">
        <f t="shared" si="18"/>
        <v>14616.38</v>
      </c>
      <c r="T229" t="str">
        <f t="shared" si="19"/>
        <v>FAVORABLE</v>
      </c>
    </row>
    <row r="230" spans="1:20" x14ac:dyDescent="0.25">
      <c r="A230" s="4">
        <v>40483</v>
      </c>
      <c r="B230" s="5">
        <v>23.41</v>
      </c>
      <c r="C230" s="6">
        <v>0.16420000000000001</v>
      </c>
      <c r="D230" s="7" t="s">
        <v>3</v>
      </c>
      <c r="E230" s="8">
        <v>2324.04545454545</v>
      </c>
      <c r="F230" s="7">
        <v>11</v>
      </c>
      <c r="G230" s="7">
        <v>2</v>
      </c>
      <c r="H230" s="7" t="s">
        <v>48</v>
      </c>
      <c r="I230" s="8">
        <f t="shared" si="15"/>
        <v>2363.8754545454499</v>
      </c>
      <c r="J230" s="9">
        <v>16.420000000000002</v>
      </c>
      <c r="K230" s="7">
        <v>2010</v>
      </c>
      <c r="L230" s="7" t="s">
        <v>15</v>
      </c>
      <c r="M230" s="8">
        <v>78.795848484848335</v>
      </c>
      <c r="N230" s="7">
        <v>2</v>
      </c>
      <c r="O230" t="s">
        <v>28</v>
      </c>
      <c r="P230" s="2">
        <f t="shared" si="16"/>
        <v>157.59169696969667</v>
      </c>
      <c r="Q230" s="2">
        <f t="shared" si="17"/>
        <v>4727.7509090908998</v>
      </c>
      <c r="R230" s="12">
        <f>VLOOKUP(O230,'YEARLY BUDGET'!A:B,2,FALSE)</f>
        <v>16500</v>
      </c>
      <c r="S230" s="27">
        <f t="shared" si="18"/>
        <v>11772.249090909099</v>
      </c>
      <c r="T230" t="str">
        <f t="shared" si="19"/>
        <v>FAVORABLE</v>
      </c>
    </row>
    <row r="231" spans="1:20" x14ac:dyDescent="0.25">
      <c r="A231" s="4">
        <v>40483</v>
      </c>
      <c r="B231" s="5">
        <v>23.41</v>
      </c>
      <c r="C231" s="6">
        <v>0.16420000000000001</v>
      </c>
      <c r="D231" s="7" t="s">
        <v>4</v>
      </c>
      <c r="E231" s="8">
        <v>8458.4204545454504</v>
      </c>
      <c r="F231" s="7">
        <v>11</v>
      </c>
      <c r="G231" s="7">
        <v>2</v>
      </c>
      <c r="H231" s="7" t="s">
        <v>48</v>
      </c>
      <c r="I231" s="8">
        <f t="shared" si="15"/>
        <v>8498.2504545454503</v>
      </c>
      <c r="J231" s="9">
        <v>16.420000000000002</v>
      </c>
      <c r="K231" s="7">
        <v>2010</v>
      </c>
      <c r="L231" s="7" t="s">
        <v>15</v>
      </c>
      <c r="M231" s="8">
        <v>283.27501515151499</v>
      </c>
      <c r="N231" s="7">
        <v>5</v>
      </c>
      <c r="O231" t="s">
        <v>31</v>
      </c>
      <c r="P231" s="2">
        <f t="shared" si="16"/>
        <v>1416.3750757575749</v>
      </c>
      <c r="Q231" s="2">
        <f t="shared" si="17"/>
        <v>42491.252272727244</v>
      </c>
      <c r="R231" s="12">
        <f>VLOOKUP(O231,'YEARLY BUDGET'!A:B,2,FALSE)</f>
        <v>82000</v>
      </c>
      <c r="S231" s="27">
        <f t="shared" si="18"/>
        <v>39508.747727272756</v>
      </c>
      <c r="T231" t="str">
        <f t="shared" si="19"/>
        <v>FAVORABLE</v>
      </c>
    </row>
    <row r="232" spans="1:20" x14ac:dyDescent="0.25">
      <c r="A232" s="4">
        <v>40483</v>
      </c>
      <c r="B232" s="5">
        <v>23.41</v>
      </c>
      <c r="C232" s="6">
        <v>0.16420000000000001</v>
      </c>
      <c r="D232" s="7" t="s">
        <v>5</v>
      </c>
      <c r="E232" s="8">
        <v>22836.227272727301</v>
      </c>
      <c r="F232" s="7">
        <v>11</v>
      </c>
      <c r="G232" s="7">
        <v>2</v>
      </c>
      <c r="H232" s="7" t="s">
        <v>48</v>
      </c>
      <c r="I232" s="8">
        <f t="shared" si="15"/>
        <v>22876.057272727299</v>
      </c>
      <c r="J232" s="9">
        <v>16.420000000000002</v>
      </c>
      <c r="K232" s="7">
        <v>2010</v>
      </c>
      <c r="L232" s="7" t="s">
        <v>15</v>
      </c>
      <c r="M232" s="8">
        <v>762.53524242424328</v>
      </c>
      <c r="N232" s="7">
        <v>6</v>
      </c>
      <c r="O232" t="s">
        <v>32</v>
      </c>
      <c r="P232" s="2">
        <f t="shared" si="16"/>
        <v>4575.2114545454597</v>
      </c>
      <c r="Q232" s="2">
        <f t="shared" si="17"/>
        <v>137256.3436363638</v>
      </c>
      <c r="R232" s="12">
        <f>VLOOKUP(O232,'YEARLY BUDGET'!A:B,2,FALSE)</f>
        <v>37500</v>
      </c>
      <c r="S232" s="27">
        <f t="shared" si="18"/>
        <v>-99756.343636363803</v>
      </c>
      <c r="T232" t="str">
        <f t="shared" si="19"/>
        <v>UNFAVORABLE</v>
      </c>
    </row>
    <row r="233" spans="1:20" x14ac:dyDescent="0.25">
      <c r="A233" s="4">
        <v>40483</v>
      </c>
      <c r="B233" s="5">
        <v>23.41</v>
      </c>
      <c r="C233" s="6">
        <v>0.16420000000000001</v>
      </c>
      <c r="D233" s="7" t="s">
        <v>6</v>
      </c>
      <c r="E233" s="8">
        <v>3.71</v>
      </c>
      <c r="F233" s="7">
        <v>11</v>
      </c>
      <c r="G233" s="7">
        <v>2</v>
      </c>
      <c r="H233" s="7" t="s">
        <v>48</v>
      </c>
      <c r="I233" s="8">
        <f t="shared" si="15"/>
        <v>43.540000000000006</v>
      </c>
      <c r="J233" s="9">
        <v>16.420000000000002</v>
      </c>
      <c r="K233" s="7">
        <v>2010</v>
      </c>
      <c r="L233" s="7" t="s">
        <v>15</v>
      </c>
      <c r="M233" s="8">
        <v>1.4513333333333336</v>
      </c>
      <c r="N233" s="7">
        <v>8</v>
      </c>
      <c r="O233" t="s">
        <v>34</v>
      </c>
      <c r="P233" s="2">
        <f t="shared" si="16"/>
        <v>11.610666666666669</v>
      </c>
      <c r="Q233" s="2">
        <f t="shared" si="17"/>
        <v>348.32000000000005</v>
      </c>
      <c r="R233" s="12">
        <f>VLOOKUP(O233,'YEARLY BUDGET'!A:B,2,FALSE)</f>
        <v>61200</v>
      </c>
      <c r="S233" s="27">
        <f t="shared" si="18"/>
        <v>60851.68</v>
      </c>
      <c r="T233" t="str">
        <f t="shared" si="19"/>
        <v>FAVORABLE</v>
      </c>
    </row>
    <row r="234" spans="1:20" x14ac:dyDescent="0.25">
      <c r="A234" s="4">
        <v>40513</v>
      </c>
      <c r="B234" s="5">
        <v>23.47</v>
      </c>
      <c r="C234" s="6">
        <v>0.20230000000000001</v>
      </c>
      <c r="D234" s="7" t="s">
        <v>3</v>
      </c>
      <c r="E234" s="8">
        <v>2356.6690476190502</v>
      </c>
      <c r="F234" s="7">
        <v>12</v>
      </c>
      <c r="G234" s="7">
        <v>4</v>
      </c>
      <c r="H234" s="7" t="s">
        <v>49</v>
      </c>
      <c r="I234" s="8">
        <f t="shared" si="15"/>
        <v>2400.36904761905</v>
      </c>
      <c r="J234" s="9">
        <v>20.23</v>
      </c>
      <c r="K234" s="7">
        <v>2010</v>
      </c>
      <c r="L234" s="7" t="s">
        <v>17</v>
      </c>
      <c r="M234" s="8">
        <v>80.012301587301664</v>
      </c>
      <c r="N234" s="7">
        <v>10</v>
      </c>
      <c r="O234" t="s">
        <v>35</v>
      </c>
      <c r="P234" s="2">
        <f t="shared" si="16"/>
        <v>800.12301587301658</v>
      </c>
      <c r="Q234" s="2">
        <f t="shared" si="17"/>
        <v>24003.690476190499</v>
      </c>
      <c r="R234" s="12">
        <f>VLOOKUP(O234,'YEARLY BUDGET'!A:B,2,FALSE)</f>
        <v>7800</v>
      </c>
      <c r="S234" s="27">
        <f t="shared" si="18"/>
        <v>-16203.690476190499</v>
      </c>
      <c r="T234" t="str">
        <f t="shared" si="19"/>
        <v>UNFAVORABLE</v>
      </c>
    </row>
    <row r="235" spans="1:20" x14ac:dyDescent="0.25">
      <c r="A235" s="4">
        <v>40513</v>
      </c>
      <c r="B235" s="5">
        <v>23.47</v>
      </c>
      <c r="C235" s="6">
        <v>0.20230000000000001</v>
      </c>
      <c r="D235" s="7" t="s">
        <v>4</v>
      </c>
      <c r="E235" s="8">
        <v>9152.8571428571395</v>
      </c>
      <c r="F235" s="7">
        <v>12</v>
      </c>
      <c r="G235" s="7">
        <v>4</v>
      </c>
      <c r="H235" s="7" t="s">
        <v>49</v>
      </c>
      <c r="I235" s="8">
        <f t="shared" si="15"/>
        <v>9196.5571428571384</v>
      </c>
      <c r="J235" s="9">
        <v>20.23</v>
      </c>
      <c r="K235" s="7">
        <v>2010</v>
      </c>
      <c r="L235" s="7" t="s">
        <v>17</v>
      </c>
      <c r="M235" s="8">
        <v>306.55190476190461</v>
      </c>
      <c r="N235" s="7">
        <v>10</v>
      </c>
      <c r="O235" t="s">
        <v>35</v>
      </c>
      <c r="P235" s="2">
        <f t="shared" si="16"/>
        <v>3065.519047619046</v>
      </c>
      <c r="Q235" s="2">
        <f t="shared" si="17"/>
        <v>91965.571428571377</v>
      </c>
      <c r="R235" s="12">
        <f>VLOOKUP(O235,'YEARLY BUDGET'!A:B,2,FALSE)</f>
        <v>7800</v>
      </c>
      <c r="S235" s="27">
        <f t="shared" si="18"/>
        <v>-84165.571428571377</v>
      </c>
      <c r="T235" t="str">
        <f t="shared" si="19"/>
        <v>UNFAVORABLE</v>
      </c>
    </row>
    <row r="236" spans="1:20" x14ac:dyDescent="0.25">
      <c r="A236" s="4">
        <v>40513</v>
      </c>
      <c r="B236" s="5">
        <v>23.47</v>
      </c>
      <c r="C236" s="6">
        <v>0.20230000000000001</v>
      </c>
      <c r="D236" s="7" t="s">
        <v>5</v>
      </c>
      <c r="E236" s="8">
        <v>24099.571428571398</v>
      </c>
      <c r="F236" s="7">
        <v>12</v>
      </c>
      <c r="G236" s="7">
        <v>4</v>
      </c>
      <c r="H236" s="7" t="s">
        <v>49</v>
      </c>
      <c r="I236" s="8">
        <f t="shared" si="15"/>
        <v>24143.271428571399</v>
      </c>
      <c r="J236" s="9">
        <v>20.23</v>
      </c>
      <c r="K236" s="7">
        <v>2010</v>
      </c>
      <c r="L236" s="7" t="s">
        <v>17</v>
      </c>
      <c r="M236" s="8">
        <v>804.77571428571332</v>
      </c>
      <c r="N236" s="7">
        <v>1</v>
      </c>
      <c r="O236" t="s">
        <v>27</v>
      </c>
      <c r="P236" s="2">
        <f t="shared" si="16"/>
        <v>804.77571428571332</v>
      </c>
      <c r="Q236" s="2">
        <f t="shared" si="17"/>
        <v>24143.271428571399</v>
      </c>
      <c r="R236" s="12">
        <f>VLOOKUP(O236,'YEARLY BUDGET'!A:B,2,FALSE)</f>
        <v>28000</v>
      </c>
      <c r="S236" s="27">
        <f t="shared" si="18"/>
        <v>3856.7285714286008</v>
      </c>
      <c r="T236" t="str">
        <f t="shared" si="19"/>
        <v>FAVORABLE</v>
      </c>
    </row>
    <row r="237" spans="1:20" x14ac:dyDescent="0.25">
      <c r="A237" s="4">
        <v>40513</v>
      </c>
      <c r="B237" s="5">
        <v>23.47</v>
      </c>
      <c r="C237" s="6">
        <v>0.20230000000000001</v>
      </c>
      <c r="D237" s="7" t="s">
        <v>6</v>
      </c>
      <c r="E237" s="8">
        <v>4.25</v>
      </c>
      <c r="F237" s="7">
        <v>12</v>
      </c>
      <c r="G237" s="7">
        <v>4</v>
      </c>
      <c r="H237" s="7" t="s">
        <v>49</v>
      </c>
      <c r="I237" s="8">
        <f t="shared" si="15"/>
        <v>47.95</v>
      </c>
      <c r="J237" s="9">
        <v>20.23</v>
      </c>
      <c r="K237" s="7">
        <v>2010</v>
      </c>
      <c r="L237" s="7" t="s">
        <v>17</v>
      </c>
      <c r="M237" s="8">
        <v>1.5983333333333334</v>
      </c>
      <c r="N237" s="7">
        <v>8</v>
      </c>
      <c r="O237" t="s">
        <v>34</v>
      </c>
      <c r="P237" s="2">
        <f t="shared" si="16"/>
        <v>12.786666666666667</v>
      </c>
      <c r="Q237" s="2">
        <f t="shared" si="17"/>
        <v>383.6</v>
      </c>
      <c r="R237" s="12">
        <f>VLOOKUP(O237,'YEARLY BUDGET'!A:B,2,FALSE)</f>
        <v>61200</v>
      </c>
      <c r="S237" s="27">
        <f t="shared" si="18"/>
        <v>60816.4</v>
      </c>
      <c r="T237" t="str">
        <f t="shared" si="19"/>
        <v>FAVORABLE</v>
      </c>
    </row>
    <row r="238" spans="1:20" x14ac:dyDescent="0.25">
      <c r="A238" s="4">
        <v>40544</v>
      </c>
      <c r="B238" s="5">
        <v>23.6</v>
      </c>
      <c r="C238" s="6">
        <v>0.1</v>
      </c>
      <c r="D238" s="7" t="s">
        <v>3</v>
      </c>
      <c r="E238" s="8">
        <v>2439.6999999999998</v>
      </c>
      <c r="F238" s="7">
        <v>1</v>
      </c>
      <c r="G238" s="7">
        <v>7</v>
      </c>
      <c r="H238" s="7" t="s">
        <v>50</v>
      </c>
      <c r="I238" s="8">
        <f t="shared" si="15"/>
        <v>2473.2999999999997</v>
      </c>
      <c r="J238" s="9">
        <v>10</v>
      </c>
      <c r="K238" s="7">
        <v>2011</v>
      </c>
      <c r="L238" s="7" t="s">
        <v>20</v>
      </c>
      <c r="M238" s="8">
        <v>82.443333333333328</v>
      </c>
      <c r="N238" s="7">
        <v>9</v>
      </c>
      <c r="O238" t="s">
        <v>35</v>
      </c>
      <c r="P238" s="2">
        <f t="shared" si="16"/>
        <v>741.99</v>
      </c>
      <c r="Q238" s="2">
        <f t="shared" si="17"/>
        <v>22259.7</v>
      </c>
      <c r="R238" s="12">
        <f>VLOOKUP(O238,'YEARLY BUDGET'!A:B,2,FALSE)</f>
        <v>7800</v>
      </c>
      <c r="S238" s="27">
        <f t="shared" si="18"/>
        <v>-14459.7</v>
      </c>
      <c r="T238" t="str">
        <f t="shared" si="19"/>
        <v>UNFAVORABLE</v>
      </c>
    </row>
    <row r="239" spans="1:20" x14ac:dyDescent="0.25">
      <c r="A239" s="4">
        <v>40544</v>
      </c>
      <c r="B239" s="5">
        <v>23.6</v>
      </c>
      <c r="C239" s="6">
        <v>0.1</v>
      </c>
      <c r="D239" s="7" t="s">
        <v>4</v>
      </c>
      <c r="E239" s="8">
        <v>9533.2000000000007</v>
      </c>
      <c r="F239" s="7">
        <v>1</v>
      </c>
      <c r="G239" s="7">
        <v>7</v>
      </c>
      <c r="H239" s="7" t="s">
        <v>50</v>
      </c>
      <c r="I239" s="8">
        <f t="shared" si="15"/>
        <v>9566.8000000000011</v>
      </c>
      <c r="J239" s="9">
        <v>10</v>
      </c>
      <c r="K239" s="7">
        <v>2011</v>
      </c>
      <c r="L239" s="7" t="s">
        <v>20</v>
      </c>
      <c r="M239" s="8">
        <v>318.89333333333337</v>
      </c>
      <c r="N239" s="7">
        <v>8</v>
      </c>
      <c r="O239" t="s">
        <v>34</v>
      </c>
      <c r="P239" s="2">
        <f t="shared" si="16"/>
        <v>2551.146666666667</v>
      </c>
      <c r="Q239" s="2">
        <f t="shared" si="17"/>
        <v>76534.400000000009</v>
      </c>
      <c r="R239" s="12">
        <f>VLOOKUP(O239,'YEARLY BUDGET'!A:B,2,FALSE)</f>
        <v>61200</v>
      </c>
      <c r="S239" s="27">
        <f t="shared" si="18"/>
        <v>-15334.400000000009</v>
      </c>
      <c r="T239" t="str">
        <f t="shared" si="19"/>
        <v>UNFAVORABLE</v>
      </c>
    </row>
    <row r="240" spans="1:20" x14ac:dyDescent="0.25">
      <c r="A240" s="4">
        <v>40544</v>
      </c>
      <c r="B240" s="5">
        <v>23.6</v>
      </c>
      <c r="C240" s="6">
        <v>0.1</v>
      </c>
      <c r="D240" s="7" t="s">
        <v>5</v>
      </c>
      <c r="E240" s="8">
        <v>25621.224999999999</v>
      </c>
      <c r="F240" s="7">
        <v>1</v>
      </c>
      <c r="G240" s="7">
        <v>7</v>
      </c>
      <c r="H240" s="7" t="s">
        <v>50</v>
      </c>
      <c r="I240" s="8">
        <f t="shared" si="15"/>
        <v>25654.824999999997</v>
      </c>
      <c r="J240" s="9">
        <v>10</v>
      </c>
      <c r="K240" s="7">
        <v>2011</v>
      </c>
      <c r="L240" s="7" t="s">
        <v>20</v>
      </c>
      <c r="M240" s="8">
        <v>855.16083333333324</v>
      </c>
      <c r="N240" s="7">
        <v>9</v>
      </c>
      <c r="O240" t="s">
        <v>35</v>
      </c>
      <c r="P240" s="2">
        <f t="shared" si="16"/>
        <v>7696.4474999999993</v>
      </c>
      <c r="Q240" s="2">
        <f t="shared" si="17"/>
        <v>230893.42499999999</v>
      </c>
      <c r="R240" s="12">
        <f>VLOOKUP(O240,'YEARLY BUDGET'!A:B,2,FALSE)</f>
        <v>7800</v>
      </c>
      <c r="S240" s="27">
        <f t="shared" si="18"/>
        <v>-223093.42499999999</v>
      </c>
      <c r="T240" t="str">
        <f t="shared" si="19"/>
        <v>UNFAVORABLE</v>
      </c>
    </row>
    <row r="241" spans="1:20" x14ac:dyDescent="0.25">
      <c r="A241" s="4">
        <v>40544</v>
      </c>
      <c r="B241" s="5">
        <v>23.6</v>
      </c>
      <c r="C241" s="6">
        <v>0.1</v>
      </c>
      <c r="D241" s="7" t="s">
        <v>7</v>
      </c>
      <c r="E241" s="8">
        <v>94.88</v>
      </c>
      <c r="F241" s="7">
        <v>1</v>
      </c>
      <c r="G241" s="7">
        <v>7</v>
      </c>
      <c r="H241" s="7" t="s">
        <v>50</v>
      </c>
      <c r="I241" s="8">
        <f t="shared" si="15"/>
        <v>128.47999999999999</v>
      </c>
      <c r="J241" s="9">
        <v>10</v>
      </c>
      <c r="K241" s="7">
        <v>2011</v>
      </c>
      <c r="L241" s="7" t="s">
        <v>20</v>
      </c>
      <c r="M241" s="8">
        <v>4.2826666666666666</v>
      </c>
      <c r="N241" s="7">
        <v>9</v>
      </c>
      <c r="O241" t="s">
        <v>35</v>
      </c>
      <c r="P241" s="2">
        <f t="shared" si="16"/>
        <v>38.543999999999997</v>
      </c>
      <c r="Q241" s="2">
        <f t="shared" si="17"/>
        <v>1156.32</v>
      </c>
      <c r="R241" s="12">
        <f>VLOOKUP(O241,'YEARLY BUDGET'!A:B,2,FALSE)</f>
        <v>7800</v>
      </c>
      <c r="S241" s="27">
        <f t="shared" si="18"/>
        <v>6643.68</v>
      </c>
      <c r="T241" t="str">
        <f t="shared" si="19"/>
        <v>FAVORABLE</v>
      </c>
    </row>
    <row r="242" spans="1:20" x14ac:dyDescent="0.25">
      <c r="A242" s="4">
        <v>40544</v>
      </c>
      <c r="B242" s="5">
        <v>23.6</v>
      </c>
      <c r="C242" s="6">
        <v>0.1</v>
      </c>
      <c r="D242" s="7" t="s">
        <v>6</v>
      </c>
      <c r="E242" s="8">
        <v>4.49</v>
      </c>
      <c r="F242" s="7">
        <v>1</v>
      </c>
      <c r="G242" s="7">
        <v>7</v>
      </c>
      <c r="H242" s="7" t="s">
        <v>50</v>
      </c>
      <c r="I242" s="8">
        <f t="shared" si="15"/>
        <v>38.090000000000003</v>
      </c>
      <c r="J242" s="9">
        <v>10</v>
      </c>
      <c r="K242" s="7">
        <v>2011</v>
      </c>
      <c r="L242" s="7" t="s">
        <v>20</v>
      </c>
      <c r="M242" s="8">
        <v>1.2696666666666667</v>
      </c>
      <c r="N242" s="7">
        <v>3</v>
      </c>
      <c r="O242" t="s">
        <v>29</v>
      </c>
      <c r="P242" s="2">
        <f t="shared" si="16"/>
        <v>3.8090000000000002</v>
      </c>
      <c r="Q242" s="2">
        <f t="shared" si="17"/>
        <v>114.27000000000001</v>
      </c>
      <c r="R242" s="12">
        <f>VLOOKUP(O242,'YEARLY BUDGET'!A:B,2,FALSE)</f>
        <v>14750</v>
      </c>
      <c r="S242" s="27">
        <f t="shared" si="18"/>
        <v>14635.73</v>
      </c>
      <c r="T242" t="str">
        <f t="shared" si="19"/>
        <v>FAVORABLE</v>
      </c>
    </row>
    <row r="243" spans="1:20" x14ac:dyDescent="0.25">
      <c r="A243" s="4">
        <v>40575</v>
      </c>
      <c r="B243" s="5">
        <v>23.5</v>
      </c>
      <c r="C243" s="6">
        <v>0.1943</v>
      </c>
      <c r="D243" s="7" t="s">
        <v>3</v>
      </c>
      <c r="E243" s="8">
        <v>2515.2600000000002</v>
      </c>
      <c r="F243" s="7">
        <v>2</v>
      </c>
      <c r="G243" s="7">
        <v>3</v>
      </c>
      <c r="H243" s="7" t="s">
        <v>51</v>
      </c>
      <c r="I243" s="8">
        <f t="shared" si="15"/>
        <v>2558.19</v>
      </c>
      <c r="J243" s="9">
        <v>19.43</v>
      </c>
      <c r="K243" s="7">
        <v>2011</v>
      </c>
      <c r="L243" s="7" t="s">
        <v>16</v>
      </c>
      <c r="M243" s="8">
        <v>85.272999999999996</v>
      </c>
      <c r="N243" s="7">
        <v>3</v>
      </c>
      <c r="O243" t="s">
        <v>29</v>
      </c>
      <c r="P243" s="2">
        <f t="shared" si="16"/>
        <v>255.81899999999999</v>
      </c>
      <c r="Q243" s="2">
        <f t="shared" si="17"/>
        <v>7674.57</v>
      </c>
      <c r="R243" s="12">
        <f>VLOOKUP(O243,'YEARLY BUDGET'!A:B,2,FALSE)</f>
        <v>14750</v>
      </c>
      <c r="S243" s="27">
        <f t="shared" si="18"/>
        <v>7075.43</v>
      </c>
      <c r="T243" t="str">
        <f t="shared" si="19"/>
        <v>FAVORABLE</v>
      </c>
    </row>
    <row r="244" spans="1:20" x14ac:dyDescent="0.25">
      <c r="A244" s="4">
        <v>40575</v>
      </c>
      <c r="B244" s="5">
        <v>23.5</v>
      </c>
      <c r="C244" s="6">
        <v>0.1943</v>
      </c>
      <c r="D244" s="7" t="s">
        <v>4</v>
      </c>
      <c r="E244" s="8">
        <v>9880.9375</v>
      </c>
      <c r="F244" s="7">
        <v>2</v>
      </c>
      <c r="G244" s="7">
        <v>3</v>
      </c>
      <c r="H244" s="7" t="s">
        <v>51</v>
      </c>
      <c r="I244" s="8">
        <f t="shared" si="15"/>
        <v>9923.8675000000003</v>
      </c>
      <c r="J244" s="9">
        <v>19.43</v>
      </c>
      <c r="K244" s="7">
        <v>2011</v>
      </c>
      <c r="L244" s="7" t="s">
        <v>16</v>
      </c>
      <c r="M244" s="8">
        <v>330.79558333333335</v>
      </c>
      <c r="N244" s="7">
        <v>9</v>
      </c>
      <c r="O244" t="s">
        <v>35</v>
      </c>
      <c r="P244" s="2">
        <f t="shared" si="16"/>
        <v>2977.1602500000004</v>
      </c>
      <c r="Q244" s="2">
        <f t="shared" si="17"/>
        <v>89314.80750000001</v>
      </c>
      <c r="R244" s="12">
        <f>VLOOKUP(O244,'YEARLY BUDGET'!A:B,2,FALSE)</f>
        <v>7800</v>
      </c>
      <c r="S244" s="27">
        <f t="shared" si="18"/>
        <v>-81514.80750000001</v>
      </c>
      <c r="T244" t="str">
        <f t="shared" si="19"/>
        <v>UNFAVORABLE</v>
      </c>
    </row>
    <row r="245" spans="1:20" x14ac:dyDescent="0.25">
      <c r="A245" s="4">
        <v>40575</v>
      </c>
      <c r="B245" s="5">
        <v>23.5</v>
      </c>
      <c r="C245" s="6">
        <v>0.1943</v>
      </c>
      <c r="D245" s="7" t="s">
        <v>5</v>
      </c>
      <c r="E245" s="8">
        <v>28412.174999999999</v>
      </c>
      <c r="F245" s="7">
        <v>2</v>
      </c>
      <c r="G245" s="7">
        <v>3</v>
      </c>
      <c r="H245" s="7" t="s">
        <v>51</v>
      </c>
      <c r="I245" s="8">
        <f t="shared" si="15"/>
        <v>28455.105</v>
      </c>
      <c r="J245" s="9">
        <v>19.43</v>
      </c>
      <c r="K245" s="7">
        <v>2011</v>
      </c>
      <c r="L245" s="7" t="s">
        <v>16</v>
      </c>
      <c r="M245" s="8">
        <v>948.50350000000003</v>
      </c>
      <c r="N245" s="7">
        <v>5</v>
      </c>
      <c r="O245" t="s">
        <v>31</v>
      </c>
      <c r="P245" s="2">
        <f t="shared" si="16"/>
        <v>4742.5174999999999</v>
      </c>
      <c r="Q245" s="2">
        <f t="shared" si="17"/>
        <v>142275.52499999999</v>
      </c>
      <c r="R245" s="12">
        <f>VLOOKUP(O245,'YEARLY BUDGET'!A:B,2,FALSE)</f>
        <v>82000</v>
      </c>
      <c r="S245" s="27">
        <f t="shared" si="18"/>
        <v>-60275.524999999994</v>
      </c>
      <c r="T245" t="str">
        <f t="shared" si="19"/>
        <v>UNFAVORABLE</v>
      </c>
    </row>
    <row r="246" spans="1:20" x14ac:dyDescent="0.25">
      <c r="A246" s="4">
        <v>40575</v>
      </c>
      <c r="B246" s="5">
        <v>23.5</v>
      </c>
      <c r="C246" s="6">
        <v>0.1943</v>
      </c>
      <c r="D246" s="7" t="s">
        <v>6</v>
      </c>
      <c r="E246" s="8">
        <v>4.09</v>
      </c>
      <c r="F246" s="7">
        <v>2</v>
      </c>
      <c r="G246" s="7">
        <v>3</v>
      </c>
      <c r="H246" s="7" t="s">
        <v>51</v>
      </c>
      <c r="I246" s="8">
        <f t="shared" si="15"/>
        <v>47.019999999999996</v>
      </c>
      <c r="J246" s="9">
        <v>19.43</v>
      </c>
      <c r="K246" s="7">
        <v>2011</v>
      </c>
      <c r="L246" s="7" t="s">
        <v>16</v>
      </c>
      <c r="M246" s="8">
        <v>1.5673333333333332</v>
      </c>
      <c r="N246" s="7">
        <v>2</v>
      </c>
      <c r="O246" t="s">
        <v>28</v>
      </c>
      <c r="P246" s="2">
        <f t="shared" si="16"/>
        <v>3.1346666666666665</v>
      </c>
      <c r="Q246" s="2">
        <f t="shared" si="17"/>
        <v>94.039999999999992</v>
      </c>
      <c r="R246" s="12">
        <f>VLOOKUP(O246,'YEARLY BUDGET'!A:B,2,FALSE)</f>
        <v>16500</v>
      </c>
      <c r="S246" s="27">
        <f t="shared" si="18"/>
        <v>16405.96</v>
      </c>
      <c r="T246" t="str">
        <f t="shared" si="19"/>
        <v>FAVORABLE</v>
      </c>
    </row>
    <row r="247" spans="1:20" x14ac:dyDescent="0.25">
      <c r="A247" s="4">
        <v>40603</v>
      </c>
      <c r="B247" s="5">
        <v>23.53</v>
      </c>
      <c r="C247" s="6">
        <v>0.18329999999999999</v>
      </c>
      <c r="D247" s="7" t="s">
        <v>3</v>
      </c>
      <c r="E247" s="8">
        <v>2555.5</v>
      </c>
      <c r="F247" s="7">
        <v>3</v>
      </c>
      <c r="G247" s="7">
        <v>3</v>
      </c>
      <c r="H247" s="7" t="s">
        <v>40</v>
      </c>
      <c r="I247" s="8">
        <f t="shared" si="15"/>
        <v>2597.36</v>
      </c>
      <c r="J247" s="9">
        <v>18.329999999999998</v>
      </c>
      <c r="K247" s="7">
        <v>2011</v>
      </c>
      <c r="L247" s="7" t="s">
        <v>16</v>
      </c>
      <c r="M247" s="8">
        <v>86.578666666666678</v>
      </c>
      <c r="N247" s="7">
        <v>8</v>
      </c>
      <c r="O247" t="s">
        <v>34</v>
      </c>
      <c r="P247" s="2">
        <f t="shared" si="16"/>
        <v>692.62933333333342</v>
      </c>
      <c r="Q247" s="2">
        <f t="shared" si="17"/>
        <v>20778.88</v>
      </c>
      <c r="R247" s="12">
        <f>VLOOKUP(O247,'YEARLY BUDGET'!A:B,2,FALSE)</f>
        <v>61200</v>
      </c>
      <c r="S247" s="27">
        <f t="shared" si="18"/>
        <v>40421.119999999995</v>
      </c>
      <c r="T247" t="str">
        <f t="shared" si="19"/>
        <v>FAVORABLE</v>
      </c>
    </row>
    <row r="248" spans="1:20" x14ac:dyDescent="0.25">
      <c r="A248" s="4">
        <v>40603</v>
      </c>
      <c r="B248" s="5">
        <v>23.53</v>
      </c>
      <c r="C248" s="6">
        <v>0.18329999999999999</v>
      </c>
      <c r="D248" s="7" t="s">
        <v>4</v>
      </c>
      <c r="E248" s="8">
        <v>9503.3586956521704</v>
      </c>
      <c r="F248" s="7">
        <v>3</v>
      </c>
      <c r="G248" s="7">
        <v>3</v>
      </c>
      <c r="H248" s="7" t="s">
        <v>40</v>
      </c>
      <c r="I248" s="8">
        <f t="shared" si="15"/>
        <v>9545.2186956521709</v>
      </c>
      <c r="J248" s="9">
        <v>18.329999999999998</v>
      </c>
      <c r="K248" s="7">
        <v>2011</v>
      </c>
      <c r="L248" s="7" t="s">
        <v>16</v>
      </c>
      <c r="M248" s="8">
        <v>318.17395652173906</v>
      </c>
      <c r="N248" s="7">
        <v>5</v>
      </c>
      <c r="O248" t="s">
        <v>31</v>
      </c>
      <c r="P248" s="2">
        <f t="shared" si="16"/>
        <v>1590.8697826086952</v>
      </c>
      <c r="Q248" s="2">
        <f t="shared" si="17"/>
        <v>47726.09347826086</v>
      </c>
      <c r="R248" s="12">
        <f>VLOOKUP(O248,'YEARLY BUDGET'!A:B,2,FALSE)</f>
        <v>82000</v>
      </c>
      <c r="S248" s="27">
        <f t="shared" si="18"/>
        <v>34273.90652173914</v>
      </c>
      <c r="T248" t="str">
        <f t="shared" si="19"/>
        <v>FAVORABLE</v>
      </c>
    </row>
    <row r="249" spans="1:20" x14ac:dyDescent="0.25">
      <c r="A249" s="4">
        <v>40603</v>
      </c>
      <c r="B249" s="5">
        <v>23.53</v>
      </c>
      <c r="C249" s="6">
        <v>0.18329999999999999</v>
      </c>
      <c r="D249" s="7" t="s">
        <v>5</v>
      </c>
      <c r="E249" s="8">
        <v>26710.347826087</v>
      </c>
      <c r="F249" s="7">
        <v>3</v>
      </c>
      <c r="G249" s="7">
        <v>3</v>
      </c>
      <c r="H249" s="7" t="s">
        <v>40</v>
      </c>
      <c r="I249" s="8">
        <f t="shared" si="15"/>
        <v>26752.207826087</v>
      </c>
      <c r="J249" s="9">
        <v>18.329999999999998</v>
      </c>
      <c r="K249" s="7">
        <v>2011</v>
      </c>
      <c r="L249" s="7" t="s">
        <v>16</v>
      </c>
      <c r="M249" s="8">
        <v>891.74026086956667</v>
      </c>
      <c r="N249" s="7">
        <v>3</v>
      </c>
      <c r="O249" t="s">
        <v>29</v>
      </c>
      <c r="P249" s="2">
        <f t="shared" si="16"/>
        <v>2675.2207826087001</v>
      </c>
      <c r="Q249" s="2">
        <f t="shared" si="17"/>
        <v>80256.623478260997</v>
      </c>
      <c r="R249" s="12">
        <f>VLOOKUP(O249,'YEARLY BUDGET'!A:B,2,FALSE)</f>
        <v>14750</v>
      </c>
      <c r="S249" s="27">
        <f t="shared" si="18"/>
        <v>-65506.623478260997</v>
      </c>
      <c r="T249" t="str">
        <f t="shared" si="19"/>
        <v>UNFAVORABLE</v>
      </c>
    </row>
    <row r="250" spans="1:20" x14ac:dyDescent="0.25">
      <c r="A250" s="4">
        <v>40603</v>
      </c>
      <c r="B250" s="5">
        <v>23.53</v>
      </c>
      <c r="C250" s="6">
        <v>0.18329999999999999</v>
      </c>
      <c r="D250" s="7" t="s">
        <v>6</v>
      </c>
      <c r="E250" s="8">
        <v>3.97</v>
      </c>
      <c r="F250" s="7">
        <v>3</v>
      </c>
      <c r="G250" s="7">
        <v>3</v>
      </c>
      <c r="H250" s="7" t="s">
        <v>40</v>
      </c>
      <c r="I250" s="8">
        <f t="shared" si="15"/>
        <v>45.83</v>
      </c>
      <c r="J250" s="9">
        <v>18.329999999999998</v>
      </c>
      <c r="K250" s="7">
        <v>2011</v>
      </c>
      <c r="L250" s="7" t="s">
        <v>16</v>
      </c>
      <c r="M250" s="8">
        <v>1.5276666666666665</v>
      </c>
      <c r="N250" s="7">
        <v>4</v>
      </c>
      <c r="O250" t="s">
        <v>30</v>
      </c>
      <c r="P250" s="2">
        <f t="shared" si="16"/>
        <v>6.110666666666666</v>
      </c>
      <c r="Q250" s="2">
        <f t="shared" si="17"/>
        <v>183.32</v>
      </c>
      <c r="R250" s="12">
        <f>VLOOKUP(O250,'YEARLY BUDGET'!A:B,2,FALSE)</f>
        <v>4200</v>
      </c>
      <c r="S250" s="27">
        <f t="shared" si="18"/>
        <v>4016.68</v>
      </c>
      <c r="T250" t="str">
        <f t="shared" si="19"/>
        <v>FAVORABLE</v>
      </c>
    </row>
    <row r="251" spans="1:20" x14ac:dyDescent="0.25">
      <c r="A251" s="4">
        <v>40634</v>
      </c>
      <c r="B251" s="5">
        <v>23.61</v>
      </c>
      <c r="C251" s="6">
        <v>0.22020000000000001</v>
      </c>
      <c r="D251" s="7" t="s">
        <v>3</v>
      </c>
      <c r="E251" s="8">
        <v>2667.4166666666702</v>
      </c>
      <c r="F251" s="7">
        <v>4</v>
      </c>
      <c r="G251" s="7">
        <v>6</v>
      </c>
      <c r="H251" s="7" t="s">
        <v>41</v>
      </c>
      <c r="I251" s="8">
        <f t="shared" si="15"/>
        <v>2713.0466666666703</v>
      </c>
      <c r="J251" s="9">
        <v>22.02</v>
      </c>
      <c r="K251" s="7">
        <v>2011</v>
      </c>
      <c r="L251" s="7" t="s">
        <v>19</v>
      </c>
      <c r="M251" s="8">
        <v>90.434888888889006</v>
      </c>
      <c r="N251" s="7">
        <v>6</v>
      </c>
      <c r="O251" t="s">
        <v>32</v>
      </c>
      <c r="P251" s="2">
        <f t="shared" si="16"/>
        <v>542.60933333333401</v>
      </c>
      <c r="Q251" s="2">
        <f t="shared" si="17"/>
        <v>16278.280000000021</v>
      </c>
      <c r="R251" s="12">
        <f>VLOOKUP(O251,'YEARLY BUDGET'!A:B,2,FALSE)</f>
        <v>37500</v>
      </c>
      <c r="S251" s="27">
        <f t="shared" si="18"/>
        <v>21221.719999999979</v>
      </c>
      <c r="T251" t="str">
        <f t="shared" si="19"/>
        <v>FAVORABLE</v>
      </c>
    </row>
    <row r="252" spans="1:20" x14ac:dyDescent="0.25">
      <c r="A252" s="4">
        <v>40634</v>
      </c>
      <c r="B252" s="5">
        <v>23.61</v>
      </c>
      <c r="C252" s="6">
        <v>0.22020000000000001</v>
      </c>
      <c r="D252" s="7" t="s">
        <v>4</v>
      </c>
      <c r="E252" s="8">
        <v>9482.75</v>
      </c>
      <c r="F252" s="7">
        <v>4</v>
      </c>
      <c r="G252" s="7">
        <v>6</v>
      </c>
      <c r="H252" s="7" t="s">
        <v>41</v>
      </c>
      <c r="I252" s="8">
        <f t="shared" si="15"/>
        <v>9528.380000000001</v>
      </c>
      <c r="J252" s="9">
        <v>22.02</v>
      </c>
      <c r="K252" s="7">
        <v>2011</v>
      </c>
      <c r="L252" s="7" t="s">
        <v>19</v>
      </c>
      <c r="M252" s="8">
        <v>317.61266666666671</v>
      </c>
      <c r="N252" s="7">
        <v>2</v>
      </c>
      <c r="O252" t="s">
        <v>28</v>
      </c>
      <c r="P252" s="2">
        <f t="shared" si="16"/>
        <v>635.22533333333342</v>
      </c>
      <c r="Q252" s="2">
        <f t="shared" si="17"/>
        <v>19056.760000000002</v>
      </c>
      <c r="R252" s="12">
        <f>VLOOKUP(O252,'YEARLY BUDGET'!A:B,2,FALSE)</f>
        <v>16500</v>
      </c>
      <c r="S252" s="27">
        <f t="shared" si="18"/>
        <v>-2556.760000000002</v>
      </c>
      <c r="T252" t="str">
        <f t="shared" si="19"/>
        <v>UNFAVORABLE</v>
      </c>
    </row>
    <row r="253" spans="1:20" x14ac:dyDescent="0.25">
      <c r="A253" s="4">
        <v>40634</v>
      </c>
      <c r="B253" s="5">
        <v>23.61</v>
      </c>
      <c r="C253" s="6">
        <v>0.22020000000000001</v>
      </c>
      <c r="D253" s="7" t="s">
        <v>5</v>
      </c>
      <c r="E253" s="8">
        <v>26332.166666666701</v>
      </c>
      <c r="F253" s="7">
        <v>4</v>
      </c>
      <c r="G253" s="7">
        <v>6</v>
      </c>
      <c r="H253" s="7" t="s">
        <v>41</v>
      </c>
      <c r="I253" s="8">
        <f t="shared" si="15"/>
        <v>26377.796666666702</v>
      </c>
      <c r="J253" s="9">
        <v>22.02</v>
      </c>
      <c r="K253" s="7">
        <v>2011</v>
      </c>
      <c r="L253" s="7" t="s">
        <v>19</v>
      </c>
      <c r="M253" s="8">
        <v>879.25988888889003</v>
      </c>
      <c r="N253" s="7">
        <v>1</v>
      </c>
      <c r="O253" t="s">
        <v>27</v>
      </c>
      <c r="P253" s="2">
        <f t="shared" si="16"/>
        <v>879.25988888889003</v>
      </c>
      <c r="Q253" s="2">
        <f t="shared" si="17"/>
        <v>26377.796666666702</v>
      </c>
      <c r="R253" s="12">
        <f>VLOOKUP(O253,'YEARLY BUDGET'!A:B,2,FALSE)</f>
        <v>28000</v>
      </c>
      <c r="S253" s="27">
        <f t="shared" si="18"/>
        <v>1622.2033333332984</v>
      </c>
      <c r="T253" t="str">
        <f t="shared" si="19"/>
        <v>FAVORABLE</v>
      </c>
    </row>
    <row r="254" spans="1:20" x14ac:dyDescent="0.25">
      <c r="A254" s="4">
        <v>40634</v>
      </c>
      <c r="B254" s="5">
        <v>23.61</v>
      </c>
      <c r="C254" s="6">
        <v>0.22020000000000001</v>
      </c>
      <c r="D254" s="7" t="s">
        <v>6</v>
      </c>
      <c r="E254" s="8">
        <v>4.24</v>
      </c>
      <c r="F254" s="7">
        <v>4</v>
      </c>
      <c r="G254" s="7">
        <v>6</v>
      </c>
      <c r="H254" s="7" t="s">
        <v>41</v>
      </c>
      <c r="I254" s="8">
        <f t="shared" si="15"/>
        <v>49.87</v>
      </c>
      <c r="J254" s="9">
        <v>22.02</v>
      </c>
      <c r="K254" s="7">
        <v>2011</v>
      </c>
      <c r="L254" s="7" t="s">
        <v>19</v>
      </c>
      <c r="M254" s="8">
        <v>1.6623333333333332</v>
      </c>
      <c r="N254" s="7">
        <v>8</v>
      </c>
      <c r="O254" t="s">
        <v>34</v>
      </c>
      <c r="P254" s="2">
        <f t="shared" si="16"/>
        <v>13.298666666666666</v>
      </c>
      <c r="Q254" s="2">
        <f t="shared" si="17"/>
        <v>398.96</v>
      </c>
      <c r="R254" s="12">
        <f>VLOOKUP(O254,'YEARLY BUDGET'!A:B,2,FALSE)</f>
        <v>61200</v>
      </c>
      <c r="S254" s="27">
        <f t="shared" si="18"/>
        <v>60801.04</v>
      </c>
      <c r="T254" t="str">
        <f t="shared" si="19"/>
        <v>FAVORABLE</v>
      </c>
    </row>
    <row r="255" spans="1:20" x14ac:dyDescent="0.25">
      <c r="A255" s="4">
        <v>40664</v>
      </c>
      <c r="B255" s="5">
        <v>23.66</v>
      </c>
      <c r="C255" s="6">
        <v>0.25159999999999999</v>
      </c>
      <c r="D255" s="7" t="s">
        <v>3</v>
      </c>
      <c r="E255" s="8">
        <v>2587.2125000000001</v>
      </c>
      <c r="F255" s="7">
        <v>5</v>
      </c>
      <c r="G255" s="7">
        <v>1</v>
      </c>
      <c r="H255" s="7" t="s">
        <v>42</v>
      </c>
      <c r="I255" s="8">
        <f t="shared" si="15"/>
        <v>2636.0324999999998</v>
      </c>
      <c r="J255" s="9">
        <v>25.16</v>
      </c>
      <c r="K255" s="7">
        <v>2011</v>
      </c>
      <c r="L255" s="7" t="s">
        <v>14</v>
      </c>
      <c r="M255" s="8">
        <v>87.867749999999987</v>
      </c>
      <c r="N255" s="7">
        <v>4</v>
      </c>
      <c r="O255" t="s">
        <v>30</v>
      </c>
      <c r="P255" s="2">
        <f t="shared" si="16"/>
        <v>351.47099999999995</v>
      </c>
      <c r="Q255" s="2">
        <f t="shared" si="17"/>
        <v>10544.13</v>
      </c>
      <c r="R255" s="12">
        <f>VLOOKUP(O255,'YEARLY BUDGET'!A:B,2,FALSE)</f>
        <v>4200</v>
      </c>
      <c r="S255" s="27">
        <f t="shared" si="18"/>
        <v>-6344.1299999999992</v>
      </c>
      <c r="T255" t="str">
        <f t="shared" si="19"/>
        <v>UNFAVORABLE</v>
      </c>
    </row>
    <row r="256" spans="1:20" x14ac:dyDescent="0.25">
      <c r="A256" s="4">
        <v>40664</v>
      </c>
      <c r="B256" s="5">
        <v>23.66</v>
      </c>
      <c r="C256" s="6">
        <v>0.25159999999999999</v>
      </c>
      <c r="D256" s="7" t="s">
        <v>4</v>
      </c>
      <c r="E256" s="8">
        <v>8931.6749999999993</v>
      </c>
      <c r="F256" s="7">
        <v>5</v>
      </c>
      <c r="G256" s="7">
        <v>1</v>
      </c>
      <c r="H256" s="7" t="s">
        <v>42</v>
      </c>
      <c r="I256" s="8">
        <f t="shared" si="15"/>
        <v>8980.494999999999</v>
      </c>
      <c r="J256" s="9">
        <v>25.16</v>
      </c>
      <c r="K256" s="7">
        <v>2011</v>
      </c>
      <c r="L256" s="7" t="s">
        <v>14</v>
      </c>
      <c r="M256" s="8">
        <v>299.34983333333332</v>
      </c>
      <c r="N256" s="7">
        <v>5</v>
      </c>
      <c r="O256" t="s">
        <v>31</v>
      </c>
      <c r="P256" s="2">
        <f t="shared" si="16"/>
        <v>1496.7491666666665</v>
      </c>
      <c r="Q256" s="2">
        <f t="shared" si="17"/>
        <v>44902.474999999991</v>
      </c>
      <c r="R256" s="12">
        <f>VLOOKUP(O256,'YEARLY BUDGET'!A:B,2,FALSE)</f>
        <v>82000</v>
      </c>
      <c r="S256" s="27">
        <f t="shared" si="18"/>
        <v>37097.525000000009</v>
      </c>
      <c r="T256" t="str">
        <f t="shared" si="19"/>
        <v>FAVORABLE</v>
      </c>
    </row>
    <row r="257" spans="1:20" x14ac:dyDescent="0.25">
      <c r="A257" s="4">
        <v>40664</v>
      </c>
      <c r="B257" s="5">
        <v>23.66</v>
      </c>
      <c r="C257" s="6">
        <v>0.25159999999999999</v>
      </c>
      <c r="D257" s="7" t="s">
        <v>5</v>
      </c>
      <c r="E257" s="8">
        <v>24164.55</v>
      </c>
      <c r="F257" s="7">
        <v>5</v>
      </c>
      <c r="G257" s="7">
        <v>1</v>
      </c>
      <c r="H257" s="7" t="s">
        <v>42</v>
      </c>
      <c r="I257" s="8">
        <f t="shared" si="15"/>
        <v>24213.37</v>
      </c>
      <c r="J257" s="9">
        <v>25.16</v>
      </c>
      <c r="K257" s="7">
        <v>2011</v>
      </c>
      <c r="L257" s="7" t="s">
        <v>14</v>
      </c>
      <c r="M257" s="8">
        <v>807.11233333333325</v>
      </c>
      <c r="N257" s="7">
        <v>6</v>
      </c>
      <c r="O257" t="s">
        <v>32</v>
      </c>
      <c r="P257" s="2">
        <f t="shared" si="16"/>
        <v>4842.6739999999991</v>
      </c>
      <c r="Q257" s="2">
        <f t="shared" si="17"/>
        <v>145280.21999999997</v>
      </c>
      <c r="R257" s="12">
        <f>VLOOKUP(O257,'YEARLY BUDGET'!A:B,2,FALSE)</f>
        <v>37500</v>
      </c>
      <c r="S257" s="27">
        <f t="shared" si="18"/>
        <v>-107780.21999999997</v>
      </c>
      <c r="T257" t="str">
        <f t="shared" si="19"/>
        <v>UNFAVORABLE</v>
      </c>
    </row>
    <row r="258" spans="1:20" x14ac:dyDescent="0.25">
      <c r="A258" s="4">
        <v>40664</v>
      </c>
      <c r="B258" s="5">
        <v>23.66</v>
      </c>
      <c r="C258" s="6">
        <v>0.25159999999999999</v>
      </c>
      <c r="D258" s="7" t="s">
        <v>6</v>
      </c>
      <c r="E258" s="8">
        <v>4.3099999999999996</v>
      </c>
      <c r="F258" s="7">
        <v>5</v>
      </c>
      <c r="G258" s="7">
        <v>1</v>
      </c>
      <c r="H258" s="7" t="s">
        <v>42</v>
      </c>
      <c r="I258" s="8">
        <f t="shared" si="15"/>
        <v>53.129999999999995</v>
      </c>
      <c r="J258" s="9">
        <v>25.16</v>
      </c>
      <c r="K258" s="7">
        <v>2011</v>
      </c>
      <c r="L258" s="7" t="s">
        <v>14</v>
      </c>
      <c r="M258" s="8">
        <v>1.7709999999999999</v>
      </c>
      <c r="N258" s="7">
        <v>5</v>
      </c>
      <c r="O258" t="s">
        <v>31</v>
      </c>
      <c r="P258" s="2">
        <f t="shared" si="16"/>
        <v>8.8550000000000004</v>
      </c>
      <c r="Q258" s="2">
        <f t="shared" si="17"/>
        <v>265.65000000000003</v>
      </c>
      <c r="R258" s="12">
        <f>VLOOKUP(O258,'YEARLY BUDGET'!A:B,2,FALSE)</f>
        <v>82000</v>
      </c>
      <c r="S258" s="27">
        <f t="shared" si="18"/>
        <v>81734.350000000006</v>
      </c>
      <c r="T258" t="str">
        <f t="shared" si="19"/>
        <v>FAVORABLE</v>
      </c>
    </row>
    <row r="259" spans="1:20" x14ac:dyDescent="0.25">
      <c r="A259" s="4">
        <v>40695</v>
      </c>
      <c r="B259" s="5">
        <v>23.66</v>
      </c>
      <c r="C259" s="6">
        <v>0.1646</v>
      </c>
      <c r="D259" s="7" t="s">
        <v>3</v>
      </c>
      <c r="E259" s="8">
        <v>2557.7613636363599</v>
      </c>
      <c r="F259" s="7">
        <v>6</v>
      </c>
      <c r="G259" s="7">
        <v>4</v>
      </c>
      <c r="H259" s="7" t="s">
        <v>43</v>
      </c>
      <c r="I259" s="8">
        <f t="shared" ref="I259:I322" si="20" xml:space="preserve"> E259+J259+B259</f>
        <v>2597.8813636363598</v>
      </c>
      <c r="J259" s="9">
        <v>16.46</v>
      </c>
      <c r="K259" s="7">
        <v>2011</v>
      </c>
      <c r="L259" s="7" t="s">
        <v>17</v>
      </c>
      <c r="M259" s="8">
        <v>86.596045454545319</v>
      </c>
      <c r="N259" s="7">
        <v>10</v>
      </c>
      <c r="O259" t="s">
        <v>35</v>
      </c>
      <c r="P259" s="2">
        <f t="shared" ref="P259:P322" si="21">M259*N259</f>
        <v>865.96045454545322</v>
      </c>
      <c r="Q259" s="2">
        <f t="shared" ref="Q259:Q322" si="22">P259*30</f>
        <v>25978.813636363597</v>
      </c>
      <c r="R259" s="12">
        <f>VLOOKUP(O259,'YEARLY BUDGET'!A:B,2,FALSE)</f>
        <v>7800</v>
      </c>
      <c r="S259" s="27">
        <f t="shared" ref="S259:S322" si="23">R259-Q259</f>
        <v>-18178.813636363597</v>
      </c>
      <c r="T259" t="str">
        <f t="shared" ref="T259:T322" si="24">IF(S259&lt;0, "UNFAVORABLE","FAVORABLE")</f>
        <v>UNFAVORABLE</v>
      </c>
    </row>
    <row r="260" spans="1:20" x14ac:dyDescent="0.25">
      <c r="A260" s="4">
        <v>40695</v>
      </c>
      <c r="B260" s="5">
        <v>23.66</v>
      </c>
      <c r="C260" s="6">
        <v>0.1646</v>
      </c>
      <c r="D260" s="7" t="s">
        <v>4</v>
      </c>
      <c r="E260" s="8">
        <v>9066.8522727272702</v>
      </c>
      <c r="F260" s="7">
        <v>6</v>
      </c>
      <c r="G260" s="7">
        <v>4</v>
      </c>
      <c r="H260" s="7" t="s">
        <v>43</v>
      </c>
      <c r="I260" s="8">
        <f t="shared" si="20"/>
        <v>9106.9722727272692</v>
      </c>
      <c r="J260" s="9">
        <v>16.46</v>
      </c>
      <c r="K260" s="7">
        <v>2011</v>
      </c>
      <c r="L260" s="7" t="s">
        <v>17</v>
      </c>
      <c r="M260" s="8">
        <v>303.56574242424233</v>
      </c>
      <c r="N260" s="7">
        <v>4</v>
      </c>
      <c r="O260" t="s">
        <v>30</v>
      </c>
      <c r="P260" s="2">
        <f t="shared" si="21"/>
        <v>1214.2629696969693</v>
      </c>
      <c r="Q260" s="2">
        <f t="shared" si="22"/>
        <v>36427.889090909077</v>
      </c>
      <c r="R260" s="12">
        <f>VLOOKUP(O260,'YEARLY BUDGET'!A:B,2,FALSE)</f>
        <v>4200</v>
      </c>
      <c r="S260" s="27">
        <f t="shared" si="23"/>
        <v>-32227.889090909077</v>
      </c>
      <c r="T260" t="str">
        <f t="shared" si="24"/>
        <v>UNFAVORABLE</v>
      </c>
    </row>
    <row r="261" spans="1:20" x14ac:dyDescent="0.25">
      <c r="A261" s="4">
        <v>40695</v>
      </c>
      <c r="B261" s="5">
        <v>23.66</v>
      </c>
      <c r="C261" s="6">
        <v>0.1646</v>
      </c>
      <c r="D261" s="7" t="s">
        <v>5</v>
      </c>
      <c r="E261" s="8">
        <v>22420.931818181802</v>
      </c>
      <c r="F261" s="7">
        <v>6</v>
      </c>
      <c r="G261" s="7">
        <v>4</v>
      </c>
      <c r="H261" s="7" t="s">
        <v>43</v>
      </c>
      <c r="I261" s="8">
        <f t="shared" si="20"/>
        <v>22461.051818181801</v>
      </c>
      <c r="J261" s="9">
        <v>16.46</v>
      </c>
      <c r="K261" s="7">
        <v>2011</v>
      </c>
      <c r="L261" s="7" t="s">
        <v>17</v>
      </c>
      <c r="M261" s="8">
        <v>748.70172727272666</v>
      </c>
      <c r="N261" s="7">
        <v>8</v>
      </c>
      <c r="O261" t="s">
        <v>34</v>
      </c>
      <c r="P261" s="2">
        <f t="shared" si="21"/>
        <v>5989.6138181818133</v>
      </c>
      <c r="Q261" s="2">
        <f t="shared" si="22"/>
        <v>179688.41454545441</v>
      </c>
      <c r="R261" s="12">
        <f>VLOOKUP(O261,'YEARLY BUDGET'!A:B,2,FALSE)</f>
        <v>61200</v>
      </c>
      <c r="S261" s="27">
        <f t="shared" si="23"/>
        <v>-118488.41454545441</v>
      </c>
      <c r="T261" t="str">
        <f t="shared" si="24"/>
        <v>UNFAVORABLE</v>
      </c>
    </row>
    <row r="262" spans="1:20" x14ac:dyDescent="0.25">
      <c r="A262" s="4">
        <v>40695</v>
      </c>
      <c r="B262" s="5">
        <v>23.66</v>
      </c>
      <c r="C262" s="6">
        <v>0.1646</v>
      </c>
      <c r="D262" s="7" t="s">
        <v>6</v>
      </c>
      <c r="E262" s="8">
        <v>4.54</v>
      </c>
      <c r="F262" s="7">
        <v>6</v>
      </c>
      <c r="G262" s="7">
        <v>4</v>
      </c>
      <c r="H262" s="7" t="s">
        <v>43</v>
      </c>
      <c r="I262" s="8">
        <f t="shared" si="20"/>
        <v>44.66</v>
      </c>
      <c r="J262" s="9">
        <v>16.46</v>
      </c>
      <c r="K262" s="7">
        <v>2011</v>
      </c>
      <c r="L262" s="7" t="s">
        <v>17</v>
      </c>
      <c r="M262" s="8">
        <v>1.4886666666666666</v>
      </c>
      <c r="N262" s="7">
        <v>1</v>
      </c>
      <c r="O262" t="s">
        <v>27</v>
      </c>
      <c r="P262" s="2">
        <f t="shared" si="21"/>
        <v>1.4886666666666666</v>
      </c>
      <c r="Q262" s="2">
        <f t="shared" si="22"/>
        <v>44.66</v>
      </c>
      <c r="R262" s="12">
        <f>VLOOKUP(O262,'YEARLY BUDGET'!A:B,2,FALSE)</f>
        <v>28000</v>
      </c>
      <c r="S262" s="27">
        <f t="shared" si="23"/>
        <v>27955.34</v>
      </c>
      <c r="T262" t="str">
        <f t="shared" si="24"/>
        <v>FAVORABLE</v>
      </c>
    </row>
    <row r="263" spans="1:20" x14ac:dyDescent="0.25">
      <c r="A263" s="4">
        <v>40725</v>
      </c>
      <c r="B263" s="5">
        <v>23.75</v>
      </c>
      <c r="C263" s="6">
        <v>0.19700000000000001</v>
      </c>
      <c r="D263" s="7" t="s">
        <v>3</v>
      </c>
      <c r="E263" s="8">
        <v>2525.4285714285702</v>
      </c>
      <c r="F263" s="7">
        <v>7</v>
      </c>
      <c r="G263" s="7">
        <v>6</v>
      </c>
      <c r="H263" s="7" t="s">
        <v>44</v>
      </c>
      <c r="I263" s="8">
        <f t="shared" si="20"/>
        <v>2568.87857142857</v>
      </c>
      <c r="J263" s="9">
        <v>19.7</v>
      </c>
      <c r="K263" s="7">
        <v>2011</v>
      </c>
      <c r="L263" s="7" t="s">
        <v>19</v>
      </c>
      <c r="M263" s="8">
        <v>85.629285714285672</v>
      </c>
      <c r="N263" s="7">
        <v>10</v>
      </c>
      <c r="O263" t="s">
        <v>35</v>
      </c>
      <c r="P263" s="2">
        <f t="shared" si="21"/>
        <v>856.29285714285675</v>
      </c>
      <c r="Q263" s="2">
        <f t="shared" si="22"/>
        <v>25688.785714285703</v>
      </c>
      <c r="R263" s="12">
        <f>VLOOKUP(O263,'YEARLY BUDGET'!A:B,2,FALSE)</f>
        <v>7800</v>
      </c>
      <c r="S263" s="27">
        <f t="shared" si="23"/>
        <v>-17888.785714285703</v>
      </c>
      <c r="T263" t="str">
        <f t="shared" si="24"/>
        <v>UNFAVORABLE</v>
      </c>
    </row>
    <row r="264" spans="1:20" x14ac:dyDescent="0.25">
      <c r="A264" s="4">
        <v>40725</v>
      </c>
      <c r="B264" s="5">
        <v>23.75</v>
      </c>
      <c r="C264" s="6">
        <v>0.19700000000000001</v>
      </c>
      <c r="D264" s="7" t="s">
        <v>4</v>
      </c>
      <c r="E264" s="8">
        <v>9650.4642857142899</v>
      </c>
      <c r="F264" s="7">
        <v>7</v>
      </c>
      <c r="G264" s="7">
        <v>6</v>
      </c>
      <c r="H264" s="7" t="s">
        <v>44</v>
      </c>
      <c r="I264" s="8">
        <f t="shared" si="20"/>
        <v>9693.9142857142906</v>
      </c>
      <c r="J264" s="9">
        <v>19.7</v>
      </c>
      <c r="K264" s="7">
        <v>2011</v>
      </c>
      <c r="L264" s="7" t="s">
        <v>19</v>
      </c>
      <c r="M264" s="8">
        <v>323.13047619047637</v>
      </c>
      <c r="N264" s="7">
        <v>1</v>
      </c>
      <c r="O264" t="s">
        <v>27</v>
      </c>
      <c r="P264" s="2">
        <f t="shared" si="21"/>
        <v>323.13047619047637</v>
      </c>
      <c r="Q264" s="2">
        <f t="shared" si="22"/>
        <v>9693.9142857142906</v>
      </c>
      <c r="R264" s="12">
        <f>VLOOKUP(O264,'YEARLY BUDGET'!A:B,2,FALSE)</f>
        <v>28000</v>
      </c>
      <c r="S264" s="27">
        <f t="shared" si="23"/>
        <v>18306.085714285709</v>
      </c>
      <c r="T264" t="str">
        <f t="shared" si="24"/>
        <v>FAVORABLE</v>
      </c>
    </row>
    <row r="265" spans="1:20" x14ac:dyDescent="0.25">
      <c r="A265" s="4">
        <v>40725</v>
      </c>
      <c r="B265" s="5">
        <v>23.75</v>
      </c>
      <c r="C265" s="6">
        <v>0.19700000000000001</v>
      </c>
      <c r="D265" s="7" t="s">
        <v>5</v>
      </c>
      <c r="E265" s="8">
        <v>23847.9523809524</v>
      </c>
      <c r="F265" s="7">
        <v>7</v>
      </c>
      <c r="G265" s="7">
        <v>6</v>
      </c>
      <c r="H265" s="7" t="s">
        <v>44</v>
      </c>
      <c r="I265" s="8">
        <f t="shared" si="20"/>
        <v>23891.402380952401</v>
      </c>
      <c r="J265" s="9">
        <v>19.7</v>
      </c>
      <c r="K265" s="7">
        <v>2011</v>
      </c>
      <c r="L265" s="7" t="s">
        <v>19</v>
      </c>
      <c r="M265" s="8">
        <v>796.38007936508006</v>
      </c>
      <c r="N265" s="7">
        <v>5</v>
      </c>
      <c r="O265" t="s">
        <v>31</v>
      </c>
      <c r="P265" s="2">
        <f t="shared" si="21"/>
        <v>3981.9003968254001</v>
      </c>
      <c r="Q265" s="2">
        <f t="shared" si="22"/>
        <v>119457.01190476201</v>
      </c>
      <c r="R265" s="12">
        <f>VLOOKUP(O265,'YEARLY BUDGET'!A:B,2,FALSE)</f>
        <v>82000</v>
      </c>
      <c r="S265" s="27">
        <f t="shared" si="23"/>
        <v>-37457.01190476201</v>
      </c>
      <c r="T265" t="str">
        <f t="shared" si="24"/>
        <v>UNFAVORABLE</v>
      </c>
    </row>
    <row r="266" spans="1:20" x14ac:dyDescent="0.25">
      <c r="A266" s="4">
        <v>40725</v>
      </c>
      <c r="B266" s="5">
        <v>23.75</v>
      </c>
      <c r="C266" s="6">
        <v>0.19700000000000001</v>
      </c>
      <c r="D266" s="7" t="s">
        <v>6</v>
      </c>
      <c r="E266" s="8">
        <v>4.42</v>
      </c>
      <c r="F266" s="7">
        <v>7</v>
      </c>
      <c r="G266" s="7">
        <v>6</v>
      </c>
      <c r="H266" s="7" t="s">
        <v>44</v>
      </c>
      <c r="I266" s="8">
        <f t="shared" si="20"/>
        <v>47.87</v>
      </c>
      <c r="J266" s="9">
        <v>19.7</v>
      </c>
      <c r="K266" s="7">
        <v>2011</v>
      </c>
      <c r="L266" s="7" t="s">
        <v>19</v>
      </c>
      <c r="M266" s="8">
        <v>1.5956666666666666</v>
      </c>
      <c r="N266" s="7">
        <v>1</v>
      </c>
      <c r="O266" t="s">
        <v>27</v>
      </c>
      <c r="P266" s="2">
        <f t="shared" si="21"/>
        <v>1.5956666666666666</v>
      </c>
      <c r="Q266" s="2">
        <f t="shared" si="22"/>
        <v>47.87</v>
      </c>
      <c r="R266" s="12">
        <f>VLOOKUP(O266,'YEARLY BUDGET'!A:B,2,FALSE)</f>
        <v>28000</v>
      </c>
      <c r="S266" s="27">
        <f t="shared" si="23"/>
        <v>27952.13</v>
      </c>
      <c r="T266" t="str">
        <f t="shared" si="24"/>
        <v>FAVORABLE</v>
      </c>
    </row>
    <row r="267" spans="1:20" x14ac:dyDescent="0.25">
      <c r="A267" s="4">
        <v>40756</v>
      </c>
      <c r="B267" s="5">
        <v>23.7</v>
      </c>
      <c r="C267" s="6">
        <v>0.1376</v>
      </c>
      <c r="D267" s="7" t="s">
        <v>3</v>
      </c>
      <c r="E267" s="8">
        <v>2380.9749999999999</v>
      </c>
      <c r="F267" s="7">
        <v>8</v>
      </c>
      <c r="G267" s="7">
        <v>2</v>
      </c>
      <c r="H267" s="7" t="s">
        <v>45</v>
      </c>
      <c r="I267" s="8">
        <f t="shared" si="20"/>
        <v>2418.4349999999999</v>
      </c>
      <c r="J267" s="9">
        <v>13.76</v>
      </c>
      <c r="K267" s="7">
        <v>2011</v>
      </c>
      <c r="L267" s="7" t="s">
        <v>15</v>
      </c>
      <c r="M267" s="8">
        <v>80.614499999999992</v>
      </c>
      <c r="N267" s="7">
        <v>6</v>
      </c>
      <c r="O267" t="s">
        <v>32</v>
      </c>
      <c r="P267" s="2">
        <f t="shared" si="21"/>
        <v>483.68699999999995</v>
      </c>
      <c r="Q267" s="2">
        <f t="shared" si="22"/>
        <v>14510.609999999999</v>
      </c>
      <c r="R267" s="12">
        <f>VLOOKUP(O267,'YEARLY BUDGET'!A:B,2,FALSE)</f>
        <v>37500</v>
      </c>
      <c r="S267" s="27">
        <f t="shared" si="23"/>
        <v>22989.39</v>
      </c>
      <c r="T267" t="str">
        <f t="shared" si="24"/>
        <v>FAVORABLE</v>
      </c>
    </row>
    <row r="268" spans="1:20" x14ac:dyDescent="0.25">
      <c r="A268" s="4">
        <v>40756</v>
      </c>
      <c r="B268" s="5">
        <v>23.7</v>
      </c>
      <c r="C268" s="6">
        <v>0.1376</v>
      </c>
      <c r="D268" s="7" t="s">
        <v>4</v>
      </c>
      <c r="E268" s="8">
        <v>8997.9886363636397</v>
      </c>
      <c r="F268" s="7">
        <v>8</v>
      </c>
      <c r="G268" s="7">
        <v>2</v>
      </c>
      <c r="H268" s="7" t="s">
        <v>45</v>
      </c>
      <c r="I268" s="8">
        <f t="shared" si="20"/>
        <v>9035.4486363636406</v>
      </c>
      <c r="J268" s="9">
        <v>13.76</v>
      </c>
      <c r="K268" s="7">
        <v>2011</v>
      </c>
      <c r="L268" s="7" t="s">
        <v>15</v>
      </c>
      <c r="M268" s="8">
        <v>301.18162121212134</v>
      </c>
      <c r="N268" s="7">
        <v>10</v>
      </c>
      <c r="O268" t="s">
        <v>35</v>
      </c>
      <c r="P268" s="2">
        <f t="shared" si="21"/>
        <v>3011.8162121212135</v>
      </c>
      <c r="Q268" s="2">
        <f t="shared" si="22"/>
        <v>90354.486363636403</v>
      </c>
      <c r="R268" s="12">
        <f>VLOOKUP(O268,'YEARLY BUDGET'!A:B,2,FALSE)</f>
        <v>7800</v>
      </c>
      <c r="S268" s="27">
        <f t="shared" si="23"/>
        <v>-82554.486363636403</v>
      </c>
      <c r="T268" t="str">
        <f t="shared" si="24"/>
        <v>UNFAVORABLE</v>
      </c>
    </row>
    <row r="269" spans="1:20" x14ac:dyDescent="0.25">
      <c r="A269" s="4">
        <v>40756</v>
      </c>
      <c r="B269" s="5">
        <v>23.7</v>
      </c>
      <c r="C269" s="6">
        <v>0.1376</v>
      </c>
      <c r="D269" s="7" t="s">
        <v>5</v>
      </c>
      <c r="E269" s="8">
        <v>21864.681818181802</v>
      </c>
      <c r="F269" s="7">
        <v>8</v>
      </c>
      <c r="G269" s="7">
        <v>2</v>
      </c>
      <c r="H269" s="7" t="s">
        <v>45</v>
      </c>
      <c r="I269" s="8">
        <f t="shared" si="20"/>
        <v>21902.141818181801</v>
      </c>
      <c r="J269" s="9">
        <v>13.76</v>
      </c>
      <c r="K269" s="7">
        <v>2011</v>
      </c>
      <c r="L269" s="7" t="s">
        <v>15</v>
      </c>
      <c r="M269" s="8">
        <v>730.07139393939337</v>
      </c>
      <c r="N269" s="7">
        <v>5</v>
      </c>
      <c r="O269" t="s">
        <v>31</v>
      </c>
      <c r="P269" s="2">
        <f t="shared" si="21"/>
        <v>3650.3569696969671</v>
      </c>
      <c r="Q269" s="2">
        <f t="shared" si="22"/>
        <v>109510.70909090902</v>
      </c>
      <c r="R269" s="12">
        <f>VLOOKUP(O269,'YEARLY BUDGET'!A:B,2,FALSE)</f>
        <v>82000</v>
      </c>
      <c r="S269" s="27">
        <f t="shared" si="23"/>
        <v>-27510.709090909018</v>
      </c>
      <c r="T269" t="str">
        <f t="shared" si="24"/>
        <v>UNFAVORABLE</v>
      </c>
    </row>
    <row r="270" spans="1:20" x14ac:dyDescent="0.25">
      <c r="A270" s="4">
        <v>40756</v>
      </c>
      <c r="B270" s="5">
        <v>23.7</v>
      </c>
      <c r="C270" s="6">
        <v>0.1376</v>
      </c>
      <c r="D270" s="7" t="s">
        <v>6</v>
      </c>
      <c r="E270" s="8">
        <v>4.0599999999999996</v>
      </c>
      <c r="F270" s="7">
        <v>8</v>
      </c>
      <c r="G270" s="7">
        <v>2</v>
      </c>
      <c r="H270" s="7" t="s">
        <v>45</v>
      </c>
      <c r="I270" s="8">
        <f t="shared" si="20"/>
        <v>41.519999999999996</v>
      </c>
      <c r="J270" s="9">
        <v>13.76</v>
      </c>
      <c r="K270" s="7">
        <v>2011</v>
      </c>
      <c r="L270" s="7" t="s">
        <v>15</v>
      </c>
      <c r="M270" s="8">
        <v>1.3839999999999999</v>
      </c>
      <c r="N270" s="7">
        <v>5</v>
      </c>
      <c r="O270" t="s">
        <v>31</v>
      </c>
      <c r="P270" s="2">
        <f t="shared" si="21"/>
        <v>6.92</v>
      </c>
      <c r="Q270" s="2">
        <f t="shared" si="22"/>
        <v>207.6</v>
      </c>
      <c r="R270" s="12">
        <f>VLOOKUP(O270,'YEARLY BUDGET'!A:B,2,FALSE)</f>
        <v>82000</v>
      </c>
      <c r="S270" s="27">
        <f t="shared" si="23"/>
        <v>81792.399999999994</v>
      </c>
      <c r="T270" t="str">
        <f t="shared" si="24"/>
        <v>FAVORABLE</v>
      </c>
    </row>
    <row r="271" spans="1:20" x14ac:dyDescent="0.25">
      <c r="A271" s="4">
        <v>40787</v>
      </c>
      <c r="B271" s="5">
        <v>23.74</v>
      </c>
      <c r="C271" s="6">
        <v>0.20649999999999999</v>
      </c>
      <c r="D271" s="7" t="s">
        <v>3</v>
      </c>
      <c r="E271" s="8">
        <v>2293.4613636363601</v>
      </c>
      <c r="F271" s="7">
        <v>9</v>
      </c>
      <c r="G271" s="7">
        <v>5</v>
      </c>
      <c r="H271" s="7" t="s">
        <v>46</v>
      </c>
      <c r="I271" s="8">
        <f t="shared" si="20"/>
        <v>2337.85136363636</v>
      </c>
      <c r="J271" s="9">
        <v>20.65</v>
      </c>
      <c r="K271" s="7">
        <v>2011</v>
      </c>
      <c r="L271" s="7" t="s">
        <v>18</v>
      </c>
      <c r="M271" s="8">
        <v>77.928378787878671</v>
      </c>
      <c r="N271" s="7">
        <v>10</v>
      </c>
      <c r="O271" t="s">
        <v>35</v>
      </c>
      <c r="P271" s="2">
        <f t="shared" si="21"/>
        <v>779.28378787878671</v>
      </c>
      <c r="Q271" s="2">
        <f t="shared" si="22"/>
        <v>23378.513636363601</v>
      </c>
      <c r="R271" s="12">
        <f>VLOOKUP(O271,'YEARLY BUDGET'!A:B,2,FALSE)</f>
        <v>7800</v>
      </c>
      <c r="S271" s="27">
        <f t="shared" si="23"/>
        <v>-15578.513636363601</v>
      </c>
      <c r="T271" t="str">
        <f t="shared" si="24"/>
        <v>UNFAVORABLE</v>
      </c>
    </row>
    <row r="272" spans="1:20" x14ac:dyDescent="0.25">
      <c r="A272" s="4">
        <v>40787</v>
      </c>
      <c r="B272" s="5">
        <v>23.74</v>
      </c>
      <c r="C272" s="6">
        <v>0.20649999999999999</v>
      </c>
      <c r="D272" s="7" t="s">
        <v>4</v>
      </c>
      <c r="E272" s="8">
        <v>8300.1363636363603</v>
      </c>
      <c r="F272" s="7">
        <v>9</v>
      </c>
      <c r="G272" s="7">
        <v>5</v>
      </c>
      <c r="H272" s="7" t="s">
        <v>46</v>
      </c>
      <c r="I272" s="8">
        <f t="shared" si="20"/>
        <v>8344.5263636363597</v>
      </c>
      <c r="J272" s="9">
        <v>20.65</v>
      </c>
      <c r="K272" s="7">
        <v>2011</v>
      </c>
      <c r="L272" s="7" t="s">
        <v>18</v>
      </c>
      <c r="M272" s="8">
        <v>278.15087878787864</v>
      </c>
      <c r="N272" s="7">
        <v>1</v>
      </c>
      <c r="O272" t="s">
        <v>27</v>
      </c>
      <c r="P272" s="2">
        <f t="shared" si="21"/>
        <v>278.15087878787864</v>
      </c>
      <c r="Q272" s="2">
        <f t="shared" si="22"/>
        <v>8344.5263636363597</v>
      </c>
      <c r="R272" s="12">
        <f>VLOOKUP(O272,'YEARLY BUDGET'!A:B,2,FALSE)</f>
        <v>28000</v>
      </c>
      <c r="S272" s="27">
        <f t="shared" si="23"/>
        <v>19655.47363636364</v>
      </c>
      <c r="T272" t="str">
        <f t="shared" si="24"/>
        <v>FAVORABLE</v>
      </c>
    </row>
    <row r="273" spans="1:20" x14ac:dyDescent="0.25">
      <c r="A273" s="4">
        <v>40787</v>
      </c>
      <c r="B273" s="5">
        <v>23.74</v>
      </c>
      <c r="C273" s="6">
        <v>0.20649999999999999</v>
      </c>
      <c r="D273" s="7" t="s">
        <v>5</v>
      </c>
      <c r="E273" s="8">
        <v>20377.590909090901</v>
      </c>
      <c r="F273" s="7">
        <v>9</v>
      </c>
      <c r="G273" s="7">
        <v>5</v>
      </c>
      <c r="H273" s="7" t="s">
        <v>46</v>
      </c>
      <c r="I273" s="8">
        <f t="shared" si="20"/>
        <v>20421.980909090904</v>
      </c>
      <c r="J273" s="9">
        <v>20.65</v>
      </c>
      <c r="K273" s="7">
        <v>2011</v>
      </c>
      <c r="L273" s="7" t="s">
        <v>18</v>
      </c>
      <c r="M273" s="8">
        <v>680.7326969696968</v>
      </c>
      <c r="N273" s="7">
        <v>8</v>
      </c>
      <c r="O273" t="s">
        <v>34</v>
      </c>
      <c r="P273" s="2">
        <f t="shared" si="21"/>
        <v>5445.8615757575744</v>
      </c>
      <c r="Q273" s="2">
        <f t="shared" si="22"/>
        <v>163375.84727272723</v>
      </c>
      <c r="R273" s="12">
        <f>VLOOKUP(O273,'YEARLY BUDGET'!A:B,2,FALSE)</f>
        <v>61200</v>
      </c>
      <c r="S273" s="27">
        <f t="shared" si="23"/>
        <v>-102175.84727272723</v>
      </c>
      <c r="T273" t="str">
        <f t="shared" si="24"/>
        <v>UNFAVORABLE</v>
      </c>
    </row>
    <row r="274" spans="1:20" x14ac:dyDescent="0.25">
      <c r="A274" s="4">
        <v>40787</v>
      </c>
      <c r="B274" s="5">
        <v>23.74</v>
      </c>
      <c r="C274" s="6">
        <v>0.20649999999999999</v>
      </c>
      <c r="D274" s="7" t="s">
        <v>6</v>
      </c>
      <c r="E274" s="8">
        <v>3.9</v>
      </c>
      <c r="F274" s="7">
        <v>9</v>
      </c>
      <c r="G274" s="7">
        <v>5</v>
      </c>
      <c r="H274" s="7" t="s">
        <v>46</v>
      </c>
      <c r="I274" s="8">
        <f t="shared" si="20"/>
        <v>48.289999999999992</v>
      </c>
      <c r="J274" s="9">
        <v>20.65</v>
      </c>
      <c r="K274" s="7">
        <v>2011</v>
      </c>
      <c r="L274" s="7" t="s">
        <v>18</v>
      </c>
      <c r="M274" s="8">
        <v>1.6096666666666664</v>
      </c>
      <c r="N274" s="7">
        <v>7</v>
      </c>
      <c r="O274" t="s">
        <v>33</v>
      </c>
      <c r="P274" s="2">
        <f t="shared" si="21"/>
        <v>11.267666666666665</v>
      </c>
      <c r="Q274" s="2">
        <f t="shared" si="22"/>
        <v>338.03</v>
      </c>
      <c r="R274" s="12">
        <f>VLOOKUP(O274,'YEARLY BUDGET'!A:B,2,FALSE)</f>
        <v>9600</v>
      </c>
      <c r="S274" s="27">
        <f t="shared" si="23"/>
        <v>9261.9699999999993</v>
      </c>
      <c r="T274" t="str">
        <f t="shared" si="24"/>
        <v>FAVORABLE</v>
      </c>
    </row>
    <row r="275" spans="1:20" x14ac:dyDescent="0.25">
      <c r="A275" s="4">
        <v>40817</v>
      </c>
      <c r="B275" s="5">
        <v>23.84</v>
      </c>
      <c r="C275" s="6">
        <v>0.20050000000000001</v>
      </c>
      <c r="D275" s="7" t="s">
        <v>3</v>
      </c>
      <c r="E275" s="8">
        <v>2180.6476190476201</v>
      </c>
      <c r="F275" s="7">
        <v>10</v>
      </c>
      <c r="G275" s="7">
        <v>7</v>
      </c>
      <c r="H275" s="7" t="s">
        <v>47</v>
      </c>
      <c r="I275" s="8">
        <f t="shared" si="20"/>
        <v>2224.5376190476204</v>
      </c>
      <c r="J275" s="9">
        <v>20.05</v>
      </c>
      <c r="K275" s="7">
        <v>2011</v>
      </c>
      <c r="L275" s="7" t="s">
        <v>20</v>
      </c>
      <c r="M275" s="8">
        <v>74.151253968254011</v>
      </c>
      <c r="N275" s="7">
        <v>10</v>
      </c>
      <c r="O275" t="s">
        <v>35</v>
      </c>
      <c r="P275" s="2">
        <f t="shared" si="21"/>
        <v>741.51253968254014</v>
      </c>
      <c r="Q275" s="2">
        <f t="shared" si="22"/>
        <v>22245.376190476203</v>
      </c>
      <c r="R275" s="12">
        <f>VLOOKUP(O275,'YEARLY BUDGET'!A:B,2,FALSE)</f>
        <v>7800</v>
      </c>
      <c r="S275" s="27">
        <f t="shared" si="23"/>
        <v>-14445.376190476203</v>
      </c>
      <c r="T275" t="str">
        <f t="shared" si="24"/>
        <v>UNFAVORABLE</v>
      </c>
    </row>
    <row r="276" spans="1:20" x14ac:dyDescent="0.25">
      <c r="A276" s="4">
        <v>40817</v>
      </c>
      <c r="B276" s="5">
        <v>23.84</v>
      </c>
      <c r="C276" s="6">
        <v>0.20050000000000001</v>
      </c>
      <c r="D276" s="7" t="s">
        <v>4</v>
      </c>
      <c r="E276" s="8">
        <v>7394.1904761904798</v>
      </c>
      <c r="F276" s="7">
        <v>10</v>
      </c>
      <c r="G276" s="7">
        <v>7</v>
      </c>
      <c r="H276" s="7" t="s">
        <v>47</v>
      </c>
      <c r="I276" s="8">
        <f t="shared" si="20"/>
        <v>7438.0804761904801</v>
      </c>
      <c r="J276" s="9">
        <v>20.05</v>
      </c>
      <c r="K276" s="7">
        <v>2011</v>
      </c>
      <c r="L276" s="7" t="s">
        <v>20</v>
      </c>
      <c r="M276" s="8">
        <v>247.936015873016</v>
      </c>
      <c r="N276" s="7">
        <v>9</v>
      </c>
      <c r="O276" t="s">
        <v>35</v>
      </c>
      <c r="P276" s="2">
        <f t="shared" si="21"/>
        <v>2231.424142857144</v>
      </c>
      <c r="Q276" s="2">
        <f t="shared" si="22"/>
        <v>66942.724285714328</v>
      </c>
      <c r="R276" s="12">
        <f>VLOOKUP(O276,'YEARLY BUDGET'!A:B,2,FALSE)</f>
        <v>7800</v>
      </c>
      <c r="S276" s="27">
        <f t="shared" si="23"/>
        <v>-59142.724285714328</v>
      </c>
      <c r="T276" t="str">
        <f t="shared" si="24"/>
        <v>UNFAVORABLE</v>
      </c>
    </row>
    <row r="277" spans="1:20" x14ac:dyDescent="0.25">
      <c r="A277" s="4">
        <v>40817</v>
      </c>
      <c r="B277" s="5">
        <v>23.84</v>
      </c>
      <c r="C277" s="6">
        <v>0.20050000000000001</v>
      </c>
      <c r="D277" s="7" t="s">
        <v>5</v>
      </c>
      <c r="E277" s="8">
        <v>19039.0476190476</v>
      </c>
      <c r="F277" s="7">
        <v>10</v>
      </c>
      <c r="G277" s="7">
        <v>7</v>
      </c>
      <c r="H277" s="7" t="s">
        <v>47</v>
      </c>
      <c r="I277" s="8">
        <f t="shared" si="20"/>
        <v>19082.9376190476</v>
      </c>
      <c r="J277" s="9">
        <v>20.05</v>
      </c>
      <c r="K277" s="7">
        <v>2011</v>
      </c>
      <c r="L277" s="7" t="s">
        <v>20</v>
      </c>
      <c r="M277" s="8">
        <v>636.09792063492</v>
      </c>
      <c r="N277" s="7">
        <v>5</v>
      </c>
      <c r="O277" t="s">
        <v>31</v>
      </c>
      <c r="P277" s="2">
        <f t="shared" si="21"/>
        <v>3180.4896031746002</v>
      </c>
      <c r="Q277" s="2">
        <f t="shared" si="22"/>
        <v>95414.688095238002</v>
      </c>
      <c r="R277" s="12">
        <f>VLOOKUP(O277,'YEARLY BUDGET'!A:B,2,FALSE)</f>
        <v>82000</v>
      </c>
      <c r="S277" s="27">
        <f t="shared" si="23"/>
        <v>-13414.688095238002</v>
      </c>
      <c r="T277" t="str">
        <f t="shared" si="24"/>
        <v>UNFAVORABLE</v>
      </c>
    </row>
    <row r="278" spans="1:20" x14ac:dyDescent="0.25">
      <c r="A278" s="4">
        <v>40817</v>
      </c>
      <c r="B278" s="5">
        <v>23.84</v>
      </c>
      <c r="C278" s="6">
        <v>0.20050000000000001</v>
      </c>
      <c r="D278" s="7" t="s">
        <v>6</v>
      </c>
      <c r="E278" s="8">
        <v>3.57</v>
      </c>
      <c r="F278" s="7">
        <v>10</v>
      </c>
      <c r="G278" s="7">
        <v>7</v>
      </c>
      <c r="H278" s="7" t="s">
        <v>47</v>
      </c>
      <c r="I278" s="8">
        <f t="shared" si="20"/>
        <v>47.46</v>
      </c>
      <c r="J278" s="9">
        <v>20.05</v>
      </c>
      <c r="K278" s="7">
        <v>2011</v>
      </c>
      <c r="L278" s="7" t="s">
        <v>20</v>
      </c>
      <c r="M278" s="8">
        <v>1.5820000000000001</v>
      </c>
      <c r="N278" s="7">
        <v>1</v>
      </c>
      <c r="O278" t="s">
        <v>27</v>
      </c>
      <c r="P278" s="2">
        <f t="shared" si="21"/>
        <v>1.5820000000000001</v>
      </c>
      <c r="Q278" s="2">
        <f t="shared" si="22"/>
        <v>47.46</v>
      </c>
      <c r="R278" s="12">
        <f>VLOOKUP(O278,'YEARLY BUDGET'!A:B,2,FALSE)</f>
        <v>28000</v>
      </c>
      <c r="S278" s="27">
        <f t="shared" si="23"/>
        <v>27952.54</v>
      </c>
      <c r="T278" t="str">
        <f t="shared" si="24"/>
        <v>FAVORABLE</v>
      </c>
    </row>
    <row r="279" spans="1:20" x14ac:dyDescent="0.25">
      <c r="A279" s="4">
        <v>40848</v>
      </c>
      <c r="B279" s="5">
        <v>23.72</v>
      </c>
      <c r="C279" s="6">
        <v>0.17</v>
      </c>
      <c r="D279" s="7" t="s">
        <v>3</v>
      </c>
      <c r="E279" s="8">
        <v>2079.98181818182</v>
      </c>
      <c r="F279" s="7">
        <v>11</v>
      </c>
      <c r="G279" s="7">
        <v>3</v>
      </c>
      <c r="H279" s="7" t="s">
        <v>48</v>
      </c>
      <c r="I279" s="8">
        <f t="shared" si="20"/>
        <v>2120.7018181818198</v>
      </c>
      <c r="J279" s="9">
        <v>17</v>
      </c>
      <c r="K279" s="7">
        <v>2011</v>
      </c>
      <c r="L279" s="7" t="s">
        <v>16</v>
      </c>
      <c r="M279" s="8">
        <v>70.690060606060655</v>
      </c>
      <c r="N279" s="7">
        <v>9</v>
      </c>
      <c r="O279" t="s">
        <v>35</v>
      </c>
      <c r="P279" s="2">
        <f t="shared" si="21"/>
        <v>636.21054545454592</v>
      </c>
      <c r="Q279" s="2">
        <f t="shared" si="22"/>
        <v>19086.316363636379</v>
      </c>
      <c r="R279" s="12">
        <f>VLOOKUP(O279,'YEARLY BUDGET'!A:B,2,FALSE)</f>
        <v>7800</v>
      </c>
      <c r="S279" s="27">
        <f t="shared" si="23"/>
        <v>-11286.316363636379</v>
      </c>
      <c r="T279" t="str">
        <f t="shared" si="24"/>
        <v>UNFAVORABLE</v>
      </c>
    </row>
    <row r="280" spans="1:20" x14ac:dyDescent="0.25">
      <c r="A280" s="4">
        <v>40848</v>
      </c>
      <c r="B280" s="5">
        <v>23.72</v>
      </c>
      <c r="C280" s="6">
        <v>0.17</v>
      </c>
      <c r="D280" s="7" t="s">
        <v>4</v>
      </c>
      <c r="E280" s="8">
        <v>7581.0227272727298</v>
      </c>
      <c r="F280" s="7">
        <v>11</v>
      </c>
      <c r="G280" s="7">
        <v>3</v>
      </c>
      <c r="H280" s="7" t="s">
        <v>48</v>
      </c>
      <c r="I280" s="8">
        <f t="shared" si="20"/>
        <v>7621.74272727273</v>
      </c>
      <c r="J280" s="9">
        <v>17</v>
      </c>
      <c r="K280" s="7">
        <v>2011</v>
      </c>
      <c r="L280" s="7" t="s">
        <v>16</v>
      </c>
      <c r="M280" s="8">
        <v>254.05809090909099</v>
      </c>
      <c r="N280" s="7">
        <v>2</v>
      </c>
      <c r="O280" t="s">
        <v>28</v>
      </c>
      <c r="P280" s="2">
        <f t="shared" si="21"/>
        <v>508.11618181818199</v>
      </c>
      <c r="Q280" s="2">
        <f t="shared" si="22"/>
        <v>15243.48545454546</v>
      </c>
      <c r="R280" s="12">
        <f>VLOOKUP(O280,'YEARLY BUDGET'!A:B,2,FALSE)</f>
        <v>16500</v>
      </c>
      <c r="S280" s="27">
        <f t="shared" si="23"/>
        <v>1256.51454545454</v>
      </c>
      <c r="T280" t="str">
        <f t="shared" si="24"/>
        <v>FAVORABLE</v>
      </c>
    </row>
    <row r="281" spans="1:20" x14ac:dyDescent="0.25">
      <c r="A281" s="4">
        <v>40848</v>
      </c>
      <c r="B281" s="5">
        <v>23.72</v>
      </c>
      <c r="C281" s="6">
        <v>0.17</v>
      </c>
      <c r="D281" s="7" t="s">
        <v>5</v>
      </c>
      <c r="E281" s="8">
        <v>17873</v>
      </c>
      <c r="F281" s="7">
        <v>11</v>
      </c>
      <c r="G281" s="7">
        <v>3</v>
      </c>
      <c r="H281" s="7" t="s">
        <v>48</v>
      </c>
      <c r="I281" s="8">
        <f t="shared" si="20"/>
        <v>17913.72</v>
      </c>
      <c r="J281" s="9">
        <v>17</v>
      </c>
      <c r="K281" s="7">
        <v>2011</v>
      </c>
      <c r="L281" s="7" t="s">
        <v>16</v>
      </c>
      <c r="M281" s="8">
        <v>597.12400000000002</v>
      </c>
      <c r="N281" s="7">
        <v>3</v>
      </c>
      <c r="O281" t="s">
        <v>29</v>
      </c>
      <c r="P281" s="2">
        <f t="shared" si="21"/>
        <v>1791.3720000000001</v>
      </c>
      <c r="Q281" s="2">
        <f t="shared" si="22"/>
        <v>53741.16</v>
      </c>
      <c r="R281" s="12">
        <f>VLOOKUP(O281,'YEARLY BUDGET'!A:B,2,FALSE)</f>
        <v>14750</v>
      </c>
      <c r="S281" s="27">
        <f t="shared" si="23"/>
        <v>-38991.160000000003</v>
      </c>
      <c r="T281" t="str">
        <f t="shared" si="24"/>
        <v>UNFAVORABLE</v>
      </c>
    </row>
    <row r="282" spans="1:20" x14ac:dyDescent="0.25">
      <c r="A282" s="4">
        <v>40848</v>
      </c>
      <c r="B282" s="5">
        <v>23.72</v>
      </c>
      <c r="C282" s="6">
        <v>0.17</v>
      </c>
      <c r="D282" s="7" t="s">
        <v>6</v>
      </c>
      <c r="E282" s="8">
        <v>3.24</v>
      </c>
      <c r="F282" s="7">
        <v>11</v>
      </c>
      <c r="G282" s="7">
        <v>3</v>
      </c>
      <c r="H282" s="7" t="s">
        <v>48</v>
      </c>
      <c r="I282" s="8">
        <f t="shared" si="20"/>
        <v>43.96</v>
      </c>
      <c r="J282" s="9">
        <v>17</v>
      </c>
      <c r="K282" s="7">
        <v>2011</v>
      </c>
      <c r="L282" s="7" t="s">
        <v>16</v>
      </c>
      <c r="M282" s="8">
        <v>1.4653333333333334</v>
      </c>
      <c r="N282" s="7">
        <v>1</v>
      </c>
      <c r="O282" t="s">
        <v>27</v>
      </c>
      <c r="P282" s="2">
        <f t="shared" si="21"/>
        <v>1.4653333333333334</v>
      </c>
      <c r="Q282" s="2">
        <f t="shared" si="22"/>
        <v>43.96</v>
      </c>
      <c r="R282" s="12">
        <f>VLOOKUP(O282,'YEARLY BUDGET'!A:B,2,FALSE)</f>
        <v>28000</v>
      </c>
      <c r="S282" s="27">
        <f t="shared" si="23"/>
        <v>27956.04</v>
      </c>
      <c r="T282" t="str">
        <f t="shared" si="24"/>
        <v>FAVORABLE</v>
      </c>
    </row>
    <row r="283" spans="1:20" x14ac:dyDescent="0.25">
      <c r="A283" s="4">
        <v>40878</v>
      </c>
      <c r="B283" s="5">
        <v>23.81</v>
      </c>
      <c r="C283" s="6">
        <v>0.2331</v>
      </c>
      <c r="D283" s="7" t="s">
        <v>3</v>
      </c>
      <c r="E283" s="8">
        <v>2024.375</v>
      </c>
      <c r="F283" s="7">
        <v>12</v>
      </c>
      <c r="G283" s="7">
        <v>5</v>
      </c>
      <c r="H283" s="7" t="s">
        <v>49</v>
      </c>
      <c r="I283" s="8">
        <f t="shared" si="20"/>
        <v>2071.4949999999999</v>
      </c>
      <c r="J283" s="9">
        <v>23.31</v>
      </c>
      <c r="K283" s="7">
        <v>2011</v>
      </c>
      <c r="L283" s="7" t="s">
        <v>18</v>
      </c>
      <c r="M283" s="8">
        <v>69.049833333333325</v>
      </c>
      <c r="N283" s="7">
        <v>4</v>
      </c>
      <c r="O283" t="s">
        <v>30</v>
      </c>
      <c r="P283" s="2">
        <f t="shared" si="21"/>
        <v>276.1993333333333</v>
      </c>
      <c r="Q283" s="2">
        <f t="shared" si="22"/>
        <v>8285.98</v>
      </c>
      <c r="R283" s="12">
        <f>VLOOKUP(O283,'YEARLY BUDGET'!A:B,2,FALSE)</f>
        <v>4200</v>
      </c>
      <c r="S283" s="27">
        <f t="shared" si="23"/>
        <v>-4085.9799999999996</v>
      </c>
      <c r="T283" t="str">
        <f t="shared" si="24"/>
        <v>UNFAVORABLE</v>
      </c>
    </row>
    <row r="284" spans="1:20" x14ac:dyDescent="0.25">
      <c r="A284" s="4">
        <v>40878</v>
      </c>
      <c r="B284" s="5">
        <v>23.81</v>
      </c>
      <c r="C284" s="6">
        <v>0.2331</v>
      </c>
      <c r="D284" s="7" t="s">
        <v>4</v>
      </c>
      <c r="E284" s="8">
        <v>7558.875</v>
      </c>
      <c r="F284" s="7">
        <v>12</v>
      </c>
      <c r="G284" s="7">
        <v>5</v>
      </c>
      <c r="H284" s="7" t="s">
        <v>49</v>
      </c>
      <c r="I284" s="8">
        <f t="shared" si="20"/>
        <v>7605.9950000000008</v>
      </c>
      <c r="J284" s="9">
        <v>23.31</v>
      </c>
      <c r="K284" s="7">
        <v>2011</v>
      </c>
      <c r="L284" s="7" t="s">
        <v>18</v>
      </c>
      <c r="M284" s="8">
        <v>253.53316666666669</v>
      </c>
      <c r="N284" s="7">
        <v>10</v>
      </c>
      <c r="O284" t="s">
        <v>35</v>
      </c>
      <c r="P284" s="2">
        <f t="shared" si="21"/>
        <v>2535.3316666666669</v>
      </c>
      <c r="Q284" s="2">
        <f t="shared" si="22"/>
        <v>76059.950000000012</v>
      </c>
      <c r="R284" s="12">
        <f>VLOOKUP(O284,'YEARLY BUDGET'!A:B,2,FALSE)</f>
        <v>7800</v>
      </c>
      <c r="S284" s="27">
        <f t="shared" si="23"/>
        <v>-68259.950000000012</v>
      </c>
      <c r="T284" t="str">
        <f t="shared" si="24"/>
        <v>UNFAVORABLE</v>
      </c>
    </row>
    <row r="285" spans="1:20" x14ac:dyDescent="0.25">
      <c r="A285" s="4">
        <v>40878</v>
      </c>
      <c r="B285" s="5">
        <v>23.81</v>
      </c>
      <c r="C285" s="6">
        <v>0.2331</v>
      </c>
      <c r="D285" s="7" t="s">
        <v>5</v>
      </c>
      <c r="E285" s="8">
        <v>18246.037499999999</v>
      </c>
      <c r="F285" s="7">
        <v>12</v>
      </c>
      <c r="G285" s="7">
        <v>5</v>
      </c>
      <c r="H285" s="7" t="s">
        <v>49</v>
      </c>
      <c r="I285" s="8">
        <f t="shared" si="20"/>
        <v>18293.157500000001</v>
      </c>
      <c r="J285" s="9">
        <v>23.31</v>
      </c>
      <c r="K285" s="7">
        <v>2011</v>
      </c>
      <c r="L285" s="7" t="s">
        <v>18</v>
      </c>
      <c r="M285" s="8">
        <v>609.7719166666667</v>
      </c>
      <c r="N285" s="7">
        <v>7</v>
      </c>
      <c r="O285" t="s">
        <v>33</v>
      </c>
      <c r="P285" s="2">
        <f t="shared" si="21"/>
        <v>4268.403416666667</v>
      </c>
      <c r="Q285" s="2">
        <f t="shared" si="22"/>
        <v>128052.10250000001</v>
      </c>
      <c r="R285" s="12">
        <f>VLOOKUP(O285,'YEARLY BUDGET'!A:B,2,FALSE)</f>
        <v>9600</v>
      </c>
      <c r="S285" s="27">
        <f t="shared" si="23"/>
        <v>-118452.10250000001</v>
      </c>
      <c r="T285" t="str">
        <f t="shared" si="24"/>
        <v>UNFAVORABLE</v>
      </c>
    </row>
    <row r="286" spans="1:20" x14ac:dyDescent="0.25">
      <c r="A286" s="4">
        <v>40878</v>
      </c>
      <c r="B286" s="5">
        <v>23.81</v>
      </c>
      <c r="C286" s="6">
        <v>0.2331</v>
      </c>
      <c r="D286" s="7" t="s">
        <v>6</v>
      </c>
      <c r="E286" s="8">
        <v>3.17</v>
      </c>
      <c r="F286" s="7">
        <v>12</v>
      </c>
      <c r="G286" s="7">
        <v>5</v>
      </c>
      <c r="H286" s="7" t="s">
        <v>49</v>
      </c>
      <c r="I286" s="8">
        <f t="shared" si="20"/>
        <v>50.289999999999992</v>
      </c>
      <c r="J286" s="9">
        <v>23.31</v>
      </c>
      <c r="K286" s="7">
        <v>2011</v>
      </c>
      <c r="L286" s="7" t="s">
        <v>18</v>
      </c>
      <c r="M286" s="8">
        <v>1.676333333333333</v>
      </c>
      <c r="N286" s="7">
        <v>1</v>
      </c>
      <c r="O286" t="s">
        <v>27</v>
      </c>
      <c r="P286" s="2">
        <f t="shared" si="21"/>
        <v>1.676333333333333</v>
      </c>
      <c r="Q286" s="2">
        <f t="shared" si="22"/>
        <v>50.289999999999992</v>
      </c>
      <c r="R286" s="12">
        <f>VLOOKUP(O286,'YEARLY BUDGET'!A:B,2,FALSE)</f>
        <v>28000</v>
      </c>
      <c r="S286" s="27">
        <f t="shared" si="23"/>
        <v>27949.71</v>
      </c>
      <c r="T286" t="str">
        <f t="shared" si="24"/>
        <v>FAVORABLE</v>
      </c>
    </row>
    <row r="287" spans="1:20" x14ac:dyDescent="0.25">
      <c r="A287" s="4">
        <v>40909</v>
      </c>
      <c r="B287" s="5">
        <v>23.84</v>
      </c>
      <c r="C287" s="6">
        <v>0.1024</v>
      </c>
      <c r="D287" s="7" t="s">
        <v>3</v>
      </c>
      <c r="E287" s="8">
        <v>2151.3333333333298</v>
      </c>
      <c r="F287" s="7">
        <v>1</v>
      </c>
      <c r="G287" s="7">
        <v>1</v>
      </c>
      <c r="H287" s="7" t="s">
        <v>50</v>
      </c>
      <c r="I287" s="8">
        <f t="shared" si="20"/>
        <v>2185.4133333333298</v>
      </c>
      <c r="J287" s="9">
        <v>10.24</v>
      </c>
      <c r="K287" s="7">
        <v>2012</v>
      </c>
      <c r="L287" s="7" t="s">
        <v>14</v>
      </c>
      <c r="M287" s="8">
        <v>72.847111111110991</v>
      </c>
      <c r="N287" s="7">
        <v>4</v>
      </c>
      <c r="O287" t="s">
        <v>30</v>
      </c>
      <c r="P287" s="2">
        <f t="shared" si="21"/>
        <v>291.38844444444396</v>
      </c>
      <c r="Q287" s="2">
        <f t="shared" si="22"/>
        <v>8741.6533333333191</v>
      </c>
      <c r="R287" s="12">
        <f>VLOOKUP(O287,'YEARLY BUDGET'!A:B,2,FALSE)</f>
        <v>4200</v>
      </c>
      <c r="S287" s="27">
        <f t="shared" si="23"/>
        <v>-4541.6533333333191</v>
      </c>
      <c r="T287" t="str">
        <f t="shared" si="24"/>
        <v>UNFAVORABLE</v>
      </c>
    </row>
    <row r="288" spans="1:20" x14ac:dyDescent="0.25">
      <c r="A288" s="4">
        <v>40909</v>
      </c>
      <c r="B288" s="5">
        <v>23.84</v>
      </c>
      <c r="C288" s="6">
        <v>0.1024</v>
      </c>
      <c r="D288" s="7" t="s">
        <v>4</v>
      </c>
      <c r="E288" s="8">
        <v>8061.9166666666697</v>
      </c>
      <c r="F288" s="7">
        <v>1</v>
      </c>
      <c r="G288" s="7">
        <v>1</v>
      </c>
      <c r="H288" s="7" t="s">
        <v>50</v>
      </c>
      <c r="I288" s="8">
        <f t="shared" si="20"/>
        <v>8095.9966666666696</v>
      </c>
      <c r="J288" s="9">
        <v>10.24</v>
      </c>
      <c r="K288" s="7">
        <v>2012</v>
      </c>
      <c r="L288" s="7" t="s">
        <v>14</v>
      </c>
      <c r="M288" s="8">
        <v>269.86655555555564</v>
      </c>
      <c r="N288" s="7">
        <v>1</v>
      </c>
      <c r="O288" t="s">
        <v>27</v>
      </c>
      <c r="P288" s="2">
        <f t="shared" si="21"/>
        <v>269.86655555555564</v>
      </c>
      <c r="Q288" s="2">
        <f t="shared" si="22"/>
        <v>8095.9966666666687</v>
      </c>
      <c r="R288" s="12">
        <f>VLOOKUP(O288,'YEARLY BUDGET'!A:B,2,FALSE)</f>
        <v>28000</v>
      </c>
      <c r="S288" s="27">
        <f t="shared" si="23"/>
        <v>19904.00333333333</v>
      </c>
      <c r="T288" t="str">
        <f t="shared" si="24"/>
        <v>FAVORABLE</v>
      </c>
    </row>
    <row r="289" spans="1:20" x14ac:dyDescent="0.25">
      <c r="A289" s="4">
        <v>40909</v>
      </c>
      <c r="B289" s="5">
        <v>23.84</v>
      </c>
      <c r="C289" s="6">
        <v>0.1024</v>
      </c>
      <c r="D289" s="7" t="s">
        <v>5</v>
      </c>
      <c r="E289" s="8">
        <v>19908.619047618999</v>
      </c>
      <c r="F289" s="7">
        <v>1</v>
      </c>
      <c r="G289" s="7">
        <v>1</v>
      </c>
      <c r="H289" s="7" t="s">
        <v>50</v>
      </c>
      <c r="I289" s="8">
        <f t="shared" si="20"/>
        <v>19942.699047619</v>
      </c>
      <c r="J289" s="9">
        <v>10.24</v>
      </c>
      <c r="K289" s="7">
        <v>2012</v>
      </c>
      <c r="L289" s="7" t="s">
        <v>14</v>
      </c>
      <c r="M289" s="8">
        <v>664.75663492063336</v>
      </c>
      <c r="N289" s="7">
        <v>1</v>
      </c>
      <c r="O289" t="s">
        <v>27</v>
      </c>
      <c r="P289" s="2">
        <f t="shared" si="21"/>
        <v>664.75663492063336</v>
      </c>
      <c r="Q289" s="2">
        <f t="shared" si="22"/>
        <v>19942.699047619</v>
      </c>
      <c r="R289" s="12">
        <f>VLOOKUP(O289,'YEARLY BUDGET'!A:B,2,FALSE)</f>
        <v>28000</v>
      </c>
      <c r="S289" s="27">
        <f t="shared" si="23"/>
        <v>8057.3009523809997</v>
      </c>
      <c r="T289" t="str">
        <f t="shared" si="24"/>
        <v>FAVORABLE</v>
      </c>
    </row>
    <row r="290" spans="1:20" x14ac:dyDescent="0.25">
      <c r="A290" s="4">
        <v>40909</v>
      </c>
      <c r="B290" s="5">
        <v>23.84</v>
      </c>
      <c r="C290" s="6">
        <v>0.1024</v>
      </c>
      <c r="D290" s="7" t="s">
        <v>7</v>
      </c>
      <c r="E290" s="8">
        <v>94.05</v>
      </c>
      <c r="F290" s="7">
        <v>1</v>
      </c>
      <c r="G290" s="7">
        <v>1</v>
      </c>
      <c r="H290" s="7" t="s">
        <v>50</v>
      </c>
      <c r="I290" s="8">
        <f t="shared" si="20"/>
        <v>128.13</v>
      </c>
      <c r="J290" s="9">
        <v>10.24</v>
      </c>
      <c r="K290" s="7">
        <v>2012</v>
      </c>
      <c r="L290" s="7" t="s">
        <v>14</v>
      </c>
      <c r="M290" s="8">
        <v>4.2709999999999999</v>
      </c>
      <c r="N290" s="7">
        <v>10</v>
      </c>
      <c r="O290" t="s">
        <v>35</v>
      </c>
      <c r="P290" s="2">
        <f t="shared" si="21"/>
        <v>42.71</v>
      </c>
      <c r="Q290" s="2">
        <f t="shared" si="22"/>
        <v>1281.3</v>
      </c>
      <c r="R290" s="12">
        <f>VLOOKUP(O290,'YEARLY BUDGET'!A:B,2,FALSE)</f>
        <v>7800</v>
      </c>
      <c r="S290" s="27">
        <f t="shared" si="23"/>
        <v>6518.7</v>
      </c>
      <c r="T290" t="str">
        <f t="shared" si="24"/>
        <v>FAVORABLE</v>
      </c>
    </row>
    <row r="291" spans="1:20" x14ac:dyDescent="0.25">
      <c r="A291" s="4">
        <v>40909</v>
      </c>
      <c r="B291" s="5">
        <v>23.84</v>
      </c>
      <c r="C291" s="6">
        <v>0.1024</v>
      </c>
      <c r="D291" s="7" t="s">
        <v>6</v>
      </c>
      <c r="E291" s="8">
        <v>2.67</v>
      </c>
      <c r="F291" s="7">
        <v>1</v>
      </c>
      <c r="G291" s="7">
        <v>1</v>
      </c>
      <c r="H291" s="7" t="s">
        <v>50</v>
      </c>
      <c r="I291" s="8">
        <f t="shared" si="20"/>
        <v>36.75</v>
      </c>
      <c r="J291" s="9">
        <v>10.24</v>
      </c>
      <c r="K291" s="7">
        <v>2012</v>
      </c>
      <c r="L291" s="7" t="s">
        <v>14</v>
      </c>
      <c r="M291" s="8">
        <v>1.2250000000000001</v>
      </c>
      <c r="N291" s="7">
        <v>10</v>
      </c>
      <c r="O291" t="s">
        <v>35</v>
      </c>
      <c r="P291" s="2">
        <f t="shared" si="21"/>
        <v>12.25</v>
      </c>
      <c r="Q291" s="2">
        <f t="shared" si="22"/>
        <v>367.5</v>
      </c>
      <c r="R291" s="12">
        <f>VLOOKUP(O291,'YEARLY BUDGET'!A:B,2,FALSE)</f>
        <v>7800</v>
      </c>
      <c r="S291" s="27">
        <f t="shared" si="23"/>
        <v>7432.5</v>
      </c>
      <c r="T291" t="str">
        <f t="shared" si="24"/>
        <v>FAVORABLE</v>
      </c>
    </row>
    <row r="292" spans="1:20" x14ac:dyDescent="0.25">
      <c r="A292" s="4">
        <v>40940</v>
      </c>
      <c r="B292" s="5">
        <v>23.83</v>
      </c>
      <c r="C292" s="6">
        <v>0.18959999999999999</v>
      </c>
      <c r="D292" s="7" t="s">
        <v>3</v>
      </c>
      <c r="E292" s="8">
        <v>2207.9166666666702</v>
      </c>
      <c r="F292" s="7">
        <v>2</v>
      </c>
      <c r="G292" s="7">
        <v>4</v>
      </c>
      <c r="H292" s="7" t="s">
        <v>51</v>
      </c>
      <c r="I292" s="8">
        <f t="shared" si="20"/>
        <v>2250.7066666666701</v>
      </c>
      <c r="J292" s="9">
        <v>18.96</v>
      </c>
      <c r="K292" s="7">
        <v>2012</v>
      </c>
      <c r="L292" s="7" t="s">
        <v>17</v>
      </c>
      <c r="M292" s="8">
        <v>75.023555555555674</v>
      </c>
      <c r="N292" s="7">
        <v>10</v>
      </c>
      <c r="O292" t="s">
        <v>35</v>
      </c>
      <c r="P292" s="2">
        <f t="shared" si="21"/>
        <v>750.23555555555674</v>
      </c>
      <c r="Q292" s="2">
        <f t="shared" si="22"/>
        <v>22507.066666666702</v>
      </c>
      <c r="R292" s="12">
        <f>VLOOKUP(O292,'YEARLY BUDGET'!A:B,2,FALSE)</f>
        <v>7800</v>
      </c>
      <c r="S292" s="27">
        <f t="shared" si="23"/>
        <v>-14707.066666666702</v>
      </c>
      <c r="T292" t="str">
        <f t="shared" si="24"/>
        <v>UNFAVORABLE</v>
      </c>
    </row>
    <row r="293" spans="1:20" x14ac:dyDescent="0.25">
      <c r="A293" s="4">
        <v>40940</v>
      </c>
      <c r="B293" s="5">
        <v>23.83</v>
      </c>
      <c r="C293" s="6">
        <v>0.18959999999999999</v>
      </c>
      <c r="D293" s="7" t="s">
        <v>4</v>
      </c>
      <c r="E293" s="8">
        <v>8441.4880952381009</v>
      </c>
      <c r="F293" s="7">
        <v>2</v>
      </c>
      <c r="G293" s="7">
        <v>4</v>
      </c>
      <c r="H293" s="7" t="s">
        <v>51</v>
      </c>
      <c r="I293" s="8">
        <f t="shared" si="20"/>
        <v>8484.2780952380999</v>
      </c>
      <c r="J293" s="9">
        <v>18.96</v>
      </c>
      <c r="K293" s="7">
        <v>2012</v>
      </c>
      <c r="L293" s="7" t="s">
        <v>17</v>
      </c>
      <c r="M293" s="8">
        <v>282.80926984127001</v>
      </c>
      <c r="N293" s="7">
        <v>1</v>
      </c>
      <c r="O293" t="s">
        <v>27</v>
      </c>
      <c r="P293" s="2">
        <f t="shared" si="21"/>
        <v>282.80926984127001</v>
      </c>
      <c r="Q293" s="2">
        <f t="shared" si="22"/>
        <v>8484.2780952380999</v>
      </c>
      <c r="R293" s="12">
        <f>VLOOKUP(O293,'YEARLY BUDGET'!A:B,2,FALSE)</f>
        <v>28000</v>
      </c>
      <c r="S293" s="27">
        <f t="shared" si="23"/>
        <v>19515.7219047619</v>
      </c>
      <c r="T293" t="str">
        <f t="shared" si="24"/>
        <v>FAVORABLE</v>
      </c>
    </row>
    <row r="294" spans="1:20" x14ac:dyDescent="0.25">
      <c r="A294" s="4">
        <v>40940</v>
      </c>
      <c r="B294" s="5">
        <v>23.83</v>
      </c>
      <c r="C294" s="6">
        <v>0.18959999999999999</v>
      </c>
      <c r="D294" s="7" t="s">
        <v>5</v>
      </c>
      <c r="E294" s="8">
        <v>20393.666666666701</v>
      </c>
      <c r="F294" s="7">
        <v>2</v>
      </c>
      <c r="G294" s="7">
        <v>4</v>
      </c>
      <c r="H294" s="7" t="s">
        <v>51</v>
      </c>
      <c r="I294" s="8">
        <f t="shared" si="20"/>
        <v>20436.456666666701</v>
      </c>
      <c r="J294" s="9">
        <v>18.96</v>
      </c>
      <c r="K294" s="7">
        <v>2012</v>
      </c>
      <c r="L294" s="7" t="s">
        <v>17</v>
      </c>
      <c r="M294" s="8">
        <v>681.21522222222336</v>
      </c>
      <c r="N294" s="7">
        <v>10</v>
      </c>
      <c r="O294" t="s">
        <v>35</v>
      </c>
      <c r="P294" s="2">
        <f t="shared" si="21"/>
        <v>6812.1522222222338</v>
      </c>
      <c r="Q294" s="2">
        <f t="shared" si="22"/>
        <v>204364.566666667</v>
      </c>
      <c r="R294" s="12">
        <f>VLOOKUP(O294,'YEARLY BUDGET'!A:B,2,FALSE)</f>
        <v>7800</v>
      </c>
      <c r="S294" s="27">
        <f t="shared" si="23"/>
        <v>-196564.566666667</v>
      </c>
      <c r="T294" t="str">
        <f t="shared" si="24"/>
        <v>UNFAVORABLE</v>
      </c>
    </row>
    <row r="295" spans="1:20" x14ac:dyDescent="0.25">
      <c r="A295" s="4">
        <v>40940</v>
      </c>
      <c r="B295" s="5">
        <v>23.83</v>
      </c>
      <c r="C295" s="6">
        <v>0.18959999999999999</v>
      </c>
      <c r="D295" s="7" t="s">
        <v>6</v>
      </c>
      <c r="E295" s="8">
        <v>2.5099999999999998</v>
      </c>
      <c r="F295" s="7">
        <v>2</v>
      </c>
      <c r="G295" s="7">
        <v>4</v>
      </c>
      <c r="H295" s="7" t="s">
        <v>51</v>
      </c>
      <c r="I295" s="8">
        <f t="shared" si="20"/>
        <v>45.3</v>
      </c>
      <c r="J295" s="9">
        <v>18.96</v>
      </c>
      <c r="K295" s="7">
        <v>2012</v>
      </c>
      <c r="L295" s="7" t="s">
        <v>17</v>
      </c>
      <c r="M295" s="8">
        <v>1.51</v>
      </c>
      <c r="N295" s="7">
        <v>3</v>
      </c>
      <c r="O295" t="s">
        <v>29</v>
      </c>
      <c r="P295" s="2">
        <f t="shared" si="21"/>
        <v>4.53</v>
      </c>
      <c r="Q295" s="2">
        <f t="shared" si="22"/>
        <v>135.9</v>
      </c>
      <c r="R295" s="12">
        <f>VLOOKUP(O295,'YEARLY BUDGET'!A:B,2,FALSE)</f>
        <v>14750</v>
      </c>
      <c r="S295" s="27">
        <f t="shared" si="23"/>
        <v>14614.1</v>
      </c>
      <c r="T295" t="str">
        <f t="shared" si="24"/>
        <v>FAVORABLE</v>
      </c>
    </row>
    <row r="296" spans="1:20" x14ac:dyDescent="0.25">
      <c r="A296" s="4">
        <v>40969</v>
      </c>
      <c r="B296" s="5">
        <v>23.86</v>
      </c>
      <c r="C296" s="6">
        <v>0.21790000000000001</v>
      </c>
      <c r="D296" s="7" t="s">
        <v>3</v>
      </c>
      <c r="E296" s="8">
        <v>2184.1590909090901</v>
      </c>
      <c r="F296" s="7">
        <v>3</v>
      </c>
      <c r="G296" s="7">
        <v>5</v>
      </c>
      <c r="H296" s="7" t="s">
        <v>40</v>
      </c>
      <c r="I296" s="8">
        <f t="shared" si="20"/>
        <v>2229.8090909090902</v>
      </c>
      <c r="J296" s="9">
        <v>21.790000000000003</v>
      </c>
      <c r="K296" s="7">
        <v>2012</v>
      </c>
      <c r="L296" s="7" t="s">
        <v>18</v>
      </c>
      <c r="M296" s="8">
        <v>74.32696969696967</v>
      </c>
      <c r="N296" s="7">
        <v>9</v>
      </c>
      <c r="O296" t="s">
        <v>35</v>
      </c>
      <c r="P296" s="2">
        <f t="shared" si="21"/>
        <v>668.94272727272698</v>
      </c>
      <c r="Q296" s="2">
        <f t="shared" si="22"/>
        <v>20068.281818181811</v>
      </c>
      <c r="R296" s="12">
        <f>VLOOKUP(O296,'YEARLY BUDGET'!A:B,2,FALSE)</f>
        <v>7800</v>
      </c>
      <c r="S296" s="27">
        <f t="shared" si="23"/>
        <v>-12268.281818181811</v>
      </c>
      <c r="T296" t="str">
        <f t="shared" si="24"/>
        <v>UNFAVORABLE</v>
      </c>
    </row>
    <row r="297" spans="1:20" x14ac:dyDescent="0.25">
      <c r="A297" s="4">
        <v>40969</v>
      </c>
      <c r="B297" s="5">
        <v>23.86</v>
      </c>
      <c r="C297" s="6">
        <v>0.21790000000000001</v>
      </c>
      <c r="D297" s="7" t="s">
        <v>4</v>
      </c>
      <c r="E297" s="8">
        <v>8470.7840909090901</v>
      </c>
      <c r="F297" s="7">
        <v>3</v>
      </c>
      <c r="G297" s="7">
        <v>5</v>
      </c>
      <c r="H297" s="7" t="s">
        <v>40</v>
      </c>
      <c r="I297" s="8">
        <f t="shared" si="20"/>
        <v>8516.4340909090915</v>
      </c>
      <c r="J297" s="9">
        <v>21.790000000000003</v>
      </c>
      <c r="K297" s="7">
        <v>2012</v>
      </c>
      <c r="L297" s="7" t="s">
        <v>18</v>
      </c>
      <c r="M297" s="8">
        <v>283.88113636363636</v>
      </c>
      <c r="N297" s="7">
        <v>3</v>
      </c>
      <c r="O297" t="s">
        <v>29</v>
      </c>
      <c r="P297" s="2">
        <f t="shared" si="21"/>
        <v>851.64340909090902</v>
      </c>
      <c r="Q297" s="2">
        <f t="shared" si="22"/>
        <v>25549.302272727269</v>
      </c>
      <c r="R297" s="12">
        <f>VLOOKUP(O297,'YEARLY BUDGET'!A:B,2,FALSE)</f>
        <v>14750</v>
      </c>
      <c r="S297" s="27">
        <f t="shared" si="23"/>
        <v>-10799.302272727269</v>
      </c>
      <c r="T297" t="str">
        <f t="shared" si="24"/>
        <v>UNFAVORABLE</v>
      </c>
    </row>
    <row r="298" spans="1:20" x14ac:dyDescent="0.25">
      <c r="A298" s="4">
        <v>40969</v>
      </c>
      <c r="B298" s="5">
        <v>23.86</v>
      </c>
      <c r="C298" s="6">
        <v>0.21790000000000001</v>
      </c>
      <c r="D298" s="7" t="s">
        <v>5</v>
      </c>
      <c r="E298" s="8">
        <v>18660.806818181802</v>
      </c>
      <c r="F298" s="7">
        <v>3</v>
      </c>
      <c r="G298" s="7">
        <v>5</v>
      </c>
      <c r="H298" s="7" t="s">
        <v>40</v>
      </c>
      <c r="I298" s="8">
        <f t="shared" si="20"/>
        <v>18706.456818181803</v>
      </c>
      <c r="J298" s="9">
        <v>21.790000000000003</v>
      </c>
      <c r="K298" s="7">
        <v>2012</v>
      </c>
      <c r="L298" s="7" t="s">
        <v>18</v>
      </c>
      <c r="M298" s="8">
        <v>623.54856060606005</v>
      </c>
      <c r="N298" s="7">
        <v>3</v>
      </c>
      <c r="O298" t="s">
        <v>29</v>
      </c>
      <c r="P298" s="2">
        <f t="shared" si="21"/>
        <v>1870.64568181818</v>
      </c>
      <c r="Q298" s="2">
        <f t="shared" si="22"/>
        <v>56119.370454545402</v>
      </c>
      <c r="R298" s="12">
        <f>VLOOKUP(O298,'YEARLY BUDGET'!A:B,2,FALSE)</f>
        <v>14750</v>
      </c>
      <c r="S298" s="27">
        <f t="shared" si="23"/>
        <v>-41369.370454545402</v>
      </c>
      <c r="T298" t="str">
        <f t="shared" si="24"/>
        <v>UNFAVORABLE</v>
      </c>
    </row>
    <row r="299" spans="1:20" x14ac:dyDescent="0.25">
      <c r="A299" s="4">
        <v>40969</v>
      </c>
      <c r="B299" s="5">
        <v>23.86</v>
      </c>
      <c r="C299" s="6">
        <v>0.21790000000000001</v>
      </c>
      <c r="D299" s="7" t="s">
        <v>6</v>
      </c>
      <c r="E299" s="8">
        <v>2.17</v>
      </c>
      <c r="F299" s="7">
        <v>3</v>
      </c>
      <c r="G299" s="7">
        <v>5</v>
      </c>
      <c r="H299" s="7" t="s">
        <v>40</v>
      </c>
      <c r="I299" s="8">
        <f t="shared" si="20"/>
        <v>47.82</v>
      </c>
      <c r="J299" s="9">
        <v>21.790000000000003</v>
      </c>
      <c r="K299" s="7">
        <v>2012</v>
      </c>
      <c r="L299" s="7" t="s">
        <v>18</v>
      </c>
      <c r="M299" s="8">
        <v>1.5940000000000001</v>
      </c>
      <c r="N299" s="7">
        <v>2</v>
      </c>
      <c r="O299" t="s">
        <v>28</v>
      </c>
      <c r="P299" s="2">
        <f t="shared" si="21"/>
        <v>3.1880000000000002</v>
      </c>
      <c r="Q299" s="2">
        <f t="shared" si="22"/>
        <v>95.64</v>
      </c>
      <c r="R299" s="12">
        <f>VLOOKUP(O299,'YEARLY BUDGET'!A:B,2,FALSE)</f>
        <v>16500</v>
      </c>
      <c r="S299" s="27">
        <f t="shared" si="23"/>
        <v>16404.36</v>
      </c>
      <c r="T299" t="str">
        <f t="shared" si="24"/>
        <v>FAVORABLE</v>
      </c>
    </row>
    <row r="300" spans="1:20" x14ac:dyDescent="0.25">
      <c r="A300" s="4">
        <v>41000</v>
      </c>
      <c r="B300" s="5">
        <v>23.9</v>
      </c>
      <c r="C300" s="6">
        <v>0.24060000000000001</v>
      </c>
      <c r="D300" s="7" t="s">
        <v>3</v>
      </c>
      <c r="E300" s="8">
        <v>2048.5052631578901</v>
      </c>
      <c r="F300" s="7">
        <v>4</v>
      </c>
      <c r="G300" s="7">
        <v>1</v>
      </c>
      <c r="H300" s="7" t="s">
        <v>41</v>
      </c>
      <c r="I300" s="8">
        <f t="shared" si="20"/>
        <v>2096.4652631578901</v>
      </c>
      <c r="J300" s="9">
        <v>24.060000000000002</v>
      </c>
      <c r="K300" s="7">
        <v>2012</v>
      </c>
      <c r="L300" s="7" t="s">
        <v>14</v>
      </c>
      <c r="M300" s="8">
        <v>69.882175438596335</v>
      </c>
      <c r="N300" s="7">
        <v>2</v>
      </c>
      <c r="O300" t="s">
        <v>28</v>
      </c>
      <c r="P300" s="2">
        <f t="shared" si="21"/>
        <v>139.76435087719267</v>
      </c>
      <c r="Q300" s="2">
        <f t="shared" si="22"/>
        <v>4192.9305263157803</v>
      </c>
      <c r="R300" s="12">
        <f>VLOOKUP(O300,'YEARLY BUDGET'!A:B,2,FALSE)</f>
        <v>16500</v>
      </c>
      <c r="S300" s="27">
        <f t="shared" si="23"/>
        <v>12307.06947368422</v>
      </c>
      <c r="T300" t="str">
        <f t="shared" si="24"/>
        <v>FAVORABLE</v>
      </c>
    </row>
    <row r="301" spans="1:20" x14ac:dyDescent="0.25">
      <c r="A301" s="4">
        <v>41000</v>
      </c>
      <c r="B301" s="5">
        <v>23.9</v>
      </c>
      <c r="C301" s="6">
        <v>0.24060000000000001</v>
      </c>
      <c r="D301" s="7" t="s">
        <v>4</v>
      </c>
      <c r="E301" s="8">
        <v>8285.5263157894697</v>
      </c>
      <c r="F301" s="7">
        <v>4</v>
      </c>
      <c r="G301" s="7">
        <v>1</v>
      </c>
      <c r="H301" s="7" t="s">
        <v>41</v>
      </c>
      <c r="I301" s="8">
        <f t="shared" si="20"/>
        <v>8333.4863157894688</v>
      </c>
      <c r="J301" s="9">
        <v>24.060000000000002</v>
      </c>
      <c r="K301" s="7">
        <v>2012</v>
      </c>
      <c r="L301" s="7" t="s">
        <v>14</v>
      </c>
      <c r="M301" s="8">
        <v>277.78287719298231</v>
      </c>
      <c r="N301" s="7">
        <v>3</v>
      </c>
      <c r="O301" t="s">
        <v>29</v>
      </c>
      <c r="P301" s="2">
        <f t="shared" si="21"/>
        <v>833.34863157894688</v>
      </c>
      <c r="Q301" s="2">
        <f t="shared" si="22"/>
        <v>25000.458947368406</v>
      </c>
      <c r="R301" s="12">
        <f>VLOOKUP(O301,'YEARLY BUDGET'!A:B,2,FALSE)</f>
        <v>14750</v>
      </c>
      <c r="S301" s="27">
        <f t="shared" si="23"/>
        <v>-10250.458947368406</v>
      </c>
      <c r="T301" t="str">
        <f t="shared" si="24"/>
        <v>UNFAVORABLE</v>
      </c>
    </row>
    <row r="302" spans="1:20" x14ac:dyDescent="0.25">
      <c r="A302" s="4">
        <v>41000</v>
      </c>
      <c r="B302" s="5">
        <v>23.9</v>
      </c>
      <c r="C302" s="6">
        <v>0.24060000000000001</v>
      </c>
      <c r="D302" s="7" t="s">
        <v>5</v>
      </c>
      <c r="E302" s="8">
        <v>17892.815789473701</v>
      </c>
      <c r="F302" s="7">
        <v>4</v>
      </c>
      <c r="G302" s="7">
        <v>1</v>
      </c>
      <c r="H302" s="7" t="s">
        <v>41</v>
      </c>
      <c r="I302" s="8">
        <f t="shared" si="20"/>
        <v>17940.775789473704</v>
      </c>
      <c r="J302" s="9">
        <v>24.060000000000002</v>
      </c>
      <c r="K302" s="7">
        <v>2012</v>
      </c>
      <c r="L302" s="7" t="s">
        <v>14</v>
      </c>
      <c r="M302" s="8">
        <v>598.0258596491235</v>
      </c>
      <c r="N302" s="7">
        <v>6</v>
      </c>
      <c r="O302" t="s">
        <v>32</v>
      </c>
      <c r="P302" s="2">
        <f t="shared" si="21"/>
        <v>3588.155157894741</v>
      </c>
      <c r="Q302" s="2">
        <f t="shared" si="22"/>
        <v>107644.65473684223</v>
      </c>
      <c r="R302" s="12">
        <f>VLOOKUP(O302,'YEARLY BUDGET'!A:B,2,FALSE)</f>
        <v>37500</v>
      </c>
      <c r="S302" s="27">
        <f t="shared" si="23"/>
        <v>-70144.654736842233</v>
      </c>
      <c r="T302" t="str">
        <f t="shared" si="24"/>
        <v>UNFAVORABLE</v>
      </c>
    </row>
    <row r="303" spans="1:20" x14ac:dyDescent="0.25">
      <c r="A303" s="4">
        <v>41000</v>
      </c>
      <c r="B303" s="5">
        <v>23.9</v>
      </c>
      <c r="C303" s="6">
        <v>0.24060000000000001</v>
      </c>
      <c r="D303" s="7" t="s">
        <v>6</v>
      </c>
      <c r="E303" s="8">
        <v>1.95</v>
      </c>
      <c r="F303" s="7">
        <v>4</v>
      </c>
      <c r="G303" s="7">
        <v>1</v>
      </c>
      <c r="H303" s="7" t="s">
        <v>41</v>
      </c>
      <c r="I303" s="8">
        <f t="shared" si="20"/>
        <v>49.91</v>
      </c>
      <c r="J303" s="9">
        <v>24.060000000000002</v>
      </c>
      <c r="K303" s="7">
        <v>2012</v>
      </c>
      <c r="L303" s="7" t="s">
        <v>14</v>
      </c>
      <c r="M303" s="8">
        <v>1.6636666666666666</v>
      </c>
      <c r="N303" s="7">
        <v>3</v>
      </c>
      <c r="O303" t="s">
        <v>29</v>
      </c>
      <c r="P303" s="2">
        <f t="shared" si="21"/>
        <v>4.9909999999999997</v>
      </c>
      <c r="Q303" s="2">
        <f t="shared" si="22"/>
        <v>149.72999999999999</v>
      </c>
      <c r="R303" s="12">
        <f>VLOOKUP(O303,'YEARLY BUDGET'!A:B,2,FALSE)</f>
        <v>14750</v>
      </c>
      <c r="S303" s="27">
        <f t="shared" si="23"/>
        <v>14600.27</v>
      </c>
      <c r="T303" t="str">
        <f t="shared" si="24"/>
        <v>FAVORABLE</v>
      </c>
    </row>
    <row r="304" spans="1:20" x14ac:dyDescent="0.25">
      <c r="A304" s="4">
        <v>41030</v>
      </c>
      <c r="B304" s="5">
        <v>23.81</v>
      </c>
      <c r="C304" s="6">
        <v>0.2374</v>
      </c>
      <c r="D304" s="7" t="s">
        <v>3</v>
      </c>
      <c r="E304" s="8">
        <v>2002.52272727273</v>
      </c>
      <c r="F304" s="7">
        <v>5</v>
      </c>
      <c r="G304" s="7">
        <v>3</v>
      </c>
      <c r="H304" s="7" t="s">
        <v>42</v>
      </c>
      <c r="I304" s="8">
        <f t="shared" si="20"/>
        <v>2050.0727272727299</v>
      </c>
      <c r="J304" s="9">
        <v>23.74</v>
      </c>
      <c r="K304" s="7">
        <v>2012</v>
      </c>
      <c r="L304" s="7" t="s">
        <v>16</v>
      </c>
      <c r="M304" s="8">
        <v>68.335757575757668</v>
      </c>
      <c r="N304" s="7">
        <v>4</v>
      </c>
      <c r="O304" t="s">
        <v>30</v>
      </c>
      <c r="P304" s="2">
        <f t="shared" si="21"/>
        <v>273.34303030303067</v>
      </c>
      <c r="Q304" s="2">
        <f t="shared" si="22"/>
        <v>8200.2909090909197</v>
      </c>
      <c r="R304" s="12">
        <f>VLOOKUP(O304,'YEARLY BUDGET'!A:B,2,FALSE)</f>
        <v>4200</v>
      </c>
      <c r="S304" s="27">
        <f t="shared" si="23"/>
        <v>-4000.2909090909197</v>
      </c>
      <c r="T304" t="str">
        <f t="shared" si="24"/>
        <v>UNFAVORABLE</v>
      </c>
    </row>
    <row r="305" spans="1:20" x14ac:dyDescent="0.25">
      <c r="A305" s="4">
        <v>41030</v>
      </c>
      <c r="B305" s="5">
        <v>23.81</v>
      </c>
      <c r="C305" s="6">
        <v>0.2374</v>
      </c>
      <c r="D305" s="7" t="s">
        <v>4</v>
      </c>
      <c r="E305" s="8">
        <v>7896.9090909090901</v>
      </c>
      <c r="F305" s="7">
        <v>5</v>
      </c>
      <c r="G305" s="7">
        <v>3</v>
      </c>
      <c r="H305" s="7" t="s">
        <v>42</v>
      </c>
      <c r="I305" s="8">
        <f t="shared" si="20"/>
        <v>7944.4590909090903</v>
      </c>
      <c r="J305" s="9">
        <v>23.74</v>
      </c>
      <c r="K305" s="7">
        <v>2012</v>
      </c>
      <c r="L305" s="7" t="s">
        <v>16</v>
      </c>
      <c r="M305" s="8">
        <v>264.81530303030303</v>
      </c>
      <c r="N305" s="7">
        <v>4</v>
      </c>
      <c r="O305" t="s">
        <v>30</v>
      </c>
      <c r="P305" s="2">
        <f t="shared" si="21"/>
        <v>1059.2612121212121</v>
      </c>
      <c r="Q305" s="2">
        <f t="shared" si="22"/>
        <v>31777.836363636365</v>
      </c>
      <c r="R305" s="12">
        <f>VLOOKUP(O305,'YEARLY BUDGET'!A:B,2,FALSE)</f>
        <v>4200</v>
      </c>
      <c r="S305" s="27">
        <f t="shared" si="23"/>
        <v>-27577.836363636365</v>
      </c>
      <c r="T305" t="str">
        <f t="shared" si="24"/>
        <v>UNFAVORABLE</v>
      </c>
    </row>
    <row r="306" spans="1:20" x14ac:dyDescent="0.25">
      <c r="A306" s="4">
        <v>41030</v>
      </c>
      <c r="B306" s="5">
        <v>23.81</v>
      </c>
      <c r="C306" s="6">
        <v>0.2374</v>
      </c>
      <c r="D306" s="7" t="s">
        <v>5</v>
      </c>
      <c r="E306" s="8">
        <v>16968.318181818198</v>
      </c>
      <c r="F306" s="7">
        <v>5</v>
      </c>
      <c r="G306" s="7">
        <v>3</v>
      </c>
      <c r="H306" s="7" t="s">
        <v>42</v>
      </c>
      <c r="I306" s="8">
        <f t="shared" si="20"/>
        <v>17015.868181818201</v>
      </c>
      <c r="J306" s="9">
        <v>23.74</v>
      </c>
      <c r="K306" s="7">
        <v>2012</v>
      </c>
      <c r="L306" s="7" t="s">
        <v>16</v>
      </c>
      <c r="M306" s="8">
        <v>567.19560606060668</v>
      </c>
      <c r="N306" s="7">
        <v>9</v>
      </c>
      <c r="O306" t="s">
        <v>35</v>
      </c>
      <c r="P306" s="2">
        <f t="shared" si="21"/>
        <v>5104.7604545454597</v>
      </c>
      <c r="Q306" s="2">
        <f t="shared" si="22"/>
        <v>153142.81363636378</v>
      </c>
      <c r="R306" s="12">
        <f>VLOOKUP(O306,'YEARLY BUDGET'!A:B,2,FALSE)</f>
        <v>7800</v>
      </c>
      <c r="S306" s="27">
        <f t="shared" si="23"/>
        <v>-145342.81363636378</v>
      </c>
      <c r="T306" t="str">
        <f t="shared" si="24"/>
        <v>UNFAVORABLE</v>
      </c>
    </row>
    <row r="307" spans="1:20" x14ac:dyDescent="0.25">
      <c r="A307" s="4">
        <v>41030</v>
      </c>
      <c r="B307" s="5">
        <v>23.81</v>
      </c>
      <c r="C307" s="6">
        <v>0.2374</v>
      </c>
      <c r="D307" s="7" t="s">
        <v>6</v>
      </c>
      <c r="E307" s="8">
        <v>2.4300000000000002</v>
      </c>
      <c r="F307" s="7">
        <v>5</v>
      </c>
      <c r="G307" s="7">
        <v>3</v>
      </c>
      <c r="H307" s="7" t="s">
        <v>42</v>
      </c>
      <c r="I307" s="8">
        <f t="shared" si="20"/>
        <v>49.98</v>
      </c>
      <c r="J307" s="9">
        <v>23.74</v>
      </c>
      <c r="K307" s="7">
        <v>2012</v>
      </c>
      <c r="L307" s="7" t="s">
        <v>16</v>
      </c>
      <c r="M307" s="8">
        <v>1.6659999999999999</v>
      </c>
      <c r="N307" s="7">
        <v>7</v>
      </c>
      <c r="O307" t="s">
        <v>33</v>
      </c>
      <c r="P307" s="2">
        <f t="shared" si="21"/>
        <v>11.661999999999999</v>
      </c>
      <c r="Q307" s="2">
        <f t="shared" si="22"/>
        <v>349.85999999999996</v>
      </c>
      <c r="R307" s="12">
        <f>VLOOKUP(O307,'YEARLY BUDGET'!A:B,2,FALSE)</f>
        <v>9600</v>
      </c>
      <c r="S307" s="27">
        <f t="shared" si="23"/>
        <v>9250.14</v>
      </c>
      <c r="T307" t="str">
        <f t="shared" si="24"/>
        <v>FAVORABLE</v>
      </c>
    </row>
    <row r="308" spans="1:20" x14ac:dyDescent="0.25">
      <c r="A308" s="4">
        <v>41061</v>
      </c>
      <c r="B308" s="5">
        <v>23.89</v>
      </c>
      <c r="C308" s="6">
        <v>0.26390000000000002</v>
      </c>
      <c r="D308" s="7" t="s">
        <v>3</v>
      </c>
      <c r="E308" s="8">
        <v>1885.5131578947401</v>
      </c>
      <c r="F308" s="7">
        <v>6</v>
      </c>
      <c r="G308" s="7">
        <v>6</v>
      </c>
      <c r="H308" s="7" t="s">
        <v>43</v>
      </c>
      <c r="I308" s="8">
        <f t="shared" si="20"/>
        <v>1935.7931578947403</v>
      </c>
      <c r="J308" s="9">
        <v>26.39</v>
      </c>
      <c r="K308" s="7">
        <v>2012</v>
      </c>
      <c r="L308" s="7" t="s">
        <v>19</v>
      </c>
      <c r="M308" s="8">
        <v>64.526438596491346</v>
      </c>
      <c r="N308" s="7">
        <v>6</v>
      </c>
      <c r="O308" t="s">
        <v>32</v>
      </c>
      <c r="P308" s="2">
        <f t="shared" si="21"/>
        <v>387.15863157894808</v>
      </c>
      <c r="Q308" s="2">
        <f t="shared" si="22"/>
        <v>11614.758947368442</v>
      </c>
      <c r="R308" s="12">
        <f>VLOOKUP(O308,'YEARLY BUDGET'!A:B,2,FALSE)</f>
        <v>37500</v>
      </c>
      <c r="S308" s="27">
        <f t="shared" si="23"/>
        <v>25885.241052631558</v>
      </c>
      <c r="T308" t="str">
        <f t="shared" si="24"/>
        <v>FAVORABLE</v>
      </c>
    </row>
    <row r="309" spans="1:20" x14ac:dyDescent="0.25">
      <c r="A309" s="4">
        <v>41061</v>
      </c>
      <c r="B309" s="5">
        <v>23.89</v>
      </c>
      <c r="C309" s="6">
        <v>0.26390000000000002</v>
      </c>
      <c r="D309" s="7" t="s">
        <v>4</v>
      </c>
      <c r="E309" s="8">
        <v>7428.28947368421</v>
      </c>
      <c r="F309" s="7">
        <v>6</v>
      </c>
      <c r="G309" s="7">
        <v>6</v>
      </c>
      <c r="H309" s="7" t="s">
        <v>43</v>
      </c>
      <c r="I309" s="8">
        <f t="shared" si="20"/>
        <v>7478.5694736842106</v>
      </c>
      <c r="J309" s="9">
        <v>26.39</v>
      </c>
      <c r="K309" s="7">
        <v>2012</v>
      </c>
      <c r="L309" s="7" t="s">
        <v>19</v>
      </c>
      <c r="M309" s="8">
        <v>249.28564912280703</v>
      </c>
      <c r="N309" s="7">
        <v>9</v>
      </c>
      <c r="O309" t="s">
        <v>35</v>
      </c>
      <c r="P309" s="2">
        <f t="shared" si="21"/>
        <v>2243.5708421052632</v>
      </c>
      <c r="Q309" s="2">
        <f t="shared" si="22"/>
        <v>67307.125263157897</v>
      </c>
      <c r="R309" s="12">
        <f>VLOOKUP(O309,'YEARLY BUDGET'!A:B,2,FALSE)</f>
        <v>7800</v>
      </c>
      <c r="S309" s="27">
        <f t="shared" si="23"/>
        <v>-59507.125263157897</v>
      </c>
      <c r="T309" t="str">
        <f t="shared" si="24"/>
        <v>UNFAVORABLE</v>
      </c>
    </row>
    <row r="310" spans="1:20" x14ac:dyDescent="0.25">
      <c r="A310" s="4">
        <v>41061</v>
      </c>
      <c r="B310" s="5">
        <v>23.89</v>
      </c>
      <c r="C310" s="6">
        <v>0.26390000000000002</v>
      </c>
      <c r="D310" s="7" t="s">
        <v>5</v>
      </c>
      <c r="E310" s="8">
        <v>16603.684210526299</v>
      </c>
      <c r="F310" s="7">
        <v>6</v>
      </c>
      <c r="G310" s="7">
        <v>6</v>
      </c>
      <c r="H310" s="7" t="s">
        <v>43</v>
      </c>
      <c r="I310" s="8">
        <f t="shared" si="20"/>
        <v>16653.964210526297</v>
      </c>
      <c r="J310" s="9">
        <v>26.39</v>
      </c>
      <c r="K310" s="7">
        <v>2012</v>
      </c>
      <c r="L310" s="7" t="s">
        <v>19</v>
      </c>
      <c r="M310" s="8">
        <v>555.13214035087663</v>
      </c>
      <c r="N310" s="7">
        <v>8</v>
      </c>
      <c r="O310" t="s">
        <v>34</v>
      </c>
      <c r="P310" s="2">
        <f t="shared" si="21"/>
        <v>4441.057122807013</v>
      </c>
      <c r="Q310" s="2">
        <f t="shared" si="22"/>
        <v>133231.71368421038</v>
      </c>
      <c r="R310" s="12">
        <f>VLOOKUP(O310,'YEARLY BUDGET'!A:B,2,FALSE)</f>
        <v>61200</v>
      </c>
      <c r="S310" s="27">
        <f t="shared" si="23"/>
        <v>-72031.713684210379</v>
      </c>
      <c r="T310" t="str">
        <f t="shared" si="24"/>
        <v>UNFAVORABLE</v>
      </c>
    </row>
    <row r="311" spans="1:20" x14ac:dyDescent="0.25">
      <c r="A311" s="4">
        <v>41061</v>
      </c>
      <c r="B311" s="5">
        <v>23.89</v>
      </c>
      <c r="C311" s="6">
        <v>0.26390000000000002</v>
      </c>
      <c r="D311" s="7" t="s">
        <v>6</v>
      </c>
      <c r="E311" s="8">
        <v>2.46</v>
      </c>
      <c r="F311" s="7">
        <v>6</v>
      </c>
      <c r="G311" s="7">
        <v>6</v>
      </c>
      <c r="H311" s="7" t="s">
        <v>43</v>
      </c>
      <c r="I311" s="8">
        <f t="shared" si="20"/>
        <v>52.74</v>
      </c>
      <c r="J311" s="9">
        <v>26.39</v>
      </c>
      <c r="K311" s="7">
        <v>2012</v>
      </c>
      <c r="L311" s="7" t="s">
        <v>19</v>
      </c>
      <c r="M311" s="8">
        <v>1.758</v>
      </c>
      <c r="N311" s="7">
        <v>4</v>
      </c>
      <c r="O311" t="s">
        <v>30</v>
      </c>
      <c r="P311" s="2">
        <f t="shared" si="21"/>
        <v>7.032</v>
      </c>
      <c r="Q311" s="2">
        <f t="shared" si="22"/>
        <v>210.96</v>
      </c>
      <c r="R311" s="12">
        <f>VLOOKUP(O311,'YEARLY BUDGET'!A:B,2,FALSE)</f>
        <v>4200</v>
      </c>
      <c r="S311" s="27">
        <f t="shared" si="23"/>
        <v>3989.04</v>
      </c>
      <c r="T311" t="str">
        <f t="shared" si="24"/>
        <v>FAVORABLE</v>
      </c>
    </row>
    <row r="312" spans="1:20" x14ac:dyDescent="0.25">
      <c r="A312" s="4">
        <v>41091</v>
      </c>
      <c r="B312" s="5">
        <v>23.9</v>
      </c>
      <c r="C312" s="6">
        <v>0.18909999999999999</v>
      </c>
      <c r="D312" s="7" t="s">
        <v>3</v>
      </c>
      <c r="E312" s="8">
        <v>1876.25</v>
      </c>
      <c r="F312" s="7">
        <v>7</v>
      </c>
      <c r="G312" s="7">
        <v>1</v>
      </c>
      <c r="H312" s="7" t="s">
        <v>44</v>
      </c>
      <c r="I312" s="8">
        <f t="shared" si="20"/>
        <v>1919.0600000000002</v>
      </c>
      <c r="J312" s="9">
        <v>18.91</v>
      </c>
      <c r="K312" s="7">
        <v>2012</v>
      </c>
      <c r="L312" s="7" t="s">
        <v>14</v>
      </c>
      <c r="M312" s="8">
        <v>63.968666666666671</v>
      </c>
      <c r="N312" s="7">
        <v>6</v>
      </c>
      <c r="O312" t="s">
        <v>32</v>
      </c>
      <c r="P312" s="2">
        <f t="shared" si="21"/>
        <v>383.81200000000001</v>
      </c>
      <c r="Q312" s="2">
        <f t="shared" si="22"/>
        <v>11514.36</v>
      </c>
      <c r="R312" s="12">
        <f>VLOOKUP(O312,'YEARLY BUDGET'!A:B,2,FALSE)</f>
        <v>37500</v>
      </c>
      <c r="S312" s="27">
        <f t="shared" si="23"/>
        <v>25985.64</v>
      </c>
      <c r="T312" t="str">
        <f t="shared" si="24"/>
        <v>FAVORABLE</v>
      </c>
    </row>
    <row r="313" spans="1:20" x14ac:dyDescent="0.25">
      <c r="A313" s="4">
        <v>41091</v>
      </c>
      <c r="B313" s="5">
        <v>23.9</v>
      </c>
      <c r="C313" s="6">
        <v>0.18909999999999999</v>
      </c>
      <c r="D313" s="7" t="s">
        <v>4</v>
      </c>
      <c r="E313" s="8">
        <v>7584.2613636363603</v>
      </c>
      <c r="F313" s="7">
        <v>7</v>
      </c>
      <c r="G313" s="7">
        <v>1</v>
      </c>
      <c r="H313" s="7" t="s">
        <v>44</v>
      </c>
      <c r="I313" s="8">
        <f t="shared" si="20"/>
        <v>7627.0713636363598</v>
      </c>
      <c r="J313" s="9">
        <v>18.91</v>
      </c>
      <c r="K313" s="7">
        <v>2012</v>
      </c>
      <c r="L313" s="7" t="s">
        <v>14</v>
      </c>
      <c r="M313" s="8">
        <v>254.235712121212</v>
      </c>
      <c r="N313" s="7">
        <v>9</v>
      </c>
      <c r="O313" t="s">
        <v>35</v>
      </c>
      <c r="P313" s="2">
        <f t="shared" si="21"/>
        <v>2288.1214090909079</v>
      </c>
      <c r="Q313" s="2">
        <f t="shared" si="22"/>
        <v>68643.642272727244</v>
      </c>
      <c r="R313" s="12">
        <f>VLOOKUP(O313,'YEARLY BUDGET'!A:B,2,FALSE)</f>
        <v>7800</v>
      </c>
      <c r="S313" s="27">
        <f t="shared" si="23"/>
        <v>-60843.642272727244</v>
      </c>
      <c r="T313" t="str">
        <f t="shared" si="24"/>
        <v>UNFAVORABLE</v>
      </c>
    </row>
    <row r="314" spans="1:20" x14ac:dyDescent="0.25">
      <c r="A314" s="4">
        <v>41091</v>
      </c>
      <c r="B314" s="5">
        <v>23.9</v>
      </c>
      <c r="C314" s="6">
        <v>0.18909999999999999</v>
      </c>
      <c r="D314" s="7" t="s">
        <v>5</v>
      </c>
      <c r="E314" s="8">
        <v>16128.409090909099</v>
      </c>
      <c r="F314" s="7">
        <v>7</v>
      </c>
      <c r="G314" s="7">
        <v>1</v>
      </c>
      <c r="H314" s="7" t="s">
        <v>44</v>
      </c>
      <c r="I314" s="8">
        <f t="shared" si="20"/>
        <v>16171.219090909099</v>
      </c>
      <c r="J314" s="9">
        <v>18.91</v>
      </c>
      <c r="K314" s="7">
        <v>2012</v>
      </c>
      <c r="L314" s="7" t="s">
        <v>14</v>
      </c>
      <c r="M314" s="8">
        <v>539.04063636363662</v>
      </c>
      <c r="N314" s="7">
        <v>7</v>
      </c>
      <c r="O314" t="s">
        <v>33</v>
      </c>
      <c r="P314" s="2">
        <f t="shared" si="21"/>
        <v>3773.2844545454564</v>
      </c>
      <c r="Q314" s="2">
        <f t="shared" si="22"/>
        <v>113198.53363636369</v>
      </c>
      <c r="R314" s="12">
        <f>VLOOKUP(O314,'YEARLY BUDGET'!A:B,2,FALSE)</f>
        <v>9600</v>
      </c>
      <c r="S314" s="27">
        <f t="shared" si="23"/>
        <v>-103598.53363636369</v>
      </c>
      <c r="T314" t="str">
        <f t="shared" si="24"/>
        <v>UNFAVORABLE</v>
      </c>
    </row>
    <row r="315" spans="1:20" x14ac:dyDescent="0.25">
      <c r="A315" s="4">
        <v>41091</v>
      </c>
      <c r="B315" s="5">
        <v>23.9</v>
      </c>
      <c r="C315" s="6">
        <v>0.18909999999999999</v>
      </c>
      <c r="D315" s="7" t="s">
        <v>6</v>
      </c>
      <c r="E315" s="8">
        <v>2.95</v>
      </c>
      <c r="F315" s="7">
        <v>7</v>
      </c>
      <c r="G315" s="7">
        <v>1</v>
      </c>
      <c r="H315" s="7" t="s">
        <v>44</v>
      </c>
      <c r="I315" s="8">
        <f t="shared" si="20"/>
        <v>45.76</v>
      </c>
      <c r="J315" s="9">
        <v>18.91</v>
      </c>
      <c r="K315" s="7">
        <v>2012</v>
      </c>
      <c r="L315" s="7" t="s">
        <v>14</v>
      </c>
      <c r="M315" s="8">
        <v>1.5253333333333332</v>
      </c>
      <c r="N315" s="7">
        <v>3</v>
      </c>
      <c r="O315" t="s">
        <v>29</v>
      </c>
      <c r="P315" s="2">
        <f t="shared" si="21"/>
        <v>4.5759999999999996</v>
      </c>
      <c r="Q315" s="2">
        <f t="shared" si="22"/>
        <v>137.28</v>
      </c>
      <c r="R315" s="12">
        <f>VLOOKUP(O315,'YEARLY BUDGET'!A:B,2,FALSE)</f>
        <v>14750</v>
      </c>
      <c r="S315" s="27">
        <f t="shared" si="23"/>
        <v>14612.72</v>
      </c>
      <c r="T315" t="str">
        <f t="shared" si="24"/>
        <v>FAVORABLE</v>
      </c>
    </row>
    <row r="316" spans="1:20" x14ac:dyDescent="0.25">
      <c r="A316" s="4">
        <v>41122</v>
      </c>
      <c r="B316" s="5">
        <v>23.88</v>
      </c>
      <c r="C316" s="6">
        <v>0.26529999999999998</v>
      </c>
      <c r="D316" s="7" t="s">
        <v>3</v>
      </c>
      <c r="E316" s="8">
        <v>1843.3272727272699</v>
      </c>
      <c r="F316" s="7">
        <v>8</v>
      </c>
      <c r="G316" s="7">
        <v>4</v>
      </c>
      <c r="H316" s="7" t="s">
        <v>45</v>
      </c>
      <c r="I316" s="8">
        <f t="shared" si="20"/>
        <v>1893.73727272727</v>
      </c>
      <c r="J316" s="9">
        <v>26.529999999999998</v>
      </c>
      <c r="K316" s="7">
        <v>2012</v>
      </c>
      <c r="L316" s="7" t="s">
        <v>17</v>
      </c>
      <c r="M316" s="8">
        <v>63.12457575757567</v>
      </c>
      <c r="N316" s="7">
        <v>8</v>
      </c>
      <c r="O316" t="s">
        <v>34</v>
      </c>
      <c r="P316" s="2">
        <f t="shared" si="21"/>
        <v>504.99660606060536</v>
      </c>
      <c r="Q316" s="2">
        <f t="shared" si="22"/>
        <v>15149.89818181816</v>
      </c>
      <c r="R316" s="12">
        <f>VLOOKUP(O316,'YEARLY BUDGET'!A:B,2,FALSE)</f>
        <v>61200</v>
      </c>
      <c r="S316" s="27">
        <f t="shared" si="23"/>
        <v>46050.101818181836</v>
      </c>
      <c r="T316" t="str">
        <f t="shared" si="24"/>
        <v>FAVORABLE</v>
      </c>
    </row>
    <row r="317" spans="1:20" x14ac:dyDescent="0.25">
      <c r="A317" s="4">
        <v>41122</v>
      </c>
      <c r="B317" s="5">
        <v>23.88</v>
      </c>
      <c r="C317" s="6">
        <v>0.26529999999999998</v>
      </c>
      <c r="D317" s="7" t="s">
        <v>4</v>
      </c>
      <c r="E317" s="8">
        <v>7510.4318181818198</v>
      </c>
      <c r="F317" s="7">
        <v>8</v>
      </c>
      <c r="G317" s="7">
        <v>4</v>
      </c>
      <c r="H317" s="7" t="s">
        <v>45</v>
      </c>
      <c r="I317" s="8">
        <f t="shared" si="20"/>
        <v>7560.8418181818197</v>
      </c>
      <c r="J317" s="9">
        <v>26.529999999999998</v>
      </c>
      <c r="K317" s="7">
        <v>2012</v>
      </c>
      <c r="L317" s="7" t="s">
        <v>17</v>
      </c>
      <c r="M317" s="8">
        <v>252.02806060606065</v>
      </c>
      <c r="N317" s="7">
        <v>5</v>
      </c>
      <c r="O317" t="s">
        <v>31</v>
      </c>
      <c r="P317" s="2">
        <f t="shared" si="21"/>
        <v>1260.1403030303031</v>
      </c>
      <c r="Q317" s="2">
        <f t="shared" si="22"/>
        <v>37804.209090909091</v>
      </c>
      <c r="R317" s="12">
        <f>VLOOKUP(O317,'YEARLY BUDGET'!A:B,2,FALSE)</f>
        <v>82000</v>
      </c>
      <c r="S317" s="27">
        <f t="shared" si="23"/>
        <v>44195.790909090909</v>
      </c>
      <c r="T317" t="str">
        <f t="shared" si="24"/>
        <v>FAVORABLE</v>
      </c>
    </row>
    <row r="318" spans="1:20" x14ac:dyDescent="0.25">
      <c r="A318" s="4">
        <v>41122</v>
      </c>
      <c r="B318" s="5">
        <v>23.88</v>
      </c>
      <c r="C318" s="6">
        <v>0.26529999999999998</v>
      </c>
      <c r="D318" s="7" t="s">
        <v>5</v>
      </c>
      <c r="E318" s="8">
        <v>15703.9886363636</v>
      </c>
      <c r="F318" s="7">
        <v>8</v>
      </c>
      <c r="G318" s="7">
        <v>4</v>
      </c>
      <c r="H318" s="7" t="s">
        <v>45</v>
      </c>
      <c r="I318" s="8">
        <f t="shared" si="20"/>
        <v>15754.3986363636</v>
      </c>
      <c r="J318" s="9">
        <v>26.529999999999998</v>
      </c>
      <c r="K318" s="7">
        <v>2012</v>
      </c>
      <c r="L318" s="7" t="s">
        <v>17</v>
      </c>
      <c r="M318" s="8">
        <v>525.14662121211995</v>
      </c>
      <c r="N318" s="7">
        <v>3</v>
      </c>
      <c r="O318" t="s">
        <v>29</v>
      </c>
      <c r="P318" s="2">
        <f t="shared" si="21"/>
        <v>1575.4398636363599</v>
      </c>
      <c r="Q318" s="2">
        <f t="shared" si="22"/>
        <v>47263.195909090799</v>
      </c>
      <c r="R318" s="12">
        <f>VLOOKUP(O318,'YEARLY BUDGET'!A:B,2,FALSE)</f>
        <v>14750</v>
      </c>
      <c r="S318" s="27">
        <f t="shared" si="23"/>
        <v>-32513.195909090799</v>
      </c>
      <c r="T318" t="str">
        <f t="shared" si="24"/>
        <v>UNFAVORABLE</v>
      </c>
    </row>
    <row r="319" spans="1:20" x14ac:dyDescent="0.25">
      <c r="A319" s="4">
        <v>41122</v>
      </c>
      <c r="B319" s="5">
        <v>23.88</v>
      </c>
      <c r="C319" s="6">
        <v>0.26529999999999998</v>
      </c>
      <c r="D319" s="7" t="s">
        <v>6</v>
      </c>
      <c r="E319" s="8">
        <v>2.84</v>
      </c>
      <c r="F319" s="7">
        <v>8</v>
      </c>
      <c r="G319" s="7">
        <v>4</v>
      </c>
      <c r="H319" s="7" t="s">
        <v>45</v>
      </c>
      <c r="I319" s="8">
        <f t="shared" si="20"/>
        <v>53.25</v>
      </c>
      <c r="J319" s="9">
        <v>26.529999999999998</v>
      </c>
      <c r="K319" s="7">
        <v>2012</v>
      </c>
      <c r="L319" s="7" t="s">
        <v>17</v>
      </c>
      <c r="M319" s="8">
        <v>1.7749999999999999</v>
      </c>
      <c r="N319" s="7">
        <v>4</v>
      </c>
      <c r="O319" t="s">
        <v>30</v>
      </c>
      <c r="P319" s="2">
        <f t="shared" si="21"/>
        <v>7.1</v>
      </c>
      <c r="Q319" s="2">
        <f t="shared" si="22"/>
        <v>213</v>
      </c>
      <c r="R319" s="12">
        <f>VLOOKUP(O319,'YEARLY BUDGET'!A:B,2,FALSE)</f>
        <v>4200</v>
      </c>
      <c r="S319" s="27">
        <f t="shared" si="23"/>
        <v>3987</v>
      </c>
      <c r="T319" t="str">
        <f t="shared" si="24"/>
        <v>FAVORABLE</v>
      </c>
    </row>
    <row r="320" spans="1:20" x14ac:dyDescent="0.25">
      <c r="A320" s="4">
        <v>41153</v>
      </c>
      <c r="B320" s="5">
        <v>23.92</v>
      </c>
      <c r="C320" s="6">
        <v>0.2162</v>
      </c>
      <c r="D320" s="7" t="s">
        <v>3</v>
      </c>
      <c r="E320" s="8">
        <v>2064.12</v>
      </c>
      <c r="F320" s="7">
        <v>9</v>
      </c>
      <c r="G320" s="7">
        <v>7</v>
      </c>
      <c r="H320" s="7" t="s">
        <v>46</v>
      </c>
      <c r="I320" s="8">
        <f t="shared" si="20"/>
        <v>2109.66</v>
      </c>
      <c r="J320" s="9">
        <v>21.62</v>
      </c>
      <c r="K320" s="7">
        <v>2012</v>
      </c>
      <c r="L320" s="7" t="s">
        <v>20</v>
      </c>
      <c r="M320" s="8">
        <v>70.321999999999989</v>
      </c>
      <c r="N320" s="7">
        <v>5</v>
      </c>
      <c r="O320" t="s">
        <v>31</v>
      </c>
      <c r="P320" s="2">
        <f t="shared" si="21"/>
        <v>351.60999999999996</v>
      </c>
      <c r="Q320" s="2">
        <f t="shared" si="22"/>
        <v>10548.3</v>
      </c>
      <c r="R320" s="12">
        <f>VLOOKUP(O320,'YEARLY BUDGET'!A:B,2,FALSE)</f>
        <v>82000</v>
      </c>
      <c r="S320" s="27">
        <f t="shared" si="23"/>
        <v>71451.7</v>
      </c>
      <c r="T320" t="str">
        <f t="shared" si="24"/>
        <v>FAVORABLE</v>
      </c>
    </row>
    <row r="321" spans="1:20" x14ac:dyDescent="0.25">
      <c r="A321" s="4">
        <v>41153</v>
      </c>
      <c r="B321" s="5">
        <v>23.92</v>
      </c>
      <c r="C321" s="6">
        <v>0.2162</v>
      </c>
      <c r="D321" s="7" t="s">
        <v>4</v>
      </c>
      <c r="E321" s="8">
        <v>8087.7425000000003</v>
      </c>
      <c r="F321" s="7">
        <v>9</v>
      </c>
      <c r="G321" s="7">
        <v>7</v>
      </c>
      <c r="H321" s="7" t="s">
        <v>46</v>
      </c>
      <c r="I321" s="8">
        <f t="shared" si="20"/>
        <v>8133.2825000000003</v>
      </c>
      <c r="J321" s="9">
        <v>21.62</v>
      </c>
      <c r="K321" s="7">
        <v>2012</v>
      </c>
      <c r="L321" s="7" t="s">
        <v>20</v>
      </c>
      <c r="M321" s="8">
        <v>271.10941666666668</v>
      </c>
      <c r="N321" s="7">
        <v>3</v>
      </c>
      <c r="O321" t="s">
        <v>29</v>
      </c>
      <c r="P321" s="2">
        <f t="shared" si="21"/>
        <v>813.32825000000003</v>
      </c>
      <c r="Q321" s="2">
        <f t="shared" si="22"/>
        <v>24399.8475</v>
      </c>
      <c r="R321" s="12">
        <f>VLOOKUP(O321,'YEARLY BUDGET'!A:B,2,FALSE)</f>
        <v>14750</v>
      </c>
      <c r="S321" s="27">
        <f t="shared" si="23"/>
        <v>-9649.8474999999999</v>
      </c>
      <c r="T321" t="str">
        <f t="shared" si="24"/>
        <v>UNFAVORABLE</v>
      </c>
    </row>
    <row r="322" spans="1:20" x14ac:dyDescent="0.25">
      <c r="A322" s="4">
        <v>41153</v>
      </c>
      <c r="B322" s="5">
        <v>23.92</v>
      </c>
      <c r="C322" s="6">
        <v>0.2162</v>
      </c>
      <c r="D322" s="7" t="s">
        <v>5</v>
      </c>
      <c r="E322" s="8">
        <v>17287.962500000001</v>
      </c>
      <c r="F322" s="7">
        <v>9</v>
      </c>
      <c r="G322" s="7">
        <v>7</v>
      </c>
      <c r="H322" s="7" t="s">
        <v>46</v>
      </c>
      <c r="I322" s="8">
        <f t="shared" si="20"/>
        <v>17333.502499999999</v>
      </c>
      <c r="J322" s="9">
        <v>21.62</v>
      </c>
      <c r="K322" s="7">
        <v>2012</v>
      </c>
      <c r="L322" s="7" t="s">
        <v>20</v>
      </c>
      <c r="M322" s="8">
        <v>577.78341666666665</v>
      </c>
      <c r="N322" s="7">
        <v>7</v>
      </c>
      <c r="O322" t="s">
        <v>33</v>
      </c>
      <c r="P322" s="2">
        <f t="shared" si="21"/>
        <v>4044.4839166666666</v>
      </c>
      <c r="Q322" s="2">
        <f t="shared" si="22"/>
        <v>121334.5175</v>
      </c>
      <c r="R322" s="12">
        <f>VLOOKUP(O322,'YEARLY BUDGET'!A:B,2,FALSE)</f>
        <v>9600</v>
      </c>
      <c r="S322" s="27">
        <f t="shared" si="23"/>
        <v>-111734.5175</v>
      </c>
      <c r="T322" t="str">
        <f t="shared" si="24"/>
        <v>UNFAVORABLE</v>
      </c>
    </row>
    <row r="323" spans="1:20" x14ac:dyDescent="0.25">
      <c r="A323" s="4">
        <v>41153</v>
      </c>
      <c r="B323" s="5">
        <v>23.92</v>
      </c>
      <c r="C323" s="6">
        <v>0.2162</v>
      </c>
      <c r="D323" s="7" t="s">
        <v>6</v>
      </c>
      <c r="E323" s="8">
        <v>2.85</v>
      </c>
      <c r="F323" s="7">
        <v>9</v>
      </c>
      <c r="G323" s="7">
        <v>7</v>
      </c>
      <c r="H323" s="7" t="s">
        <v>46</v>
      </c>
      <c r="I323" s="8">
        <f t="shared" ref="I323:I386" si="25" xml:space="preserve"> E323+J323+B323</f>
        <v>48.39</v>
      </c>
      <c r="J323" s="9">
        <v>21.62</v>
      </c>
      <c r="K323" s="7">
        <v>2012</v>
      </c>
      <c r="L323" s="7" t="s">
        <v>20</v>
      </c>
      <c r="M323" s="8">
        <v>1.613</v>
      </c>
      <c r="N323" s="7">
        <v>8</v>
      </c>
      <c r="O323" t="s">
        <v>34</v>
      </c>
      <c r="P323" s="2">
        <f t="shared" ref="P323:P386" si="26">M323*N323</f>
        <v>12.904</v>
      </c>
      <c r="Q323" s="2">
        <f t="shared" ref="Q323:Q386" si="27">P323*30</f>
        <v>387.12</v>
      </c>
      <c r="R323" s="12">
        <f>VLOOKUP(O323,'YEARLY BUDGET'!A:B,2,FALSE)</f>
        <v>61200</v>
      </c>
      <c r="S323" s="27">
        <f t="shared" ref="S323:S386" si="28">R323-Q323</f>
        <v>60812.88</v>
      </c>
      <c r="T323" t="str">
        <f t="shared" ref="T323:T386" si="29">IF(S323&lt;0, "UNFAVORABLE","FAVORABLE")</f>
        <v>FAVORABLE</v>
      </c>
    </row>
    <row r="324" spans="1:20" x14ac:dyDescent="0.25">
      <c r="A324" s="4">
        <v>41183</v>
      </c>
      <c r="B324" s="5">
        <v>23.89</v>
      </c>
      <c r="C324" s="6">
        <v>0.15909999999999999</v>
      </c>
      <c r="D324" s="7" t="s">
        <v>3</v>
      </c>
      <c r="E324" s="8">
        <v>1974.30434782609</v>
      </c>
      <c r="F324" s="7">
        <v>10</v>
      </c>
      <c r="G324" s="7">
        <v>2</v>
      </c>
      <c r="H324" s="7" t="s">
        <v>47</v>
      </c>
      <c r="I324" s="8">
        <f t="shared" si="25"/>
        <v>2014.1043478260901</v>
      </c>
      <c r="J324" s="9">
        <v>15.909999999999998</v>
      </c>
      <c r="K324" s="7">
        <v>2012</v>
      </c>
      <c r="L324" s="7" t="s">
        <v>15</v>
      </c>
      <c r="M324" s="8">
        <v>67.13681159420301</v>
      </c>
      <c r="N324" s="7">
        <v>9</v>
      </c>
      <c r="O324" t="s">
        <v>35</v>
      </c>
      <c r="P324" s="2">
        <f t="shared" si="26"/>
        <v>604.23130434782706</v>
      </c>
      <c r="Q324" s="2">
        <f t="shared" si="27"/>
        <v>18126.93913043481</v>
      </c>
      <c r="R324" s="12">
        <f>VLOOKUP(O324,'YEARLY BUDGET'!A:B,2,FALSE)</f>
        <v>7800</v>
      </c>
      <c r="S324" s="27">
        <f t="shared" si="28"/>
        <v>-10326.93913043481</v>
      </c>
      <c r="T324" t="str">
        <f t="shared" si="29"/>
        <v>UNFAVORABLE</v>
      </c>
    </row>
    <row r="325" spans="1:20" x14ac:dyDescent="0.25">
      <c r="A325" s="4">
        <v>41183</v>
      </c>
      <c r="B325" s="5">
        <v>23.89</v>
      </c>
      <c r="C325" s="6">
        <v>0.15909999999999999</v>
      </c>
      <c r="D325" s="7" t="s">
        <v>4</v>
      </c>
      <c r="E325" s="8">
        <v>8062.0326086956502</v>
      </c>
      <c r="F325" s="7">
        <v>10</v>
      </c>
      <c r="G325" s="7">
        <v>2</v>
      </c>
      <c r="H325" s="7" t="s">
        <v>47</v>
      </c>
      <c r="I325" s="8">
        <f t="shared" si="25"/>
        <v>8101.8326086956504</v>
      </c>
      <c r="J325" s="9">
        <v>15.909999999999998</v>
      </c>
      <c r="K325" s="7">
        <v>2012</v>
      </c>
      <c r="L325" s="7" t="s">
        <v>15</v>
      </c>
      <c r="M325" s="8">
        <v>270.06108695652171</v>
      </c>
      <c r="N325" s="7">
        <v>10</v>
      </c>
      <c r="O325" t="s">
        <v>35</v>
      </c>
      <c r="P325" s="2">
        <f t="shared" si="26"/>
        <v>2700.6108695652169</v>
      </c>
      <c r="Q325" s="2">
        <f t="shared" si="27"/>
        <v>81018.326086956513</v>
      </c>
      <c r="R325" s="12">
        <f>VLOOKUP(O325,'YEARLY BUDGET'!A:B,2,FALSE)</f>
        <v>7800</v>
      </c>
      <c r="S325" s="27">
        <f t="shared" si="28"/>
        <v>-73218.326086956513</v>
      </c>
      <c r="T325" t="str">
        <f t="shared" si="29"/>
        <v>UNFAVORABLE</v>
      </c>
    </row>
    <row r="326" spans="1:20" x14ac:dyDescent="0.25">
      <c r="A326" s="4">
        <v>41183</v>
      </c>
      <c r="B326" s="5">
        <v>23.89</v>
      </c>
      <c r="C326" s="6">
        <v>0.15909999999999999</v>
      </c>
      <c r="D326" s="7" t="s">
        <v>5</v>
      </c>
      <c r="E326" s="8">
        <v>17168.739130434798</v>
      </c>
      <c r="F326" s="7">
        <v>10</v>
      </c>
      <c r="G326" s="7">
        <v>2</v>
      </c>
      <c r="H326" s="7" t="s">
        <v>47</v>
      </c>
      <c r="I326" s="8">
        <f t="shared" si="25"/>
        <v>17208.539130434798</v>
      </c>
      <c r="J326" s="9">
        <v>15.909999999999998</v>
      </c>
      <c r="K326" s="7">
        <v>2012</v>
      </c>
      <c r="L326" s="7" t="s">
        <v>15</v>
      </c>
      <c r="M326" s="8">
        <v>573.61797101449326</v>
      </c>
      <c r="N326" s="7">
        <v>1</v>
      </c>
      <c r="O326" t="s">
        <v>27</v>
      </c>
      <c r="P326" s="2">
        <f t="shared" si="26"/>
        <v>573.61797101449326</v>
      </c>
      <c r="Q326" s="2">
        <f t="shared" si="27"/>
        <v>17208.539130434798</v>
      </c>
      <c r="R326" s="12">
        <f>VLOOKUP(O326,'YEARLY BUDGET'!A:B,2,FALSE)</f>
        <v>28000</v>
      </c>
      <c r="S326" s="27">
        <f t="shared" si="28"/>
        <v>10791.460869565202</v>
      </c>
      <c r="T326" t="str">
        <f t="shared" si="29"/>
        <v>FAVORABLE</v>
      </c>
    </row>
    <row r="327" spans="1:20" x14ac:dyDescent="0.25">
      <c r="A327" s="4">
        <v>41183</v>
      </c>
      <c r="B327" s="5">
        <v>23.89</v>
      </c>
      <c r="C327" s="6">
        <v>0.15909999999999999</v>
      </c>
      <c r="D327" s="7" t="s">
        <v>6</v>
      </c>
      <c r="E327" s="8">
        <v>3.32</v>
      </c>
      <c r="F327" s="7">
        <v>10</v>
      </c>
      <c r="G327" s="7">
        <v>2</v>
      </c>
      <c r="H327" s="7" t="s">
        <v>47</v>
      </c>
      <c r="I327" s="8">
        <f t="shared" si="25"/>
        <v>43.12</v>
      </c>
      <c r="J327" s="9">
        <v>15.909999999999998</v>
      </c>
      <c r="K327" s="7">
        <v>2012</v>
      </c>
      <c r="L327" s="7" t="s">
        <v>15</v>
      </c>
      <c r="M327" s="8">
        <v>1.4373333333333334</v>
      </c>
      <c r="N327" s="7">
        <v>2</v>
      </c>
      <c r="O327" t="s">
        <v>28</v>
      </c>
      <c r="P327" s="2">
        <f t="shared" si="26"/>
        <v>2.8746666666666667</v>
      </c>
      <c r="Q327" s="2">
        <f t="shared" si="27"/>
        <v>86.24</v>
      </c>
      <c r="R327" s="12">
        <f>VLOOKUP(O327,'YEARLY BUDGET'!A:B,2,FALSE)</f>
        <v>16500</v>
      </c>
      <c r="S327" s="27">
        <f t="shared" si="28"/>
        <v>16413.759999999998</v>
      </c>
      <c r="T327" t="str">
        <f t="shared" si="29"/>
        <v>FAVORABLE</v>
      </c>
    </row>
    <row r="328" spans="1:20" x14ac:dyDescent="0.25">
      <c r="A328" s="4">
        <v>41214</v>
      </c>
      <c r="B328" s="5">
        <v>23.97</v>
      </c>
      <c r="C328" s="6">
        <v>0.25790000000000002</v>
      </c>
      <c r="D328" s="7" t="s">
        <v>3</v>
      </c>
      <c r="E328" s="8">
        <v>1948.82954545455</v>
      </c>
      <c r="F328" s="7">
        <v>11</v>
      </c>
      <c r="G328" s="7">
        <v>5</v>
      </c>
      <c r="H328" s="7" t="s">
        <v>48</v>
      </c>
      <c r="I328" s="8">
        <f t="shared" si="25"/>
        <v>1998.58954545455</v>
      </c>
      <c r="J328" s="9">
        <v>25.790000000000003</v>
      </c>
      <c r="K328" s="7">
        <v>2012</v>
      </c>
      <c r="L328" s="7" t="s">
        <v>18</v>
      </c>
      <c r="M328" s="8">
        <v>66.619651515151673</v>
      </c>
      <c r="N328" s="7">
        <v>8</v>
      </c>
      <c r="O328" t="s">
        <v>34</v>
      </c>
      <c r="P328" s="2">
        <f t="shared" si="26"/>
        <v>532.95721212121339</v>
      </c>
      <c r="Q328" s="2">
        <f t="shared" si="27"/>
        <v>15988.716363636402</v>
      </c>
      <c r="R328" s="12">
        <f>VLOOKUP(O328,'YEARLY BUDGET'!A:B,2,FALSE)</f>
        <v>61200</v>
      </c>
      <c r="S328" s="27">
        <f t="shared" si="28"/>
        <v>45211.283636363602</v>
      </c>
      <c r="T328" t="str">
        <f t="shared" si="29"/>
        <v>FAVORABLE</v>
      </c>
    </row>
    <row r="329" spans="1:20" x14ac:dyDescent="0.25">
      <c r="A329" s="4">
        <v>41214</v>
      </c>
      <c r="B329" s="5">
        <v>23.97</v>
      </c>
      <c r="C329" s="6">
        <v>0.25790000000000002</v>
      </c>
      <c r="D329" s="7" t="s">
        <v>4</v>
      </c>
      <c r="E329" s="8">
        <v>7711.2272727272702</v>
      </c>
      <c r="F329" s="7">
        <v>11</v>
      </c>
      <c r="G329" s="7">
        <v>5</v>
      </c>
      <c r="H329" s="7" t="s">
        <v>48</v>
      </c>
      <c r="I329" s="8">
        <f t="shared" si="25"/>
        <v>7760.9872727272705</v>
      </c>
      <c r="J329" s="9">
        <v>25.790000000000003</v>
      </c>
      <c r="K329" s="7">
        <v>2012</v>
      </c>
      <c r="L329" s="7" t="s">
        <v>18</v>
      </c>
      <c r="M329" s="8">
        <v>258.6995757575757</v>
      </c>
      <c r="N329" s="7">
        <v>7</v>
      </c>
      <c r="O329" t="s">
        <v>33</v>
      </c>
      <c r="P329" s="2">
        <f t="shared" si="26"/>
        <v>1810.8970303030299</v>
      </c>
      <c r="Q329" s="2">
        <f t="shared" si="27"/>
        <v>54326.910909090897</v>
      </c>
      <c r="R329" s="12">
        <f>VLOOKUP(O329,'YEARLY BUDGET'!A:B,2,FALSE)</f>
        <v>9600</v>
      </c>
      <c r="S329" s="27">
        <f t="shared" si="28"/>
        <v>-44726.910909090897</v>
      </c>
      <c r="T329" t="str">
        <f t="shared" si="29"/>
        <v>UNFAVORABLE</v>
      </c>
    </row>
    <row r="330" spans="1:20" x14ac:dyDescent="0.25">
      <c r="A330" s="4">
        <v>41214</v>
      </c>
      <c r="B330" s="5">
        <v>23.97</v>
      </c>
      <c r="C330" s="6">
        <v>0.25790000000000002</v>
      </c>
      <c r="D330" s="7" t="s">
        <v>5</v>
      </c>
      <c r="E330" s="8">
        <v>16335.3636363636</v>
      </c>
      <c r="F330" s="7">
        <v>11</v>
      </c>
      <c r="G330" s="7">
        <v>5</v>
      </c>
      <c r="H330" s="7" t="s">
        <v>48</v>
      </c>
      <c r="I330" s="8">
        <f t="shared" si="25"/>
        <v>16385.123636363602</v>
      </c>
      <c r="J330" s="9">
        <v>25.790000000000003</v>
      </c>
      <c r="K330" s="7">
        <v>2012</v>
      </c>
      <c r="L330" s="7" t="s">
        <v>18</v>
      </c>
      <c r="M330" s="8">
        <v>546.17078787878677</v>
      </c>
      <c r="N330" s="7">
        <v>2</v>
      </c>
      <c r="O330" t="s">
        <v>28</v>
      </c>
      <c r="P330" s="2">
        <f t="shared" si="26"/>
        <v>1092.3415757575735</v>
      </c>
      <c r="Q330" s="2">
        <f t="shared" si="27"/>
        <v>32770.247272727203</v>
      </c>
      <c r="R330" s="12">
        <f>VLOOKUP(O330,'YEARLY BUDGET'!A:B,2,FALSE)</f>
        <v>16500</v>
      </c>
      <c r="S330" s="27">
        <f t="shared" si="28"/>
        <v>-16270.247272727203</v>
      </c>
      <c r="T330" t="str">
        <f t="shared" si="29"/>
        <v>UNFAVORABLE</v>
      </c>
    </row>
    <row r="331" spans="1:20" x14ac:dyDescent="0.25">
      <c r="A331" s="4">
        <v>41214</v>
      </c>
      <c r="B331" s="5">
        <v>23.97</v>
      </c>
      <c r="C331" s="6">
        <v>0.25790000000000002</v>
      </c>
      <c r="D331" s="7" t="s">
        <v>6</v>
      </c>
      <c r="E331" s="8">
        <v>3.54</v>
      </c>
      <c r="F331" s="7">
        <v>11</v>
      </c>
      <c r="G331" s="7">
        <v>5</v>
      </c>
      <c r="H331" s="7" t="s">
        <v>48</v>
      </c>
      <c r="I331" s="8">
        <f t="shared" si="25"/>
        <v>53.3</v>
      </c>
      <c r="J331" s="9">
        <v>25.790000000000003</v>
      </c>
      <c r="K331" s="7">
        <v>2012</v>
      </c>
      <c r="L331" s="7" t="s">
        <v>18</v>
      </c>
      <c r="M331" s="8">
        <v>1.7766666666666666</v>
      </c>
      <c r="N331" s="7">
        <v>9</v>
      </c>
      <c r="O331" t="s">
        <v>35</v>
      </c>
      <c r="P331" s="2">
        <f t="shared" si="26"/>
        <v>15.99</v>
      </c>
      <c r="Q331" s="2">
        <f t="shared" si="27"/>
        <v>479.7</v>
      </c>
      <c r="R331" s="12">
        <f>VLOOKUP(O331,'YEARLY BUDGET'!A:B,2,FALSE)</f>
        <v>7800</v>
      </c>
      <c r="S331" s="27">
        <f t="shared" si="28"/>
        <v>7320.3</v>
      </c>
      <c r="T331" t="str">
        <f t="shared" si="29"/>
        <v>FAVORABLE</v>
      </c>
    </row>
    <row r="332" spans="1:20" x14ac:dyDescent="0.25">
      <c r="A332" s="4">
        <v>41244</v>
      </c>
      <c r="B332" s="5">
        <v>24.06</v>
      </c>
      <c r="C332" s="6">
        <v>0.19939999999999999</v>
      </c>
      <c r="D332" s="7" t="s">
        <v>3</v>
      </c>
      <c r="E332" s="8">
        <v>2086.7631578947398</v>
      </c>
      <c r="F332" s="7">
        <v>12</v>
      </c>
      <c r="G332" s="7">
        <v>7</v>
      </c>
      <c r="H332" s="7" t="s">
        <v>49</v>
      </c>
      <c r="I332" s="8">
        <f t="shared" si="25"/>
        <v>2130.7631578947398</v>
      </c>
      <c r="J332" s="9">
        <v>19.939999999999998</v>
      </c>
      <c r="K332" s="7">
        <v>2012</v>
      </c>
      <c r="L332" s="7" t="s">
        <v>20</v>
      </c>
      <c r="M332" s="8">
        <v>71.025438596491327</v>
      </c>
      <c r="N332" s="7">
        <v>4</v>
      </c>
      <c r="O332" t="s">
        <v>30</v>
      </c>
      <c r="P332" s="2">
        <f t="shared" si="26"/>
        <v>284.10175438596531</v>
      </c>
      <c r="Q332" s="2">
        <f t="shared" si="27"/>
        <v>8523.0526315789593</v>
      </c>
      <c r="R332" s="12">
        <f>VLOOKUP(O332,'YEARLY BUDGET'!A:B,2,FALSE)</f>
        <v>4200</v>
      </c>
      <c r="S332" s="27">
        <f t="shared" si="28"/>
        <v>-4323.0526315789593</v>
      </c>
      <c r="T332" t="str">
        <f t="shared" si="29"/>
        <v>UNFAVORABLE</v>
      </c>
    </row>
    <row r="333" spans="1:20" x14ac:dyDescent="0.25">
      <c r="A333" s="4">
        <v>41244</v>
      </c>
      <c r="B333" s="5">
        <v>24.06</v>
      </c>
      <c r="C333" s="6">
        <v>0.19939999999999999</v>
      </c>
      <c r="D333" s="7" t="s">
        <v>4</v>
      </c>
      <c r="E333" s="8">
        <v>7966.4868421052597</v>
      </c>
      <c r="F333" s="7">
        <v>12</v>
      </c>
      <c r="G333" s="7">
        <v>7</v>
      </c>
      <c r="H333" s="7" t="s">
        <v>49</v>
      </c>
      <c r="I333" s="8">
        <f t="shared" si="25"/>
        <v>8010.4868421052597</v>
      </c>
      <c r="J333" s="9">
        <v>19.939999999999998</v>
      </c>
      <c r="K333" s="7">
        <v>2012</v>
      </c>
      <c r="L333" s="7" t="s">
        <v>20</v>
      </c>
      <c r="M333" s="8">
        <v>267.01622807017532</v>
      </c>
      <c r="N333" s="7">
        <v>5</v>
      </c>
      <c r="O333" t="s">
        <v>31</v>
      </c>
      <c r="P333" s="2">
        <f t="shared" si="26"/>
        <v>1335.0811403508765</v>
      </c>
      <c r="Q333" s="2">
        <f t="shared" si="27"/>
        <v>40052.434210526291</v>
      </c>
      <c r="R333" s="12">
        <f>VLOOKUP(O333,'YEARLY BUDGET'!A:B,2,FALSE)</f>
        <v>82000</v>
      </c>
      <c r="S333" s="27">
        <f t="shared" si="28"/>
        <v>41947.565789473709</v>
      </c>
      <c r="T333" t="str">
        <f t="shared" si="29"/>
        <v>FAVORABLE</v>
      </c>
    </row>
    <row r="334" spans="1:20" x14ac:dyDescent="0.25">
      <c r="A334" s="4">
        <v>41244</v>
      </c>
      <c r="B334" s="5">
        <v>24.06</v>
      </c>
      <c r="C334" s="6">
        <v>0.19939999999999999</v>
      </c>
      <c r="D334" s="7" t="s">
        <v>5</v>
      </c>
      <c r="E334" s="8">
        <v>17448.5</v>
      </c>
      <c r="F334" s="7">
        <v>12</v>
      </c>
      <c r="G334" s="7">
        <v>7</v>
      </c>
      <c r="H334" s="7" t="s">
        <v>49</v>
      </c>
      <c r="I334" s="8">
        <f t="shared" si="25"/>
        <v>17492.5</v>
      </c>
      <c r="J334" s="9">
        <v>19.939999999999998</v>
      </c>
      <c r="K334" s="7">
        <v>2012</v>
      </c>
      <c r="L334" s="7" t="s">
        <v>20</v>
      </c>
      <c r="M334" s="8">
        <v>583.08333333333337</v>
      </c>
      <c r="N334" s="7">
        <v>2</v>
      </c>
      <c r="O334" t="s">
        <v>28</v>
      </c>
      <c r="P334" s="2">
        <f t="shared" si="26"/>
        <v>1166.1666666666667</v>
      </c>
      <c r="Q334" s="2">
        <f t="shared" si="27"/>
        <v>34985</v>
      </c>
      <c r="R334" s="12">
        <f>VLOOKUP(O334,'YEARLY BUDGET'!A:B,2,FALSE)</f>
        <v>16500</v>
      </c>
      <c r="S334" s="27">
        <f t="shared" si="28"/>
        <v>-18485</v>
      </c>
      <c r="T334" t="str">
        <f t="shared" si="29"/>
        <v>UNFAVORABLE</v>
      </c>
    </row>
    <row r="335" spans="1:20" x14ac:dyDescent="0.25">
      <c r="A335" s="4">
        <v>41244</v>
      </c>
      <c r="B335" s="5">
        <v>24.06</v>
      </c>
      <c r="C335" s="6">
        <v>0.19939999999999999</v>
      </c>
      <c r="D335" s="7" t="s">
        <v>6</v>
      </c>
      <c r="E335" s="8">
        <v>3.34</v>
      </c>
      <c r="F335" s="7">
        <v>12</v>
      </c>
      <c r="G335" s="7">
        <v>7</v>
      </c>
      <c r="H335" s="7" t="s">
        <v>49</v>
      </c>
      <c r="I335" s="8">
        <f t="shared" si="25"/>
        <v>47.339999999999996</v>
      </c>
      <c r="J335" s="9">
        <v>19.939999999999998</v>
      </c>
      <c r="K335" s="7">
        <v>2012</v>
      </c>
      <c r="L335" s="7" t="s">
        <v>20</v>
      </c>
      <c r="M335" s="8">
        <v>1.5779999999999998</v>
      </c>
      <c r="N335" s="7">
        <v>6</v>
      </c>
      <c r="O335" t="s">
        <v>32</v>
      </c>
      <c r="P335" s="2">
        <f t="shared" si="26"/>
        <v>9.468</v>
      </c>
      <c r="Q335" s="2">
        <f t="shared" si="27"/>
        <v>284.04000000000002</v>
      </c>
      <c r="R335" s="12">
        <f>VLOOKUP(O335,'YEARLY BUDGET'!A:B,2,FALSE)</f>
        <v>37500</v>
      </c>
      <c r="S335" s="27">
        <f t="shared" si="28"/>
        <v>37215.96</v>
      </c>
      <c r="T335" t="str">
        <f t="shared" si="29"/>
        <v>FAVORABLE</v>
      </c>
    </row>
    <row r="336" spans="1:20" x14ac:dyDescent="0.25">
      <c r="A336" s="4">
        <v>41275</v>
      </c>
      <c r="B336" s="5">
        <v>24.03</v>
      </c>
      <c r="C336" s="6">
        <v>0.24879999999999999</v>
      </c>
      <c r="D336" s="7" t="s">
        <v>3</v>
      </c>
      <c r="E336" s="8">
        <v>2037.60681818182</v>
      </c>
      <c r="F336" s="7">
        <v>1</v>
      </c>
      <c r="G336" s="7">
        <v>3</v>
      </c>
      <c r="H336" s="7" t="s">
        <v>50</v>
      </c>
      <c r="I336" s="8">
        <f t="shared" si="25"/>
        <v>2086.5168181818203</v>
      </c>
      <c r="J336" s="9">
        <v>24.88</v>
      </c>
      <c r="K336" s="7">
        <v>2013</v>
      </c>
      <c r="L336" s="7" t="s">
        <v>16</v>
      </c>
      <c r="M336" s="8">
        <v>69.550560606060671</v>
      </c>
      <c r="N336" s="7">
        <v>3</v>
      </c>
      <c r="O336" t="s">
        <v>29</v>
      </c>
      <c r="P336" s="2">
        <f t="shared" si="26"/>
        <v>208.651681818182</v>
      </c>
      <c r="Q336" s="2">
        <f t="shared" si="27"/>
        <v>6259.5504545454596</v>
      </c>
      <c r="R336" s="12">
        <f>VLOOKUP(O336,'YEARLY BUDGET'!A:B,2,FALSE)</f>
        <v>14750</v>
      </c>
      <c r="S336" s="27">
        <f t="shared" si="28"/>
        <v>8490.4495454545395</v>
      </c>
      <c r="T336" t="str">
        <f t="shared" si="29"/>
        <v>FAVORABLE</v>
      </c>
    </row>
    <row r="337" spans="1:20" x14ac:dyDescent="0.25">
      <c r="A337" s="4">
        <v>41275</v>
      </c>
      <c r="B337" s="5">
        <v>24.03</v>
      </c>
      <c r="C337" s="6">
        <v>0.24879999999999999</v>
      </c>
      <c r="D337" s="7" t="s">
        <v>4</v>
      </c>
      <c r="E337" s="8">
        <v>8053.7386363636397</v>
      </c>
      <c r="F337" s="7">
        <v>1</v>
      </c>
      <c r="G337" s="7">
        <v>3</v>
      </c>
      <c r="H337" s="7" t="s">
        <v>50</v>
      </c>
      <c r="I337" s="8">
        <f t="shared" si="25"/>
        <v>8102.6486363636395</v>
      </c>
      <c r="J337" s="9">
        <v>24.88</v>
      </c>
      <c r="K337" s="7">
        <v>2013</v>
      </c>
      <c r="L337" s="7" t="s">
        <v>16</v>
      </c>
      <c r="M337" s="8">
        <v>270.08828787878798</v>
      </c>
      <c r="N337" s="7">
        <v>2</v>
      </c>
      <c r="O337" t="s">
        <v>28</v>
      </c>
      <c r="P337" s="2">
        <f t="shared" si="26"/>
        <v>540.17657575757596</v>
      </c>
      <c r="Q337" s="2">
        <f t="shared" si="27"/>
        <v>16205.297272727279</v>
      </c>
      <c r="R337" s="12">
        <f>VLOOKUP(O337,'YEARLY BUDGET'!A:B,2,FALSE)</f>
        <v>16500</v>
      </c>
      <c r="S337" s="27">
        <f t="shared" si="28"/>
        <v>294.70272727272095</v>
      </c>
      <c r="T337" t="str">
        <f t="shared" si="29"/>
        <v>FAVORABLE</v>
      </c>
    </row>
    <row r="338" spans="1:20" x14ac:dyDescent="0.25">
      <c r="A338" s="4">
        <v>41275</v>
      </c>
      <c r="B338" s="5">
        <v>24.03</v>
      </c>
      <c r="C338" s="6">
        <v>0.24879999999999999</v>
      </c>
      <c r="D338" s="7" t="s">
        <v>5</v>
      </c>
      <c r="E338" s="8">
        <v>17494.068181818198</v>
      </c>
      <c r="F338" s="7">
        <v>1</v>
      </c>
      <c r="G338" s="7">
        <v>3</v>
      </c>
      <c r="H338" s="7" t="s">
        <v>50</v>
      </c>
      <c r="I338" s="8">
        <f t="shared" si="25"/>
        <v>17542.978181818198</v>
      </c>
      <c r="J338" s="9">
        <v>24.88</v>
      </c>
      <c r="K338" s="7">
        <v>2013</v>
      </c>
      <c r="L338" s="7" t="s">
        <v>16</v>
      </c>
      <c r="M338" s="8">
        <v>584.7659393939399</v>
      </c>
      <c r="N338" s="7">
        <v>1</v>
      </c>
      <c r="O338" t="s">
        <v>27</v>
      </c>
      <c r="P338" s="2">
        <f t="shared" si="26"/>
        <v>584.7659393939399</v>
      </c>
      <c r="Q338" s="2">
        <f t="shared" si="27"/>
        <v>17542.978181818198</v>
      </c>
      <c r="R338" s="12">
        <f>VLOOKUP(O338,'YEARLY BUDGET'!A:B,2,FALSE)</f>
        <v>28000</v>
      </c>
      <c r="S338" s="27">
        <f t="shared" si="28"/>
        <v>10457.021818181802</v>
      </c>
      <c r="T338" t="str">
        <f t="shared" si="29"/>
        <v>FAVORABLE</v>
      </c>
    </row>
    <row r="339" spans="1:20" x14ac:dyDescent="0.25">
      <c r="A339" s="4">
        <v>41275</v>
      </c>
      <c r="B339" s="5">
        <v>24.03</v>
      </c>
      <c r="C339" s="6">
        <v>0.24879999999999999</v>
      </c>
      <c r="D339" s="7" t="s">
        <v>7</v>
      </c>
      <c r="E339" s="8">
        <v>97.98</v>
      </c>
      <c r="F339" s="7">
        <v>1</v>
      </c>
      <c r="G339" s="7">
        <v>3</v>
      </c>
      <c r="H339" s="7" t="s">
        <v>50</v>
      </c>
      <c r="I339" s="8">
        <f t="shared" si="25"/>
        <v>146.88999999999999</v>
      </c>
      <c r="J339" s="9">
        <v>24.88</v>
      </c>
      <c r="K339" s="7">
        <v>2013</v>
      </c>
      <c r="L339" s="7" t="s">
        <v>16</v>
      </c>
      <c r="M339" s="8">
        <v>4.8963333333333328</v>
      </c>
      <c r="N339" s="7">
        <v>3</v>
      </c>
      <c r="O339" t="s">
        <v>29</v>
      </c>
      <c r="P339" s="2">
        <f t="shared" si="26"/>
        <v>14.688999999999998</v>
      </c>
      <c r="Q339" s="2">
        <f t="shared" si="27"/>
        <v>440.66999999999996</v>
      </c>
      <c r="R339" s="12">
        <f>VLOOKUP(O339,'YEARLY BUDGET'!A:B,2,FALSE)</f>
        <v>14750</v>
      </c>
      <c r="S339" s="27">
        <f t="shared" si="28"/>
        <v>14309.33</v>
      </c>
      <c r="T339" t="str">
        <f t="shared" si="29"/>
        <v>FAVORABLE</v>
      </c>
    </row>
    <row r="340" spans="1:20" x14ac:dyDescent="0.25">
      <c r="A340" s="4">
        <v>41275</v>
      </c>
      <c r="B340" s="5">
        <v>24.03</v>
      </c>
      <c r="C340" s="6">
        <v>0.24879999999999999</v>
      </c>
      <c r="D340" s="7" t="s">
        <v>6</v>
      </c>
      <c r="E340" s="8">
        <v>3.33</v>
      </c>
      <c r="F340" s="7">
        <v>1</v>
      </c>
      <c r="G340" s="7">
        <v>3</v>
      </c>
      <c r="H340" s="7" t="s">
        <v>50</v>
      </c>
      <c r="I340" s="8">
        <f t="shared" si="25"/>
        <v>52.24</v>
      </c>
      <c r="J340" s="9">
        <v>24.88</v>
      </c>
      <c r="K340" s="7">
        <v>2013</v>
      </c>
      <c r="L340" s="7" t="s">
        <v>16</v>
      </c>
      <c r="M340" s="8">
        <v>1.7413333333333334</v>
      </c>
      <c r="N340" s="7">
        <v>6</v>
      </c>
      <c r="O340" t="s">
        <v>32</v>
      </c>
      <c r="P340" s="2">
        <f t="shared" si="26"/>
        <v>10.448</v>
      </c>
      <c r="Q340" s="2">
        <f t="shared" si="27"/>
        <v>313.44</v>
      </c>
      <c r="R340" s="12">
        <f>VLOOKUP(O340,'YEARLY BUDGET'!A:B,2,FALSE)</f>
        <v>37500</v>
      </c>
      <c r="S340" s="27">
        <f t="shared" si="28"/>
        <v>37186.559999999998</v>
      </c>
      <c r="T340" t="str">
        <f t="shared" si="29"/>
        <v>FAVORABLE</v>
      </c>
    </row>
    <row r="341" spans="1:20" x14ac:dyDescent="0.25">
      <c r="A341" s="4">
        <v>41306</v>
      </c>
      <c r="B341" s="5">
        <v>24.12</v>
      </c>
      <c r="C341" s="6">
        <v>0.17180000000000001</v>
      </c>
      <c r="D341" s="7" t="s">
        <v>3</v>
      </c>
      <c r="E341" s="8">
        <v>2053.5949999999998</v>
      </c>
      <c r="F341" s="7">
        <v>2</v>
      </c>
      <c r="G341" s="7">
        <v>6</v>
      </c>
      <c r="H341" s="7" t="s">
        <v>51</v>
      </c>
      <c r="I341" s="8">
        <f t="shared" si="25"/>
        <v>2094.8949999999995</v>
      </c>
      <c r="J341" s="9">
        <v>17.18</v>
      </c>
      <c r="K341" s="7">
        <v>2013</v>
      </c>
      <c r="L341" s="7" t="s">
        <v>19</v>
      </c>
      <c r="M341" s="8">
        <v>69.829833333333312</v>
      </c>
      <c r="N341" s="7">
        <v>5</v>
      </c>
      <c r="O341" t="s">
        <v>31</v>
      </c>
      <c r="P341" s="2">
        <f t="shared" si="26"/>
        <v>349.14916666666659</v>
      </c>
      <c r="Q341" s="2">
        <f t="shared" si="27"/>
        <v>10474.474999999999</v>
      </c>
      <c r="R341" s="12">
        <f>VLOOKUP(O341,'YEARLY BUDGET'!A:B,2,FALSE)</f>
        <v>82000</v>
      </c>
      <c r="S341" s="27">
        <f t="shared" si="28"/>
        <v>71525.524999999994</v>
      </c>
      <c r="T341" t="str">
        <f t="shared" si="29"/>
        <v>FAVORABLE</v>
      </c>
    </row>
    <row r="342" spans="1:20" x14ac:dyDescent="0.25">
      <c r="A342" s="4">
        <v>41306</v>
      </c>
      <c r="B342" s="5">
        <v>24.12</v>
      </c>
      <c r="C342" s="6">
        <v>0.17180000000000001</v>
      </c>
      <c r="D342" s="7" t="s">
        <v>4</v>
      </c>
      <c r="E342" s="8">
        <v>8060.9250000000002</v>
      </c>
      <c r="F342" s="7">
        <v>2</v>
      </c>
      <c r="G342" s="7">
        <v>6</v>
      </c>
      <c r="H342" s="7" t="s">
        <v>51</v>
      </c>
      <c r="I342" s="8">
        <f t="shared" si="25"/>
        <v>8102.2250000000004</v>
      </c>
      <c r="J342" s="9">
        <v>17.18</v>
      </c>
      <c r="K342" s="7">
        <v>2013</v>
      </c>
      <c r="L342" s="7" t="s">
        <v>19</v>
      </c>
      <c r="M342" s="8">
        <v>270.07416666666666</v>
      </c>
      <c r="N342" s="7">
        <v>7</v>
      </c>
      <c r="O342" t="s">
        <v>33</v>
      </c>
      <c r="P342" s="2">
        <f t="shared" si="26"/>
        <v>1890.5191666666665</v>
      </c>
      <c r="Q342" s="2">
        <f t="shared" si="27"/>
        <v>56715.574999999997</v>
      </c>
      <c r="R342" s="12">
        <f>VLOOKUP(O342,'YEARLY BUDGET'!A:B,2,FALSE)</f>
        <v>9600</v>
      </c>
      <c r="S342" s="27">
        <f t="shared" si="28"/>
        <v>-47115.574999999997</v>
      </c>
      <c r="T342" t="str">
        <f t="shared" si="29"/>
        <v>UNFAVORABLE</v>
      </c>
    </row>
    <row r="343" spans="1:20" x14ac:dyDescent="0.25">
      <c r="A343" s="4">
        <v>41306</v>
      </c>
      <c r="B343" s="5">
        <v>24.12</v>
      </c>
      <c r="C343" s="6">
        <v>0.17180000000000001</v>
      </c>
      <c r="D343" s="7" t="s">
        <v>5</v>
      </c>
      <c r="E343" s="8">
        <v>17690.099999999999</v>
      </c>
      <c r="F343" s="7">
        <v>2</v>
      </c>
      <c r="G343" s="7">
        <v>6</v>
      </c>
      <c r="H343" s="7" t="s">
        <v>51</v>
      </c>
      <c r="I343" s="8">
        <f t="shared" si="25"/>
        <v>17731.399999999998</v>
      </c>
      <c r="J343" s="9">
        <v>17.18</v>
      </c>
      <c r="K343" s="7">
        <v>2013</v>
      </c>
      <c r="L343" s="7" t="s">
        <v>19</v>
      </c>
      <c r="M343" s="8">
        <v>591.04666666666662</v>
      </c>
      <c r="N343" s="7">
        <v>2</v>
      </c>
      <c r="O343" t="s">
        <v>28</v>
      </c>
      <c r="P343" s="2">
        <f t="shared" si="26"/>
        <v>1182.0933333333332</v>
      </c>
      <c r="Q343" s="2">
        <f t="shared" si="27"/>
        <v>35462.799999999996</v>
      </c>
      <c r="R343" s="12">
        <f>VLOOKUP(O343,'YEARLY BUDGET'!A:B,2,FALSE)</f>
        <v>16500</v>
      </c>
      <c r="S343" s="27">
        <f t="shared" si="28"/>
        <v>-18962.799999999996</v>
      </c>
      <c r="T343" t="str">
        <f t="shared" si="29"/>
        <v>UNFAVORABLE</v>
      </c>
    </row>
    <row r="344" spans="1:20" x14ac:dyDescent="0.25">
      <c r="A344" s="4">
        <v>41306</v>
      </c>
      <c r="B344" s="5">
        <v>24.12</v>
      </c>
      <c r="C344" s="6">
        <v>0.17180000000000001</v>
      </c>
      <c r="D344" s="7" t="s">
        <v>6</v>
      </c>
      <c r="E344" s="8">
        <v>3.33</v>
      </c>
      <c r="F344" s="7">
        <v>2</v>
      </c>
      <c r="G344" s="7">
        <v>6</v>
      </c>
      <c r="H344" s="7" t="s">
        <v>51</v>
      </c>
      <c r="I344" s="8">
        <f t="shared" si="25"/>
        <v>44.629999999999995</v>
      </c>
      <c r="J344" s="9">
        <v>17.18</v>
      </c>
      <c r="K344" s="7">
        <v>2013</v>
      </c>
      <c r="L344" s="7" t="s">
        <v>19</v>
      </c>
      <c r="M344" s="8">
        <v>1.4876666666666665</v>
      </c>
      <c r="N344" s="7">
        <v>6</v>
      </c>
      <c r="O344" t="s">
        <v>32</v>
      </c>
      <c r="P344" s="2">
        <f t="shared" si="26"/>
        <v>8.9259999999999984</v>
      </c>
      <c r="Q344" s="2">
        <f t="shared" si="27"/>
        <v>267.77999999999997</v>
      </c>
      <c r="R344" s="12">
        <f>VLOOKUP(O344,'YEARLY BUDGET'!A:B,2,FALSE)</f>
        <v>37500</v>
      </c>
      <c r="S344" s="27">
        <f t="shared" si="28"/>
        <v>37232.22</v>
      </c>
      <c r="T344" t="str">
        <f t="shared" si="29"/>
        <v>FAVORABLE</v>
      </c>
    </row>
    <row r="345" spans="1:20" x14ac:dyDescent="0.25">
      <c r="A345" s="4">
        <v>41334</v>
      </c>
      <c r="B345" s="5">
        <v>24.14</v>
      </c>
      <c r="C345" s="6">
        <v>0.17469999999999999</v>
      </c>
      <c r="D345" s="7" t="s">
        <v>3</v>
      </c>
      <c r="E345" s="8">
        <v>1911.2825</v>
      </c>
      <c r="F345" s="7">
        <v>3</v>
      </c>
      <c r="G345" s="7">
        <v>6</v>
      </c>
      <c r="H345" s="7" t="s">
        <v>40</v>
      </c>
      <c r="I345" s="8">
        <f t="shared" si="25"/>
        <v>1952.8925000000002</v>
      </c>
      <c r="J345" s="9">
        <v>17.47</v>
      </c>
      <c r="K345" s="7">
        <v>2013</v>
      </c>
      <c r="L345" s="7" t="s">
        <v>19</v>
      </c>
      <c r="M345" s="8">
        <v>65.09641666666667</v>
      </c>
      <c r="N345" s="7">
        <v>5</v>
      </c>
      <c r="O345" t="s">
        <v>31</v>
      </c>
      <c r="P345" s="2">
        <f t="shared" si="26"/>
        <v>325.48208333333332</v>
      </c>
      <c r="Q345" s="2">
        <f t="shared" si="27"/>
        <v>9764.4624999999996</v>
      </c>
      <c r="R345" s="12">
        <f>VLOOKUP(O345,'YEARLY BUDGET'!A:B,2,FALSE)</f>
        <v>82000</v>
      </c>
      <c r="S345" s="27">
        <f t="shared" si="28"/>
        <v>72235.537500000006</v>
      </c>
      <c r="T345" t="str">
        <f t="shared" si="29"/>
        <v>FAVORABLE</v>
      </c>
    </row>
    <row r="346" spans="1:20" x14ac:dyDescent="0.25">
      <c r="A346" s="4">
        <v>41334</v>
      </c>
      <c r="B346" s="5">
        <v>24.14</v>
      </c>
      <c r="C346" s="6">
        <v>0.17469999999999999</v>
      </c>
      <c r="D346" s="7" t="s">
        <v>4</v>
      </c>
      <c r="E346" s="8">
        <v>7652.375</v>
      </c>
      <c r="F346" s="7">
        <v>3</v>
      </c>
      <c r="G346" s="7">
        <v>6</v>
      </c>
      <c r="H346" s="7" t="s">
        <v>40</v>
      </c>
      <c r="I346" s="8">
        <f t="shared" si="25"/>
        <v>7693.9850000000006</v>
      </c>
      <c r="J346" s="9">
        <v>17.47</v>
      </c>
      <c r="K346" s="7">
        <v>2013</v>
      </c>
      <c r="L346" s="7" t="s">
        <v>19</v>
      </c>
      <c r="M346" s="8">
        <v>256.46616666666671</v>
      </c>
      <c r="N346" s="7">
        <v>2</v>
      </c>
      <c r="O346" t="s">
        <v>28</v>
      </c>
      <c r="P346" s="2">
        <f t="shared" si="26"/>
        <v>512.93233333333342</v>
      </c>
      <c r="Q346" s="2">
        <f t="shared" si="27"/>
        <v>15387.970000000003</v>
      </c>
      <c r="R346" s="12">
        <f>VLOOKUP(O346,'YEARLY BUDGET'!A:B,2,FALSE)</f>
        <v>16500</v>
      </c>
      <c r="S346" s="27">
        <f t="shared" si="28"/>
        <v>1112.029999999997</v>
      </c>
      <c r="T346" t="str">
        <f t="shared" si="29"/>
        <v>FAVORABLE</v>
      </c>
    </row>
    <row r="347" spans="1:20" x14ac:dyDescent="0.25">
      <c r="A347" s="4">
        <v>41334</v>
      </c>
      <c r="B347" s="5">
        <v>24.14</v>
      </c>
      <c r="C347" s="6">
        <v>0.17469999999999999</v>
      </c>
      <c r="D347" s="7" t="s">
        <v>5</v>
      </c>
      <c r="E347" s="8">
        <v>16731.7</v>
      </c>
      <c r="F347" s="7">
        <v>3</v>
      </c>
      <c r="G347" s="7">
        <v>6</v>
      </c>
      <c r="H347" s="7" t="s">
        <v>40</v>
      </c>
      <c r="I347" s="8">
        <f t="shared" si="25"/>
        <v>16773.310000000001</v>
      </c>
      <c r="J347" s="9">
        <v>17.47</v>
      </c>
      <c r="K347" s="7">
        <v>2013</v>
      </c>
      <c r="L347" s="7" t="s">
        <v>19</v>
      </c>
      <c r="M347" s="8">
        <v>559.11033333333341</v>
      </c>
      <c r="N347" s="7">
        <v>6</v>
      </c>
      <c r="O347" t="s">
        <v>32</v>
      </c>
      <c r="P347" s="2">
        <f t="shared" si="26"/>
        <v>3354.6620000000003</v>
      </c>
      <c r="Q347" s="2">
        <f t="shared" si="27"/>
        <v>100639.86000000002</v>
      </c>
      <c r="R347" s="12">
        <f>VLOOKUP(O347,'YEARLY BUDGET'!A:B,2,FALSE)</f>
        <v>37500</v>
      </c>
      <c r="S347" s="27">
        <f t="shared" si="28"/>
        <v>-63139.860000000015</v>
      </c>
      <c r="T347" t="str">
        <f t="shared" si="29"/>
        <v>UNFAVORABLE</v>
      </c>
    </row>
    <row r="348" spans="1:20" x14ac:dyDescent="0.25">
      <c r="A348" s="4">
        <v>41334</v>
      </c>
      <c r="B348" s="5">
        <v>24.14</v>
      </c>
      <c r="C348" s="6">
        <v>0.17469999999999999</v>
      </c>
      <c r="D348" s="7" t="s">
        <v>6</v>
      </c>
      <c r="E348" s="8">
        <v>3.81</v>
      </c>
      <c r="F348" s="7">
        <v>3</v>
      </c>
      <c r="G348" s="7">
        <v>6</v>
      </c>
      <c r="H348" s="7" t="s">
        <v>40</v>
      </c>
      <c r="I348" s="8">
        <f t="shared" si="25"/>
        <v>45.42</v>
      </c>
      <c r="J348" s="9">
        <v>17.47</v>
      </c>
      <c r="K348" s="7">
        <v>2013</v>
      </c>
      <c r="L348" s="7" t="s">
        <v>19</v>
      </c>
      <c r="M348" s="8">
        <v>1.514</v>
      </c>
      <c r="N348" s="7">
        <v>6</v>
      </c>
      <c r="O348" t="s">
        <v>32</v>
      </c>
      <c r="P348" s="2">
        <f t="shared" si="26"/>
        <v>9.0839999999999996</v>
      </c>
      <c r="Q348" s="2">
        <f t="shared" si="27"/>
        <v>272.52</v>
      </c>
      <c r="R348" s="12">
        <f>VLOOKUP(O348,'YEARLY BUDGET'!A:B,2,FALSE)</f>
        <v>37500</v>
      </c>
      <c r="S348" s="27">
        <f t="shared" si="28"/>
        <v>37227.480000000003</v>
      </c>
      <c r="T348" t="str">
        <f t="shared" si="29"/>
        <v>FAVORABLE</v>
      </c>
    </row>
    <row r="349" spans="1:20" x14ac:dyDescent="0.25">
      <c r="A349" s="4">
        <v>41365</v>
      </c>
      <c r="B349" s="5">
        <v>24.21</v>
      </c>
      <c r="C349" s="6">
        <v>0.12959999999999999</v>
      </c>
      <c r="D349" s="7" t="s">
        <v>3</v>
      </c>
      <c r="E349" s="8">
        <v>1861.0238095238101</v>
      </c>
      <c r="F349" s="7">
        <v>4</v>
      </c>
      <c r="G349" s="7">
        <v>2</v>
      </c>
      <c r="H349" s="7" t="s">
        <v>41</v>
      </c>
      <c r="I349" s="8">
        <f t="shared" si="25"/>
        <v>1898.1938095238102</v>
      </c>
      <c r="J349" s="9">
        <v>12.959999999999999</v>
      </c>
      <c r="K349" s="7">
        <v>2013</v>
      </c>
      <c r="L349" s="7" t="s">
        <v>15</v>
      </c>
      <c r="M349" s="8">
        <v>63.273126984127003</v>
      </c>
      <c r="N349" s="7">
        <v>2</v>
      </c>
      <c r="O349" t="s">
        <v>28</v>
      </c>
      <c r="P349" s="2">
        <f t="shared" si="26"/>
        <v>126.54625396825401</v>
      </c>
      <c r="Q349" s="2">
        <f t="shared" si="27"/>
        <v>3796.3876190476203</v>
      </c>
      <c r="R349" s="12">
        <f>VLOOKUP(O349,'YEARLY BUDGET'!A:B,2,FALSE)</f>
        <v>16500</v>
      </c>
      <c r="S349" s="27">
        <f t="shared" si="28"/>
        <v>12703.61238095238</v>
      </c>
      <c r="T349" t="str">
        <f t="shared" si="29"/>
        <v>FAVORABLE</v>
      </c>
    </row>
    <row r="350" spans="1:20" x14ac:dyDescent="0.25">
      <c r="A350" s="4">
        <v>41365</v>
      </c>
      <c r="B350" s="5">
        <v>24.21</v>
      </c>
      <c r="C350" s="6">
        <v>0.12959999999999999</v>
      </c>
      <c r="D350" s="7" t="s">
        <v>4</v>
      </c>
      <c r="E350" s="8">
        <v>7221.1619047618997</v>
      </c>
      <c r="F350" s="7">
        <v>4</v>
      </c>
      <c r="G350" s="7">
        <v>2</v>
      </c>
      <c r="H350" s="7" t="s">
        <v>41</v>
      </c>
      <c r="I350" s="8">
        <f t="shared" si="25"/>
        <v>7258.3319047618998</v>
      </c>
      <c r="J350" s="9">
        <v>12.959999999999999</v>
      </c>
      <c r="K350" s="7">
        <v>2013</v>
      </c>
      <c r="L350" s="7" t="s">
        <v>15</v>
      </c>
      <c r="M350" s="8">
        <v>241.94439682539667</v>
      </c>
      <c r="N350" s="7">
        <v>8</v>
      </c>
      <c r="O350" t="s">
        <v>34</v>
      </c>
      <c r="P350" s="2">
        <f t="shared" si="26"/>
        <v>1935.5551746031733</v>
      </c>
      <c r="Q350" s="2">
        <f t="shared" si="27"/>
        <v>58066.655238095198</v>
      </c>
      <c r="R350" s="12">
        <f>VLOOKUP(O350,'YEARLY BUDGET'!A:B,2,FALSE)</f>
        <v>61200</v>
      </c>
      <c r="S350" s="27">
        <f t="shared" si="28"/>
        <v>3133.344761904802</v>
      </c>
      <c r="T350" t="str">
        <f t="shared" si="29"/>
        <v>FAVORABLE</v>
      </c>
    </row>
    <row r="351" spans="1:20" x14ac:dyDescent="0.25">
      <c r="A351" s="4">
        <v>41365</v>
      </c>
      <c r="B351" s="5">
        <v>24.21</v>
      </c>
      <c r="C351" s="6">
        <v>0.12959999999999999</v>
      </c>
      <c r="D351" s="7" t="s">
        <v>5</v>
      </c>
      <c r="E351" s="8">
        <v>15629.309523809499</v>
      </c>
      <c r="F351" s="7">
        <v>4</v>
      </c>
      <c r="G351" s="7">
        <v>2</v>
      </c>
      <c r="H351" s="7" t="s">
        <v>41</v>
      </c>
      <c r="I351" s="8">
        <f t="shared" si="25"/>
        <v>15666.479523809498</v>
      </c>
      <c r="J351" s="9">
        <v>12.959999999999999</v>
      </c>
      <c r="K351" s="7">
        <v>2013</v>
      </c>
      <c r="L351" s="7" t="s">
        <v>15</v>
      </c>
      <c r="M351" s="8">
        <v>522.21598412698324</v>
      </c>
      <c r="N351" s="7">
        <v>3</v>
      </c>
      <c r="O351" t="s">
        <v>29</v>
      </c>
      <c r="P351" s="2">
        <f t="shared" si="26"/>
        <v>1566.6479523809498</v>
      </c>
      <c r="Q351" s="2">
        <f t="shared" si="27"/>
        <v>46999.438571428494</v>
      </c>
      <c r="R351" s="12">
        <f>VLOOKUP(O351,'YEARLY BUDGET'!A:B,2,FALSE)</f>
        <v>14750</v>
      </c>
      <c r="S351" s="27">
        <f t="shared" si="28"/>
        <v>-32249.438571428494</v>
      </c>
      <c r="T351" t="str">
        <f t="shared" si="29"/>
        <v>UNFAVORABLE</v>
      </c>
    </row>
    <row r="352" spans="1:20" x14ac:dyDescent="0.25">
      <c r="A352" s="4">
        <v>41365</v>
      </c>
      <c r="B352" s="5">
        <v>24.21</v>
      </c>
      <c r="C352" s="6">
        <v>0.12959999999999999</v>
      </c>
      <c r="D352" s="7" t="s">
        <v>6</v>
      </c>
      <c r="E352" s="8">
        <v>4.17</v>
      </c>
      <c r="F352" s="7">
        <v>4</v>
      </c>
      <c r="G352" s="7">
        <v>2</v>
      </c>
      <c r="H352" s="7" t="s">
        <v>41</v>
      </c>
      <c r="I352" s="8">
        <f t="shared" si="25"/>
        <v>41.34</v>
      </c>
      <c r="J352" s="9">
        <v>12.959999999999999</v>
      </c>
      <c r="K352" s="7">
        <v>2013</v>
      </c>
      <c r="L352" s="7" t="s">
        <v>15</v>
      </c>
      <c r="M352" s="8">
        <v>1.3780000000000001</v>
      </c>
      <c r="N352" s="7">
        <v>7</v>
      </c>
      <c r="O352" t="s">
        <v>33</v>
      </c>
      <c r="P352" s="2">
        <f t="shared" si="26"/>
        <v>9.6460000000000008</v>
      </c>
      <c r="Q352" s="2">
        <f t="shared" si="27"/>
        <v>289.38</v>
      </c>
      <c r="R352" s="12">
        <f>VLOOKUP(O352,'YEARLY BUDGET'!A:B,2,FALSE)</f>
        <v>9600</v>
      </c>
      <c r="S352" s="27">
        <f t="shared" si="28"/>
        <v>9310.6200000000008</v>
      </c>
      <c r="T352" t="str">
        <f t="shared" si="29"/>
        <v>FAVORABLE</v>
      </c>
    </row>
    <row r="353" spans="1:20" x14ac:dyDescent="0.25">
      <c r="A353" s="4">
        <v>41395</v>
      </c>
      <c r="B353" s="5">
        <v>24.3</v>
      </c>
      <c r="C353" s="6">
        <v>0.27379999999999999</v>
      </c>
      <c r="D353" s="7" t="s">
        <v>3</v>
      </c>
      <c r="E353" s="8">
        <v>1832.57142857143</v>
      </c>
      <c r="F353" s="7">
        <v>5</v>
      </c>
      <c r="G353" s="7">
        <v>4</v>
      </c>
      <c r="H353" s="7" t="s">
        <v>42</v>
      </c>
      <c r="I353" s="8">
        <f t="shared" si="25"/>
        <v>1884.2514285714301</v>
      </c>
      <c r="J353" s="9">
        <v>27.38</v>
      </c>
      <c r="K353" s="7">
        <v>2013</v>
      </c>
      <c r="L353" s="7" t="s">
        <v>17</v>
      </c>
      <c r="M353" s="8">
        <v>62.808380952381</v>
      </c>
      <c r="N353" s="7">
        <v>2</v>
      </c>
      <c r="O353" t="s">
        <v>28</v>
      </c>
      <c r="P353" s="2">
        <f t="shared" si="26"/>
        <v>125.616761904762</v>
      </c>
      <c r="Q353" s="2">
        <f t="shared" si="27"/>
        <v>3768.5028571428602</v>
      </c>
      <c r="R353" s="12">
        <f>VLOOKUP(O353,'YEARLY BUDGET'!A:B,2,FALSE)</f>
        <v>16500</v>
      </c>
      <c r="S353" s="27">
        <f t="shared" si="28"/>
        <v>12731.497142857141</v>
      </c>
      <c r="T353" t="str">
        <f t="shared" si="29"/>
        <v>FAVORABLE</v>
      </c>
    </row>
    <row r="354" spans="1:20" x14ac:dyDescent="0.25">
      <c r="A354" s="4">
        <v>41395</v>
      </c>
      <c r="B354" s="5">
        <v>24.3</v>
      </c>
      <c r="C354" s="6">
        <v>0.27379999999999999</v>
      </c>
      <c r="D354" s="7" t="s">
        <v>4</v>
      </c>
      <c r="E354" s="8">
        <v>7248.7142857142899</v>
      </c>
      <c r="F354" s="7">
        <v>5</v>
      </c>
      <c r="G354" s="7">
        <v>4</v>
      </c>
      <c r="H354" s="7" t="s">
        <v>42</v>
      </c>
      <c r="I354" s="8">
        <f t="shared" si="25"/>
        <v>7300.3942857142902</v>
      </c>
      <c r="J354" s="9">
        <v>27.38</v>
      </c>
      <c r="K354" s="7">
        <v>2013</v>
      </c>
      <c r="L354" s="7" t="s">
        <v>17</v>
      </c>
      <c r="M354" s="8">
        <v>243.34647619047635</v>
      </c>
      <c r="N354" s="7">
        <v>8</v>
      </c>
      <c r="O354" t="s">
        <v>34</v>
      </c>
      <c r="P354" s="2">
        <f t="shared" si="26"/>
        <v>1946.7718095238108</v>
      </c>
      <c r="Q354" s="2">
        <f t="shared" si="27"/>
        <v>58403.154285714321</v>
      </c>
      <c r="R354" s="12">
        <f>VLOOKUP(O354,'YEARLY BUDGET'!A:B,2,FALSE)</f>
        <v>61200</v>
      </c>
      <c r="S354" s="27">
        <f t="shared" si="28"/>
        <v>2796.8457142856787</v>
      </c>
      <c r="T354" t="str">
        <f t="shared" si="29"/>
        <v>FAVORABLE</v>
      </c>
    </row>
    <row r="355" spans="1:20" x14ac:dyDescent="0.25">
      <c r="A355" s="4">
        <v>41395</v>
      </c>
      <c r="B355" s="5">
        <v>24.3</v>
      </c>
      <c r="C355" s="6">
        <v>0.27379999999999999</v>
      </c>
      <c r="D355" s="7" t="s">
        <v>5</v>
      </c>
      <c r="E355" s="8">
        <v>14948.2261904762</v>
      </c>
      <c r="F355" s="7">
        <v>5</v>
      </c>
      <c r="G355" s="7">
        <v>4</v>
      </c>
      <c r="H355" s="7" t="s">
        <v>42</v>
      </c>
      <c r="I355" s="8">
        <f t="shared" si="25"/>
        <v>14999.906190476198</v>
      </c>
      <c r="J355" s="9">
        <v>27.38</v>
      </c>
      <c r="K355" s="7">
        <v>2013</v>
      </c>
      <c r="L355" s="7" t="s">
        <v>17</v>
      </c>
      <c r="M355" s="8">
        <v>499.99687301587329</v>
      </c>
      <c r="N355" s="7">
        <v>10</v>
      </c>
      <c r="O355" t="s">
        <v>35</v>
      </c>
      <c r="P355" s="2">
        <f t="shared" si="26"/>
        <v>4999.9687301587328</v>
      </c>
      <c r="Q355" s="2">
        <f t="shared" si="27"/>
        <v>149999.061904762</v>
      </c>
      <c r="R355" s="12">
        <f>VLOOKUP(O355,'YEARLY BUDGET'!A:B,2,FALSE)</f>
        <v>7800</v>
      </c>
      <c r="S355" s="27">
        <f t="shared" si="28"/>
        <v>-142199.061904762</v>
      </c>
      <c r="T355" t="str">
        <f t="shared" si="29"/>
        <v>UNFAVORABLE</v>
      </c>
    </row>
    <row r="356" spans="1:20" x14ac:dyDescent="0.25">
      <c r="A356" s="4">
        <v>41395</v>
      </c>
      <c r="B356" s="5">
        <v>24.3</v>
      </c>
      <c r="C356" s="6">
        <v>0.27379999999999999</v>
      </c>
      <c r="D356" s="7" t="s">
        <v>6</v>
      </c>
      <c r="E356" s="8">
        <v>4.04</v>
      </c>
      <c r="F356" s="7">
        <v>5</v>
      </c>
      <c r="G356" s="7">
        <v>4</v>
      </c>
      <c r="H356" s="7" t="s">
        <v>42</v>
      </c>
      <c r="I356" s="8">
        <f t="shared" si="25"/>
        <v>55.72</v>
      </c>
      <c r="J356" s="9">
        <v>27.38</v>
      </c>
      <c r="K356" s="7">
        <v>2013</v>
      </c>
      <c r="L356" s="7" t="s">
        <v>17</v>
      </c>
      <c r="M356" s="8">
        <v>1.8573333333333333</v>
      </c>
      <c r="N356" s="7">
        <v>6</v>
      </c>
      <c r="O356" t="s">
        <v>32</v>
      </c>
      <c r="P356" s="2">
        <f t="shared" si="26"/>
        <v>11.144</v>
      </c>
      <c r="Q356" s="2">
        <f t="shared" si="27"/>
        <v>334.32</v>
      </c>
      <c r="R356" s="12">
        <f>VLOOKUP(O356,'YEARLY BUDGET'!A:B,2,FALSE)</f>
        <v>37500</v>
      </c>
      <c r="S356" s="27">
        <f t="shared" si="28"/>
        <v>37165.68</v>
      </c>
      <c r="T356" t="str">
        <f t="shared" si="29"/>
        <v>FAVORABLE</v>
      </c>
    </row>
    <row r="357" spans="1:20" x14ac:dyDescent="0.25">
      <c r="A357" s="4">
        <v>41426</v>
      </c>
      <c r="B357" s="5">
        <v>24.35</v>
      </c>
      <c r="C357" s="6">
        <v>0.14990000000000001</v>
      </c>
      <c r="D357" s="7" t="s">
        <v>3</v>
      </c>
      <c r="E357" s="8">
        <v>1814.5374999999999</v>
      </c>
      <c r="F357" s="7">
        <v>6</v>
      </c>
      <c r="G357" s="7">
        <v>7</v>
      </c>
      <c r="H357" s="7" t="s">
        <v>43</v>
      </c>
      <c r="I357" s="8">
        <f t="shared" si="25"/>
        <v>1853.8774999999998</v>
      </c>
      <c r="J357" s="9">
        <v>14.99</v>
      </c>
      <c r="K357" s="7">
        <v>2013</v>
      </c>
      <c r="L357" s="7" t="s">
        <v>20</v>
      </c>
      <c r="M357" s="8">
        <v>61.795916666666663</v>
      </c>
      <c r="N357" s="7">
        <v>10</v>
      </c>
      <c r="O357" t="s">
        <v>35</v>
      </c>
      <c r="P357" s="2">
        <f t="shared" si="26"/>
        <v>617.95916666666665</v>
      </c>
      <c r="Q357" s="2">
        <f t="shared" si="27"/>
        <v>18538.774999999998</v>
      </c>
      <c r="R357" s="12">
        <f>VLOOKUP(O357,'YEARLY BUDGET'!A:B,2,FALSE)</f>
        <v>7800</v>
      </c>
      <c r="S357" s="27">
        <f t="shared" si="28"/>
        <v>-10738.774999999998</v>
      </c>
      <c r="T357" t="str">
        <f t="shared" si="29"/>
        <v>UNFAVORABLE</v>
      </c>
    </row>
    <row r="358" spans="1:20" x14ac:dyDescent="0.25">
      <c r="A358" s="4">
        <v>41426</v>
      </c>
      <c r="B358" s="5">
        <v>24.35</v>
      </c>
      <c r="C358" s="6">
        <v>0.14990000000000001</v>
      </c>
      <c r="D358" s="7" t="s">
        <v>4</v>
      </c>
      <c r="E358" s="8">
        <v>7000.2375000000002</v>
      </c>
      <c r="F358" s="7">
        <v>6</v>
      </c>
      <c r="G358" s="7">
        <v>7</v>
      </c>
      <c r="H358" s="7" t="s">
        <v>43</v>
      </c>
      <c r="I358" s="8">
        <f t="shared" si="25"/>
        <v>7039.5775000000003</v>
      </c>
      <c r="J358" s="9">
        <v>14.99</v>
      </c>
      <c r="K358" s="7">
        <v>2013</v>
      </c>
      <c r="L358" s="7" t="s">
        <v>20</v>
      </c>
      <c r="M358" s="8">
        <v>234.65258333333335</v>
      </c>
      <c r="N358" s="7">
        <v>10</v>
      </c>
      <c r="O358" t="s">
        <v>35</v>
      </c>
      <c r="P358" s="2">
        <f t="shared" si="26"/>
        <v>2346.5258333333336</v>
      </c>
      <c r="Q358" s="2">
        <f t="shared" si="27"/>
        <v>70395.775000000009</v>
      </c>
      <c r="R358" s="12">
        <f>VLOOKUP(O358,'YEARLY BUDGET'!A:B,2,FALSE)</f>
        <v>7800</v>
      </c>
      <c r="S358" s="27">
        <f t="shared" si="28"/>
        <v>-62595.775000000009</v>
      </c>
      <c r="T358" t="str">
        <f t="shared" si="29"/>
        <v>UNFAVORABLE</v>
      </c>
    </row>
    <row r="359" spans="1:20" x14ac:dyDescent="0.25">
      <c r="A359" s="4">
        <v>41426</v>
      </c>
      <c r="B359" s="5">
        <v>24.35</v>
      </c>
      <c r="C359" s="6">
        <v>0.14990000000000001</v>
      </c>
      <c r="D359" s="7" t="s">
        <v>5</v>
      </c>
      <c r="E359" s="8">
        <v>14280.275</v>
      </c>
      <c r="F359" s="7">
        <v>6</v>
      </c>
      <c r="G359" s="7">
        <v>7</v>
      </c>
      <c r="H359" s="7" t="s">
        <v>43</v>
      </c>
      <c r="I359" s="8">
        <f t="shared" si="25"/>
        <v>14319.615</v>
      </c>
      <c r="J359" s="9">
        <v>14.99</v>
      </c>
      <c r="K359" s="7">
        <v>2013</v>
      </c>
      <c r="L359" s="7" t="s">
        <v>20</v>
      </c>
      <c r="M359" s="8">
        <v>477.32049999999998</v>
      </c>
      <c r="N359" s="7">
        <v>8</v>
      </c>
      <c r="O359" t="s">
        <v>34</v>
      </c>
      <c r="P359" s="2">
        <f t="shared" si="26"/>
        <v>3818.5639999999999</v>
      </c>
      <c r="Q359" s="2">
        <f t="shared" si="27"/>
        <v>114556.92</v>
      </c>
      <c r="R359" s="12">
        <f>VLOOKUP(O359,'YEARLY BUDGET'!A:B,2,FALSE)</f>
        <v>61200</v>
      </c>
      <c r="S359" s="27">
        <f t="shared" si="28"/>
        <v>-53356.92</v>
      </c>
      <c r="T359" t="str">
        <f t="shared" si="29"/>
        <v>UNFAVORABLE</v>
      </c>
    </row>
    <row r="360" spans="1:20" x14ac:dyDescent="0.25">
      <c r="A360" s="4">
        <v>41426</v>
      </c>
      <c r="B360" s="5">
        <v>24.35</v>
      </c>
      <c r="C360" s="6">
        <v>0.14990000000000001</v>
      </c>
      <c r="D360" s="7" t="s">
        <v>6</v>
      </c>
      <c r="E360" s="8">
        <v>3.83</v>
      </c>
      <c r="F360" s="7">
        <v>6</v>
      </c>
      <c r="G360" s="7">
        <v>7</v>
      </c>
      <c r="H360" s="7" t="s">
        <v>43</v>
      </c>
      <c r="I360" s="8">
        <f t="shared" si="25"/>
        <v>43.17</v>
      </c>
      <c r="J360" s="9">
        <v>14.99</v>
      </c>
      <c r="K360" s="7">
        <v>2013</v>
      </c>
      <c r="L360" s="7" t="s">
        <v>20</v>
      </c>
      <c r="M360" s="8">
        <v>1.4390000000000001</v>
      </c>
      <c r="N360" s="7">
        <v>1</v>
      </c>
      <c r="O360" t="s">
        <v>27</v>
      </c>
      <c r="P360" s="2">
        <f t="shared" si="26"/>
        <v>1.4390000000000001</v>
      </c>
      <c r="Q360" s="2">
        <f t="shared" si="27"/>
        <v>43.17</v>
      </c>
      <c r="R360" s="12">
        <f>VLOOKUP(O360,'YEARLY BUDGET'!A:B,2,FALSE)</f>
        <v>28000</v>
      </c>
      <c r="S360" s="27">
        <f t="shared" si="28"/>
        <v>27956.83</v>
      </c>
      <c r="T360" t="str">
        <f t="shared" si="29"/>
        <v>FAVORABLE</v>
      </c>
    </row>
    <row r="361" spans="1:20" x14ac:dyDescent="0.25">
      <c r="A361" s="4">
        <v>41456</v>
      </c>
      <c r="B361" s="5">
        <v>24.35</v>
      </c>
      <c r="C361" s="6">
        <v>0.15859999999999999</v>
      </c>
      <c r="D361" s="7" t="s">
        <v>3</v>
      </c>
      <c r="E361" s="8">
        <v>1769.6086956521699</v>
      </c>
      <c r="F361" s="7">
        <v>7</v>
      </c>
      <c r="G361" s="7">
        <v>2</v>
      </c>
      <c r="H361" s="7" t="s">
        <v>44</v>
      </c>
      <c r="I361" s="8">
        <f t="shared" si="25"/>
        <v>1809.8186956521697</v>
      </c>
      <c r="J361" s="9">
        <v>15.86</v>
      </c>
      <c r="K361" s="7">
        <v>2013</v>
      </c>
      <c r="L361" s="7" t="s">
        <v>15</v>
      </c>
      <c r="M361" s="8">
        <v>60.327289855072323</v>
      </c>
      <c r="N361" s="7">
        <v>8</v>
      </c>
      <c r="O361" t="s">
        <v>34</v>
      </c>
      <c r="P361" s="2">
        <f t="shared" si="26"/>
        <v>482.61831884057858</v>
      </c>
      <c r="Q361" s="2">
        <f t="shared" si="27"/>
        <v>14478.549565217358</v>
      </c>
      <c r="R361" s="12">
        <f>VLOOKUP(O361,'YEARLY BUDGET'!A:B,2,FALSE)</f>
        <v>61200</v>
      </c>
      <c r="S361" s="27">
        <f t="shared" si="28"/>
        <v>46721.450434782644</v>
      </c>
      <c r="T361" t="str">
        <f t="shared" si="29"/>
        <v>FAVORABLE</v>
      </c>
    </row>
    <row r="362" spans="1:20" x14ac:dyDescent="0.25">
      <c r="A362" s="4">
        <v>41456</v>
      </c>
      <c r="B362" s="5">
        <v>24.35</v>
      </c>
      <c r="C362" s="6">
        <v>0.15859999999999999</v>
      </c>
      <c r="D362" s="7" t="s">
        <v>4</v>
      </c>
      <c r="E362" s="8">
        <v>6906.6413043478296</v>
      </c>
      <c r="F362" s="7">
        <v>7</v>
      </c>
      <c r="G362" s="7">
        <v>2</v>
      </c>
      <c r="H362" s="7" t="s">
        <v>44</v>
      </c>
      <c r="I362" s="8">
        <f t="shared" si="25"/>
        <v>6946.8513043478297</v>
      </c>
      <c r="J362" s="9">
        <v>15.86</v>
      </c>
      <c r="K362" s="7">
        <v>2013</v>
      </c>
      <c r="L362" s="7" t="s">
        <v>15</v>
      </c>
      <c r="M362" s="8">
        <v>231.56171014492764</v>
      </c>
      <c r="N362" s="7">
        <v>1</v>
      </c>
      <c r="O362" t="s">
        <v>27</v>
      </c>
      <c r="P362" s="2">
        <f t="shared" si="26"/>
        <v>231.56171014492764</v>
      </c>
      <c r="Q362" s="2">
        <f t="shared" si="27"/>
        <v>6946.8513043478297</v>
      </c>
      <c r="R362" s="12">
        <f>VLOOKUP(O362,'YEARLY BUDGET'!A:B,2,FALSE)</f>
        <v>28000</v>
      </c>
      <c r="S362" s="27">
        <f t="shared" si="28"/>
        <v>21053.148695652169</v>
      </c>
      <c r="T362" t="str">
        <f t="shared" si="29"/>
        <v>FAVORABLE</v>
      </c>
    </row>
    <row r="363" spans="1:20" x14ac:dyDescent="0.25">
      <c r="A363" s="4">
        <v>41456</v>
      </c>
      <c r="B363" s="5">
        <v>24.35</v>
      </c>
      <c r="C363" s="6">
        <v>0.15859999999999999</v>
      </c>
      <c r="D363" s="7" t="s">
        <v>5</v>
      </c>
      <c r="E363" s="8">
        <v>13750.3152173913</v>
      </c>
      <c r="F363" s="7">
        <v>7</v>
      </c>
      <c r="G363" s="7">
        <v>2</v>
      </c>
      <c r="H363" s="7" t="s">
        <v>44</v>
      </c>
      <c r="I363" s="8">
        <f t="shared" si="25"/>
        <v>13790.525217391301</v>
      </c>
      <c r="J363" s="9">
        <v>15.86</v>
      </c>
      <c r="K363" s="7">
        <v>2013</v>
      </c>
      <c r="L363" s="7" t="s">
        <v>15</v>
      </c>
      <c r="M363" s="8">
        <v>459.68417391304337</v>
      </c>
      <c r="N363" s="7">
        <v>3</v>
      </c>
      <c r="O363" t="s">
        <v>29</v>
      </c>
      <c r="P363" s="2">
        <f t="shared" si="26"/>
        <v>1379.05252173913</v>
      </c>
      <c r="Q363" s="2">
        <f t="shared" si="27"/>
        <v>41371.575652173902</v>
      </c>
      <c r="R363" s="12">
        <f>VLOOKUP(O363,'YEARLY BUDGET'!A:B,2,FALSE)</f>
        <v>14750</v>
      </c>
      <c r="S363" s="27">
        <f t="shared" si="28"/>
        <v>-26621.575652173902</v>
      </c>
      <c r="T363" t="str">
        <f t="shared" si="29"/>
        <v>UNFAVORABLE</v>
      </c>
    </row>
    <row r="364" spans="1:20" x14ac:dyDescent="0.25">
      <c r="A364" s="4">
        <v>41456</v>
      </c>
      <c r="B364" s="5">
        <v>24.35</v>
      </c>
      <c r="C364" s="6">
        <v>0.15859999999999999</v>
      </c>
      <c r="D364" s="7" t="s">
        <v>6</v>
      </c>
      <c r="E364" s="8">
        <v>3.62</v>
      </c>
      <c r="F364" s="7">
        <v>7</v>
      </c>
      <c r="G364" s="7">
        <v>2</v>
      </c>
      <c r="H364" s="7" t="s">
        <v>44</v>
      </c>
      <c r="I364" s="8">
        <f t="shared" si="25"/>
        <v>43.83</v>
      </c>
      <c r="J364" s="9">
        <v>15.86</v>
      </c>
      <c r="K364" s="7">
        <v>2013</v>
      </c>
      <c r="L364" s="7" t="s">
        <v>15</v>
      </c>
      <c r="M364" s="8">
        <v>1.4609999999999999</v>
      </c>
      <c r="N364" s="7">
        <v>2</v>
      </c>
      <c r="O364" t="s">
        <v>28</v>
      </c>
      <c r="P364" s="2">
        <f t="shared" si="26"/>
        <v>2.9219999999999997</v>
      </c>
      <c r="Q364" s="2">
        <f t="shared" si="27"/>
        <v>87.66</v>
      </c>
      <c r="R364" s="12">
        <f>VLOOKUP(O364,'YEARLY BUDGET'!A:B,2,FALSE)</f>
        <v>16500</v>
      </c>
      <c r="S364" s="27">
        <f t="shared" si="28"/>
        <v>16412.34</v>
      </c>
      <c r="T364" t="str">
        <f t="shared" si="29"/>
        <v>FAVORABLE</v>
      </c>
    </row>
    <row r="365" spans="1:20" x14ac:dyDescent="0.25">
      <c r="A365" s="4">
        <v>41487</v>
      </c>
      <c r="B365" s="5">
        <v>24.4</v>
      </c>
      <c r="C365" s="6">
        <v>0.22009999999999999</v>
      </c>
      <c r="D365" s="7" t="s">
        <v>3</v>
      </c>
      <c r="E365" s="8">
        <v>1816.2357142857099</v>
      </c>
      <c r="F365" s="7">
        <v>8</v>
      </c>
      <c r="G365" s="7">
        <v>5</v>
      </c>
      <c r="H365" s="7" t="s">
        <v>45</v>
      </c>
      <c r="I365" s="8">
        <f t="shared" si="25"/>
        <v>1862.64571428571</v>
      </c>
      <c r="J365" s="9">
        <v>22.009999999999998</v>
      </c>
      <c r="K365" s="7">
        <v>2013</v>
      </c>
      <c r="L365" s="7" t="s">
        <v>18</v>
      </c>
      <c r="M365" s="8">
        <v>62.088190476190334</v>
      </c>
      <c r="N365" s="7">
        <v>4</v>
      </c>
      <c r="O365" t="s">
        <v>30</v>
      </c>
      <c r="P365" s="2">
        <f t="shared" si="26"/>
        <v>248.35276190476134</v>
      </c>
      <c r="Q365" s="2">
        <f t="shared" si="27"/>
        <v>7450.5828571428401</v>
      </c>
      <c r="R365" s="12">
        <f>VLOOKUP(O365,'YEARLY BUDGET'!A:B,2,FALSE)</f>
        <v>4200</v>
      </c>
      <c r="S365" s="27">
        <f t="shared" si="28"/>
        <v>-3250.5828571428401</v>
      </c>
      <c r="T365" t="str">
        <f t="shared" si="29"/>
        <v>UNFAVORABLE</v>
      </c>
    </row>
    <row r="366" spans="1:20" x14ac:dyDescent="0.25">
      <c r="A366" s="4">
        <v>41487</v>
      </c>
      <c r="B366" s="5">
        <v>24.4</v>
      </c>
      <c r="C366" s="6">
        <v>0.22009999999999999</v>
      </c>
      <c r="D366" s="7" t="s">
        <v>4</v>
      </c>
      <c r="E366" s="8">
        <v>7186.25</v>
      </c>
      <c r="F366" s="7">
        <v>8</v>
      </c>
      <c r="G366" s="7">
        <v>5</v>
      </c>
      <c r="H366" s="7" t="s">
        <v>45</v>
      </c>
      <c r="I366" s="8">
        <f t="shared" si="25"/>
        <v>7232.66</v>
      </c>
      <c r="J366" s="9">
        <v>22.009999999999998</v>
      </c>
      <c r="K366" s="7">
        <v>2013</v>
      </c>
      <c r="L366" s="7" t="s">
        <v>18</v>
      </c>
      <c r="M366" s="8">
        <v>241.08866666666665</v>
      </c>
      <c r="N366" s="7">
        <v>8</v>
      </c>
      <c r="O366" t="s">
        <v>34</v>
      </c>
      <c r="P366" s="2">
        <f t="shared" si="26"/>
        <v>1928.7093333333332</v>
      </c>
      <c r="Q366" s="2">
        <f t="shared" si="27"/>
        <v>57861.279999999999</v>
      </c>
      <c r="R366" s="12">
        <f>VLOOKUP(O366,'YEARLY BUDGET'!A:B,2,FALSE)</f>
        <v>61200</v>
      </c>
      <c r="S366" s="27">
        <f t="shared" si="28"/>
        <v>3338.7200000000012</v>
      </c>
      <c r="T366" t="str">
        <f t="shared" si="29"/>
        <v>FAVORABLE</v>
      </c>
    </row>
    <row r="367" spans="1:20" x14ac:dyDescent="0.25">
      <c r="A367" s="4">
        <v>41487</v>
      </c>
      <c r="B367" s="5">
        <v>24.4</v>
      </c>
      <c r="C367" s="6">
        <v>0.22009999999999999</v>
      </c>
      <c r="D367" s="7" t="s">
        <v>5</v>
      </c>
      <c r="E367" s="8">
        <v>14308.261904761899</v>
      </c>
      <c r="F367" s="7">
        <v>8</v>
      </c>
      <c r="G367" s="7">
        <v>5</v>
      </c>
      <c r="H367" s="7" t="s">
        <v>45</v>
      </c>
      <c r="I367" s="8">
        <f t="shared" si="25"/>
        <v>14354.671904761899</v>
      </c>
      <c r="J367" s="9">
        <v>22.009999999999998</v>
      </c>
      <c r="K367" s="7">
        <v>2013</v>
      </c>
      <c r="L367" s="7" t="s">
        <v>18</v>
      </c>
      <c r="M367" s="8">
        <v>478.48906349206328</v>
      </c>
      <c r="N367" s="7">
        <v>5</v>
      </c>
      <c r="O367" t="s">
        <v>31</v>
      </c>
      <c r="P367" s="2">
        <f t="shared" si="26"/>
        <v>2392.4453174603163</v>
      </c>
      <c r="Q367" s="2">
        <f t="shared" si="27"/>
        <v>71773.359523809486</v>
      </c>
      <c r="R367" s="12">
        <f>VLOOKUP(O367,'YEARLY BUDGET'!A:B,2,FALSE)</f>
        <v>82000</v>
      </c>
      <c r="S367" s="27">
        <f t="shared" si="28"/>
        <v>10226.640476190514</v>
      </c>
      <c r="T367" t="str">
        <f t="shared" si="29"/>
        <v>FAVORABLE</v>
      </c>
    </row>
    <row r="368" spans="1:20" x14ac:dyDescent="0.25">
      <c r="A368" s="4">
        <v>41487</v>
      </c>
      <c r="B368" s="5">
        <v>24.4</v>
      </c>
      <c r="C368" s="6">
        <v>0.22009999999999999</v>
      </c>
      <c r="D368" s="7" t="s">
        <v>6</v>
      </c>
      <c r="E368" s="8">
        <v>3.43</v>
      </c>
      <c r="F368" s="7">
        <v>8</v>
      </c>
      <c r="G368" s="7">
        <v>5</v>
      </c>
      <c r="H368" s="7" t="s">
        <v>45</v>
      </c>
      <c r="I368" s="8">
        <f t="shared" si="25"/>
        <v>49.839999999999996</v>
      </c>
      <c r="J368" s="9">
        <v>22.009999999999998</v>
      </c>
      <c r="K368" s="7">
        <v>2013</v>
      </c>
      <c r="L368" s="7" t="s">
        <v>18</v>
      </c>
      <c r="M368" s="8">
        <v>1.6613333333333331</v>
      </c>
      <c r="N368" s="7">
        <v>8</v>
      </c>
      <c r="O368" t="s">
        <v>34</v>
      </c>
      <c r="P368" s="2">
        <f t="shared" si="26"/>
        <v>13.290666666666665</v>
      </c>
      <c r="Q368" s="2">
        <f t="shared" si="27"/>
        <v>398.71999999999997</v>
      </c>
      <c r="R368" s="12">
        <f>VLOOKUP(O368,'YEARLY BUDGET'!A:B,2,FALSE)</f>
        <v>61200</v>
      </c>
      <c r="S368" s="27">
        <f t="shared" si="28"/>
        <v>60801.279999999999</v>
      </c>
      <c r="T368" t="str">
        <f t="shared" si="29"/>
        <v>FAVORABLE</v>
      </c>
    </row>
    <row r="369" spans="1:20" x14ac:dyDescent="0.25">
      <c r="A369" s="4">
        <v>41518</v>
      </c>
      <c r="B369" s="5">
        <v>24.47</v>
      </c>
      <c r="C369" s="6">
        <v>0.2006</v>
      </c>
      <c r="D369" s="7" t="s">
        <v>3</v>
      </c>
      <c r="E369" s="8">
        <v>1761.30476190476</v>
      </c>
      <c r="F369" s="7">
        <v>9</v>
      </c>
      <c r="G369" s="7">
        <v>1</v>
      </c>
      <c r="H369" s="7" t="s">
        <v>46</v>
      </c>
      <c r="I369" s="8">
        <f t="shared" si="25"/>
        <v>1805.8347619047599</v>
      </c>
      <c r="J369" s="9">
        <v>20.059999999999999</v>
      </c>
      <c r="K369" s="7">
        <v>2013</v>
      </c>
      <c r="L369" s="7" t="s">
        <v>14</v>
      </c>
      <c r="M369" s="8">
        <v>60.194492063492</v>
      </c>
      <c r="N369" s="7">
        <v>9</v>
      </c>
      <c r="O369" t="s">
        <v>35</v>
      </c>
      <c r="P369" s="2">
        <f t="shared" si="26"/>
        <v>541.75042857142796</v>
      </c>
      <c r="Q369" s="2">
        <f t="shared" si="27"/>
        <v>16252.512857142839</v>
      </c>
      <c r="R369" s="12">
        <f>VLOOKUP(O369,'YEARLY BUDGET'!A:B,2,FALSE)</f>
        <v>7800</v>
      </c>
      <c r="S369" s="27">
        <f t="shared" si="28"/>
        <v>-8452.5128571428395</v>
      </c>
      <c r="T369" t="str">
        <f t="shared" si="29"/>
        <v>UNFAVORABLE</v>
      </c>
    </row>
    <row r="370" spans="1:20" x14ac:dyDescent="0.25">
      <c r="A370" s="4">
        <v>41518</v>
      </c>
      <c r="B370" s="5">
        <v>24.47</v>
      </c>
      <c r="C370" s="6">
        <v>0.2006</v>
      </c>
      <c r="D370" s="7" t="s">
        <v>4</v>
      </c>
      <c r="E370" s="8">
        <v>7159.2690476190501</v>
      </c>
      <c r="F370" s="7">
        <v>9</v>
      </c>
      <c r="G370" s="7">
        <v>1</v>
      </c>
      <c r="H370" s="7" t="s">
        <v>46</v>
      </c>
      <c r="I370" s="8">
        <f t="shared" si="25"/>
        <v>7203.7990476190507</v>
      </c>
      <c r="J370" s="9">
        <v>20.059999999999999</v>
      </c>
      <c r="K370" s="7">
        <v>2013</v>
      </c>
      <c r="L370" s="7" t="s">
        <v>14</v>
      </c>
      <c r="M370" s="8">
        <v>240.12663492063501</v>
      </c>
      <c r="N370" s="7">
        <v>2</v>
      </c>
      <c r="O370" t="s">
        <v>28</v>
      </c>
      <c r="P370" s="2">
        <f t="shared" si="26"/>
        <v>480.25326984127003</v>
      </c>
      <c r="Q370" s="2">
        <f t="shared" si="27"/>
        <v>14407.598095238101</v>
      </c>
      <c r="R370" s="12">
        <f>VLOOKUP(O370,'YEARLY BUDGET'!A:B,2,FALSE)</f>
        <v>16500</v>
      </c>
      <c r="S370" s="27">
        <f t="shared" si="28"/>
        <v>2092.4019047618985</v>
      </c>
      <c r="T370" t="str">
        <f t="shared" si="29"/>
        <v>FAVORABLE</v>
      </c>
    </row>
    <row r="371" spans="1:20" x14ac:dyDescent="0.25">
      <c r="A371" s="4">
        <v>41518</v>
      </c>
      <c r="B371" s="5">
        <v>24.47</v>
      </c>
      <c r="C371" s="6">
        <v>0.2006</v>
      </c>
      <c r="D371" s="7" t="s">
        <v>5</v>
      </c>
      <c r="E371" s="8">
        <v>13801.392857142901</v>
      </c>
      <c r="F371" s="7">
        <v>9</v>
      </c>
      <c r="G371" s="7">
        <v>1</v>
      </c>
      <c r="H371" s="7" t="s">
        <v>46</v>
      </c>
      <c r="I371" s="8">
        <f t="shared" si="25"/>
        <v>13845.922857142899</v>
      </c>
      <c r="J371" s="9">
        <v>20.059999999999999</v>
      </c>
      <c r="K371" s="7">
        <v>2013</v>
      </c>
      <c r="L371" s="7" t="s">
        <v>14</v>
      </c>
      <c r="M371" s="8">
        <v>461.53076190476332</v>
      </c>
      <c r="N371" s="7">
        <v>6</v>
      </c>
      <c r="O371" t="s">
        <v>32</v>
      </c>
      <c r="P371" s="2">
        <f t="shared" si="26"/>
        <v>2769.1845714285801</v>
      </c>
      <c r="Q371" s="2">
        <f t="shared" si="27"/>
        <v>83075.5371428574</v>
      </c>
      <c r="R371" s="12">
        <f>VLOOKUP(O371,'YEARLY BUDGET'!A:B,2,FALSE)</f>
        <v>37500</v>
      </c>
      <c r="S371" s="27">
        <f t="shared" si="28"/>
        <v>-45575.5371428574</v>
      </c>
      <c r="T371" t="str">
        <f t="shared" si="29"/>
        <v>UNFAVORABLE</v>
      </c>
    </row>
    <row r="372" spans="1:20" x14ac:dyDescent="0.25">
      <c r="A372" s="4">
        <v>41518</v>
      </c>
      <c r="B372" s="5">
        <v>24.47</v>
      </c>
      <c r="C372" s="6">
        <v>0.2006</v>
      </c>
      <c r="D372" s="7" t="s">
        <v>6</v>
      </c>
      <c r="E372" s="8">
        <v>3.62</v>
      </c>
      <c r="F372" s="7">
        <v>9</v>
      </c>
      <c r="G372" s="7">
        <v>1</v>
      </c>
      <c r="H372" s="7" t="s">
        <v>46</v>
      </c>
      <c r="I372" s="8">
        <f t="shared" si="25"/>
        <v>48.15</v>
      </c>
      <c r="J372" s="9">
        <v>20.059999999999999</v>
      </c>
      <c r="K372" s="7">
        <v>2013</v>
      </c>
      <c r="L372" s="7" t="s">
        <v>14</v>
      </c>
      <c r="M372" s="8">
        <v>1.605</v>
      </c>
      <c r="N372" s="7">
        <v>7</v>
      </c>
      <c r="O372" t="s">
        <v>33</v>
      </c>
      <c r="P372" s="2">
        <f t="shared" si="26"/>
        <v>11.234999999999999</v>
      </c>
      <c r="Q372" s="2">
        <f t="shared" si="27"/>
        <v>337.04999999999995</v>
      </c>
      <c r="R372" s="12">
        <f>VLOOKUP(O372,'YEARLY BUDGET'!A:B,2,FALSE)</f>
        <v>9600</v>
      </c>
      <c r="S372" s="27">
        <f t="shared" si="28"/>
        <v>9262.9500000000007</v>
      </c>
      <c r="T372" t="str">
        <f t="shared" si="29"/>
        <v>FAVORABLE</v>
      </c>
    </row>
    <row r="373" spans="1:20" x14ac:dyDescent="0.25">
      <c r="A373" s="4">
        <v>41548</v>
      </c>
      <c r="B373" s="5">
        <v>24.46</v>
      </c>
      <c r="C373" s="6">
        <v>0.22489999999999999</v>
      </c>
      <c r="D373" s="7" t="s">
        <v>3</v>
      </c>
      <c r="E373" s="8">
        <v>1814.5826086956499</v>
      </c>
      <c r="F373" s="7">
        <v>10</v>
      </c>
      <c r="G373" s="7">
        <v>3</v>
      </c>
      <c r="H373" s="7" t="s">
        <v>47</v>
      </c>
      <c r="I373" s="8">
        <f t="shared" si="25"/>
        <v>1861.53260869565</v>
      </c>
      <c r="J373" s="9">
        <v>22.49</v>
      </c>
      <c r="K373" s="7">
        <v>2013</v>
      </c>
      <c r="L373" s="7" t="s">
        <v>16</v>
      </c>
      <c r="M373" s="8">
        <v>62.051086956521665</v>
      </c>
      <c r="N373" s="7">
        <v>2</v>
      </c>
      <c r="O373" t="s">
        <v>28</v>
      </c>
      <c r="P373" s="2">
        <f t="shared" si="26"/>
        <v>124.10217391304333</v>
      </c>
      <c r="Q373" s="2">
        <f t="shared" si="27"/>
        <v>3723.0652173912999</v>
      </c>
      <c r="R373" s="12">
        <f>VLOOKUP(O373,'YEARLY BUDGET'!A:B,2,FALSE)</f>
        <v>16500</v>
      </c>
      <c r="S373" s="27">
        <f t="shared" si="28"/>
        <v>12776.9347826087</v>
      </c>
      <c r="T373" t="str">
        <f t="shared" si="29"/>
        <v>FAVORABLE</v>
      </c>
    </row>
    <row r="374" spans="1:20" x14ac:dyDescent="0.25">
      <c r="A374" s="4">
        <v>41548</v>
      </c>
      <c r="B374" s="5">
        <v>24.46</v>
      </c>
      <c r="C374" s="6">
        <v>0.22489999999999999</v>
      </c>
      <c r="D374" s="7" t="s">
        <v>4</v>
      </c>
      <c r="E374" s="8">
        <v>7203.0217391304304</v>
      </c>
      <c r="F374" s="7">
        <v>10</v>
      </c>
      <c r="G374" s="7">
        <v>3</v>
      </c>
      <c r="H374" s="7" t="s">
        <v>47</v>
      </c>
      <c r="I374" s="8">
        <f t="shared" si="25"/>
        <v>7249.9717391304303</v>
      </c>
      <c r="J374" s="9">
        <v>22.49</v>
      </c>
      <c r="K374" s="7">
        <v>2013</v>
      </c>
      <c r="L374" s="7" t="s">
        <v>16</v>
      </c>
      <c r="M374" s="8">
        <v>241.665724637681</v>
      </c>
      <c r="N374" s="7">
        <v>10</v>
      </c>
      <c r="O374" t="s">
        <v>35</v>
      </c>
      <c r="P374" s="2">
        <f t="shared" si="26"/>
        <v>2416.6572463768098</v>
      </c>
      <c r="Q374" s="2">
        <f t="shared" si="27"/>
        <v>72499.717391304293</v>
      </c>
      <c r="R374" s="12">
        <f>VLOOKUP(O374,'YEARLY BUDGET'!A:B,2,FALSE)</f>
        <v>7800</v>
      </c>
      <c r="S374" s="27">
        <f t="shared" si="28"/>
        <v>-64699.717391304293</v>
      </c>
      <c r="T374" t="str">
        <f t="shared" si="29"/>
        <v>UNFAVORABLE</v>
      </c>
    </row>
    <row r="375" spans="1:20" x14ac:dyDescent="0.25">
      <c r="A375" s="4">
        <v>41548</v>
      </c>
      <c r="B375" s="5">
        <v>24.46</v>
      </c>
      <c r="C375" s="6">
        <v>0.22489999999999999</v>
      </c>
      <c r="D375" s="7" t="s">
        <v>5</v>
      </c>
      <c r="E375" s="8">
        <v>14117.652173913</v>
      </c>
      <c r="F375" s="7">
        <v>10</v>
      </c>
      <c r="G375" s="7">
        <v>3</v>
      </c>
      <c r="H375" s="7" t="s">
        <v>47</v>
      </c>
      <c r="I375" s="8">
        <f t="shared" si="25"/>
        <v>14164.602173912999</v>
      </c>
      <c r="J375" s="9">
        <v>22.49</v>
      </c>
      <c r="K375" s="7">
        <v>2013</v>
      </c>
      <c r="L375" s="7" t="s">
        <v>16</v>
      </c>
      <c r="M375" s="8">
        <v>472.15340579709999</v>
      </c>
      <c r="N375" s="7">
        <v>5</v>
      </c>
      <c r="O375" t="s">
        <v>31</v>
      </c>
      <c r="P375" s="2">
        <f t="shared" si="26"/>
        <v>2360.7670289855</v>
      </c>
      <c r="Q375" s="2">
        <f t="shared" si="27"/>
        <v>70823.010869564998</v>
      </c>
      <c r="R375" s="12">
        <f>VLOOKUP(O375,'YEARLY BUDGET'!A:B,2,FALSE)</f>
        <v>82000</v>
      </c>
      <c r="S375" s="27">
        <f t="shared" si="28"/>
        <v>11176.989130435002</v>
      </c>
      <c r="T375" t="str">
        <f t="shared" si="29"/>
        <v>FAVORABLE</v>
      </c>
    </row>
    <row r="376" spans="1:20" x14ac:dyDescent="0.25">
      <c r="A376" s="4">
        <v>41548</v>
      </c>
      <c r="B376" s="5">
        <v>24.46</v>
      </c>
      <c r="C376" s="6">
        <v>0.22489999999999999</v>
      </c>
      <c r="D376" s="7" t="s">
        <v>6</v>
      </c>
      <c r="E376" s="8">
        <v>3.68</v>
      </c>
      <c r="F376" s="7">
        <v>10</v>
      </c>
      <c r="G376" s="7">
        <v>3</v>
      </c>
      <c r="H376" s="7" t="s">
        <v>47</v>
      </c>
      <c r="I376" s="8">
        <f t="shared" si="25"/>
        <v>50.629999999999995</v>
      </c>
      <c r="J376" s="9">
        <v>22.49</v>
      </c>
      <c r="K376" s="7">
        <v>2013</v>
      </c>
      <c r="L376" s="7" t="s">
        <v>16</v>
      </c>
      <c r="M376" s="8">
        <v>1.6876666666666664</v>
      </c>
      <c r="N376" s="7">
        <v>10</v>
      </c>
      <c r="O376" t="s">
        <v>35</v>
      </c>
      <c r="P376" s="2">
        <f t="shared" si="26"/>
        <v>16.876666666666665</v>
      </c>
      <c r="Q376" s="2">
        <f t="shared" si="27"/>
        <v>506.29999999999995</v>
      </c>
      <c r="R376" s="12">
        <f>VLOOKUP(O376,'YEARLY BUDGET'!A:B,2,FALSE)</f>
        <v>7800</v>
      </c>
      <c r="S376" s="27">
        <f t="shared" si="28"/>
        <v>7293.7</v>
      </c>
      <c r="T376" t="str">
        <f t="shared" si="29"/>
        <v>FAVORABLE</v>
      </c>
    </row>
    <row r="377" spans="1:20" x14ac:dyDescent="0.25">
      <c r="A377" s="4">
        <v>41579</v>
      </c>
      <c r="B377" s="5">
        <v>24.57</v>
      </c>
      <c r="C377" s="6">
        <v>0.16159999999999999</v>
      </c>
      <c r="D377" s="7" t="s">
        <v>3</v>
      </c>
      <c r="E377" s="8">
        <v>1747.9642857142901</v>
      </c>
      <c r="F377" s="7">
        <v>11</v>
      </c>
      <c r="G377" s="7">
        <v>6</v>
      </c>
      <c r="H377" s="7" t="s">
        <v>48</v>
      </c>
      <c r="I377" s="8">
        <f t="shared" si="25"/>
        <v>1788.6942857142901</v>
      </c>
      <c r="J377" s="9">
        <v>16.16</v>
      </c>
      <c r="K377" s="7">
        <v>2013</v>
      </c>
      <c r="L377" s="7" t="s">
        <v>19</v>
      </c>
      <c r="M377" s="8">
        <v>59.623142857143002</v>
      </c>
      <c r="N377" s="7">
        <v>1</v>
      </c>
      <c r="O377" t="s">
        <v>27</v>
      </c>
      <c r="P377" s="2">
        <f t="shared" si="26"/>
        <v>59.623142857143002</v>
      </c>
      <c r="Q377" s="2">
        <f t="shared" si="27"/>
        <v>1788.6942857142901</v>
      </c>
      <c r="R377" s="12">
        <f>VLOOKUP(O377,'YEARLY BUDGET'!A:B,2,FALSE)</f>
        <v>28000</v>
      </c>
      <c r="S377" s="27">
        <f t="shared" si="28"/>
        <v>26211.305714285711</v>
      </c>
      <c r="T377" t="str">
        <f t="shared" si="29"/>
        <v>FAVORABLE</v>
      </c>
    </row>
    <row r="378" spans="1:20" x14ac:dyDescent="0.25">
      <c r="A378" s="4">
        <v>41579</v>
      </c>
      <c r="B378" s="5">
        <v>24.57</v>
      </c>
      <c r="C378" s="6">
        <v>0.16159999999999999</v>
      </c>
      <c r="D378" s="7" t="s">
        <v>4</v>
      </c>
      <c r="E378" s="8">
        <v>7070.6547619047597</v>
      </c>
      <c r="F378" s="7">
        <v>11</v>
      </c>
      <c r="G378" s="7">
        <v>6</v>
      </c>
      <c r="H378" s="7" t="s">
        <v>48</v>
      </c>
      <c r="I378" s="8">
        <f t="shared" si="25"/>
        <v>7111.3847619047592</v>
      </c>
      <c r="J378" s="9">
        <v>16.16</v>
      </c>
      <c r="K378" s="7">
        <v>2013</v>
      </c>
      <c r="L378" s="7" t="s">
        <v>19</v>
      </c>
      <c r="M378" s="8">
        <v>237.04615873015865</v>
      </c>
      <c r="N378" s="7">
        <v>10</v>
      </c>
      <c r="O378" t="s">
        <v>35</v>
      </c>
      <c r="P378" s="2">
        <f t="shared" si="26"/>
        <v>2370.4615873015864</v>
      </c>
      <c r="Q378" s="2">
        <f t="shared" si="27"/>
        <v>71113.847619047592</v>
      </c>
      <c r="R378" s="12">
        <f>VLOOKUP(O378,'YEARLY BUDGET'!A:B,2,FALSE)</f>
        <v>7800</v>
      </c>
      <c r="S378" s="27">
        <f t="shared" si="28"/>
        <v>-63313.847619047592</v>
      </c>
      <c r="T378" t="str">
        <f t="shared" si="29"/>
        <v>UNFAVORABLE</v>
      </c>
    </row>
    <row r="379" spans="1:20" x14ac:dyDescent="0.25">
      <c r="A379" s="4">
        <v>41579</v>
      </c>
      <c r="B379" s="5">
        <v>24.57</v>
      </c>
      <c r="C379" s="6">
        <v>0.16159999999999999</v>
      </c>
      <c r="D379" s="7" t="s">
        <v>5</v>
      </c>
      <c r="E379" s="8">
        <v>13684.011904761899</v>
      </c>
      <c r="F379" s="7">
        <v>11</v>
      </c>
      <c r="G379" s="7">
        <v>6</v>
      </c>
      <c r="H379" s="7" t="s">
        <v>48</v>
      </c>
      <c r="I379" s="8">
        <f t="shared" si="25"/>
        <v>13724.741904761899</v>
      </c>
      <c r="J379" s="9">
        <v>16.16</v>
      </c>
      <c r="K379" s="7">
        <v>2013</v>
      </c>
      <c r="L379" s="7" t="s">
        <v>19</v>
      </c>
      <c r="M379" s="8">
        <v>457.49139682539663</v>
      </c>
      <c r="N379" s="7">
        <v>2</v>
      </c>
      <c r="O379" t="s">
        <v>28</v>
      </c>
      <c r="P379" s="2">
        <f t="shared" si="26"/>
        <v>914.98279365079327</v>
      </c>
      <c r="Q379" s="2">
        <f t="shared" si="27"/>
        <v>27449.483809523797</v>
      </c>
      <c r="R379" s="12">
        <f>VLOOKUP(O379,'YEARLY BUDGET'!A:B,2,FALSE)</f>
        <v>16500</v>
      </c>
      <c r="S379" s="27">
        <f t="shared" si="28"/>
        <v>-10949.483809523797</v>
      </c>
      <c r="T379" t="str">
        <f t="shared" si="29"/>
        <v>UNFAVORABLE</v>
      </c>
    </row>
    <row r="380" spans="1:20" x14ac:dyDescent="0.25">
      <c r="A380" s="4">
        <v>41579</v>
      </c>
      <c r="B380" s="5">
        <v>24.57</v>
      </c>
      <c r="C380" s="6">
        <v>0.16159999999999999</v>
      </c>
      <c r="D380" s="7" t="s">
        <v>6</v>
      </c>
      <c r="E380" s="8">
        <v>3.64</v>
      </c>
      <c r="F380" s="7">
        <v>11</v>
      </c>
      <c r="G380" s="7">
        <v>6</v>
      </c>
      <c r="H380" s="7" t="s">
        <v>48</v>
      </c>
      <c r="I380" s="8">
        <f t="shared" si="25"/>
        <v>44.370000000000005</v>
      </c>
      <c r="J380" s="9">
        <v>16.16</v>
      </c>
      <c r="K380" s="7">
        <v>2013</v>
      </c>
      <c r="L380" s="7" t="s">
        <v>19</v>
      </c>
      <c r="M380" s="8">
        <v>1.4790000000000001</v>
      </c>
      <c r="N380" s="7">
        <v>7</v>
      </c>
      <c r="O380" t="s">
        <v>33</v>
      </c>
      <c r="P380" s="2">
        <f t="shared" si="26"/>
        <v>10.353000000000002</v>
      </c>
      <c r="Q380" s="2">
        <f t="shared" si="27"/>
        <v>310.59000000000003</v>
      </c>
      <c r="R380" s="12">
        <f>VLOOKUP(O380,'YEARLY BUDGET'!A:B,2,FALSE)</f>
        <v>9600</v>
      </c>
      <c r="S380" s="27">
        <f t="shared" si="28"/>
        <v>9289.41</v>
      </c>
      <c r="T380" t="str">
        <f t="shared" si="29"/>
        <v>FAVORABLE</v>
      </c>
    </row>
    <row r="381" spans="1:20" x14ac:dyDescent="0.25">
      <c r="A381" s="4">
        <v>41609</v>
      </c>
      <c r="B381" s="5">
        <v>24.59</v>
      </c>
      <c r="C381" s="6">
        <v>0.15959999999999999</v>
      </c>
      <c r="D381" s="7" t="s">
        <v>3</v>
      </c>
      <c r="E381" s="8">
        <v>1739.81</v>
      </c>
      <c r="F381" s="7">
        <v>12</v>
      </c>
      <c r="G381" s="7">
        <v>1</v>
      </c>
      <c r="H381" s="7" t="s">
        <v>49</v>
      </c>
      <c r="I381" s="8">
        <f t="shared" si="25"/>
        <v>1780.36</v>
      </c>
      <c r="J381" s="9">
        <v>15.959999999999999</v>
      </c>
      <c r="K381" s="7">
        <v>2013</v>
      </c>
      <c r="L381" s="7" t="s">
        <v>14</v>
      </c>
      <c r="M381" s="8">
        <v>59.345333333333329</v>
      </c>
      <c r="N381" s="7">
        <v>4</v>
      </c>
      <c r="O381" t="s">
        <v>30</v>
      </c>
      <c r="P381" s="2">
        <f t="shared" si="26"/>
        <v>237.38133333333332</v>
      </c>
      <c r="Q381" s="2">
        <f t="shared" si="27"/>
        <v>7121.44</v>
      </c>
      <c r="R381" s="12">
        <f>VLOOKUP(O381,'YEARLY BUDGET'!A:B,2,FALSE)</f>
        <v>4200</v>
      </c>
      <c r="S381" s="27">
        <f t="shared" si="28"/>
        <v>-2921.4399999999996</v>
      </c>
      <c r="T381" t="str">
        <f t="shared" si="29"/>
        <v>UNFAVORABLE</v>
      </c>
    </row>
    <row r="382" spans="1:20" x14ac:dyDescent="0.25">
      <c r="A382" s="4">
        <v>41609</v>
      </c>
      <c r="B382" s="5">
        <v>24.59</v>
      </c>
      <c r="C382" s="6">
        <v>0.15959999999999999</v>
      </c>
      <c r="D382" s="7" t="s">
        <v>4</v>
      </c>
      <c r="E382" s="8">
        <v>7214.9</v>
      </c>
      <c r="F382" s="7">
        <v>12</v>
      </c>
      <c r="G382" s="7">
        <v>1</v>
      </c>
      <c r="H382" s="7" t="s">
        <v>49</v>
      </c>
      <c r="I382" s="8">
        <f t="shared" si="25"/>
        <v>7255.45</v>
      </c>
      <c r="J382" s="9">
        <v>15.959999999999999</v>
      </c>
      <c r="K382" s="7">
        <v>2013</v>
      </c>
      <c r="L382" s="7" t="s">
        <v>14</v>
      </c>
      <c r="M382" s="8">
        <v>241.84833333333333</v>
      </c>
      <c r="N382" s="7">
        <v>3</v>
      </c>
      <c r="O382" t="s">
        <v>29</v>
      </c>
      <c r="P382" s="2">
        <f t="shared" si="26"/>
        <v>725.54499999999996</v>
      </c>
      <c r="Q382" s="2">
        <f t="shared" si="27"/>
        <v>21766.35</v>
      </c>
      <c r="R382" s="12">
        <f>VLOOKUP(O382,'YEARLY BUDGET'!A:B,2,FALSE)</f>
        <v>14750</v>
      </c>
      <c r="S382" s="27">
        <f t="shared" si="28"/>
        <v>-7016.3499999999985</v>
      </c>
      <c r="T382" t="str">
        <f t="shared" si="29"/>
        <v>UNFAVORABLE</v>
      </c>
    </row>
    <row r="383" spans="1:20" x14ac:dyDescent="0.25">
      <c r="A383" s="4">
        <v>41609</v>
      </c>
      <c r="B383" s="5">
        <v>24.59</v>
      </c>
      <c r="C383" s="6">
        <v>0.15959999999999999</v>
      </c>
      <c r="D383" s="7" t="s">
        <v>5</v>
      </c>
      <c r="E383" s="8">
        <v>13924.55</v>
      </c>
      <c r="F383" s="7">
        <v>12</v>
      </c>
      <c r="G383" s="7">
        <v>1</v>
      </c>
      <c r="H383" s="7" t="s">
        <v>49</v>
      </c>
      <c r="I383" s="8">
        <f t="shared" si="25"/>
        <v>13965.099999999999</v>
      </c>
      <c r="J383" s="9">
        <v>15.959999999999999</v>
      </c>
      <c r="K383" s="7">
        <v>2013</v>
      </c>
      <c r="L383" s="7" t="s">
        <v>14</v>
      </c>
      <c r="M383" s="8">
        <v>465.50333333333327</v>
      </c>
      <c r="N383" s="7">
        <v>8</v>
      </c>
      <c r="O383" t="s">
        <v>34</v>
      </c>
      <c r="P383" s="2">
        <f t="shared" si="26"/>
        <v>3724.0266666666662</v>
      </c>
      <c r="Q383" s="2">
        <f t="shared" si="27"/>
        <v>111720.79999999999</v>
      </c>
      <c r="R383" s="12">
        <f>VLOOKUP(O383,'YEARLY BUDGET'!A:B,2,FALSE)</f>
        <v>61200</v>
      </c>
      <c r="S383" s="27">
        <f t="shared" si="28"/>
        <v>-50520.799999999988</v>
      </c>
      <c r="T383" t="str">
        <f t="shared" si="29"/>
        <v>UNFAVORABLE</v>
      </c>
    </row>
    <row r="384" spans="1:20" x14ac:dyDescent="0.25">
      <c r="A384" s="4">
        <v>41609</v>
      </c>
      <c r="B384" s="5">
        <v>24.59</v>
      </c>
      <c r="C384" s="6">
        <v>0.15959999999999999</v>
      </c>
      <c r="D384" s="7" t="s">
        <v>6</v>
      </c>
      <c r="E384" s="8">
        <v>4.24</v>
      </c>
      <c r="F384" s="7">
        <v>12</v>
      </c>
      <c r="G384" s="7">
        <v>1</v>
      </c>
      <c r="H384" s="7" t="s">
        <v>49</v>
      </c>
      <c r="I384" s="8">
        <f t="shared" si="25"/>
        <v>44.79</v>
      </c>
      <c r="J384" s="9">
        <v>15.959999999999999</v>
      </c>
      <c r="K384" s="7">
        <v>2013</v>
      </c>
      <c r="L384" s="7" t="s">
        <v>14</v>
      </c>
      <c r="M384" s="8">
        <v>1.4929999999999999</v>
      </c>
      <c r="N384" s="7">
        <v>1</v>
      </c>
      <c r="O384" t="s">
        <v>27</v>
      </c>
      <c r="P384" s="2">
        <f t="shared" si="26"/>
        <v>1.4929999999999999</v>
      </c>
      <c r="Q384" s="2">
        <f t="shared" si="27"/>
        <v>44.79</v>
      </c>
      <c r="R384" s="12">
        <f>VLOOKUP(O384,'YEARLY BUDGET'!A:B,2,FALSE)</f>
        <v>28000</v>
      </c>
      <c r="S384" s="27">
        <f t="shared" si="28"/>
        <v>27955.21</v>
      </c>
      <c r="T384" t="str">
        <f t="shared" si="29"/>
        <v>FAVORABLE</v>
      </c>
    </row>
    <row r="385" spans="1:20" x14ac:dyDescent="0.25">
      <c r="A385" s="4">
        <v>41640</v>
      </c>
      <c r="B385" s="5">
        <v>24.66</v>
      </c>
      <c r="C385" s="6">
        <v>0.17369999999999999</v>
      </c>
      <c r="D385" s="7" t="s">
        <v>3</v>
      </c>
      <c r="E385" s="8">
        <v>1727.41136363636</v>
      </c>
      <c r="F385" s="7">
        <v>1</v>
      </c>
      <c r="G385" s="7">
        <v>4</v>
      </c>
      <c r="H385" s="7" t="s">
        <v>50</v>
      </c>
      <c r="I385" s="8">
        <f t="shared" si="25"/>
        <v>1769.4413636363599</v>
      </c>
      <c r="J385" s="9">
        <v>17.37</v>
      </c>
      <c r="K385" s="7">
        <v>2014</v>
      </c>
      <c r="L385" s="7" t="s">
        <v>17</v>
      </c>
      <c r="M385" s="8">
        <v>58.981378787878661</v>
      </c>
      <c r="N385" s="7">
        <v>5</v>
      </c>
      <c r="O385" t="s">
        <v>31</v>
      </c>
      <c r="P385" s="2">
        <f t="shared" si="26"/>
        <v>294.90689393939329</v>
      </c>
      <c r="Q385" s="2">
        <f t="shared" si="27"/>
        <v>8847.2068181817995</v>
      </c>
      <c r="R385" s="12">
        <f>VLOOKUP(O385,'YEARLY BUDGET'!A:B,2,FALSE)</f>
        <v>82000</v>
      </c>
      <c r="S385" s="27">
        <f t="shared" si="28"/>
        <v>73152.793181818197</v>
      </c>
      <c r="T385" t="str">
        <f t="shared" si="29"/>
        <v>FAVORABLE</v>
      </c>
    </row>
    <row r="386" spans="1:20" x14ac:dyDescent="0.25">
      <c r="A386" s="4">
        <v>41640</v>
      </c>
      <c r="B386" s="5">
        <v>24.66</v>
      </c>
      <c r="C386" s="6">
        <v>0.17369999999999999</v>
      </c>
      <c r="D386" s="7" t="s">
        <v>4</v>
      </c>
      <c r="E386" s="8">
        <v>7291.4659090909099</v>
      </c>
      <c r="F386" s="7">
        <v>1</v>
      </c>
      <c r="G386" s="7">
        <v>4</v>
      </c>
      <c r="H386" s="7" t="s">
        <v>50</v>
      </c>
      <c r="I386" s="8">
        <f t="shared" si="25"/>
        <v>7333.4959090909097</v>
      </c>
      <c r="J386" s="9">
        <v>17.37</v>
      </c>
      <c r="K386" s="7">
        <v>2014</v>
      </c>
      <c r="L386" s="7" t="s">
        <v>17</v>
      </c>
      <c r="M386" s="8">
        <v>244.44986363636366</v>
      </c>
      <c r="N386" s="7">
        <v>1</v>
      </c>
      <c r="O386" t="s">
        <v>27</v>
      </c>
      <c r="P386" s="2">
        <f t="shared" si="26"/>
        <v>244.44986363636366</v>
      </c>
      <c r="Q386" s="2">
        <f t="shared" si="27"/>
        <v>7333.4959090909097</v>
      </c>
      <c r="R386" s="12">
        <f>VLOOKUP(O386,'YEARLY BUDGET'!A:B,2,FALSE)</f>
        <v>28000</v>
      </c>
      <c r="S386" s="27">
        <f t="shared" si="28"/>
        <v>20666.504090909089</v>
      </c>
      <c r="T386" t="str">
        <f t="shared" si="29"/>
        <v>FAVORABLE</v>
      </c>
    </row>
    <row r="387" spans="1:20" x14ac:dyDescent="0.25">
      <c r="A387" s="4">
        <v>41640</v>
      </c>
      <c r="B387" s="5">
        <v>24.66</v>
      </c>
      <c r="C387" s="6">
        <v>0.17369999999999999</v>
      </c>
      <c r="D387" s="7" t="s">
        <v>5</v>
      </c>
      <c r="E387" s="8">
        <v>14101.25</v>
      </c>
      <c r="F387" s="7">
        <v>1</v>
      </c>
      <c r="G387" s="7">
        <v>4</v>
      </c>
      <c r="H387" s="7" t="s">
        <v>50</v>
      </c>
      <c r="I387" s="8">
        <f t="shared" ref="I387:I450" si="30" xml:space="preserve"> E387+J387+B387</f>
        <v>14143.28</v>
      </c>
      <c r="J387" s="9">
        <v>17.37</v>
      </c>
      <c r="K387" s="7">
        <v>2014</v>
      </c>
      <c r="L387" s="7" t="s">
        <v>17</v>
      </c>
      <c r="M387" s="8">
        <v>471.4426666666667</v>
      </c>
      <c r="N387" s="7">
        <v>8</v>
      </c>
      <c r="O387" t="s">
        <v>34</v>
      </c>
      <c r="P387" s="2">
        <f t="shared" ref="P387:P450" si="31">M387*N387</f>
        <v>3771.5413333333336</v>
      </c>
      <c r="Q387" s="2">
        <f t="shared" ref="Q387:Q450" si="32">P387*30</f>
        <v>113146.24000000001</v>
      </c>
      <c r="R387" s="12">
        <f>VLOOKUP(O387,'YEARLY BUDGET'!A:B,2,FALSE)</f>
        <v>61200</v>
      </c>
      <c r="S387" s="27">
        <f t="shared" ref="S387:S450" si="33">R387-Q387</f>
        <v>-51946.240000000005</v>
      </c>
      <c r="T387" t="str">
        <f t="shared" ref="T387:T450" si="34">IF(S387&lt;0, "UNFAVORABLE","FAVORABLE")</f>
        <v>UNFAVORABLE</v>
      </c>
    </row>
    <row r="388" spans="1:20" x14ac:dyDescent="0.25">
      <c r="A388" s="4">
        <v>41640</v>
      </c>
      <c r="B388" s="5">
        <v>24.66</v>
      </c>
      <c r="C388" s="6">
        <v>0.17369999999999999</v>
      </c>
      <c r="D388" s="7" t="s">
        <v>7</v>
      </c>
      <c r="E388" s="8">
        <v>93.17</v>
      </c>
      <c r="F388" s="7">
        <v>1</v>
      </c>
      <c r="G388" s="7">
        <v>4</v>
      </c>
      <c r="H388" s="7" t="s">
        <v>50</v>
      </c>
      <c r="I388" s="8">
        <f t="shared" si="30"/>
        <v>135.20000000000002</v>
      </c>
      <c r="J388" s="9">
        <v>17.37</v>
      </c>
      <c r="K388" s="7">
        <v>2014</v>
      </c>
      <c r="L388" s="7" t="s">
        <v>17</v>
      </c>
      <c r="M388" s="8">
        <v>4.5066666666666668</v>
      </c>
      <c r="N388" s="7">
        <v>2</v>
      </c>
      <c r="O388" t="s">
        <v>28</v>
      </c>
      <c r="P388" s="2">
        <f t="shared" si="31"/>
        <v>9.0133333333333336</v>
      </c>
      <c r="Q388" s="2">
        <f t="shared" si="32"/>
        <v>270.40000000000003</v>
      </c>
      <c r="R388" s="12">
        <f>VLOOKUP(O388,'YEARLY BUDGET'!A:B,2,FALSE)</f>
        <v>16500</v>
      </c>
      <c r="S388" s="27">
        <f t="shared" si="33"/>
        <v>16229.6</v>
      </c>
      <c r="T388" t="str">
        <f t="shared" si="34"/>
        <v>FAVORABLE</v>
      </c>
    </row>
    <row r="389" spans="1:20" x14ac:dyDescent="0.25">
      <c r="A389" s="4">
        <v>41640</v>
      </c>
      <c r="B389" s="5">
        <v>24.66</v>
      </c>
      <c r="C389" s="6">
        <v>0.17369999999999999</v>
      </c>
      <c r="D389" s="7" t="s">
        <v>6</v>
      </c>
      <c r="E389" s="8">
        <v>4.71</v>
      </c>
      <c r="F389" s="7">
        <v>1</v>
      </c>
      <c r="G389" s="7">
        <v>4</v>
      </c>
      <c r="H389" s="7" t="s">
        <v>50</v>
      </c>
      <c r="I389" s="8">
        <f t="shared" si="30"/>
        <v>46.74</v>
      </c>
      <c r="J389" s="9">
        <v>17.37</v>
      </c>
      <c r="K389" s="7">
        <v>2014</v>
      </c>
      <c r="L389" s="7" t="s">
        <v>17</v>
      </c>
      <c r="M389" s="8">
        <v>1.5580000000000001</v>
      </c>
      <c r="N389" s="7">
        <v>5</v>
      </c>
      <c r="O389" t="s">
        <v>31</v>
      </c>
      <c r="P389" s="2">
        <f t="shared" si="31"/>
        <v>7.79</v>
      </c>
      <c r="Q389" s="2">
        <f t="shared" si="32"/>
        <v>233.7</v>
      </c>
      <c r="R389" s="12">
        <f>VLOOKUP(O389,'YEARLY BUDGET'!A:B,2,FALSE)</f>
        <v>82000</v>
      </c>
      <c r="S389" s="27">
        <f t="shared" si="33"/>
        <v>81766.3</v>
      </c>
      <c r="T389" t="str">
        <f t="shared" si="34"/>
        <v>FAVORABLE</v>
      </c>
    </row>
    <row r="390" spans="1:20" x14ac:dyDescent="0.25">
      <c r="A390" s="4">
        <v>41671</v>
      </c>
      <c r="B390" s="5">
        <v>24.71</v>
      </c>
      <c r="C390" s="6">
        <v>0.2475</v>
      </c>
      <c r="D390" s="7" t="s">
        <v>3</v>
      </c>
      <c r="E390" s="8">
        <v>1695.165</v>
      </c>
      <c r="F390" s="7">
        <v>2</v>
      </c>
      <c r="G390" s="7">
        <v>7</v>
      </c>
      <c r="H390" s="7" t="s">
        <v>51</v>
      </c>
      <c r="I390" s="8">
        <f t="shared" si="30"/>
        <v>1744.625</v>
      </c>
      <c r="J390" s="9">
        <v>24.75</v>
      </c>
      <c r="K390" s="7">
        <v>2014</v>
      </c>
      <c r="L390" s="7" t="s">
        <v>20</v>
      </c>
      <c r="M390" s="8">
        <v>58.154166666666669</v>
      </c>
      <c r="N390" s="7">
        <v>2</v>
      </c>
      <c r="O390" t="s">
        <v>28</v>
      </c>
      <c r="P390" s="2">
        <f t="shared" si="31"/>
        <v>116.30833333333334</v>
      </c>
      <c r="Q390" s="2">
        <f t="shared" si="32"/>
        <v>3489.25</v>
      </c>
      <c r="R390" s="12">
        <f>VLOOKUP(O390,'YEARLY BUDGET'!A:B,2,FALSE)</f>
        <v>16500</v>
      </c>
      <c r="S390" s="27">
        <f t="shared" si="33"/>
        <v>13010.75</v>
      </c>
      <c r="T390" t="str">
        <f t="shared" si="34"/>
        <v>FAVORABLE</v>
      </c>
    </row>
    <row r="391" spans="1:20" x14ac:dyDescent="0.25">
      <c r="A391" s="4">
        <v>41671</v>
      </c>
      <c r="B391" s="5">
        <v>24.71</v>
      </c>
      <c r="C391" s="6">
        <v>0.2475</v>
      </c>
      <c r="D391" s="7" t="s">
        <v>4</v>
      </c>
      <c r="E391" s="8">
        <v>7149.2124999999996</v>
      </c>
      <c r="F391" s="7">
        <v>2</v>
      </c>
      <c r="G391" s="7">
        <v>7</v>
      </c>
      <c r="H391" s="7" t="s">
        <v>51</v>
      </c>
      <c r="I391" s="8">
        <f t="shared" si="30"/>
        <v>7198.6724999999997</v>
      </c>
      <c r="J391" s="9">
        <v>24.75</v>
      </c>
      <c r="K391" s="7">
        <v>2014</v>
      </c>
      <c r="L391" s="7" t="s">
        <v>20</v>
      </c>
      <c r="M391" s="8">
        <v>239.95574999999999</v>
      </c>
      <c r="N391" s="7">
        <v>5</v>
      </c>
      <c r="O391" t="s">
        <v>31</v>
      </c>
      <c r="P391" s="2">
        <f t="shared" si="31"/>
        <v>1199.7787499999999</v>
      </c>
      <c r="Q391" s="2">
        <f t="shared" si="32"/>
        <v>35993.362499999996</v>
      </c>
      <c r="R391" s="12">
        <f>VLOOKUP(O391,'YEARLY BUDGET'!A:B,2,FALSE)</f>
        <v>82000</v>
      </c>
      <c r="S391" s="27">
        <f t="shared" si="33"/>
        <v>46006.637500000004</v>
      </c>
      <c r="T391" t="str">
        <f t="shared" si="34"/>
        <v>FAVORABLE</v>
      </c>
    </row>
    <row r="392" spans="1:20" x14ac:dyDescent="0.25">
      <c r="A392" s="4">
        <v>41671</v>
      </c>
      <c r="B392" s="5">
        <v>24.71</v>
      </c>
      <c r="C392" s="6">
        <v>0.2475</v>
      </c>
      <c r="D392" s="7" t="s">
        <v>5</v>
      </c>
      <c r="E392" s="8">
        <v>14203.55</v>
      </c>
      <c r="F392" s="7">
        <v>2</v>
      </c>
      <c r="G392" s="7">
        <v>7</v>
      </c>
      <c r="H392" s="7" t="s">
        <v>51</v>
      </c>
      <c r="I392" s="8">
        <f t="shared" si="30"/>
        <v>14253.009999999998</v>
      </c>
      <c r="J392" s="9">
        <v>24.75</v>
      </c>
      <c r="K392" s="7">
        <v>2014</v>
      </c>
      <c r="L392" s="7" t="s">
        <v>20</v>
      </c>
      <c r="M392" s="8">
        <v>475.10033333333325</v>
      </c>
      <c r="N392" s="7">
        <v>3</v>
      </c>
      <c r="O392" t="s">
        <v>29</v>
      </c>
      <c r="P392" s="2">
        <f t="shared" si="31"/>
        <v>1425.3009999999997</v>
      </c>
      <c r="Q392" s="2">
        <f t="shared" si="32"/>
        <v>42759.029999999992</v>
      </c>
      <c r="R392" s="12">
        <f>VLOOKUP(O392,'YEARLY BUDGET'!A:B,2,FALSE)</f>
        <v>14750</v>
      </c>
      <c r="S392" s="27">
        <f t="shared" si="33"/>
        <v>-28009.029999999992</v>
      </c>
      <c r="T392" t="str">
        <f t="shared" si="34"/>
        <v>UNFAVORABLE</v>
      </c>
    </row>
    <row r="393" spans="1:20" x14ac:dyDescent="0.25">
      <c r="A393" s="4">
        <v>41671</v>
      </c>
      <c r="B393" s="5">
        <v>24.71</v>
      </c>
      <c r="C393" s="6">
        <v>0.2475</v>
      </c>
      <c r="D393" s="7" t="s">
        <v>6</v>
      </c>
      <c r="E393" s="8">
        <v>6</v>
      </c>
      <c r="F393" s="7">
        <v>2</v>
      </c>
      <c r="G393" s="7">
        <v>7</v>
      </c>
      <c r="H393" s="7" t="s">
        <v>51</v>
      </c>
      <c r="I393" s="8">
        <f t="shared" si="30"/>
        <v>55.46</v>
      </c>
      <c r="J393" s="9">
        <v>24.75</v>
      </c>
      <c r="K393" s="7">
        <v>2014</v>
      </c>
      <c r="L393" s="7" t="s">
        <v>20</v>
      </c>
      <c r="M393" s="8">
        <v>1.8486666666666667</v>
      </c>
      <c r="N393" s="7">
        <v>9</v>
      </c>
      <c r="O393" t="s">
        <v>35</v>
      </c>
      <c r="P393" s="2">
        <f t="shared" si="31"/>
        <v>16.638000000000002</v>
      </c>
      <c r="Q393" s="2">
        <f t="shared" si="32"/>
        <v>499.14000000000004</v>
      </c>
      <c r="R393" s="12">
        <f>VLOOKUP(O393,'YEARLY BUDGET'!A:B,2,FALSE)</f>
        <v>7800</v>
      </c>
      <c r="S393" s="27">
        <f t="shared" si="33"/>
        <v>7300.86</v>
      </c>
      <c r="T393" t="str">
        <f t="shared" si="34"/>
        <v>FAVORABLE</v>
      </c>
    </row>
    <row r="394" spans="1:20" x14ac:dyDescent="0.25">
      <c r="A394" s="4">
        <v>41699</v>
      </c>
      <c r="B394" s="5">
        <v>24.71</v>
      </c>
      <c r="C394" s="6">
        <v>0.13400000000000001</v>
      </c>
      <c r="D394" s="7" t="s">
        <v>3</v>
      </c>
      <c r="E394" s="8">
        <v>1705.36666666667</v>
      </c>
      <c r="F394" s="7">
        <v>3</v>
      </c>
      <c r="G394" s="7">
        <v>7</v>
      </c>
      <c r="H394" s="7" t="s">
        <v>40</v>
      </c>
      <c r="I394" s="8">
        <f t="shared" si="30"/>
        <v>1743.4766666666701</v>
      </c>
      <c r="J394" s="9">
        <v>13.4</v>
      </c>
      <c r="K394" s="7">
        <v>2014</v>
      </c>
      <c r="L394" s="7" t="s">
        <v>20</v>
      </c>
      <c r="M394" s="8">
        <v>58.115888888889003</v>
      </c>
      <c r="N394" s="7">
        <v>5</v>
      </c>
      <c r="O394" t="s">
        <v>31</v>
      </c>
      <c r="P394" s="2">
        <f t="shared" si="31"/>
        <v>290.57944444444502</v>
      </c>
      <c r="Q394" s="2">
        <f t="shared" si="32"/>
        <v>8717.3833333333496</v>
      </c>
      <c r="R394" s="12">
        <f>VLOOKUP(O394,'YEARLY BUDGET'!A:B,2,FALSE)</f>
        <v>82000</v>
      </c>
      <c r="S394" s="27">
        <f t="shared" si="33"/>
        <v>73282.616666666654</v>
      </c>
      <c r="T394" t="str">
        <f t="shared" si="34"/>
        <v>FAVORABLE</v>
      </c>
    </row>
    <row r="395" spans="1:20" x14ac:dyDescent="0.25">
      <c r="A395" s="4">
        <v>41699</v>
      </c>
      <c r="B395" s="5">
        <v>24.71</v>
      </c>
      <c r="C395" s="6">
        <v>0.13400000000000001</v>
      </c>
      <c r="D395" s="7" t="s">
        <v>4</v>
      </c>
      <c r="E395" s="8">
        <v>6650.0357142857101</v>
      </c>
      <c r="F395" s="7">
        <v>3</v>
      </c>
      <c r="G395" s="7">
        <v>7</v>
      </c>
      <c r="H395" s="7" t="s">
        <v>40</v>
      </c>
      <c r="I395" s="8">
        <f t="shared" si="30"/>
        <v>6688.1457142857098</v>
      </c>
      <c r="J395" s="9">
        <v>13.4</v>
      </c>
      <c r="K395" s="7">
        <v>2014</v>
      </c>
      <c r="L395" s="7" t="s">
        <v>20</v>
      </c>
      <c r="M395" s="8">
        <v>222.93819047619033</v>
      </c>
      <c r="N395" s="7">
        <v>10</v>
      </c>
      <c r="O395" t="s">
        <v>35</v>
      </c>
      <c r="P395" s="2">
        <f t="shared" si="31"/>
        <v>2229.3819047619031</v>
      </c>
      <c r="Q395" s="2">
        <f t="shared" si="32"/>
        <v>66881.457142857093</v>
      </c>
      <c r="R395" s="12">
        <f>VLOOKUP(O395,'YEARLY BUDGET'!A:B,2,FALSE)</f>
        <v>7800</v>
      </c>
      <c r="S395" s="27">
        <f t="shared" si="33"/>
        <v>-59081.457142857093</v>
      </c>
      <c r="T395" t="str">
        <f t="shared" si="34"/>
        <v>UNFAVORABLE</v>
      </c>
    </row>
    <row r="396" spans="1:20" x14ac:dyDescent="0.25">
      <c r="A396" s="4">
        <v>41699</v>
      </c>
      <c r="B396" s="5">
        <v>24.71</v>
      </c>
      <c r="C396" s="6">
        <v>0.13400000000000001</v>
      </c>
      <c r="D396" s="7" t="s">
        <v>5</v>
      </c>
      <c r="E396" s="8">
        <v>15678.0952380952</v>
      </c>
      <c r="F396" s="7">
        <v>3</v>
      </c>
      <c r="G396" s="7">
        <v>7</v>
      </c>
      <c r="H396" s="7" t="s">
        <v>40</v>
      </c>
      <c r="I396" s="8">
        <f t="shared" si="30"/>
        <v>15716.205238095199</v>
      </c>
      <c r="J396" s="9">
        <v>13.4</v>
      </c>
      <c r="K396" s="7">
        <v>2014</v>
      </c>
      <c r="L396" s="7" t="s">
        <v>20</v>
      </c>
      <c r="M396" s="8">
        <v>523.8735079365066</v>
      </c>
      <c r="N396" s="7">
        <v>1</v>
      </c>
      <c r="O396" t="s">
        <v>27</v>
      </c>
      <c r="P396" s="2">
        <f t="shared" si="31"/>
        <v>523.8735079365066</v>
      </c>
      <c r="Q396" s="2">
        <f t="shared" si="32"/>
        <v>15716.205238095197</v>
      </c>
      <c r="R396" s="12">
        <f>VLOOKUP(O396,'YEARLY BUDGET'!A:B,2,FALSE)</f>
        <v>28000</v>
      </c>
      <c r="S396" s="27">
        <f t="shared" si="33"/>
        <v>12283.794761904803</v>
      </c>
      <c r="T396" t="str">
        <f t="shared" si="34"/>
        <v>FAVORABLE</v>
      </c>
    </row>
    <row r="397" spans="1:20" x14ac:dyDescent="0.25">
      <c r="A397" s="4">
        <v>41699</v>
      </c>
      <c r="B397" s="5">
        <v>24.71</v>
      </c>
      <c r="C397" s="6">
        <v>0.13400000000000001</v>
      </c>
      <c r="D397" s="7" t="s">
        <v>6</v>
      </c>
      <c r="E397" s="8">
        <v>4.9000000000000004</v>
      </c>
      <c r="F397" s="7">
        <v>3</v>
      </c>
      <c r="G397" s="7">
        <v>7</v>
      </c>
      <c r="H397" s="7" t="s">
        <v>40</v>
      </c>
      <c r="I397" s="8">
        <f t="shared" si="30"/>
        <v>43.010000000000005</v>
      </c>
      <c r="J397" s="9">
        <v>13.4</v>
      </c>
      <c r="K397" s="7">
        <v>2014</v>
      </c>
      <c r="L397" s="7" t="s">
        <v>20</v>
      </c>
      <c r="M397" s="8">
        <v>1.4336666666666669</v>
      </c>
      <c r="N397" s="7">
        <v>7</v>
      </c>
      <c r="O397" t="s">
        <v>33</v>
      </c>
      <c r="P397" s="2">
        <f t="shared" si="31"/>
        <v>10.035666666666668</v>
      </c>
      <c r="Q397" s="2">
        <f t="shared" si="32"/>
        <v>301.07000000000005</v>
      </c>
      <c r="R397" s="12">
        <f>VLOOKUP(O397,'YEARLY BUDGET'!A:B,2,FALSE)</f>
        <v>9600</v>
      </c>
      <c r="S397" s="27">
        <f t="shared" si="33"/>
        <v>9298.93</v>
      </c>
      <c r="T397" t="str">
        <f t="shared" si="34"/>
        <v>FAVORABLE</v>
      </c>
    </row>
    <row r="398" spans="1:20" x14ac:dyDescent="0.25">
      <c r="A398" s="4">
        <v>41730</v>
      </c>
      <c r="B398" s="5">
        <v>24.68</v>
      </c>
      <c r="C398" s="6">
        <v>0.1143</v>
      </c>
      <c r="D398" s="7" t="s">
        <v>3</v>
      </c>
      <c r="E398" s="8">
        <v>1810.675</v>
      </c>
      <c r="F398" s="7">
        <v>4</v>
      </c>
      <c r="G398" s="7">
        <v>3</v>
      </c>
      <c r="H398" s="7" t="s">
        <v>41</v>
      </c>
      <c r="I398" s="8">
        <f t="shared" si="30"/>
        <v>1846.7850000000001</v>
      </c>
      <c r="J398" s="9">
        <v>11.43</v>
      </c>
      <c r="K398" s="7">
        <v>2014</v>
      </c>
      <c r="L398" s="7" t="s">
        <v>16</v>
      </c>
      <c r="M398" s="8">
        <v>61.5595</v>
      </c>
      <c r="N398" s="7">
        <v>6</v>
      </c>
      <c r="O398" t="s">
        <v>32</v>
      </c>
      <c r="P398" s="2">
        <f t="shared" si="31"/>
        <v>369.35699999999997</v>
      </c>
      <c r="Q398" s="2">
        <f t="shared" si="32"/>
        <v>11080.71</v>
      </c>
      <c r="R398" s="12">
        <f>VLOOKUP(O398,'YEARLY BUDGET'!A:B,2,FALSE)</f>
        <v>37500</v>
      </c>
      <c r="S398" s="27">
        <f t="shared" si="33"/>
        <v>26419.29</v>
      </c>
      <c r="T398" t="str">
        <f t="shared" si="34"/>
        <v>FAVORABLE</v>
      </c>
    </row>
    <row r="399" spans="1:20" x14ac:dyDescent="0.25">
      <c r="A399" s="4">
        <v>41730</v>
      </c>
      <c r="B399" s="5">
        <v>24.68</v>
      </c>
      <c r="C399" s="6">
        <v>0.1143</v>
      </c>
      <c r="D399" s="7" t="s">
        <v>4</v>
      </c>
      <c r="E399" s="8">
        <v>6673.5625</v>
      </c>
      <c r="F399" s="7">
        <v>4</v>
      </c>
      <c r="G399" s="7">
        <v>3</v>
      </c>
      <c r="H399" s="7" t="s">
        <v>41</v>
      </c>
      <c r="I399" s="8">
        <f t="shared" si="30"/>
        <v>6709.6725000000006</v>
      </c>
      <c r="J399" s="9">
        <v>11.43</v>
      </c>
      <c r="K399" s="7">
        <v>2014</v>
      </c>
      <c r="L399" s="7" t="s">
        <v>16</v>
      </c>
      <c r="M399" s="8">
        <v>223.65575000000001</v>
      </c>
      <c r="N399" s="7">
        <v>7</v>
      </c>
      <c r="O399" t="s">
        <v>33</v>
      </c>
      <c r="P399" s="2">
        <f t="shared" si="31"/>
        <v>1565.5902500000002</v>
      </c>
      <c r="Q399" s="2">
        <f t="shared" si="32"/>
        <v>46967.707500000004</v>
      </c>
      <c r="R399" s="12">
        <f>VLOOKUP(O399,'YEARLY BUDGET'!A:B,2,FALSE)</f>
        <v>9600</v>
      </c>
      <c r="S399" s="27">
        <f t="shared" si="33"/>
        <v>-37367.707500000004</v>
      </c>
      <c r="T399" t="str">
        <f t="shared" si="34"/>
        <v>UNFAVORABLE</v>
      </c>
    </row>
    <row r="400" spans="1:20" x14ac:dyDescent="0.25">
      <c r="A400" s="4">
        <v>41730</v>
      </c>
      <c r="B400" s="5">
        <v>24.68</v>
      </c>
      <c r="C400" s="6">
        <v>0.1143</v>
      </c>
      <c r="D400" s="7" t="s">
        <v>5</v>
      </c>
      <c r="E400" s="8">
        <v>17373.599999999999</v>
      </c>
      <c r="F400" s="7">
        <v>4</v>
      </c>
      <c r="G400" s="7">
        <v>3</v>
      </c>
      <c r="H400" s="7" t="s">
        <v>41</v>
      </c>
      <c r="I400" s="8">
        <f t="shared" si="30"/>
        <v>17409.71</v>
      </c>
      <c r="J400" s="9">
        <v>11.43</v>
      </c>
      <c r="K400" s="7">
        <v>2014</v>
      </c>
      <c r="L400" s="7" t="s">
        <v>16</v>
      </c>
      <c r="M400" s="8">
        <v>580.32366666666667</v>
      </c>
      <c r="N400" s="7">
        <v>5</v>
      </c>
      <c r="O400" t="s">
        <v>31</v>
      </c>
      <c r="P400" s="2">
        <f t="shared" si="31"/>
        <v>2901.6183333333333</v>
      </c>
      <c r="Q400" s="2">
        <f t="shared" si="32"/>
        <v>87048.55</v>
      </c>
      <c r="R400" s="12">
        <f>VLOOKUP(O400,'YEARLY BUDGET'!A:B,2,FALSE)</f>
        <v>82000</v>
      </c>
      <c r="S400" s="27">
        <f t="shared" si="33"/>
        <v>-5048.5500000000029</v>
      </c>
      <c r="T400" t="str">
        <f t="shared" si="34"/>
        <v>UNFAVORABLE</v>
      </c>
    </row>
    <row r="401" spans="1:20" x14ac:dyDescent="0.25">
      <c r="A401" s="4">
        <v>41730</v>
      </c>
      <c r="B401" s="5">
        <v>24.68</v>
      </c>
      <c r="C401" s="6">
        <v>0.1143</v>
      </c>
      <c r="D401" s="7" t="s">
        <v>6</v>
      </c>
      <c r="E401" s="8">
        <v>4.66</v>
      </c>
      <c r="F401" s="7">
        <v>4</v>
      </c>
      <c r="G401" s="7">
        <v>3</v>
      </c>
      <c r="H401" s="7" t="s">
        <v>41</v>
      </c>
      <c r="I401" s="8">
        <f t="shared" si="30"/>
        <v>40.769999999999996</v>
      </c>
      <c r="J401" s="9">
        <v>11.43</v>
      </c>
      <c r="K401" s="7">
        <v>2014</v>
      </c>
      <c r="L401" s="7" t="s">
        <v>16</v>
      </c>
      <c r="M401" s="8">
        <v>1.3589999999999998</v>
      </c>
      <c r="N401" s="7">
        <v>6</v>
      </c>
      <c r="O401" t="s">
        <v>32</v>
      </c>
      <c r="P401" s="2">
        <f t="shared" si="31"/>
        <v>8.1539999999999981</v>
      </c>
      <c r="Q401" s="2">
        <f t="shared" si="32"/>
        <v>244.61999999999995</v>
      </c>
      <c r="R401" s="12">
        <f>VLOOKUP(O401,'YEARLY BUDGET'!A:B,2,FALSE)</f>
        <v>37500</v>
      </c>
      <c r="S401" s="27">
        <f t="shared" si="33"/>
        <v>37255.379999999997</v>
      </c>
      <c r="T401" t="str">
        <f t="shared" si="34"/>
        <v>FAVORABLE</v>
      </c>
    </row>
    <row r="402" spans="1:20" x14ac:dyDescent="0.25">
      <c r="A402" s="4">
        <v>41760</v>
      </c>
      <c r="B402" s="5">
        <v>24.71</v>
      </c>
      <c r="C402" s="6">
        <v>0.1203</v>
      </c>
      <c r="D402" s="7" t="s">
        <v>3</v>
      </c>
      <c r="E402" s="8">
        <v>1751.05</v>
      </c>
      <c r="F402" s="7">
        <v>5</v>
      </c>
      <c r="G402" s="7">
        <v>5</v>
      </c>
      <c r="H402" s="7" t="s">
        <v>42</v>
      </c>
      <c r="I402" s="8">
        <f t="shared" si="30"/>
        <v>1787.79</v>
      </c>
      <c r="J402" s="9">
        <v>12.030000000000001</v>
      </c>
      <c r="K402" s="7">
        <v>2014</v>
      </c>
      <c r="L402" s="7" t="s">
        <v>18</v>
      </c>
      <c r="M402" s="8">
        <v>59.592999999999996</v>
      </c>
      <c r="N402" s="7">
        <v>1</v>
      </c>
      <c r="O402" t="s">
        <v>27</v>
      </c>
      <c r="P402" s="2">
        <f t="shared" si="31"/>
        <v>59.592999999999996</v>
      </c>
      <c r="Q402" s="2">
        <f t="shared" si="32"/>
        <v>1787.79</v>
      </c>
      <c r="R402" s="12">
        <f>VLOOKUP(O402,'YEARLY BUDGET'!A:B,2,FALSE)</f>
        <v>28000</v>
      </c>
      <c r="S402" s="27">
        <f t="shared" si="33"/>
        <v>26212.21</v>
      </c>
      <c r="T402" t="str">
        <f t="shared" si="34"/>
        <v>FAVORABLE</v>
      </c>
    </row>
    <row r="403" spans="1:20" x14ac:dyDescent="0.25">
      <c r="A403" s="4">
        <v>41760</v>
      </c>
      <c r="B403" s="5">
        <v>24.71</v>
      </c>
      <c r="C403" s="6">
        <v>0.1203</v>
      </c>
      <c r="D403" s="7" t="s">
        <v>4</v>
      </c>
      <c r="E403" s="8">
        <v>6891.125</v>
      </c>
      <c r="F403" s="7">
        <v>5</v>
      </c>
      <c r="G403" s="7">
        <v>5</v>
      </c>
      <c r="H403" s="7" t="s">
        <v>42</v>
      </c>
      <c r="I403" s="8">
        <f t="shared" si="30"/>
        <v>6927.8649999999998</v>
      </c>
      <c r="J403" s="9">
        <v>12.030000000000001</v>
      </c>
      <c r="K403" s="7">
        <v>2014</v>
      </c>
      <c r="L403" s="7" t="s">
        <v>18</v>
      </c>
      <c r="M403" s="8">
        <v>230.92883333333333</v>
      </c>
      <c r="N403" s="7">
        <v>9</v>
      </c>
      <c r="O403" t="s">
        <v>35</v>
      </c>
      <c r="P403" s="2">
        <f t="shared" si="31"/>
        <v>2078.3595</v>
      </c>
      <c r="Q403" s="2">
        <f t="shared" si="32"/>
        <v>62350.785000000003</v>
      </c>
      <c r="R403" s="12">
        <f>VLOOKUP(O403,'YEARLY BUDGET'!A:B,2,FALSE)</f>
        <v>7800</v>
      </c>
      <c r="S403" s="27">
        <f t="shared" si="33"/>
        <v>-54550.785000000003</v>
      </c>
      <c r="T403" t="str">
        <f t="shared" si="34"/>
        <v>UNFAVORABLE</v>
      </c>
    </row>
    <row r="404" spans="1:20" x14ac:dyDescent="0.25">
      <c r="A404" s="4">
        <v>41760</v>
      </c>
      <c r="B404" s="5">
        <v>24.71</v>
      </c>
      <c r="C404" s="6">
        <v>0.1203</v>
      </c>
      <c r="D404" s="7" t="s">
        <v>5</v>
      </c>
      <c r="E404" s="8">
        <v>19401.075000000001</v>
      </c>
      <c r="F404" s="7">
        <v>5</v>
      </c>
      <c r="G404" s="7">
        <v>5</v>
      </c>
      <c r="H404" s="7" t="s">
        <v>42</v>
      </c>
      <c r="I404" s="8">
        <f t="shared" si="30"/>
        <v>19437.814999999999</v>
      </c>
      <c r="J404" s="9">
        <v>12.030000000000001</v>
      </c>
      <c r="K404" s="7">
        <v>2014</v>
      </c>
      <c r="L404" s="7" t="s">
        <v>18</v>
      </c>
      <c r="M404" s="8">
        <v>647.92716666666661</v>
      </c>
      <c r="N404" s="7">
        <v>2</v>
      </c>
      <c r="O404" t="s">
        <v>28</v>
      </c>
      <c r="P404" s="2">
        <f t="shared" si="31"/>
        <v>1295.8543333333332</v>
      </c>
      <c r="Q404" s="2">
        <f t="shared" si="32"/>
        <v>38875.629999999997</v>
      </c>
      <c r="R404" s="12">
        <f>VLOOKUP(O404,'YEARLY BUDGET'!A:B,2,FALSE)</f>
        <v>16500</v>
      </c>
      <c r="S404" s="27">
        <f t="shared" si="33"/>
        <v>-22375.629999999997</v>
      </c>
      <c r="T404" t="str">
        <f t="shared" si="34"/>
        <v>UNFAVORABLE</v>
      </c>
    </row>
    <row r="405" spans="1:20" x14ac:dyDescent="0.25">
      <c r="A405" s="4">
        <v>41760</v>
      </c>
      <c r="B405" s="5">
        <v>24.71</v>
      </c>
      <c r="C405" s="6">
        <v>0.1203</v>
      </c>
      <c r="D405" s="7" t="s">
        <v>6</v>
      </c>
      <c r="E405" s="8">
        <v>4.58</v>
      </c>
      <c r="F405" s="7">
        <v>5</v>
      </c>
      <c r="G405" s="7">
        <v>5</v>
      </c>
      <c r="H405" s="7" t="s">
        <v>42</v>
      </c>
      <c r="I405" s="8">
        <f t="shared" si="30"/>
        <v>41.32</v>
      </c>
      <c r="J405" s="9">
        <v>12.030000000000001</v>
      </c>
      <c r="K405" s="7">
        <v>2014</v>
      </c>
      <c r="L405" s="7" t="s">
        <v>18</v>
      </c>
      <c r="M405" s="8">
        <v>1.3773333333333333</v>
      </c>
      <c r="N405" s="7">
        <v>3</v>
      </c>
      <c r="O405" t="s">
        <v>29</v>
      </c>
      <c r="P405" s="2">
        <f t="shared" si="31"/>
        <v>4.1319999999999997</v>
      </c>
      <c r="Q405" s="2">
        <f t="shared" si="32"/>
        <v>123.96</v>
      </c>
      <c r="R405" s="12">
        <f>VLOOKUP(O405,'YEARLY BUDGET'!A:B,2,FALSE)</f>
        <v>14750</v>
      </c>
      <c r="S405" s="27">
        <f t="shared" si="33"/>
        <v>14626.04</v>
      </c>
      <c r="T405" t="str">
        <f t="shared" si="34"/>
        <v>FAVORABLE</v>
      </c>
    </row>
    <row r="406" spans="1:20" x14ac:dyDescent="0.25">
      <c r="A406" s="4">
        <v>41791</v>
      </c>
      <c r="B406" s="5">
        <v>24.82</v>
      </c>
      <c r="C406" s="6">
        <v>0.17749999999999999</v>
      </c>
      <c r="D406" s="7" t="s">
        <v>3</v>
      </c>
      <c r="E406" s="8">
        <v>1838.9523809523801</v>
      </c>
      <c r="F406" s="7">
        <v>6</v>
      </c>
      <c r="G406" s="7">
        <v>1</v>
      </c>
      <c r="H406" s="7" t="s">
        <v>43</v>
      </c>
      <c r="I406" s="8">
        <f t="shared" si="30"/>
        <v>1881.52238095238</v>
      </c>
      <c r="J406" s="9">
        <v>17.75</v>
      </c>
      <c r="K406" s="7">
        <v>2014</v>
      </c>
      <c r="L406" s="7" t="s">
        <v>14</v>
      </c>
      <c r="M406" s="8">
        <v>62.717412698412666</v>
      </c>
      <c r="N406" s="7">
        <v>4</v>
      </c>
      <c r="O406" t="s">
        <v>30</v>
      </c>
      <c r="P406" s="2">
        <f t="shared" si="31"/>
        <v>250.86965079365066</v>
      </c>
      <c r="Q406" s="2">
        <f t="shared" si="32"/>
        <v>7526.08952380952</v>
      </c>
      <c r="R406" s="12">
        <f>VLOOKUP(O406,'YEARLY BUDGET'!A:B,2,FALSE)</f>
        <v>4200</v>
      </c>
      <c r="S406" s="27">
        <f t="shared" si="33"/>
        <v>-3326.08952380952</v>
      </c>
      <c r="T406" t="str">
        <f t="shared" si="34"/>
        <v>UNFAVORABLE</v>
      </c>
    </row>
    <row r="407" spans="1:20" x14ac:dyDescent="0.25">
      <c r="A407" s="4">
        <v>41791</v>
      </c>
      <c r="B407" s="5">
        <v>24.82</v>
      </c>
      <c r="C407" s="6">
        <v>0.17749999999999999</v>
      </c>
      <c r="D407" s="7" t="s">
        <v>4</v>
      </c>
      <c r="E407" s="8">
        <v>6821.1428571428596</v>
      </c>
      <c r="F407" s="7">
        <v>6</v>
      </c>
      <c r="G407" s="7">
        <v>1</v>
      </c>
      <c r="H407" s="7" t="s">
        <v>43</v>
      </c>
      <c r="I407" s="8">
        <f t="shared" si="30"/>
        <v>6863.7128571428593</v>
      </c>
      <c r="J407" s="9">
        <v>17.75</v>
      </c>
      <c r="K407" s="7">
        <v>2014</v>
      </c>
      <c r="L407" s="7" t="s">
        <v>14</v>
      </c>
      <c r="M407" s="8">
        <v>228.79042857142863</v>
      </c>
      <c r="N407" s="7">
        <v>10</v>
      </c>
      <c r="O407" t="s">
        <v>35</v>
      </c>
      <c r="P407" s="2">
        <f t="shared" si="31"/>
        <v>2287.9042857142863</v>
      </c>
      <c r="Q407" s="2">
        <f t="shared" si="32"/>
        <v>68637.128571428591</v>
      </c>
      <c r="R407" s="12">
        <f>VLOOKUP(O407,'YEARLY BUDGET'!A:B,2,FALSE)</f>
        <v>7800</v>
      </c>
      <c r="S407" s="27">
        <f t="shared" si="33"/>
        <v>-60837.128571428591</v>
      </c>
      <c r="T407" t="str">
        <f t="shared" si="34"/>
        <v>UNFAVORABLE</v>
      </c>
    </row>
    <row r="408" spans="1:20" x14ac:dyDescent="0.25">
      <c r="A408" s="4">
        <v>41791</v>
      </c>
      <c r="B408" s="5">
        <v>24.82</v>
      </c>
      <c r="C408" s="6">
        <v>0.17749999999999999</v>
      </c>
      <c r="D408" s="7" t="s">
        <v>5</v>
      </c>
      <c r="E408" s="8">
        <v>18628.809523809501</v>
      </c>
      <c r="F408" s="7">
        <v>6</v>
      </c>
      <c r="G408" s="7">
        <v>1</v>
      </c>
      <c r="H408" s="7" t="s">
        <v>43</v>
      </c>
      <c r="I408" s="8">
        <f t="shared" si="30"/>
        <v>18671.379523809501</v>
      </c>
      <c r="J408" s="9">
        <v>17.75</v>
      </c>
      <c r="K408" s="7">
        <v>2014</v>
      </c>
      <c r="L408" s="7" t="s">
        <v>14</v>
      </c>
      <c r="M408" s="8">
        <v>622.37931746031666</v>
      </c>
      <c r="N408" s="7">
        <v>1</v>
      </c>
      <c r="O408" t="s">
        <v>27</v>
      </c>
      <c r="P408" s="2">
        <f t="shared" si="31"/>
        <v>622.37931746031666</v>
      </c>
      <c r="Q408" s="2">
        <f t="shared" si="32"/>
        <v>18671.379523809501</v>
      </c>
      <c r="R408" s="12">
        <f>VLOOKUP(O408,'YEARLY BUDGET'!A:B,2,FALSE)</f>
        <v>28000</v>
      </c>
      <c r="S408" s="27">
        <f t="shared" si="33"/>
        <v>9328.6204761904992</v>
      </c>
      <c r="T408" t="str">
        <f t="shared" si="34"/>
        <v>FAVORABLE</v>
      </c>
    </row>
    <row r="409" spans="1:20" x14ac:dyDescent="0.25">
      <c r="A409" s="4">
        <v>41791</v>
      </c>
      <c r="B409" s="5">
        <v>24.82</v>
      </c>
      <c r="C409" s="6">
        <v>0.17749999999999999</v>
      </c>
      <c r="D409" s="7" t="s">
        <v>6</v>
      </c>
      <c r="E409" s="8">
        <v>4.59</v>
      </c>
      <c r="F409" s="7">
        <v>6</v>
      </c>
      <c r="G409" s="7">
        <v>1</v>
      </c>
      <c r="H409" s="7" t="s">
        <v>43</v>
      </c>
      <c r="I409" s="8">
        <f t="shared" si="30"/>
        <v>47.16</v>
      </c>
      <c r="J409" s="9">
        <v>17.75</v>
      </c>
      <c r="K409" s="7">
        <v>2014</v>
      </c>
      <c r="L409" s="7" t="s">
        <v>14</v>
      </c>
      <c r="M409" s="8">
        <v>1.5719999999999998</v>
      </c>
      <c r="N409" s="7">
        <v>10</v>
      </c>
      <c r="O409" t="s">
        <v>35</v>
      </c>
      <c r="P409" s="2">
        <f t="shared" si="31"/>
        <v>15.719999999999999</v>
      </c>
      <c r="Q409" s="2">
        <f t="shared" si="32"/>
        <v>471.59999999999997</v>
      </c>
      <c r="R409" s="12">
        <f>VLOOKUP(O409,'YEARLY BUDGET'!A:B,2,FALSE)</f>
        <v>7800</v>
      </c>
      <c r="S409" s="27">
        <f t="shared" si="33"/>
        <v>7328.4</v>
      </c>
      <c r="T409" t="str">
        <f t="shared" si="34"/>
        <v>FAVORABLE</v>
      </c>
    </row>
    <row r="410" spans="1:20" x14ac:dyDescent="0.25">
      <c r="A410" s="4">
        <v>41821</v>
      </c>
      <c r="B410" s="5">
        <v>24.83</v>
      </c>
      <c r="C410" s="6">
        <v>0.20599999999999999</v>
      </c>
      <c r="D410" s="7" t="s">
        <v>3</v>
      </c>
      <c r="E410" s="8">
        <v>1948.30434782609</v>
      </c>
      <c r="F410" s="7">
        <v>7</v>
      </c>
      <c r="G410" s="7">
        <v>3</v>
      </c>
      <c r="H410" s="7" t="s">
        <v>44</v>
      </c>
      <c r="I410" s="8">
        <f t="shared" si="30"/>
        <v>1993.7343478260898</v>
      </c>
      <c r="J410" s="9">
        <v>20.599999999999998</v>
      </c>
      <c r="K410" s="7">
        <v>2014</v>
      </c>
      <c r="L410" s="7" t="s">
        <v>16</v>
      </c>
      <c r="M410" s="8">
        <v>66.457811594202994</v>
      </c>
      <c r="N410" s="7">
        <v>2</v>
      </c>
      <c r="O410" t="s">
        <v>28</v>
      </c>
      <c r="P410" s="2">
        <f t="shared" si="31"/>
        <v>132.91562318840599</v>
      </c>
      <c r="Q410" s="2">
        <f t="shared" si="32"/>
        <v>3987.4686956521796</v>
      </c>
      <c r="R410" s="12">
        <f>VLOOKUP(O410,'YEARLY BUDGET'!A:B,2,FALSE)</f>
        <v>16500</v>
      </c>
      <c r="S410" s="27">
        <f t="shared" si="33"/>
        <v>12512.53130434782</v>
      </c>
      <c r="T410" t="str">
        <f t="shared" si="34"/>
        <v>FAVORABLE</v>
      </c>
    </row>
    <row r="411" spans="1:20" x14ac:dyDescent="0.25">
      <c r="A411" s="4">
        <v>41821</v>
      </c>
      <c r="B411" s="5">
        <v>24.83</v>
      </c>
      <c r="C411" s="6">
        <v>0.20599999999999999</v>
      </c>
      <c r="D411" s="7" t="s">
        <v>4</v>
      </c>
      <c r="E411" s="8">
        <v>7113.3804347826099</v>
      </c>
      <c r="F411" s="7">
        <v>7</v>
      </c>
      <c r="G411" s="7">
        <v>3</v>
      </c>
      <c r="H411" s="7" t="s">
        <v>44</v>
      </c>
      <c r="I411" s="8">
        <f t="shared" si="30"/>
        <v>7158.8104347826102</v>
      </c>
      <c r="J411" s="9">
        <v>20.599999999999998</v>
      </c>
      <c r="K411" s="7">
        <v>2014</v>
      </c>
      <c r="L411" s="7" t="s">
        <v>16</v>
      </c>
      <c r="M411" s="8">
        <v>238.62701449275366</v>
      </c>
      <c r="N411" s="7">
        <v>4</v>
      </c>
      <c r="O411" t="s">
        <v>30</v>
      </c>
      <c r="P411" s="2">
        <f t="shared" si="31"/>
        <v>954.50805797101464</v>
      </c>
      <c r="Q411" s="2">
        <f t="shared" si="32"/>
        <v>28635.241739130441</v>
      </c>
      <c r="R411" s="12">
        <f>VLOOKUP(O411,'YEARLY BUDGET'!A:B,2,FALSE)</f>
        <v>4200</v>
      </c>
      <c r="S411" s="27">
        <f t="shared" si="33"/>
        <v>-24435.241739130441</v>
      </c>
      <c r="T411" t="str">
        <f t="shared" si="34"/>
        <v>UNFAVORABLE</v>
      </c>
    </row>
    <row r="412" spans="1:20" x14ac:dyDescent="0.25">
      <c r="A412" s="4">
        <v>41821</v>
      </c>
      <c r="B412" s="5">
        <v>24.83</v>
      </c>
      <c r="C412" s="6">
        <v>0.20599999999999999</v>
      </c>
      <c r="D412" s="7" t="s">
        <v>5</v>
      </c>
      <c r="E412" s="8">
        <v>19117.652173913</v>
      </c>
      <c r="F412" s="7">
        <v>7</v>
      </c>
      <c r="G412" s="7">
        <v>3</v>
      </c>
      <c r="H412" s="7" t="s">
        <v>44</v>
      </c>
      <c r="I412" s="8">
        <f t="shared" si="30"/>
        <v>19163.082173913001</v>
      </c>
      <c r="J412" s="9">
        <v>20.599999999999998</v>
      </c>
      <c r="K412" s="7">
        <v>2014</v>
      </c>
      <c r="L412" s="7" t="s">
        <v>16</v>
      </c>
      <c r="M412" s="8">
        <v>638.76940579710003</v>
      </c>
      <c r="N412" s="7">
        <v>7</v>
      </c>
      <c r="O412" t="s">
        <v>33</v>
      </c>
      <c r="P412" s="2">
        <f t="shared" si="31"/>
        <v>4471.3858405797</v>
      </c>
      <c r="Q412" s="2">
        <f t="shared" si="32"/>
        <v>134141.57521739102</v>
      </c>
      <c r="R412" s="12">
        <f>VLOOKUP(O412,'YEARLY BUDGET'!A:B,2,FALSE)</f>
        <v>9600</v>
      </c>
      <c r="S412" s="27">
        <f t="shared" si="33"/>
        <v>-124541.57521739102</v>
      </c>
      <c r="T412" t="str">
        <f t="shared" si="34"/>
        <v>UNFAVORABLE</v>
      </c>
    </row>
    <row r="413" spans="1:20" x14ac:dyDescent="0.25">
      <c r="A413" s="4">
        <v>41821</v>
      </c>
      <c r="B413" s="5">
        <v>24.83</v>
      </c>
      <c r="C413" s="6">
        <v>0.20599999999999999</v>
      </c>
      <c r="D413" s="7" t="s">
        <v>6</v>
      </c>
      <c r="E413" s="8">
        <v>4.05</v>
      </c>
      <c r="F413" s="7">
        <v>7</v>
      </c>
      <c r="G413" s="7">
        <v>3</v>
      </c>
      <c r="H413" s="7" t="s">
        <v>44</v>
      </c>
      <c r="I413" s="8">
        <f t="shared" si="30"/>
        <v>49.48</v>
      </c>
      <c r="J413" s="9">
        <v>20.599999999999998</v>
      </c>
      <c r="K413" s="7">
        <v>2014</v>
      </c>
      <c r="L413" s="7" t="s">
        <v>16</v>
      </c>
      <c r="M413" s="8">
        <v>1.6493333333333333</v>
      </c>
      <c r="N413" s="7">
        <v>9</v>
      </c>
      <c r="O413" t="s">
        <v>35</v>
      </c>
      <c r="P413" s="2">
        <f t="shared" si="31"/>
        <v>14.843999999999999</v>
      </c>
      <c r="Q413" s="2">
        <f t="shared" si="32"/>
        <v>445.32</v>
      </c>
      <c r="R413" s="12">
        <f>VLOOKUP(O413,'YEARLY BUDGET'!A:B,2,FALSE)</f>
        <v>7800</v>
      </c>
      <c r="S413" s="27">
        <f t="shared" si="33"/>
        <v>7354.68</v>
      </c>
      <c r="T413" t="str">
        <f t="shared" si="34"/>
        <v>FAVORABLE</v>
      </c>
    </row>
    <row r="414" spans="1:20" x14ac:dyDescent="0.25">
      <c r="A414" s="4">
        <v>41852</v>
      </c>
      <c r="B414" s="5">
        <v>24.87</v>
      </c>
      <c r="C414" s="6">
        <v>0.12330000000000001</v>
      </c>
      <c r="D414" s="7" t="s">
        <v>3</v>
      </c>
      <c r="E414" s="8">
        <v>2030.4925000000001</v>
      </c>
      <c r="F414" s="7">
        <v>8</v>
      </c>
      <c r="G414" s="7">
        <v>6</v>
      </c>
      <c r="H414" s="7" t="s">
        <v>45</v>
      </c>
      <c r="I414" s="8">
        <f t="shared" si="30"/>
        <v>2067.6925000000001</v>
      </c>
      <c r="J414" s="9">
        <v>12.33</v>
      </c>
      <c r="K414" s="7">
        <v>2014</v>
      </c>
      <c r="L414" s="7" t="s">
        <v>19</v>
      </c>
      <c r="M414" s="8">
        <v>68.923083333333338</v>
      </c>
      <c r="N414" s="7">
        <v>10</v>
      </c>
      <c r="O414" t="s">
        <v>35</v>
      </c>
      <c r="P414" s="2">
        <f t="shared" si="31"/>
        <v>689.23083333333341</v>
      </c>
      <c r="Q414" s="2">
        <f t="shared" si="32"/>
        <v>20676.925000000003</v>
      </c>
      <c r="R414" s="12">
        <f>VLOOKUP(O414,'YEARLY BUDGET'!A:B,2,FALSE)</f>
        <v>7800</v>
      </c>
      <c r="S414" s="27">
        <f t="shared" si="33"/>
        <v>-12876.925000000003</v>
      </c>
      <c r="T414" t="str">
        <f t="shared" si="34"/>
        <v>UNFAVORABLE</v>
      </c>
    </row>
    <row r="415" spans="1:20" x14ac:dyDescent="0.25">
      <c r="A415" s="4">
        <v>41852</v>
      </c>
      <c r="B415" s="5">
        <v>24.87</v>
      </c>
      <c r="C415" s="6">
        <v>0.12330000000000001</v>
      </c>
      <c r="D415" s="7" t="s">
        <v>4</v>
      </c>
      <c r="E415" s="8">
        <v>7001.8374999999996</v>
      </c>
      <c r="F415" s="7">
        <v>8</v>
      </c>
      <c r="G415" s="7">
        <v>6</v>
      </c>
      <c r="H415" s="7" t="s">
        <v>45</v>
      </c>
      <c r="I415" s="8">
        <f t="shared" si="30"/>
        <v>7039.0374999999995</v>
      </c>
      <c r="J415" s="9">
        <v>12.33</v>
      </c>
      <c r="K415" s="7">
        <v>2014</v>
      </c>
      <c r="L415" s="7" t="s">
        <v>19</v>
      </c>
      <c r="M415" s="8">
        <v>234.63458333333332</v>
      </c>
      <c r="N415" s="7">
        <v>6</v>
      </c>
      <c r="O415" t="s">
        <v>32</v>
      </c>
      <c r="P415" s="2">
        <f t="shared" si="31"/>
        <v>1407.8074999999999</v>
      </c>
      <c r="Q415" s="2">
        <f t="shared" si="32"/>
        <v>42234.224999999999</v>
      </c>
      <c r="R415" s="12">
        <f>VLOOKUP(O415,'YEARLY BUDGET'!A:B,2,FALSE)</f>
        <v>37500</v>
      </c>
      <c r="S415" s="27">
        <f t="shared" si="33"/>
        <v>-4734.2249999999985</v>
      </c>
      <c r="T415" t="str">
        <f t="shared" si="34"/>
        <v>UNFAVORABLE</v>
      </c>
    </row>
    <row r="416" spans="1:20" x14ac:dyDescent="0.25">
      <c r="A416" s="4">
        <v>41852</v>
      </c>
      <c r="B416" s="5">
        <v>24.87</v>
      </c>
      <c r="C416" s="6">
        <v>0.12330000000000001</v>
      </c>
      <c r="D416" s="7" t="s">
        <v>5</v>
      </c>
      <c r="E416" s="8">
        <v>18600.2</v>
      </c>
      <c r="F416" s="7">
        <v>8</v>
      </c>
      <c r="G416" s="7">
        <v>6</v>
      </c>
      <c r="H416" s="7" t="s">
        <v>45</v>
      </c>
      <c r="I416" s="8">
        <f t="shared" si="30"/>
        <v>18637.400000000001</v>
      </c>
      <c r="J416" s="9">
        <v>12.33</v>
      </c>
      <c r="K416" s="7">
        <v>2014</v>
      </c>
      <c r="L416" s="7" t="s">
        <v>19</v>
      </c>
      <c r="M416" s="8">
        <v>621.24666666666667</v>
      </c>
      <c r="N416" s="7">
        <v>10</v>
      </c>
      <c r="O416" t="s">
        <v>35</v>
      </c>
      <c r="P416" s="2">
        <f t="shared" si="31"/>
        <v>6212.4666666666672</v>
      </c>
      <c r="Q416" s="2">
        <f t="shared" si="32"/>
        <v>186374</v>
      </c>
      <c r="R416" s="12">
        <f>VLOOKUP(O416,'YEARLY BUDGET'!A:B,2,FALSE)</f>
        <v>7800</v>
      </c>
      <c r="S416" s="27">
        <f t="shared" si="33"/>
        <v>-178574</v>
      </c>
      <c r="T416" t="str">
        <f t="shared" si="34"/>
        <v>UNFAVORABLE</v>
      </c>
    </row>
    <row r="417" spans="1:20" x14ac:dyDescent="0.25">
      <c r="A417" s="4">
        <v>41852</v>
      </c>
      <c r="B417" s="5">
        <v>24.87</v>
      </c>
      <c r="C417" s="6">
        <v>0.12330000000000001</v>
      </c>
      <c r="D417" s="7" t="s">
        <v>6</v>
      </c>
      <c r="E417" s="8">
        <v>3.91</v>
      </c>
      <c r="F417" s="7">
        <v>8</v>
      </c>
      <c r="G417" s="7">
        <v>6</v>
      </c>
      <c r="H417" s="7" t="s">
        <v>45</v>
      </c>
      <c r="I417" s="8">
        <f t="shared" si="30"/>
        <v>41.11</v>
      </c>
      <c r="J417" s="9">
        <v>12.33</v>
      </c>
      <c r="K417" s="7">
        <v>2014</v>
      </c>
      <c r="L417" s="7" t="s">
        <v>19</v>
      </c>
      <c r="M417" s="8">
        <v>1.3703333333333334</v>
      </c>
      <c r="N417" s="7">
        <v>4</v>
      </c>
      <c r="O417" t="s">
        <v>30</v>
      </c>
      <c r="P417" s="2">
        <f t="shared" si="31"/>
        <v>5.4813333333333336</v>
      </c>
      <c r="Q417" s="2">
        <f t="shared" si="32"/>
        <v>164.44</v>
      </c>
      <c r="R417" s="12">
        <f>VLOOKUP(O417,'YEARLY BUDGET'!A:B,2,FALSE)</f>
        <v>4200</v>
      </c>
      <c r="S417" s="27">
        <f t="shared" si="33"/>
        <v>4035.56</v>
      </c>
      <c r="T417" t="str">
        <f t="shared" si="34"/>
        <v>FAVORABLE</v>
      </c>
    </row>
    <row r="418" spans="1:20" x14ac:dyDescent="0.25">
      <c r="A418" s="4">
        <v>41883</v>
      </c>
      <c r="B418" s="5">
        <v>24.81</v>
      </c>
      <c r="C418" s="6">
        <v>0.27760000000000001</v>
      </c>
      <c r="D418" s="7" t="s">
        <v>3</v>
      </c>
      <c r="E418" s="8">
        <v>1990.4318181818201</v>
      </c>
      <c r="F418" s="7">
        <v>9</v>
      </c>
      <c r="G418" s="7">
        <v>2</v>
      </c>
      <c r="H418" s="7" t="s">
        <v>46</v>
      </c>
      <c r="I418" s="8">
        <f t="shared" si="30"/>
        <v>2043.00181818182</v>
      </c>
      <c r="J418" s="9">
        <v>27.76</v>
      </c>
      <c r="K418" s="7">
        <v>2014</v>
      </c>
      <c r="L418" s="7" t="s">
        <v>15</v>
      </c>
      <c r="M418" s="8">
        <v>68.100060606060666</v>
      </c>
      <c r="N418" s="7">
        <v>6</v>
      </c>
      <c r="O418" t="s">
        <v>32</v>
      </c>
      <c r="P418" s="2">
        <f t="shared" si="31"/>
        <v>408.60036363636402</v>
      </c>
      <c r="Q418" s="2">
        <f t="shared" si="32"/>
        <v>12258.010909090921</v>
      </c>
      <c r="R418" s="12">
        <f>VLOOKUP(O418,'YEARLY BUDGET'!A:B,2,FALSE)</f>
        <v>37500</v>
      </c>
      <c r="S418" s="27">
        <f t="shared" si="33"/>
        <v>25241.989090909079</v>
      </c>
      <c r="T418" t="str">
        <f t="shared" si="34"/>
        <v>FAVORABLE</v>
      </c>
    </row>
    <row r="419" spans="1:20" x14ac:dyDescent="0.25">
      <c r="A419" s="4">
        <v>41883</v>
      </c>
      <c r="B419" s="5">
        <v>24.81</v>
      </c>
      <c r="C419" s="6">
        <v>0.27760000000000001</v>
      </c>
      <c r="D419" s="7" t="s">
        <v>4</v>
      </c>
      <c r="E419" s="8">
        <v>6872.2159090909099</v>
      </c>
      <c r="F419" s="7">
        <v>9</v>
      </c>
      <c r="G419" s="7">
        <v>2</v>
      </c>
      <c r="H419" s="7" t="s">
        <v>46</v>
      </c>
      <c r="I419" s="8">
        <f t="shared" si="30"/>
        <v>6924.7859090909105</v>
      </c>
      <c r="J419" s="9">
        <v>27.76</v>
      </c>
      <c r="K419" s="7">
        <v>2014</v>
      </c>
      <c r="L419" s="7" t="s">
        <v>15</v>
      </c>
      <c r="M419" s="8">
        <v>230.82619696969701</v>
      </c>
      <c r="N419" s="7">
        <v>7</v>
      </c>
      <c r="O419" t="s">
        <v>33</v>
      </c>
      <c r="P419" s="2">
        <f t="shared" si="31"/>
        <v>1615.783378787879</v>
      </c>
      <c r="Q419" s="2">
        <f t="shared" si="32"/>
        <v>48473.501363636373</v>
      </c>
      <c r="R419" s="12">
        <f>VLOOKUP(O419,'YEARLY BUDGET'!A:B,2,FALSE)</f>
        <v>9600</v>
      </c>
      <c r="S419" s="27">
        <f t="shared" si="33"/>
        <v>-38873.501363636373</v>
      </c>
      <c r="T419" t="str">
        <f t="shared" si="34"/>
        <v>UNFAVORABLE</v>
      </c>
    </row>
    <row r="420" spans="1:20" x14ac:dyDescent="0.25">
      <c r="A420" s="4">
        <v>41883</v>
      </c>
      <c r="B420" s="5">
        <v>24.81</v>
      </c>
      <c r="C420" s="6">
        <v>0.27760000000000001</v>
      </c>
      <c r="D420" s="7" t="s">
        <v>5</v>
      </c>
      <c r="E420" s="8">
        <v>18034.7954545455</v>
      </c>
      <c r="F420" s="7">
        <v>9</v>
      </c>
      <c r="G420" s="7">
        <v>2</v>
      </c>
      <c r="H420" s="7" t="s">
        <v>46</v>
      </c>
      <c r="I420" s="8">
        <f t="shared" si="30"/>
        <v>18087.365454545499</v>
      </c>
      <c r="J420" s="9">
        <v>27.76</v>
      </c>
      <c r="K420" s="7">
        <v>2014</v>
      </c>
      <c r="L420" s="7" t="s">
        <v>15</v>
      </c>
      <c r="M420" s="8">
        <v>602.91218181818329</v>
      </c>
      <c r="N420" s="7">
        <v>7</v>
      </c>
      <c r="O420" t="s">
        <v>33</v>
      </c>
      <c r="P420" s="2">
        <f t="shared" si="31"/>
        <v>4220.3852727272833</v>
      </c>
      <c r="Q420" s="2">
        <f t="shared" si="32"/>
        <v>126611.5581818185</v>
      </c>
      <c r="R420" s="12">
        <f>VLOOKUP(O420,'YEARLY BUDGET'!A:B,2,FALSE)</f>
        <v>9600</v>
      </c>
      <c r="S420" s="27">
        <f t="shared" si="33"/>
        <v>-117011.5581818185</v>
      </c>
      <c r="T420" t="str">
        <f t="shared" si="34"/>
        <v>UNFAVORABLE</v>
      </c>
    </row>
    <row r="421" spans="1:20" x14ac:dyDescent="0.25">
      <c r="A421" s="4">
        <v>41883</v>
      </c>
      <c r="B421" s="5">
        <v>24.81</v>
      </c>
      <c r="C421" s="6">
        <v>0.27760000000000001</v>
      </c>
      <c r="D421" s="7" t="s">
        <v>6</v>
      </c>
      <c r="E421" s="8">
        <v>3.92</v>
      </c>
      <c r="F421" s="7">
        <v>9</v>
      </c>
      <c r="G421" s="7">
        <v>2</v>
      </c>
      <c r="H421" s="7" t="s">
        <v>46</v>
      </c>
      <c r="I421" s="8">
        <f t="shared" si="30"/>
        <v>56.489999999999995</v>
      </c>
      <c r="J421" s="9">
        <v>27.76</v>
      </c>
      <c r="K421" s="7">
        <v>2014</v>
      </c>
      <c r="L421" s="7" t="s">
        <v>15</v>
      </c>
      <c r="M421" s="8">
        <v>1.8829999999999998</v>
      </c>
      <c r="N421" s="7">
        <v>8</v>
      </c>
      <c r="O421" t="s">
        <v>34</v>
      </c>
      <c r="P421" s="2">
        <f t="shared" si="31"/>
        <v>15.063999999999998</v>
      </c>
      <c r="Q421" s="2">
        <f t="shared" si="32"/>
        <v>451.91999999999996</v>
      </c>
      <c r="R421" s="12">
        <f>VLOOKUP(O421,'YEARLY BUDGET'!A:B,2,FALSE)</f>
        <v>61200</v>
      </c>
      <c r="S421" s="27">
        <f t="shared" si="33"/>
        <v>60748.08</v>
      </c>
      <c r="T421" t="str">
        <f t="shared" si="34"/>
        <v>FAVORABLE</v>
      </c>
    </row>
    <row r="422" spans="1:20" x14ac:dyDescent="0.25">
      <c r="A422" s="4">
        <v>41913</v>
      </c>
      <c r="B422" s="5">
        <v>24.89</v>
      </c>
      <c r="C422" s="6">
        <v>0.3</v>
      </c>
      <c r="D422" s="7" t="s">
        <v>3</v>
      </c>
      <c r="E422" s="8">
        <v>1946.1891304347801</v>
      </c>
      <c r="F422" s="7">
        <v>10</v>
      </c>
      <c r="G422" s="7">
        <v>4</v>
      </c>
      <c r="H422" s="7" t="s">
        <v>47</v>
      </c>
      <c r="I422" s="8">
        <f t="shared" si="30"/>
        <v>2001.0791304347802</v>
      </c>
      <c r="J422" s="9">
        <v>30</v>
      </c>
      <c r="K422" s="7">
        <v>2014</v>
      </c>
      <c r="L422" s="7" t="s">
        <v>17</v>
      </c>
      <c r="M422" s="8">
        <v>66.702637681159345</v>
      </c>
      <c r="N422" s="7">
        <v>2</v>
      </c>
      <c r="O422" t="s">
        <v>28</v>
      </c>
      <c r="P422" s="2">
        <f t="shared" si="31"/>
        <v>133.40527536231869</v>
      </c>
      <c r="Q422" s="2">
        <f t="shared" si="32"/>
        <v>4002.1582608695608</v>
      </c>
      <c r="R422" s="12">
        <f>VLOOKUP(O422,'YEARLY BUDGET'!A:B,2,FALSE)</f>
        <v>16500</v>
      </c>
      <c r="S422" s="27">
        <f t="shared" si="33"/>
        <v>12497.841739130439</v>
      </c>
      <c r="T422" t="str">
        <f t="shared" si="34"/>
        <v>FAVORABLE</v>
      </c>
    </row>
    <row r="423" spans="1:20" x14ac:dyDescent="0.25">
      <c r="A423" s="4">
        <v>41913</v>
      </c>
      <c r="B423" s="5">
        <v>24.89</v>
      </c>
      <c r="C423" s="6">
        <v>0.3</v>
      </c>
      <c r="D423" s="7" t="s">
        <v>4</v>
      </c>
      <c r="E423" s="8">
        <v>6737.4782608695696</v>
      </c>
      <c r="F423" s="7">
        <v>10</v>
      </c>
      <c r="G423" s="7">
        <v>4</v>
      </c>
      <c r="H423" s="7" t="s">
        <v>47</v>
      </c>
      <c r="I423" s="8">
        <f t="shared" si="30"/>
        <v>6792.3682608695699</v>
      </c>
      <c r="J423" s="9">
        <v>30</v>
      </c>
      <c r="K423" s="7">
        <v>2014</v>
      </c>
      <c r="L423" s="7" t="s">
        <v>17</v>
      </c>
      <c r="M423" s="8">
        <v>226.41227536231901</v>
      </c>
      <c r="N423" s="7">
        <v>6</v>
      </c>
      <c r="O423" t="s">
        <v>32</v>
      </c>
      <c r="P423" s="2">
        <f t="shared" si="31"/>
        <v>1358.4736521739142</v>
      </c>
      <c r="Q423" s="2">
        <f t="shared" si="32"/>
        <v>40754.209565217425</v>
      </c>
      <c r="R423" s="12">
        <f>VLOOKUP(O423,'YEARLY BUDGET'!A:B,2,FALSE)</f>
        <v>37500</v>
      </c>
      <c r="S423" s="27">
        <f t="shared" si="33"/>
        <v>-3254.2095652174248</v>
      </c>
      <c r="T423" t="str">
        <f t="shared" si="34"/>
        <v>UNFAVORABLE</v>
      </c>
    </row>
    <row r="424" spans="1:20" x14ac:dyDescent="0.25">
      <c r="A424" s="4">
        <v>41913</v>
      </c>
      <c r="B424" s="5">
        <v>24.89</v>
      </c>
      <c r="C424" s="6">
        <v>0.3</v>
      </c>
      <c r="D424" s="7" t="s">
        <v>5</v>
      </c>
      <c r="E424" s="8">
        <v>15812.369565217399</v>
      </c>
      <c r="F424" s="7">
        <v>10</v>
      </c>
      <c r="G424" s="7">
        <v>4</v>
      </c>
      <c r="H424" s="7" t="s">
        <v>47</v>
      </c>
      <c r="I424" s="8">
        <f t="shared" si="30"/>
        <v>15867.259565217399</v>
      </c>
      <c r="J424" s="9">
        <v>30</v>
      </c>
      <c r="K424" s="7">
        <v>2014</v>
      </c>
      <c r="L424" s="7" t="s">
        <v>17</v>
      </c>
      <c r="M424" s="8">
        <v>528.90865217391331</v>
      </c>
      <c r="N424" s="7">
        <v>4</v>
      </c>
      <c r="O424" t="s">
        <v>30</v>
      </c>
      <c r="P424" s="2">
        <f t="shared" si="31"/>
        <v>2115.6346086956532</v>
      </c>
      <c r="Q424" s="2">
        <f t="shared" si="32"/>
        <v>63469.038260869595</v>
      </c>
      <c r="R424" s="12">
        <f>VLOOKUP(O424,'YEARLY BUDGET'!A:B,2,FALSE)</f>
        <v>4200</v>
      </c>
      <c r="S424" s="27">
        <f t="shared" si="33"/>
        <v>-59269.038260869595</v>
      </c>
      <c r="T424" t="str">
        <f t="shared" si="34"/>
        <v>UNFAVORABLE</v>
      </c>
    </row>
    <row r="425" spans="1:20" x14ac:dyDescent="0.25">
      <c r="A425" s="4">
        <v>41913</v>
      </c>
      <c r="B425" s="5">
        <v>24.89</v>
      </c>
      <c r="C425" s="6">
        <v>0.3</v>
      </c>
      <c r="D425" s="7" t="s">
        <v>6</v>
      </c>
      <c r="E425" s="8">
        <v>3.78</v>
      </c>
      <c r="F425" s="7">
        <v>10</v>
      </c>
      <c r="G425" s="7">
        <v>4</v>
      </c>
      <c r="H425" s="7" t="s">
        <v>47</v>
      </c>
      <c r="I425" s="8">
        <f t="shared" si="30"/>
        <v>58.67</v>
      </c>
      <c r="J425" s="9">
        <v>30</v>
      </c>
      <c r="K425" s="7">
        <v>2014</v>
      </c>
      <c r="L425" s="7" t="s">
        <v>17</v>
      </c>
      <c r="M425" s="8">
        <v>1.9556666666666667</v>
      </c>
      <c r="N425" s="7">
        <v>4</v>
      </c>
      <c r="O425" t="s">
        <v>30</v>
      </c>
      <c r="P425" s="2">
        <f t="shared" si="31"/>
        <v>7.8226666666666667</v>
      </c>
      <c r="Q425" s="2">
        <f t="shared" si="32"/>
        <v>234.68</v>
      </c>
      <c r="R425" s="12">
        <f>VLOOKUP(O425,'YEARLY BUDGET'!A:B,2,FALSE)</f>
        <v>4200</v>
      </c>
      <c r="S425" s="27">
        <f t="shared" si="33"/>
        <v>3965.32</v>
      </c>
      <c r="T425" t="str">
        <f t="shared" si="34"/>
        <v>FAVORABLE</v>
      </c>
    </row>
    <row r="426" spans="1:20" x14ac:dyDescent="0.25">
      <c r="A426" s="4">
        <v>41944</v>
      </c>
      <c r="B426" s="5">
        <v>24.91</v>
      </c>
      <c r="C426" s="6">
        <v>0.23230000000000001</v>
      </c>
      <c r="D426" s="7" t="s">
        <v>3</v>
      </c>
      <c r="E426" s="8">
        <v>2055.5549999999998</v>
      </c>
      <c r="F426" s="7">
        <v>11</v>
      </c>
      <c r="G426" s="7">
        <v>7</v>
      </c>
      <c r="H426" s="7" t="s">
        <v>48</v>
      </c>
      <c r="I426" s="8">
        <f t="shared" si="30"/>
        <v>2103.6949999999997</v>
      </c>
      <c r="J426" s="9">
        <v>23.23</v>
      </c>
      <c r="K426" s="7">
        <v>2014</v>
      </c>
      <c r="L426" s="7" t="s">
        <v>20</v>
      </c>
      <c r="M426" s="8">
        <v>70.123166666666663</v>
      </c>
      <c r="N426" s="7">
        <v>4</v>
      </c>
      <c r="O426" t="s">
        <v>30</v>
      </c>
      <c r="P426" s="2">
        <f t="shared" si="31"/>
        <v>280.49266666666665</v>
      </c>
      <c r="Q426" s="2">
        <f t="shared" si="32"/>
        <v>8414.7799999999988</v>
      </c>
      <c r="R426" s="12">
        <f>VLOOKUP(O426,'YEARLY BUDGET'!A:B,2,FALSE)</f>
        <v>4200</v>
      </c>
      <c r="S426" s="27">
        <f t="shared" si="33"/>
        <v>-4214.7799999999988</v>
      </c>
      <c r="T426" t="str">
        <f t="shared" si="34"/>
        <v>UNFAVORABLE</v>
      </c>
    </row>
    <row r="427" spans="1:20" x14ac:dyDescent="0.25">
      <c r="A427" s="4">
        <v>41944</v>
      </c>
      <c r="B427" s="5">
        <v>24.91</v>
      </c>
      <c r="C427" s="6">
        <v>0.23230000000000001</v>
      </c>
      <c r="D427" s="7" t="s">
        <v>4</v>
      </c>
      <c r="E427" s="8">
        <v>6712.85</v>
      </c>
      <c r="F427" s="7">
        <v>11</v>
      </c>
      <c r="G427" s="7">
        <v>7</v>
      </c>
      <c r="H427" s="7" t="s">
        <v>48</v>
      </c>
      <c r="I427" s="8">
        <f t="shared" si="30"/>
        <v>6760.99</v>
      </c>
      <c r="J427" s="9">
        <v>23.23</v>
      </c>
      <c r="K427" s="7">
        <v>2014</v>
      </c>
      <c r="L427" s="7" t="s">
        <v>20</v>
      </c>
      <c r="M427" s="8">
        <v>225.36633333333333</v>
      </c>
      <c r="N427" s="7">
        <v>5</v>
      </c>
      <c r="O427" t="s">
        <v>31</v>
      </c>
      <c r="P427" s="2">
        <f t="shared" si="31"/>
        <v>1126.8316666666667</v>
      </c>
      <c r="Q427" s="2">
        <f t="shared" si="32"/>
        <v>33804.950000000004</v>
      </c>
      <c r="R427" s="12">
        <f>VLOOKUP(O427,'YEARLY BUDGET'!A:B,2,FALSE)</f>
        <v>82000</v>
      </c>
      <c r="S427" s="27">
        <f t="shared" si="33"/>
        <v>48195.049999999996</v>
      </c>
      <c r="T427" t="str">
        <f t="shared" si="34"/>
        <v>FAVORABLE</v>
      </c>
    </row>
    <row r="428" spans="1:20" x14ac:dyDescent="0.25">
      <c r="A428" s="4">
        <v>41944</v>
      </c>
      <c r="B428" s="5">
        <v>24.91</v>
      </c>
      <c r="C428" s="6">
        <v>0.23230000000000001</v>
      </c>
      <c r="D428" s="7" t="s">
        <v>5</v>
      </c>
      <c r="E428" s="8">
        <v>15807.05</v>
      </c>
      <c r="F428" s="7">
        <v>11</v>
      </c>
      <c r="G428" s="7">
        <v>7</v>
      </c>
      <c r="H428" s="7" t="s">
        <v>48</v>
      </c>
      <c r="I428" s="8">
        <f t="shared" si="30"/>
        <v>15855.189999999999</v>
      </c>
      <c r="J428" s="9">
        <v>23.23</v>
      </c>
      <c r="K428" s="7">
        <v>2014</v>
      </c>
      <c r="L428" s="7" t="s">
        <v>20</v>
      </c>
      <c r="M428" s="8">
        <v>528.50633333333326</v>
      </c>
      <c r="N428" s="7">
        <v>7</v>
      </c>
      <c r="O428" t="s">
        <v>33</v>
      </c>
      <c r="P428" s="2">
        <f t="shared" si="31"/>
        <v>3699.5443333333328</v>
      </c>
      <c r="Q428" s="2">
        <f t="shared" si="32"/>
        <v>110986.32999999999</v>
      </c>
      <c r="R428" s="12">
        <f>VLOOKUP(O428,'YEARLY BUDGET'!A:B,2,FALSE)</f>
        <v>9600</v>
      </c>
      <c r="S428" s="27">
        <f t="shared" si="33"/>
        <v>-101386.32999999999</v>
      </c>
      <c r="T428" t="str">
        <f t="shared" si="34"/>
        <v>UNFAVORABLE</v>
      </c>
    </row>
    <row r="429" spans="1:20" x14ac:dyDescent="0.25">
      <c r="A429" s="4">
        <v>41944</v>
      </c>
      <c r="B429" s="5">
        <v>24.91</v>
      </c>
      <c r="C429" s="6">
        <v>0.23230000000000001</v>
      </c>
      <c r="D429" s="7" t="s">
        <v>6</v>
      </c>
      <c r="E429" s="8">
        <v>4.12</v>
      </c>
      <c r="F429" s="7">
        <v>11</v>
      </c>
      <c r="G429" s="7">
        <v>7</v>
      </c>
      <c r="H429" s="7" t="s">
        <v>48</v>
      </c>
      <c r="I429" s="8">
        <f t="shared" si="30"/>
        <v>52.260000000000005</v>
      </c>
      <c r="J429" s="9">
        <v>23.23</v>
      </c>
      <c r="K429" s="7">
        <v>2014</v>
      </c>
      <c r="L429" s="7" t="s">
        <v>20</v>
      </c>
      <c r="M429" s="8">
        <v>1.7420000000000002</v>
      </c>
      <c r="N429" s="7">
        <v>8</v>
      </c>
      <c r="O429" t="s">
        <v>34</v>
      </c>
      <c r="P429" s="2">
        <f t="shared" si="31"/>
        <v>13.936000000000002</v>
      </c>
      <c r="Q429" s="2">
        <f t="shared" si="32"/>
        <v>418.08000000000004</v>
      </c>
      <c r="R429" s="12">
        <f>VLOOKUP(O429,'YEARLY BUDGET'!A:B,2,FALSE)</f>
        <v>61200</v>
      </c>
      <c r="S429" s="27">
        <f t="shared" si="33"/>
        <v>60781.919999999998</v>
      </c>
      <c r="T429" t="str">
        <f t="shared" si="34"/>
        <v>FAVORABLE</v>
      </c>
    </row>
    <row r="430" spans="1:20" x14ac:dyDescent="0.25">
      <c r="A430" s="4">
        <v>41974</v>
      </c>
      <c r="B430" s="5">
        <v>24.9</v>
      </c>
      <c r="C430" s="6">
        <v>0.25290000000000001</v>
      </c>
      <c r="D430" s="7" t="s">
        <v>3</v>
      </c>
      <c r="E430" s="8">
        <v>1909.4595238095201</v>
      </c>
      <c r="F430" s="7">
        <v>12</v>
      </c>
      <c r="G430" s="7">
        <v>2</v>
      </c>
      <c r="H430" s="7" t="s">
        <v>49</v>
      </c>
      <c r="I430" s="8">
        <f t="shared" si="30"/>
        <v>1959.6495238095201</v>
      </c>
      <c r="J430" s="9">
        <v>25.290000000000003</v>
      </c>
      <c r="K430" s="7">
        <v>2014</v>
      </c>
      <c r="L430" s="7" t="s">
        <v>15</v>
      </c>
      <c r="M430" s="8">
        <v>65.321650793650676</v>
      </c>
      <c r="N430" s="7">
        <v>5</v>
      </c>
      <c r="O430" t="s">
        <v>31</v>
      </c>
      <c r="P430" s="2">
        <f t="shared" si="31"/>
        <v>326.60825396825339</v>
      </c>
      <c r="Q430" s="2">
        <f t="shared" si="32"/>
        <v>9798.2476190476009</v>
      </c>
      <c r="R430" s="12">
        <f>VLOOKUP(O430,'YEARLY BUDGET'!A:B,2,FALSE)</f>
        <v>82000</v>
      </c>
      <c r="S430" s="27">
        <f t="shared" si="33"/>
        <v>72201.752380952399</v>
      </c>
      <c r="T430" t="str">
        <f t="shared" si="34"/>
        <v>FAVORABLE</v>
      </c>
    </row>
    <row r="431" spans="1:20" x14ac:dyDescent="0.25">
      <c r="A431" s="4">
        <v>41974</v>
      </c>
      <c r="B431" s="5">
        <v>24.9</v>
      </c>
      <c r="C431" s="6">
        <v>0.25290000000000001</v>
      </c>
      <c r="D431" s="7" t="s">
        <v>4</v>
      </c>
      <c r="E431" s="8">
        <v>6446.4523809523798</v>
      </c>
      <c r="F431" s="7">
        <v>12</v>
      </c>
      <c r="G431" s="7">
        <v>2</v>
      </c>
      <c r="H431" s="7" t="s">
        <v>49</v>
      </c>
      <c r="I431" s="8">
        <f t="shared" si="30"/>
        <v>6496.6423809523794</v>
      </c>
      <c r="J431" s="9">
        <v>25.290000000000003</v>
      </c>
      <c r="K431" s="7">
        <v>2014</v>
      </c>
      <c r="L431" s="7" t="s">
        <v>15</v>
      </c>
      <c r="M431" s="8">
        <v>216.55474603174599</v>
      </c>
      <c r="N431" s="7">
        <v>8</v>
      </c>
      <c r="O431" t="s">
        <v>34</v>
      </c>
      <c r="P431" s="2">
        <f t="shared" si="31"/>
        <v>1732.4379682539679</v>
      </c>
      <c r="Q431" s="2">
        <f t="shared" si="32"/>
        <v>51973.139047619035</v>
      </c>
      <c r="R431" s="12">
        <f>VLOOKUP(O431,'YEARLY BUDGET'!A:B,2,FALSE)</f>
        <v>61200</v>
      </c>
      <c r="S431" s="27">
        <f t="shared" si="33"/>
        <v>9226.8609523809646</v>
      </c>
      <c r="T431" t="str">
        <f t="shared" si="34"/>
        <v>FAVORABLE</v>
      </c>
    </row>
    <row r="432" spans="1:20" x14ac:dyDescent="0.25">
      <c r="A432" s="4">
        <v>41974</v>
      </c>
      <c r="B432" s="5">
        <v>24.9</v>
      </c>
      <c r="C432" s="6">
        <v>0.25290000000000001</v>
      </c>
      <c r="D432" s="7" t="s">
        <v>5</v>
      </c>
      <c r="E432" s="8">
        <v>15962.0476190476</v>
      </c>
      <c r="F432" s="7">
        <v>12</v>
      </c>
      <c r="G432" s="7">
        <v>2</v>
      </c>
      <c r="H432" s="7" t="s">
        <v>49</v>
      </c>
      <c r="I432" s="8">
        <f t="shared" si="30"/>
        <v>16012.237619047601</v>
      </c>
      <c r="J432" s="9">
        <v>25.290000000000003</v>
      </c>
      <c r="K432" s="7">
        <v>2014</v>
      </c>
      <c r="L432" s="7" t="s">
        <v>15</v>
      </c>
      <c r="M432" s="8">
        <v>533.74125396825332</v>
      </c>
      <c r="N432" s="7">
        <v>9</v>
      </c>
      <c r="O432" t="s">
        <v>35</v>
      </c>
      <c r="P432" s="2">
        <f t="shared" si="31"/>
        <v>4803.6712857142802</v>
      </c>
      <c r="Q432" s="2">
        <f t="shared" si="32"/>
        <v>144110.1385714284</v>
      </c>
      <c r="R432" s="12">
        <f>VLOOKUP(O432,'YEARLY BUDGET'!A:B,2,FALSE)</f>
        <v>7800</v>
      </c>
      <c r="S432" s="27">
        <f t="shared" si="33"/>
        <v>-136310.1385714284</v>
      </c>
      <c r="T432" t="str">
        <f t="shared" si="34"/>
        <v>UNFAVORABLE</v>
      </c>
    </row>
    <row r="433" spans="1:20" x14ac:dyDescent="0.25">
      <c r="A433" s="4">
        <v>41974</v>
      </c>
      <c r="B433" s="5">
        <v>24.9</v>
      </c>
      <c r="C433" s="6">
        <v>0.25290000000000001</v>
      </c>
      <c r="D433" s="7" t="s">
        <v>6</v>
      </c>
      <c r="E433" s="8">
        <v>3.48</v>
      </c>
      <c r="F433" s="7">
        <v>12</v>
      </c>
      <c r="G433" s="7">
        <v>2</v>
      </c>
      <c r="H433" s="7" t="s">
        <v>49</v>
      </c>
      <c r="I433" s="8">
        <f t="shared" si="30"/>
        <v>53.67</v>
      </c>
      <c r="J433" s="9">
        <v>25.290000000000003</v>
      </c>
      <c r="K433" s="7">
        <v>2014</v>
      </c>
      <c r="L433" s="7" t="s">
        <v>15</v>
      </c>
      <c r="M433" s="8">
        <v>1.7890000000000001</v>
      </c>
      <c r="N433" s="7">
        <v>3</v>
      </c>
      <c r="O433" t="s">
        <v>29</v>
      </c>
      <c r="P433" s="2">
        <f t="shared" si="31"/>
        <v>5.3670000000000009</v>
      </c>
      <c r="Q433" s="2">
        <f t="shared" si="32"/>
        <v>161.01000000000002</v>
      </c>
      <c r="R433" s="12">
        <f>VLOOKUP(O433,'YEARLY BUDGET'!A:B,2,FALSE)</f>
        <v>14750</v>
      </c>
      <c r="S433" s="27">
        <f t="shared" si="33"/>
        <v>14588.99</v>
      </c>
      <c r="T433" t="str">
        <f t="shared" si="34"/>
        <v>FAVORABLE</v>
      </c>
    </row>
    <row r="434" spans="1:20" x14ac:dyDescent="0.25">
      <c r="A434" s="4">
        <v>42005</v>
      </c>
      <c r="B434" s="5">
        <v>24.97</v>
      </c>
      <c r="C434" s="6">
        <v>0.1865</v>
      </c>
      <c r="D434" s="7" t="s">
        <v>3</v>
      </c>
      <c r="E434" s="8">
        <v>1814.7190476190499</v>
      </c>
      <c r="F434" s="7">
        <v>1</v>
      </c>
      <c r="G434" s="7">
        <v>5</v>
      </c>
      <c r="H434" s="7" t="s">
        <v>50</v>
      </c>
      <c r="I434" s="8">
        <f t="shared" si="30"/>
        <v>1858.33904761905</v>
      </c>
      <c r="J434" s="9">
        <v>18.649999999999999</v>
      </c>
      <c r="K434" s="7">
        <v>2015</v>
      </c>
      <c r="L434" s="7" t="s">
        <v>18</v>
      </c>
      <c r="M434" s="8">
        <v>61.944634920635004</v>
      </c>
      <c r="N434" s="7">
        <v>4</v>
      </c>
      <c r="O434" t="s">
        <v>30</v>
      </c>
      <c r="P434" s="2">
        <f t="shared" si="31"/>
        <v>247.77853968254001</v>
      </c>
      <c r="Q434" s="2">
        <f t="shared" si="32"/>
        <v>7433.3561904762</v>
      </c>
      <c r="R434" s="12">
        <f>VLOOKUP(O434,'YEARLY BUDGET'!A:B,2,FALSE)</f>
        <v>4200</v>
      </c>
      <c r="S434" s="27">
        <f t="shared" si="33"/>
        <v>-3233.3561904762</v>
      </c>
      <c r="T434" t="str">
        <f t="shared" si="34"/>
        <v>UNFAVORABLE</v>
      </c>
    </row>
    <row r="435" spans="1:20" x14ac:dyDescent="0.25">
      <c r="A435" s="4">
        <v>42005</v>
      </c>
      <c r="B435" s="5">
        <v>24.97</v>
      </c>
      <c r="C435" s="6">
        <v>0.1865</v>
      </c>
      <c r="D435" s="7" t="s">
        <v>4</v>
      </c>
      <c r="E435" s="8">
        <v>5830.5357142857101</v>
      </c>
      <c r="F435" s="7">
        <v>1</v>
      </c>
      <c r="G435" s="7">
        <v>5</v>
      </c>
      <c r="H435" s="7" t="s">
        <v>50</v>
      </c>
      <c r="I435" s="8">
        <f t="shared" si="30"/>
        <v>5874.15571428571</v>
      </c>
      <c r="J435" s="9">
        <v>18.649999999999999</v>
      </c>
      <c r="K435" s="7">
        <v>2015</v>
      </c>
      <c r="L435" s="7" t="s">
        <v>18</v>
      </c>
      <c r="M435" s="8">
        <v>195.80519047619035</v>
      </c>
      <c r="N435" s="7">
        <v>4</v>
      </c>
      <c r="O435" t="s">
        <v>30</v>
      </c>
      <c r="P435" s="2">
        <f t="shared" si="31"/>
        <v>783.22076190476139</v>
      </c>
      <c r="Q435" s="2">
        <f t="shared" si="32"/>
        <v>23496.62285714284</v>
      </c>
      <c r="R435" s="12">
        <f>VLOOKUP(O435,'YEARLY BUDGET'!A:B,2,FALSE)</f>
        <v>4200</v>
      </c>
      <c r="S435" s="27">
        <f t="shared" si="33"/>
        <v>-19296.62285714284</v>
      </c>
      <c r="T435" t="str">
        <f t="shared" si="34"/>
        <v>UNFAVORABLE</v>
      </c>
    </row>
    <row r="436" spans="1:20" x14ac:dyDescent="0.25">
      <c r="A436" s="4">
        <v>42005</v>
      </c>
      <c r="B436" s="5">
        <v>24.97</v>
      </c>
      <c r="C436" s="6">
        <v>0.1865</v>
      </c>
      <c r="D436" s="7" t="s">
        <v>5</v>
      </c>
      <c r="E436" s="8">
        <v>14849.190476190501</v>
      </c>
      <c r="F436" s="7">
        <v>1</v>
      </c>
      <c r="G436" s="7">
        <v>5</v>
      </c>
      <c r="H436" s="7" t="s">
        <v>50</v>
      </c>
      <c r="I436" s="8">
        <f t="shared" si="30"/>
        <v>14892.8104761905</v>
      </c>
      <c r="J436" s="9">
        <v>18.649999999999999</v>
      </c>
      <c r="K436" s="7">
        <v>2015</v>
      </c>
      <c r="L436" s="7" t="s">
        <v>18</v>
      </c>
      <c r="M436" s="8">
        <v>496.42701587301667</v>
      </c>
      <c r="N436" s="7">
        <v>5</v>
      </c>
      <c r="O436" t="s">
        <v>31</v>
      </c>
      <c r="P436" s="2">
        <f t="shared" si="31"/>
        <v>2482.1350793650836</v>
      </c>
      <c r="Q436" s="2">
        <f t="shared" si="32"/>
        <v>74464.052380952504</v>
      </c>
      <c r="R436" s="12">
        <f>VLOOKUP(O436,'YEARLY BUDGET'!A:B,2,FALSE)</f>
        <v>82000</v>
      </c>
      <c r="S436" s="27">
        <f t="shared" si="33"/>
        <v>7535.9476190474961</v>
      </c>
      <c r="T436" t="str">
        <f t="shared" si="34"/>
        <v>FAVORABLE</v>
      </c>
    </row>
    <row r="437" spans="1:20" x14ac:dyDescent="0.25">
      <c r="A437" s="4">
        <v>42005</v>
      </c>
      <c r="B437" s="5">
        <v>24.97</v>
      </c>
      <c r="C437" s="6">
        <v>0.1865</v>
      </c>
      <c r="D437" s="7" t="s">
        <v>7</v>
      </c>
      <c r="E437" s="8">
        <v>48.66</v>
      </c>
      <c r="F437" s="7">
        <v>1</v>
      </c>
      <c r="G437" s="7">
        <v>5</v>
      </c>
      <c r="H437" s="7" t="s">
        <v>50</v>
      </c>
      <c r="I437" s="8">
        <f t="shared" si="30"/>
        <v>92.28</v>
      </c>
      <c r="J437" s="9">
        <v>18.649999999999999</v>
      </c>
      <c r="K437" s="7">
        <v>2015</v>
      </c>
      <c r="L437" s="7" t="s">
        <v>18</v>
      </c>
      <c r="M437" s="8">
        <v>3.0760000000000001</v>
      </c>
      <c r="N437" s="7">
        <v>6</v>
      </c>
      <c r="O437" t="s">
        <v>32</v>
      </c>
      <c r="P437" s="2">
        <f t="shared" si="31"/>
        <v>18.456</v>
      </c>
      <c r="Q437" s="2">
        <f t="shared" si="32"/>
        <v>553.67999999999995</v>
      </c>
      <c r="R437" s="12">
        <f>VLOOKUP(O437,'YEARLY BUDGET'!A:B,2,FALSE)</f>
        <v>37500</v>
      </c>
      <c r="S437" s="27">
        <f t="shared" si="33"/>
        <v>36946.32</v>
      </c>
      <c r="T437" t="str">
        <f t="shared" si="34"/>
        <v>FAVORABLE</v>
      </c>
    </row>
    <row r="438" spans="1:20" x14ac:dyDescent="0.25">
      <c r="A438" s="4">
        <v>42005</v>
      </c>
      <c r="B438" s="5">
        <v>24.97</v>
      </c>
      <c r="C438" s="6">
        <v>0.1865</v>
      </c>
      <c r="D438" s="7" t="s">
        <v>6</v>
      </c>
      <c r="E438" s="8">
        <v>2.99</v>
      </c>
      <c r="F438" s="7">
        <v>1</v>
      </c>
      <c r="G438" s="7">
        <v>5</v>
      </c>
      <c r="H438" s="7" t="s">
        <v>50</v>
      </c>
      <c r="I438" s="8">
        <f t="shared" si="30"/>
        <v>46.61</v>
      </c>
      <c r="J438" s="9">
        <v>18.649999999999999</v>
      </c>
      <c r="K438" s="7">
        <v>2015</v>
      </c>
      <c r="L438" s="7" t="s">
        <v>18</v>
      </c>
      <c r="M438" s="8">
        <v>1.5536666666666668</v>
      </c>
      <c r="N438" s="7">
        <v>6</v>
      </c>
      <c r="O438" t="s">
        <v>32</v>
      </c>
      <c r="P438" s="2">
        <f t="shared" si="31"/>
        <v>9.322000000000001</v>
      </c>
      <c r="Q438" s="2">
        <f t="shared" si="32"/>
        <v>279.66000000000003</v>
      </c>
      <c r="R438" s="12">
        <f>VLOOKUP(O438,'YEARLY BUDGET'!A:B,2,FALSE)</f>
        <v>37500</v>
      </c>
      <c r="S438" s="27">
        <f t="shared" si="33"/>
        <v>37220.339999999997</v>
      </c>
      <c r="T438" t="str">
        <f t="shared" si="34"/>
        <v>FAVORABLE</v>
      </c>
    </row>
    <row r="439" spans="1:20" x14ac:dyDescent="0.25">
      <c r="A439" s="4">
        <v>42036</v>
      </c>
      <c r="B439" s="5">
        <v>25.02</v>
      </c>
      <c r="C439" s="6">
        <v>0.13100000000000001</v>
      </c>
      <c r="D439" s="7" t="s">
        <v>3</v>
      </c>
      <c r="E439" s="8">
        <v>1817.82</v>
      </c>
      <c r="F439" s="7">
        <v>2</v>
      </c>
      <c r="G439" s="7">
        <v>1</v>
      </c>
      <c r="H439" s="7" t="s">
        <v>51</v>
      </c>
      <c r="I439" s="8">
        <f t="shared" si="30"/>
        <v>1855.9399999999998</v>
      </c>
      <c r="J439" s="9">
        <v>13.100000000000001</v>
      </c>
      <c r="K439" s="7">
        <v>2015</v>
      </c>
      <c r="L439" s="7" t="s">
        <v>14</v>
      </c>
      <c r="M439" s="8">
        <v>61.864666666666658</v>
      </c>
      <c r="N439" s="7">
        <v>9</v>
      </c>
      <c r="O439" t="s">
        <v>35</v>
      </c>
      <c r="P439" s="2">
        <f t="shared" si="31"/>
        <v>556.78199999999993</v>
      </c>
      <c r="Q439" s="2">
        <f t="shared" si="32"/>
        <v>16703.46</v>
      </c>
      <c r="R439" s="12">
        <f>VLOOKUP(O439,'YEARLY BUDGET'!A:B,2,FALSE)</f>
        <v>7800</v>
      </c>
      <c r="S439" s="27">
        <f t="shared" si="33"/>
        <v>-8903.4599999999991</v>
      </c>
      <c r="T439" t="str">
        <f t="shared" si="34"/>
        <v>UNFAVORABLE</v>
      </c>
    </row>
    <row r="440" spans="1:20" x14ac:dyDescent="0.25">
      <c r="A440" s="4">
        <v>42036</v>
      </c>
      <c r="B440" s="5">
        <v>25.02</v>
      </c>
      <c r="C440" s="6">
        <v>0.13100000000000001</v>
      </c>
      <c r="D440" s="7" t="s">
        <v>4</v>
      </c>
      <c r="E440" s="8">
        <v>5729.2749999999996</v>
      </c>
      <c r="F440" s="7">
        <v>2</v>
      </c>
      <c r="G440" s="7">
        <v>1</v>
      </c>
      <c r="H440" s="7" t="s">
        <v>51</v>
      </c>
      <c r="I440" s="8">
        <f t="shared" si="30"/>
        <v>5767.3950000000004</v>
      </c>
      <c r="J440" s="9">
        <v>13.100000000000001</v>
      </c>
      <c r="K440" s="7">
        <v>2015</v>
      </c>
      <c r="L440" s="7" t="s">
        <v>14</v>
      </c>
      <c r="M440" s="8">
        <v>192.24650000000003</v>
      </c>
      <c r="N440" s="7">
        <v>9</v>
      </c>
      <c r="O440" t="s">
        <v>35</v>
      </c>
      <c r="P440" s="2">
        <f t="shared" si="31"/>
        <v>1730.2185000000002</v>
      </c>
      <c r="Q440" s="2">
        <f t="shared" si="32"/>
        <v>51906.555000000008</v>
      </c>
      <c r="R440" s="12">
        <f>VLOOKUP(O440,'YEARLY BUDGET'!A:B,2,FALSE)</f>
        <v>7800</v>
      </c>
      <c r="S440" s="27">
        <f t="shared" si="33"/>
        <v>-44106.555000000008</v>
      </c>
      <c r="T440" t="str">
        <f t="shared" si="34"/>
        <v>UNFAVORABLE</v>
      </c>
    </row>
    <row r="441" spans="1:20" x14ac:dyDescent="0.25">
      <c r="A441" s="4">
        <v>42036</v>
      </c>
      <c r="B441" s="5">
        <v>25.02</v>
      </c>
      <c r="C441" s="6">
        <v>0.13100000000000001</v>
      </c>
      <c r="D441" s="7" t="s">
        <v>5</v>
      </c>
      <c r="E441" s="8">
        <v>14573.8375</v>
      </c>
      <c r="F441" s="7">
        <v>2</v>
      </c>
      <c r="G441" s="7">
        <v>1</v>
      </c>
      <c r="H441" s="7" t="s">
        <v>51</v>
      </c>
      <c r="I441" s="8">
        <f t="shared" si="30"/>
        <v>14611.9575</v>
      </c>
      <c r="J441" s="9">
        <v>13.100000000000001</v>
      </c>
      <c r="K441" s="7">
        <v>2015</v>
      </c>
      <c r="L441" s="7" t="s">
        <v>14</v>
      </c>
      <c r="M441" s="8">
        <v>487.06524999999999</v>
      </c>
      <c r="N441" s="7">
        <v>7</v>
      </c>
      <c r="O441" t="s">
        <v>33</v>
      </c>
      <c r="P441" s="2">
        <f t="shared" si="31"/>
        <v>3409.4567499999998</v>
      </c>
      <c r="Q441" s="2">
        <f t="shared" si="32"/>
        <v>102283.7025</v>
      </c>
      <c r="R441" s="12">
        <f>VLOOKUP(O441,'YEARLY BUDGET'!A:B,2,FALSE)</f>
        <v>9600</v>
      </c>
      <c r="S441" s="27">
        <f t="shared" si="33"/>
        <v>-92683.702499999999</v>
      </c>
      <c r="T441" t="str">
        <f t="shared" si="34"/>
        <v>UNFAVORABLE</v>
      </c>
    </row>
    <row r="442" spans="1:20" x14ac:dyDescent="0.25">
      <c r="A442" s="4">
        <v>42036</v>
      </c>
      <c r="B442" s="5">
        <v>25.02</v>
      </c>
      <c r="C442" s="6">
        <v>0.13100000000000001</v>
      </c>
      <c r="D442" s="7" t="s">
        <v>6</v>
      </c>
      <c r="E442" s="8">
        <v>2.87</v>
      </c>
      <c r="F442" s="7">
        <v>2</v>
      </c>
      <c r="G442" s="7">
        <v>1</v>
      </c>
      <c r="H442" s="7" t="s">
        <v>51</v>
      </c>
      <c r="I442" s="8">
        <f t="shared" si="30"/>
        <v>40.99</v>
      </c>
      <c r="J442" s="9">
        <v>13.100000000000001</v>
      </c>
      <c r="K442" s="7">
        <v>2015</v>
      </c>
      <c r="L442" s="7" t="s">
        <v>14</v>
      </c>
      <c r="M442" s="8">
        <v>1.3663333333333334</v>
      </c>
      <c r="N442" s="7">
        <v>8</v>
      </c>
      <c r="O442" t="s">
        <v>34</v>
      </c>
      <c r="P442" s="2">
        <f t="shared" si="31"/>
        <v>10.930666666666667</v>
      </c>
      <c r="Q442" s="2">
        <f t="shared" si="32"/>
        <v>327.92</v>
      </c>
      <c r="R442" s="12">
        <f>VLOOKUP(O442,'YEARLY BUDGET'!A:B,2,FALSE)</f>
        <v>61200</v>
      </c>
      <c r="S442" s="27">
        <f t="shared" si="33"/>
        <v>60872.08</v>
      </c>
      <c r="T442" t="str">
        <f t="shared" si="34"/>
        <v>FAVORABLE</v>
      </c>
    </row>
    <row r="443" spans="1:20" x14ac:dyDescent="0.25">
      <c r="A443" s="4">
        <v>42064</v>
      </c>
      <c r="B443" s="5">
        <v>25.08</v>
      </c>
      <c r="C443" s="6">
        <v>0.19839999999999999</v>
      </c>
      <c r="D443" s="7" t="s">
        <v>3</v>
      </c>
      <c r="E443" s="8">
        <v>1773.8636363636399</v>
      </c>
      <c r="F443" s="7">
        <v>3</v>
      </c>
      <c r="G443" s="7">
        <v>1</v>
      </c>
      <c r="H443" s="7" t="s">
        <v>40</v>
      </c>
      <c r="I443" s="8">
        <f t="shared" si="30"/>
        <v>1818.7836363636397</v>
      </c>
      <c r="J443" s="9">
        <v>19.84</v>
      </c>
      <c r="K443" s="7">
        <v>2015</v>
      </c>
      <c r="L443" s="7" t="s">
        <v>14</v>
      </c>
      <c r="M443" s="8">
        <v>60.626121212121326</v>
      </c>
      <c r="N443" s="7">
        <v>4</v>
      </c>
      <c r="O443" t="s">
        <v>30</v>
      </c>
      <c r="P443" s="2">
        <f t="shared" si="31"/>
        <v>242.5044848484853</v>
      </c>
      <c r="Q443" s="2">
        <f t="shared" si="32"/>
        <v>7275.134545454559</v>
      </c>
      <c r="R443" s="12">
        <f>VLOOKUP(O443,'YEARLY BUDGET'!A:B,2,FALSE)</f>
        <v>4200</v>
      </c>
      <c r="S443" s="27">
        <f t="shared" si="33"/>
        <v>-3075.134545454559</v>
      </c>
      <c r="T443" t="str">
        <f t="shared" si="34"/>
        <v>UNFAVORABLE</v>
      </c>
    </row>
    <row r="444" spans="1:20" x14ac:dyDescent="0.25">
      <c r="A444" s="4">
        <v>42064</v>
      </c>
      <c r="B444" s="5">
        <v>25.08</v>
      </c>
      <c r="C444" s="6">
        <v>0.19839999999999999</v>
      </c>
      <c r="D444" s="7" t="s">
        <v>4</v>
      </c>
      <c r="E444" s="8">
        <v>5939.6704545454504</v>
      </c>
      <c r="F444" s="7">
        <v>3</v>
      </c>
      <c r="G444" s="7">
        <v>1</v>
      </c>
      <c r="H444" s="7" t="s">
        <v>40</v>
      </c>
      <c r="I444" s="8">
        <f t="shared" si="30"/>
        <v>5984.5904545454505</v>
      </c>
      <c r="J444" s="9">
        <v>19.84</v>
      </c>
      <c r="K444" s="7">
        <v>2015</v>
      </c>
      <c r="L444" s="7" t="s">
        <v>14</v>
      </c>
      <c r="M444" s="8">
        <v>199.48634848484835</v>
      </c>
      <c r="N444" s="7">
        <v>7</v>
      </c>
      <c r="O444" t="s">
        <v>33</v>
      </c>
      <c r="P444" s="2">
        <f t="shared" si="31"/>
        <v>1396.4044393939384</v>
      </c>
      <c r="Q444" s="2">
        <f t="shared" si="32"/>
        <v>41892.13318181815</v>
      </c>
      <c r="R444" s="12">
        <f>VLOOKUP(O444,'YEARLY BUDGET'!A:B,2,FALSE)</f>
        <v>9600</v>
      </c>
      <c r="S444" s="27">
        <f t="shared" si="33"/>
        <v>-32292.13318181815</v>
      </c>
      <c r="T444" t="str">
        <f t="shared" si="34"/>
        <v>UNFAVORABLE</v>
      </c>
    </row>
    <row r="445" spans="1:20" x14ac:dyDescent="0.25">
      <c r="A445" s="4">
        <v>42064</v>
      </c>
      <c r="B445" s="5">
        <v>25.08</v>
      </c>
      <c r="C445" s="6">
        <v>0.19839999999999999</v>
      </c>
      <c r="D445" s="7" t="s">
        <v>5</v>
      </c>
      <c r="E445" s="8">
        <v>13755.5</v>
      </c>
      <c r="F445" s="7">
        <v>3</v>
      </c>
      <c r="G445" s="7">
        <v>1</v>
      </c>
      <c r="H445" s="7" t="s">
        <v>40</v>
      </c>
      <c r="I445" s="8">
        <f t="shared" si="30"/>
        <v>13800.42</v>
      </c>
      <c r="J445" s="9">
        <v>19.84</v>
      </c>
      <c r="K445" s="7">
        <v>2015</v>
      </c>
      <c r="L445" s="7" t="s">
        <v>14</v>
      </c>
      <c r="M445" s="8">
        <v>460.01400000000001</v>
      </c>
      <c r="N445" s="7">
        <v>1</v>
      </c>
      <c r="O445" t="s">
        <v>27</v>
      </c>
      <c r="P445" s="2">
        <f t="shared" si="31"/>
        <v>460.01400000000001</v>
      </c>
      <c r="Q445" s="2">
        <f t="shared" si="32"/>
        <v>13800.42</v>
      </c>
      <c r="R445" s="12">
        <f>VLOOKUP(O445,'YEARLY BUDGET'!A:B,2,FALSE)</f>
        <v>28000</v>
      </c>
      <c r="S445" s="27">
        <f t="shared" si="33"/>
        <v>14199.58</v>
      </c>
      <c r="T445" t="str">
        <f t="shared" si="34"/>
        <v>FAVORABLE</v>
      </c>
    </row>
    <row r="446" spans="1:20" x14ac:dyDescent="0.25">
      <c r="A446" s="4">
        <v>42064</v>
      </c>
      <c r="B446" s="5">
        <v>25.08</v>
      </c>
      <c r="C446" s="6">
        <v>0.19839999999999999</v>
      </c>
      <c r="D446" s="7" t="s">
        <v>6</v>
      </c>
      <c r="E446" s="8">
        <v>2.83</v>
      </c>
      <c r="F446" s="7">
        <v>3</v>
      </c>
      <c r="G446" s="7">
        <v>1</v>
      </c>
      <c r="H446" s="7" t="s">
        <v>40</v>
      </c>
      <c r="I446" s="8">
        <f t="shared" si="30"/>
        <v>47.75</v>
      </c>
      <c r="J446" s="9">
        <v>19.84</v>
      </c>
      <c r="K446" s="7">
        <v>2015</v>
      </c>
      <c r="L446" s="7" t="s">
        <v>14</v>
      </c>
      <c r="M446" s="8">
        <v>1.5916666666666666</v>
      </c>
      <c r="N446" s="7">
        <v>4</v>
      </c>
      <c r="O446" t="s">
        <v>30</v>
      </c>
      <c r="P446" s="2">
        <f t="shared" si="31"/>
        <v>6.3666666666666663</v>
      </c>
      <c r="Q446" s="2">
        <f t="shared" si="32"/>
        <v>191</v>
      </c>
      <c r="R446" s="12">
        <f>VLOOKUP(O446,'YEARLY BUDGET'!A:B,2,FALSE)</f>
        <v>4200</v>
      </c>
      <c r="S446" s="27">
        <f t="shared" si="33"/>
        <v>4009</v>
      </c>
      <c r="T446" t="str">
        <f t="shared" si="34"/>
        <v>FAVORABLE</v>
      </c>
    </row>
    <row r="447" spans="1:20" x14ac:dyDescent="0.25">
      <c r="A447" s="4">
        <v>42095</v>
      </c>
      <c r="B447" s="5">
        <v>25.1</v>
      </c>
      <c r="C447" s="6">
        <v>0.23350000000000001</v>
      </c>
      <c r="D447" s="7" t="s">
        <v>3</v>
      </c>
      <c r="E447" s="8">
        <v>1819.1875</v>
      </c>
      <c r="F447" s="7">
        <v>4</v>
      </c>
      <c r="G447" s="7">
        <v>4</v>
      </c>
      <c r="H447" s="7" t="s">
        <v>41</v>
      </c>
      <c r="I447" s="8">
        <f t="shared" si="30"/>
        <v>1867.6374999999998</v>
      </c>
      <c r="J447" s="9">
        <v>23.35</v>
      </c>
      <c r="K447" s="7">
        <v>2015</v>
      </c>
      <c r="L447" s="7" t="s">
        <v>17</v>
      </c>
      <c r="M447" s="8">
        <v>62.254583333333329</v>
      </c>
      <c r="N447" s="7">
        <v>3</v>
      </c>
      <c r="O447" t="s">
        <v>29</v>
      </c>
      <c r="P447" s="2">
        <f t="shared" si="31"/>
        <v>186.76374999999999</v>
      </c>
      <c r="Q447" s="2">
        <f t="shared" si="32"/>
        <v>5602.9124999999995</v>
      </c>
      <c r="R447" s="12">
        <f>VLOOKUP(O447,'YEARLY BUDGET'!A:B,2,FALSE)</f>
        <v>14750</v>
      </c>
      <c r="S447" s="27">
        <f t="shared" si="33"/>
        <v>9147.0875000000015</v>
      </c>
      <c r="T447" t="str">
        <f t="shared" si="34"/>
        <v>FAVORABLE</v>
      </c>
    </row>
    <row r="448" spans="1:20" x14ac:dyDescent="0.25">
      <c r="A448" s="4">
        <v>42095</v>
      </c>
      <c r="B448" s="5">
        <v>25.1</v>
      </c>
      <c r="C448" s="6">
        <v>0.23350000000000001</v>
      </c>
      <c r="D448" s="7" t="s">
        <v>4</v>
      </c>
      <c r="E448" s="8">
        <v>6042.0874999999996</v>
      </c>
      <c r="F448" s="7">
        <v>4</v>
      </c>
      <c r="G448" s="7">
        <v>4</v>
      </c>
      <c r="H448" s="7" t="s">
        <v>41</v>
      </c>
      <c r="I448" s="8">
        <f t="shared" si="30"/>
        <v>6090.5375000000004</v>
      </c>
      <c r="J448" s="9">
        <v>23.35</v>
      </c>
      <c r="K448" s="7">
        <v>2015</v>
      </c>
      <c r="L448" s="7" t="s">
        <v>17</v>
      </c>
      <c r="M448" s="8">
        <v>203.01791666666668</v>
      </c>
      <c r="N448" s="7">
        <v>3</v>
      </c>
      <c r="O448" t="s">
        <v>29</v>
      </c>
      <c r="P448" s="2">
        <f t="shared" si="31"/>
        <v>609.05375000000004</v>
      </c>
      <c r="Q448" s="2">
        <f t="shared" si="32"/>
        <v>18271.612500000003</v>
      </c>
      <c r="R448" s="12">
        <f>VLOOKUP(O448,'YEARLY BUDGET'!A:B,2,FALSE)</f>
        <v>14750</v>
      </c>
      <c r="S448" s="27">
        <f t="shared" si="33"/>
        <v>-3521.6125000000029</v>
      </c>
      <c r="T448" t="str">
        <f t="shared" si="34"/>
        <v>UNFAVORABLE</v>
      </c>
    </row>
    <row r="449" spans="1:20" x14ac:dyDescent="0.25">
      <c r="A449" s="4">
        <v>42095</v>
      </c>
      <c r="B449" s="5">
        <v>25.1</v>
      </c>
      <c r="C449" s="6">
        <v>0.23350000000000001</v>
      </c>
      <c r="D449" s="7" t="s">
        <v>5</v>
      </c>
      <c r="E449" s="8">
        <v>12830.924999999999</v>
      </c>
      <c r="F449" s="7">
        <v>4</v>
      </c>
      <c r="G449" s="7">
        <v>4</v>
      </c>
      <c r="H449" s="7" t="s">
        <v>41</v>
      </c>
      <c r="I449" s="8">
        <f t="shared" si="30"/>
        <v>12879.375</v>
      </c>
      <c r="J449" s="9">
        <v>23.35</v>
      </c>
      <c r="K449" s="7">
        <v>2015</v>
      </c>
      <c r="L449" s="7" t="s">
        <v>17</v>
      </c>
      <c r="M449" s="8">
        <v>429.3125</v>
      </c>
      <c r="N449" s="7">
        <v>4</v>
      </c>
      <c r="O449" t="s">
        <v>30</v>
      </c>
      <c r="P449" s="2">
        <f t="shared" si="31"/>
        <v>1717.25</v>
      </c>
      <c r="Q449" s="2">
        <f t="shared" si="32"/>
        <v>51517.5</v>
      </c>
      <c r="R449" s="12">
        <f>VLOOKUP(O449,'YEARLY BUDGET'!A:B,2,FALSE)</f>
        <v>4200</v>
      </c>
      <c r="S449" s="27">
        <f t="shared" si="33"/>
        <v>-47317.5</v>
      </c>
      <c r="T449" t="str">
        <f t="shared" si="34"/>
        <v>UNFAVORABLE</v>
      </c>
    </row>
    <row r="450" spans="1:20" x14ac:dyDescent="0.25">
      <c r="A450" s="4">
        <v>42095</v>
      </c>
      <c r="B450" s="5">
        <v>25.1</v>
      </c>
      <c r="C450" s="6">
        <v>0.23350000000000001</v>
      </c>
      <c r="D450" s="7" t="s">
        <v>6</v>
      </c>
      <c r="E450" s="8">
        <v>2.61</v>
      </c>
      <c r="F450" s="7">
        <v>4</v>
      </c>
      <c r="G450" s="7">
        <v>4</v>
      </c>
      <c r="H450" s="7" t="s">
        <v>41</v>
      </c>
      <c r="I450" s="8">
        <f t="shared" si="30"/>
        <v>51.06</v>
      </c>
      <c r="J450" s="9">
        <v>23.35</v>
      </c>
      <c r="K450" s="7">
        <v>2015</v>
      </c>
      <c r="L450" s="7" t="s">
        <v>17</v>
      </c>
      <c r="M450" s="8">
        <v>1.7020000000000002</v>
      </c>
      <c r="N450" s="7">
        <v>6</v>
      </c>
      <c r="O450" t="s">
        <v>32</v>
      </c>
      <c r="P450" s="2">
        <f t="shared" si="31"/>
        <v>10.212000000000002</v>
      </c>
      <c r="Q450" s="2">
        <f t="shared" si="32"/>
        <v>306.36000000000007</v>
      </c>
      <c r="R450" s="12">
        <f>VLOOKUP(O450,'YEARLY BUDGET'!A:B,2,FALSE)</f>
        <v>37500</v>
      </c>
      <c r="S450" s="27">
        <f t="shared" si="33"/>
        <v>37193.64</v>
      </c>
      <c r="T450" t="str">
        <f t="shared" si="34"/>
        <v>FAVORABLE</v>
      </c>
    </row>
    <row r="451" spans="1:20" x14ac:dyDescent="0.25">
      <c r="A451" s="4">
        <v>42125</v>
      </c>
      <c r="B451" s="5">
        <v>25.14</v>
      </c>
      <c r="C451" s="6">
        <v>0.14699999999999999</v>
      </c>
      <c r="D451" s="7" t="s">
        <v>3</v>
      </c>
      <c r="E451" s="8">
        <v>1804.03947368421</v>
      </c>
      <c r="F451" s="7">
        <v>5</v>
      </c>
      <c r="G451" s="7">
        <v>6</v>
      </c>
      <c r="H451" s="7" t="s">
        <v>42</v>
      </c>
      <c r="I451" s="8">
        <f t="shared" ref="I451:I514" si="35" xml:space="preserve"> E451+J451+B451</f>
        <v>1843.8794736842101</v>
      </c>
      <c r="J451" s="9">
        <v>14.7</v>
      </c>
      <c r="K451" s="7">
        <v>2015</v>
      </c>
      <c r="L451" s="7" t="s">
        <v>19</v>
      </c>
      <c r="M451" s="8">
        <v>61.462649122807001</v>
      </c>
      <c r="N451" s="7">
        <v>1</v>
      </c>
      <c r="O451" t="s">
        <v>27</v>
      </c>
      <c r="P451" s="2">
        <f t="shared" ref="P451:P514" si="36">M451*N451</f>
        <v>61.462649122807001</v>
      </c>
      <c r="Q451" s="2">
        <f t="shared" ref="Q451:Q514" si="37">P451*30</f>
        <v>1843.8794736842101</v>
      </c>
      <c r="R451" s="12">
        <f>VLOOKUP(O451,'YEARLY BUDGET'!A:B,2,FALSE)</f>
        <v>28000</v>
      </c>
      <c r="S451" s="27">
        <f t="shared" ref="S451:S514" si="38">R451-Q451</f>
        <v>26156.12052631579</v>
      </c>
      <c r="T451" t="str">
        <f t="shared" ref="T451:T514" si="39">IF(S451&lt;0, "UNFAVORABLE","FAVORABLE")</f>
        <v>FAVORABLE</v>
      </c>
    </row>
    <row r="452" spans="1:20" x14ac:dyDescent="0.25">
      <c r="A452" s="4">
        <v>42125</v>
      </c>
      <c r="B452" s="5">
        <v>25.14</v>
      </c>
      <c r="C452" s="6">
        <v>0.14699999999999999</v>
      </c>
      <c r="D452" s="7" t="s">
        <v>4</v>
      </c>
      <c r="E452" s="8">
        <v>6294.7763157894697</v>
      </c>
      <c r="F452" s="7">
        <v>5</v>
      </c>
      <c r="G452" s="7">
        <v>6</v>
      </c>
      <c r="H452" s="7" t="s">
        <v>42</v>
      </c>
      <c r="I452" s="8">
        <f t="shared" si="35"/>
        <v>6334.6163157894698</v>
      </c>
      <c r="J452" s="9">
        <v>14.7</v>
      </c>
      <c r="K452" s="7">
        <v>2015</v>
      </c>
      <c r="L452" s="7" t="s">
        <v>19</v>
      </c>
      <c r="M452" s="8">
        <v>211.15387719298232</v>
      </c>
      <c r="N452" s="7">
        <v>5</v>
      </c>
      <c r="O452" t="s">
        <v>31</v>
      </c>
      <c r="P452" s="2">
        <f t="shared" si="36"/>
        <v>1055.7693859649116</v>
      </c>
      <c r="Q452" s="2">
        <f t="shared" si="37"/>
        <v>31673.081578947349</v>
      </c>
      <c r="R452" s="12">
        <f>VLOOKUP(O452,'YEARLY BUDGET'!A:B,2,FALSE)</f>
        <v>82000</v>
      </c>
      <c r="S452" s="27">
        <f t="shared" si="38"/>
        <v>50326.918421052651</v>
      </c>
      <c r="T452" t="str">
        <f t="shared" si="39"/>
        <v>FAVORABLE</v>
      </c>
    </row>
    <row r="453" spans="1:20" x14ac:dyDescent="0.25">
      <c r="A453" s="4">
        <v>42125</v>
      </c>
      <c r="B453" s="5">
        <v>25.14</v>
      </c>
      <c r="C453" s="6">
        <v>0.14699999999999999</v>
      </c>
      <c r="D453" s="7" t="s">
        <v>5</v>
      </c>
      <c r="E453" s="8">
        <v>13511.3421052632</v>
      </c>
      <c r="F453" s="7">
        <v>5</v>
      </c>
      <c r="G453" s="7">
        <v>6</v>
      </c>
      <c r="H453" s="7" t="s">
        <v>42</v>
      </c>
      <c r="I453" s="8">
        <f t="shared" si="35"/>
        <v>13551.1821052632</v>
      </c>
      <c r="J453" s="9">
        <v>14.7</v>
      </c>
      <c r="K453" s="7">
        <v>2015</v>
      </c>
      <c r="L453" s="7" t="s">
        <v>19</v>
      </c>
      <c r="M453" s="8">
        <v>451.70607017544</v>
      </c>
      <c r="N453" s="7">
        <v>10</v>
      </c>
      <c r="O453" t="s">
        <v>35</v>
      </c>
      <c r="P453" s="2">
        <f t="shared" si="36"/>
        <v>4517.0607017543998</v>
      </c>
      <c r="Q453" s="2">
        <f t="shared" si="37"/>
        <v>135511.821052632</v>
      </c>
      <c r="R453" s="12">
        <f>VLOOKUP(O453,'YEARLY BUDGET'!A:B,2,FALSE)</f>
        <v>7800</v>
      </c>
      <c r="S453" s="27">
        <f t="shared" si="38"/>
        <v>-127711.821052632</v>
      </c>
      <c r="T453" t="str">
        <f t="shared" si="39"/>
        <v>UNFAVORABLE</v>
      </c>
    </row>
    <row r="454" spans="1:20" x14ac:dyDescent="0.25">
      <c r="A454" s="4">
        <v>42125</v>
      </c>
      <c r="B454" s="5">
        <v>25.14</v>
      </c>
      <c r="C454" s="6">
        <v>0.14699999999999999</v>
      </c>
      <c r="D454" s="7" t="s">
        <v>6</v>
      </c>
      <c r="E454" s="8">
        <v>2.85</v>
      </c>
      <c r="F454" s="7">
        <v>5</v>
      </c>
      <c r="G454" s="7">
        <v>6</v>
      </c>
      <c r="H454" s="7" t="s">
        <v>42</v>
      </c>
      <c r="I454" s="8">
        <f t="shared" si="35"/>
        <v>42.69</v>
      </c>
      <c r="J454" s="9">
        <v>14.7</v>
      </c>
      <c r="K454" s="7">
        <v>2015</v>
      </c>
      <c r="L454" s="7" t="s">
        <v>19</v>
      </c>
      <c r="M454" s="8">
        <v>1.4229999999999998</v>
      </c>
      <c r="N454" s="7">
        <v>4</v>
      </c>
      <c r="O454" t="s">
        <v>30</v>
      </c>
      <c r="P454" s="2">
        <f t="shared" si="36"/>
        <v>5.6919999999999993</v>
      </c>
      <c r="Q454" s="2">
        <f t="shared" si="37"/>
        <v>170.76</v>
      </c>
      <c r="R454" s="12">
        <f>VLOOKUP(O454,'YEARLY BUDGET'!A:B,2,FALSE)</f>
        <v>4200</v>
      </c>
      <c r="S454" s="27">
        <f t="shared" si="38"/>
        <v>4029.24</v>
      </c>
      <c r="T454" t="str">
        <f t="shared" si="39"/>
        <v>FAVORABLE</v>
      </c>
    </row>
    <row r="455" spans="1:20" x14ac:dyDescent="0.25">
      <c r="A455" s="4">
        <v>42156</v>
      </c>
      <c r="B455" s="5">
        <v>25.12</v>
      </c>
      <c r="C455" s="6">
        <v>0.22520000000000001</v>
      </c>
      <c r="D455" s="7" t="s">
        <v>3</v>
      </c>
      <c r="E455" s="8">
        <v>1687.72727272727</v>
      </c>
      <c r="F455" s="7">
        <v>6</v>
      </c>
      <c r="G455" s="7">
        <v>2</v>
      </c>
      <c r="H455" s="7" t="s">
        <v>43</v>
      </c>
      <c r="I455" s="8">
        <f t="shared" si="35"/>
        <v>1735.3672727272699</v>
      </c>
      <c r="J455" s="9">
        <v>22.52</v>
      </c>
      <c r="K455" s="7">
        <v>2015</v>
      </c>
      <c r="L455" s="7" t="s">
        <v>15</v>
      </c>
      <c r="M455" s="8">
        <v>57.845575757575666</v>
      </c>
      <c r="N455" s="7">
        <v>5</v>
      </c>
      <c r="O455" t="s">
        <v>31</v>
      </c>
      <c r="P455" s="2">
        <f t="shared" si="36"/>
        <v>289.22787878787835</v>
      </c>
      <c r="Q455" s="2">
        <f t="shared" si="37"/>
        <v>8676.8363636363501</v>
      </c>
      <c r="R455" s="12">
        <f>VLOOKUP(O455,'YEARLY BUDGET'!A:B,2,FALSE)</f>
        <v>82000</v>
      </c>
      <c r="S455" s="27">
        <f t="shared" si="38"/>
        <v>73323.16363636365</v>
      </c>
      <c r="T455" t="str">
        <f t="shared" si="39"/>
        <v>FAVORABLE</v>
      </c>
    </row>
    <row r="456" spans="1:20" x14ac:dyDescent="0.25">
      <c r="A456" s="4">
        <v>42156</v>
      </c>
      <c r="B456" s="5">
        <v>25.12</v>
      </c>
      <c r="C456" s="6">
        <v>0.22520000000000001</v>
      </c>
      <c r="D456" s="7" t="s">
        <v>4</v>
      </c>
      <c r="E456" s="8">
        <v>5833.0113636363603</v>
      </c>
      <c r="F456" s="7">
        <v>6</v>
      </c>
      <c r="G456" s="7">
        <v>2</v>
      </c>
      <c r="H456" s="7" t="s">
        <v>43</v>
      </c>
      <c r="I456" s="8">
        <f t="shared" si="35"/>
        <v>5880.6513636363607</v>
      </c>
      <c r="J456" s="9">
        <v>22.52</v>
      </c>
      <c r="K456" s="7">
        <v>2015</v>
      </c>
      <c r="L456" s="7" t="s">
        <v>15</v>
      </c>
      <c r="M456" s="8">
        <v>196.02171212121203</v>
      </c>
      <c r="N456" s="7">
        <v>6</v>
      </c>
      <c r="O456" t="s">
        <v>32</v>
      </c>
      <c r="P456" s="2">
        <f t="shared" si="36"/>
        <v>1176.1302727272723</v>
      </c>
      <c r="Q456" s="2">
        <f t="shared" si="37"/>
        <v>35283.908181818173</v>
      </c>
      <c r="R456" s="12">
        <f>VLOOKUP(O456,'YEARLY BUDGET'!A:B,2,FALSE)</f>
        <v>37500</v>
      </c>
      <c r="S456" s="27">
        <f t="shared" si="38"/>
        <v>2216.091818181827</v>
      </c>
      <c r="T456" t="str">
        <f t="shared" si="39"/>
        <v>FAVORABLE</v>
      </c>
    </row>
    <row r="457" spans="1:20" x14ac:dyDescent="0.25">
      <c r="A457" s="4">
        <v>42156</v>
      </c>
      <c r="B457" s="5">
        <v>25.12</v>
      </c>
      <c r="C457" s="6">
        <v>0.22520000000000001</v>
      </c>
      <c r="D457" s="7" t="s">
        <v>5</v>
      </c>
      <c r="E457" s="8">
        <v>12825.227272727299</v>
      </c>
      <c r="F457" s="7">
        <v>6</v>
      </c>
      <c r="G457" s="7">
        <v>2</v>
      </c>
      <c r="H457" s="7" t="s">
        <v>43</v>
      </c>
      <c r="I457" s="8">
        <f t="shared" si="35"/>
        <v>12872.867272727301</v>
      </c>
      <c r="J457" s="9">
        <v>22.52</v>
      </c>
      <c r="K457" s="7">
        <v>2015</v>
      </c>
      <c r="L457" s="7" t="s">
        <v>15</v>
      </c>
      <c r="M457" s="8">
        <v>429.09557575757668</v>
      </c>
      <c r="N457" s="7">
        <v>3</v>
      </c>
      <c r="O457" t="s">
        <v>29</v>
      </c>
      <c r="P457" s="2">
        <f t="shared" si="36"/>
        <v>1287.2867272727301</v>
      </c>
      <c r="Q457" s="2">
        <f t="shared" si="37"/>
        <v>38618.601818181902</v>
      </c>
      <c r="R457" s="12">
        <f>VLOOKUP(O457,'YEARLY BUDGET'!A:B,2,FALSE)</f>
        <v>14750</v>
      </c>
      <c r="S457" s="27">
        <f t="shared" si="38"/>
        <v>-23868.601818181902</v>
      </c>
      <c r="T457" t="str">
        <f t="shared" si="39"/>
        <v>UNFAVORABLE</v>
      </c>
    </row>
    <row r="458" spans="1:20" x14ac:dyDescent="0.25">
      <c r="A458" s="4">
        <v>42156</v>
      </c>
      <c r="B458" s="5">
        <v>25.12</v>
      </c>
      <c r="C458" s="6">
        <v>0.22520000000000001</v>
      </c>
      <c r="D458" s="7" t="s">
        <v>6</v>
      </c>
      <c r="E458" s="8">
        <v>2.78</v>
      </c>
      <c r="F458" s="7">
        <v>6</v>
      </c>
      <c r="G458" s="7">
        <v>2</v>
      </c>
      <c r="H458" s="7" t="s">
        <v>43</v>
      </c>
      <c r="I458" s="8">
        <f t="shared" si="35"/>
        <v>50.42</v>
      </c>
      <c r="J458" s="9">
        <v>22.52</v>
      </c>
      <c r="K458" s="7">
        <v>2015</v>
      </c>
      <c r="L458" s="7" t="s">
        <v>15</v>
      </c>
      <c r="M458" s="8">
        <v>1.6806666666666668</v>
      </c>
      <c r="N458" s="7">
        <v>10</v>
      </c>
      <c r="O458" t="s">
        <v>35</v>
      </c>
      <c r="P458" s="2">
        <f t="shared" si="36"/>
        <v>16.806666666666668</v>
      </c>
      <c r="Q458" s="2">
        <f t="shared" si="37"/>
        <v>504.20000000000005</v>
      </c>
      <c r="R458" s="12">
        <f>VLOOKUP(O458,'YEARLY BUDGET'!A:B,2,FALSE)</f>
        <v>7800</v>
      </c>
      <c r="S458" s="27">
        <f t="shared" si="38"/>
        <v>7295.8</v>
      </c>
      <c r="T458" t="str">
        <f t="shared" si="39"/>
        <v>FAVORABLE</v>
      </c>
    </row>
    <row r="459" spans="1:20" x14ac:dyDescent="0.25">
      <c r="A459" s="4">
        <v>42186</v>
      </c>
      <c r="B459" s="5">
        <v>25.21</v>
      </c>
      <c r="C459" s="6">
        <v>0.1482</v>
      </c>
      <c r="D459" s="7" t="s">
        <v>3</v>
      </c>
      <c r="E459" s="8">
        <v>1639.5</v>
      </c>
      <c r="F459" s="7">
        <v>7</v>
      </c>
      <c r="G459" s="7">
        <v>4</v>
      </c>
      <c r="H459" s="7" t="s">
        <v>44</v>
      </c>
      <c r="I459" s="8">
        <f t="shared" si="35"/>
        <v>1679.53</v>
      </c>
      <c r="J459" s="9">
        <v>14.82</v>
      </c>
      <c r="K459" s="7">
        <v>2015</v>
      </c>
      <c r="L459" s="7" t="s">
        <v>17</v>
      </c>
      <c r="M459" s="8">
        <v>55.984333333333332</v>
      </c>
      <c r="N459" s="7">
        <v>2</v>
      </c>
      <c r="O459" t="s">
        <v>28</v>
      </c>
      <c r="P459" s="2">
        <f t="shared" si="36"/>
        <v>111.96866666666666</v>
      </c>
      <c r="Q459" s="2">
        <f t="shared" si="37"/>
        <v>3359.06</v>
      </c>
      <c r="R459" s="12">
        <f>VLOOKUP(O459,'YEARLY BUDGET'!A:B,2,FALSE)</f>
        <v>16500</v>
      </c>
      <c r="S459" s="27">
        <f t="shared" si="38"/>
        <v>13140.94</v>
      </c>
      <c r="T459" t="str">
        <f t="shared" si="39"/>
        <v>FAVORABLE</v>
      </c>
    </row>
    <row r="460" spans="1:20" x14ac:dyDescent="0.25">
      <c r="A460" s="4">
        <v>42186</v>
      </c>
      <c r="B460" s="5">
        <v>25.21</v>
      </c>
      <c r="C460" s="6">
        <v>0.1482</v>
      </c>
      <c r="D460" s="7" t="s">
        <v>4</v>
      </c>
      <c r="E460" s="8">
        <v>5456.75</v>
      </c>
      <c r="F460" s="7">
        <v>7</v>
      </c>
      <c r="G460" s="7">
        <v>4</v>
      </c>
      <c r="H460" s="7" t="s">
        <v>44</v>
      </c>
      <c r="I460" s="8">
        <f t="shared" si="35"/>
        <v>5496.78</v>
      </c>
      <c r="J460" s="9">
        <v>14.82</v>
      </c>
      <c r="K460" s="7">
        <v>2015</v>
      </c>
      <c r="L460" s="7" t="s">
        <v>17</v>
      </c>
      <c r="M460" s="8">
        <v>183.226</v>
      </c>
      <c r="N460" s="7">
        <v>8</v>
      </c>
      <c r="O460" t="s">
        <v>34</v>
      </c>
      <c r="P460" s="2">
        <f t="shared" si="36"/>
        <v>1465.808</v>
      </c>
      <c r="Q460" s="2">
        <f t="shared" si="37"/>
        <v>43974.239999999998</v>
      </c>
      <c r="R460" s="12">
        <f>VLOOKUP(O460,'YEARLY BUDGET'!A:B,2,FALSE)</f>
        <v>61200</v>
      </c>
      <c r="S460" s="27">
        <f t="shared" si="38"/>
        <v>17225.760000000002</v>
      </c>
      <c r="T460" t="str">
        <f t="shared" si="39"/>
        <v>FAVORABLE</v>
      </c>
    </row>
    <row r="461" spans="1:20" x14ac:dyDescent="0.25">
      <c r="A461" s="4">
        <v>42186</v>
      </c>
      <c r="B461" s="5">
        <v>25.21</v>
      </c>
      <c r="C461" s="6">
        <v>0.1482</v>
      </c>
      <c r="D461" s="7" t="s">
        <v>5</v>
      </c>
      <c r="E461" s="8">
        <v>11413.097826087</v>
      </c>
      <c r="F461" s="7">
        <v>7</v>
      </c>
      <c r="G461" s="7">
        <v>4</v>
      </c>
      <c r="H461" s="7" t="s">
        <v>44</v>
      </c>
      <c r="I461" s="8">
        <f t="shared" si="35"/>
        <v>11453.127826086999</v>
      </c>
      <c r="J461" s="9">
        <v>14.82</v>
      </c>
      <c r="K461" s="7">
        <v>2015</v>
      </c>
      <c r="L461" s="7" t="s">
        <v>17</v>
      </c>
      <c r="M461" s="8">
        <v>381.77092753623327</v>
      </c>
      <c r="N461" s="7">
        <v>9</v>
      </c>
      <c r="O461" t="s">
        <v>35</v>
      </c>
      <c r="P461" s="2">
        <f t="shared" si="36"/>
        <v>3435.9383478260993</v>
      </c>
      <c r="Q461" s="2">
        <f t="shared" si="37"/>
        <v>103078.15043478298</v>
      </c>
      <c r="R461" s="12">
        <f>VLOOKUP(O461,'YEARLY BUDGET'!A:B,2,FALSE)</f>
        <v>7800</v>
      </c>
      <c r="S461" s="27">
        <f t="shared" si="38"/>
        <v>-95278.150434782976</v>
      </c>
      <c r="T461" t="str">
        <f t="shared" si="39"/>
        <v>UNFAVORABLE</v>
      </c>
    </row>
    <row r="462" spans="1:20" x14ac:dyDescent="0.25">
      <c r="A462" s="4">
        <v>42186</v>
      </c>
      <c r="B462" s="5">
        <v>25.21</v>
      </c>
      <c r="C462" s="6">
        <v>0.1482</v>
      </c>
      <c r="D462" s="7" t="s">
        <v>6</v>
      </c>
      <c r="E462" s="8">
        <v>2.84</v>
      </c>
      <c r="F462" s="7">
        <v>7</v>
      </c>
      <c r="G462" s="7">
        <v>4</v>
      </c>
      <c r="H462" s="7" t="s">
        <v>44</v>
      </c>
      <c r="I462" s="8">
        <f t="shared" si="35"/>
        <v>42.870000000000005</v>
      </c>
      <c r="J462" s="9">
        <v>14.82</v>
      </c>
      <c r="K462" s="7">
        <v>2015</v>
      </c>
      <c r="L462" s="7" t="s">
        <v>17</v>
      </c>
      <c r="M462" s="8">
        <v>1.429</v>
      </c>
      <c r="N462" s="7">
        <v>3</v>
      </c>
      <c r="O462" t="s">
        <v>29</v>
      </c>
      <c r="P462" s="2">
        <f t="shared" si="36"/>
        <v>4.2869999999999999</v>
      </c>
      <c r="Q462" s="2">
        <f t="shared" si="37"/>
        <v>128.60999999999999</v>
      </c>
      <c r="R462" s="12">
        <f>VLOOKUP(O462,'YEARLY BUDGET'!A:B,2,FALSE)</f>
        <v>14750</v>
      </c>
      <c r="S462" s="27">
        <f t="shared" si="38"/>
        <v>14621.39</v>
      </c>
      <c r="T462" t="str">
        <f t="shared" si="39"/>
        <v>FAVORABLE</v>
      </c>
    </row>
    <row r="463" spans="1:20" x14ac:dyDescent="0.25">
      <c r="A463" s="4">
        <v>42217</v>
      </c>
      <c r="B463" s="5">
        <v>25.35</v>
      </c>
      <c r="C463" s="6">
        <v>0.20180000000000001</v>
      </c>
      <c r="D463" s="7" t="s">
        <v>3</v>
      </c>
      <c r="E463" s="8">
        <v>1548.125</v>
      </c>
      <c r="F463" s="7">
        <v>8</v>
      </c>
      <c r="G463" s="7">
        <v>7</v>
      </c>
      <c r="H463" s="7" t="s">
        <v>45</v>
      </c>
      <c r="I463" s="8">
        <f t="shared" si="35"/>
        <v>1593.655</v>
      </c>
      <c r="J463" s="9">
        <v>20.18</v>
      </c>
      <c r="K463" s="7">
        <v>2015</v>
      </c>
      <c r="L463" s="7" t="s">
        <v>20</v>
      </c>
      <c r="M463" s="8">
        <v>53.121833333333335</v>
      </c>
      <c r="N463" s="7">
        <v>6</v>
      </c>
      <c r="O463" t="s">
        <v>32</v>
      </c>
      <c r="P463" s="2">
        <f t="shared" si="36"/>
        <v>318.73099999999999</v>
      </c>
      <c r="Q463" s="2">
        <f t="shared" si="37"/>
        <v>9561.93</v>
      </c>
      <c r="R463" s="12">
        <f>VLOOKUP(O463,'YEARLY BUDGET'!A:B,2,FALSE)</f>
        <v>37500</v>
      </c>
      <c r="S463" s="27">
        <f t="shared" si="38"/>
        <v>27938.07</v>
      </c>
      <c r="T463" t="str">
        <f t="shared" si="39"/>
        <v>FAVORABLE</v>
      </c>
    </row>
    <row r="464" spans="1:20" x14ac:dyDescent="0.25">
      <c r="A464" s="4">
        <v>42217</v>
      </c>
      <c r="B464" s="5">
        <v>25.35</v>
      </c>
      <c r="C464" s="6">
        <v>0.20180000000000001</v>
      </c>
      <c r="D464" s="7" t="s">
        <v>4</v>
      </c>
      <c r="E464" s="8">
        <v>5127.3</v>
      </c>
      <c r="F464" s="7">
        <v>8</v>
      </c>
      <c r="G464" s="7">
        <v>7</v>
      </c>
      <c r="H464" s="7" t="s">
        <v>45</v>
      </c>
      <c r="I464" s="8">
        <f t="shared" si="35"/>
        <v>5172.8300000000008</v>
      </c>
      <c r="J464" s="9">
        <v>20.18</v>
      </c>
      <c r="K464" s="7">
        <v>2015</v>
      </c>
      <c r="L464" s="7" t="s">
        <v>20</v>
      </c>
      <c r="M464" s="8">
        <v>172.42766666666668</v>
      </c>
      <c r="N464" s="7">
        <v>8</v>
      </c>
      <c r="O464" t="s">
        <v>34</v>
      </c>
      <c r="P464" s="2">
        <f t="shared" si="36"/>
        <v>1379.4213333333335</v>
      </c>
      <c r="Q464" s="2">
        <f t="shared" si="37"/>
        <v>41382.640000000007</v>
      </c>
      <c r="R464" s="12">
        <f>VLOOKUP(O464,'YEARLY BUDGET'!A:B,2,FALSE)</f>
        <v>61200</v>
      </c>
      <c r="S464" s="27">
        <f t="shared" si="38"/>
        <v>19817.359999999993</v>
      </c>
      <c r="T464" t="str">
        <f t="shared" si="39"/>
        <v>FAVORABLE</v>
      </c>
    </row>
    <row r="465" spans="1:20" x14ac:dyDescent="0.25">
      <c r="A465" s="4">
        <v>42217</v>
      </c>
      <c r="B465" s="5">
        <v>25.35</v>
      </c>
      <c r="C465" s="6">
        <v>0.20180000000000001</v>
      </c>
      <c r="D465" s="7" t="s">
        <v>5</v>
      </c>
      <c r="E465" s="8">
        <v>10386</v>
      </c>
      <c r="F465" s="7">
        <v>8</v>
      </c>
      <c r="G465" s="7">
        <v>7</v>
      </c>
      <c r="H465" s="7" t="s">
        <v>45</v>
      </c>
      <c r="I465" s="8">
        <f t="shared" si="35"/>
        <v>10431.530000000001</v>
      </c>
      <c r="J465" s="9">
        <v>20.18</v>
      </c>
      <c r="K465" s="7">
        <v>2015</v>
      </c>
      <c r="L465" s="7" t="s">
        <v>20</v>
      </c>
      <c r="M465" s="8">
        <v>347.71766666666667</v>
      </c>
      <c r="N465" s="7">
        <v>8</v>
      </c>
      <c r="O465" t="s">
        <v>34</v>
      </c>
      <c r="P465" s="2">
        <f t="shared" si="36"/>
        <v>2781.7413333333334</v>
      </c>
      <c r="Q465" s="2">
        <f t="shared" si="37"/>
        <v>83452.240000000005</v>
      </c>
      <c r="R465" s="12">
        <f>VLOOKUP(O465,'YEARLY BUDGET'!A:B,2,FALSE)</f>
        <v>61200</v>
      </c>
      <c r="S465" s="27">
        <f t="shared" si="38"/>
        <v>-22252.240000000005</v>
      </c>
      <c r="T465" t="str">
        <f t="shared" si="39"/>
        <v>UNFAVORABLE</v>
      </c>
    </row>
    <row r="466" spans="1:20" x14ac:dyDescent="0.25">
      <c r="A466" s="4">
        <v>42217</v>
      </c>
      <c r="B466" s="5">
        <v>25.35</v>
      </c>
      <c r="C466" s="6">
        <v>0.20180000000000001</v>
      </c>
      <c r="D466" s="7" t="s">
        <v>6</v>
      </c>
      <c r="E466" s="8">
        <v>2.77</v>
      </c>
      <c r="F466" s="7">
        <v>8</v>
      </c>
      <c r="G466" s="7">
        <v>7</v>
      </c>
      <c r="H466" s="7" t="s">
        <v>45</v>
      </c>
      <c r="I466" s="8">
        <f t="shared" si="35"/>
        <v>48.3</v>
      </c>
      <c r="J466" s="9">
        <v>20.18</v>
      </c>
      <c r="K466" s="7">
        <v>2015</v>
      </c>
      <c r="L466" s="7" t="s">
        <v>20</v>
      </c>
      <c r="M466" s="8">
        <v>1.6099999999999999</v>
      </c>
      <c r="N466" s="7">
        <v>7</v>
      </c>
      <c r="O466" t="s">
        <v>33</v>
      </c>
      <c r="P466" s="2">
        <f t="shared" si="36"/>
        <v>11.27</v>
      </c>
      <c r="Q466" s="2">
        <f t="shared" si="37"/>
        <v>338.09999999999997</v>
      </c>
      <c r="R466" s="12">
        <f>VLOOKUP(O466,'YEARLY BUDGET'!A:B,2,FALSE)</f>
        <v>9600</v>
      </c>
      <c r="S466" s="27">
        <f t="shared" si="38"/>
        <v>9261.9</v>
      </c>
      <c r="T466" t="str">
        <f t="shared" si="39"/>
        <v>FAVORABLE</v>
      </c>
    </row>
    <row r="467" spans="1:20" x14ac:dyDescent="0.25">
      <c r="A467" s="4">
        <v>42248</v>
      </c>
      <c r="B467" s="5">
        <v>25.38</v>
      </c>
      <c r="C467" s="6">
        <v>0.189</v>
      </c>
      <c r="D467" s="7" t="s">
        <v>3</v>
      </c>
      <c r="E467" s="8">
        <v>1589.60227272727</v>
      </c>
      <c r="F467" s="7">
        <v>9</v>
      </c>
      <c r="G467" s="7">
        <v>3</v>
      </c>
      <c r="H467" s="7" t="s">
        <v>46</v>
      </c>
      <c r="I467" s="8">
        <f t="shared" si="35"/>
        <v>1633.8822727272702</v>
      </c>
      <c r="J467" s="9">
        <v>18.899999999999999</v>
      </c>
      <c r="K467" s="7">
        <v>2015</v>
      </c>
      <c r="L467" s="7" t="s">
        <v>16</v>
      </c>
      <c r="M467" s="8">
        <v>54.462742424242343</v>
      </c>
      <c r="N467" s="7">
        <v>1</v>
      </c>
      <c r="O467" t="s">
        <v>27</v>
      </c>
      <c r="P467" s="2">
        <f t="shared" si="36"/>
        <v>54.462742424242343</v>
      </c>
      <c r="Q467" s="2">
        <f t="shared" si="37"/>
        <v>1633.8822727272702</v>
      </c>
      <c r="R467" s="12">
        <f>VLOOKUP(O467,'YEARLY BUDGET'!A:B,2,FALSE)</f>
        <v>28000</v>
      </c>
      <c r="S467" s="27">
        <f t="shared" si="38"/>
        <v>26366.117727272729</v>
      </c>
      <c r="T467" t="str">
        <f t="shared" si="39"/>
        <v>FAVORABLE</v>
      </c>
    </row>
    <row r="468" spans="1:20" x14ac:dyDescent="0.25">
      <c r="A468" s="4">
        <v>42248</v>
      </c>
      <c r="B468" s="5">
        <v>25.38</v>
      </c>
      <c r="C468" s="6">
        <v>0.189</v>
      </c>
      <c r="D468" s="7" t="s">
        <v>4</v>
      </c>
      <c r="E468" s="8">
        <v>5217.25</v>
      </c>
      <c r="F468" s="7">
        <v>9</v>
      </c>
      <c r="G468" s="7">
        <v>3</v>
      </c>
      <c r="H468" s="7" t="s">
        <v>46</v>
      </c>
      <c r="I468" s="8">
        <f t="shared" si="35"/>
        <v>5261.53</v>
      </c>
      <c r="J468" s="9">
        <v>18.899999999999999</v>
      </c>
      <c r="K468" s="7">
        <v>2015</v>
      </c>
      <c r="L468" s="7" t="s">
        <v>16</v>
      </c>
      <c r="M468" s="8">
        <v>175.38433333333333</v>
      </c>
      <c r="N468" s="7">
        <v>7</v>
      </c>
      <c r="O468" t="s">
        <v>33</v>
      </c>
      <c r="P468" s="2">
        <f t="shared" si="36"/>
        <v>1227.6903333333332</v>
      </c>
      <c r="Q468" s="2">
        <f t="shared" si="37"/>
        <v>36830.71</v>
      </c>
      <c r="R468" s="12">
        <f>VLOOKUP(O468,'YEARLY BUDGET'!A:B,2,FALSE)</f>
        <v>9600</v>
      </c>
      <c r="S468" s="27">
        <f t="shared" si="38"/>
        <v>-27230.71</v>
      </c>
      <c r="T468" t="str">
        <f t="shared" si="39"/>
        <v>UNFAVORABLE</v>
      </c>
    </row>
    <row r="469" spans="1:20" x14ac:dyDescent="0.25">
      <c r="A469" s="4">
        <v>42248</v>
      </c>
      <c r="B469" s="5">
        <v>25.38</v>
      </c>
      <c r="C469" s="6">
        <v>0.189</v>
      </c>
      <c r="D469" s="7" t="s">
        <v>5</v>
      </c>
      <c r="E469" s="8">
        <v>9937.5454545454504</v>
      </c>
      <c r="F469" s="7">
        <v>9</v>
      </c>
      <c r="G469" s="7">
        <v>3</v>
      </c>
      <c r="H469" s="7" t="s">
        <v>46</v>
      </c>
      <c r="I469" s="8">
        <f t="shared" si="35"/>
        <v>9981.8254545454492</v>
      </c>
      <c r="J469" s="9">
        <v>18.899999999999999</v>
      </c>
      <c r="K469" s="7">
        <v>2015</v>
      </c>
      <c r="L469" s="7" t="s">
        <v>16</v>
      </c>
      <c r="M469" s="8">
        <v>332.72751515151498</v>
      </c>
      <c r="N469" s="7">
        <v>6</v>
      </c>
      <c r="O469" t="s">
        <v>32</v>
      </c>
      <c r="P469" s="2">
        <f t="shared" si="36"/>
        <v>1996.3650909090898</v>
      </c>
      <c r="Q469" s="2">
        <f t="shared" si="37"/>
        <v>59890.952727272692</v>
      </c>
      <c r="R469" s="12">
        <f>VLOOKUP(O469,'YEARLY BUDGET'!A:B,2,FALSE)</f>
        <v>37500</v>
      </c>
      <c r="S469" s="27">
        <f t="shared" si="38"/>
        <v>-22390.952727272692</v>
      </c>
      <c r="T469" t="str">
        <f t="shared" si="39"/>
        <v>UNFAVORABLE</v>
      </c>
    </row>
    <row r="470" spans="1:20" x14ac:dyDescent="0.25">
      <c r="A470" s="4">
        <v>42248</v>
      </c>
      <c r="B470" s="5">
        <v>25.38</v>
      </c>
      <c r="C470" s="6">
        <v>0.189</v>
      </c>
      <c r="D470" s="7" t="s">
        <v>6</v>
      </c>
      <c r="E470" s="8">
        <v>2.66</v>
      </c>
      <c r="F470" s="7">
        <v>9</v>
      </c>
      <c r="G470" s="7">
        <v>3</v>
      </c>
      <c r="H470" s="7" t="s">
        <v>46</v>
      </c>
      <c r="I470" s="8">
        <f t="shared" si="35"/>
        <v>46.94</v>
      </c>
      <c r="J470" s="9">
        <v>18.899999999999999</v>
      </c>
      <c r="K470" s="7">
        <v>2015</v>
      </c>
      <c r="L470" s="7" t="s">
        <v>16</v>
      </c>
      <c r="M470" s="8">
        <v>1.5646666666666667</v>
      </c>
      <c r="N470" s="7">
        <v>8</v>
      </c>
      <c r="O470" t="s">
        <v>34</v>
      </c>
      <c r="P470" s="2">
        <f t="shared" si="36"/>
        <v>12.517333333333333</v>
      </c>
      <c r="Q470" s="2">
        <f t="shared" si="37"/>
        <v>375.52</v>
      </c>
      <c r="R470" s="12">
        <f>VLOOKUP(O470,'YEARLY BUDGET'!A:B,2,FALSE)</f>
        <v>61200</v>
      </c>
      <c r="S470" s="27">
        <f t="shared" si="38"/>
        <v>60824.480000000003</v>
      </c>
      <c r="T470" t="str">
        <f t="shared" si="39"/>
        <v>FAVORABLE</v>
      </c>
    </row>
    <row r="471" spans="1:20" x14ac:dyDescent="0.25">
      <c r="A471" s="4">
        <v>42278</v>
      </c>
      <c r="B471" s="5">
        <v>25.41</v>
      </c>
      <c r="C471" s="6">
        <v>0.17119999999999999</v>
      </c>
      <c r="D471" s="7" t="s">
        <v>3</v>
      </c>
      <c r="E471" s="8">
        <v>1516.4886363636399</v>
      </c>
      <c r="F471" s="7">
        <v>10</v>
      </c>
      <c r="G471" s="7">
        <v>5</v>
      </c>
      <c r="H471" s="7" t="s">
        <v>47</v>
      </c>
      <c r="I471" s="8">
        <f t="shared" si="35"/>
        <v>1559.0186363636399</v>
      </c>
      <c r="J471" s="9">
        <v>17.119999999999997</v>
      </c>
      <c r="K471" s="7">
        <v>2015</v>
      </c>
      <c r="L471" s="7" t="s">
        <v>18</v>
      </c>
      <c r="M471" s="8">
        <v>51.967287878787992</v>
      </c>
      <c r="N471" s="7">
        <v>1</v>
      </c>
      <c r="O471" t="s">
        <v>27</v>
      </c>
      <c r="P471" s="2">
        <f t="shared" si="36"/>
        <v>51.967287878787992</v>
      </c>
      <c r="Q471" s="2">
        <f t="shared" si="37"/>
        <v>1559.0186363636399</v>
      </c>
      <c r="R471" s="12">
        <f>VLOOKUP(O471,'YEARLY BUDGET'!A:B,2,FALSE)</f>
        <v>28000</v>
      </c>
      <c r="S471" s="27">
        <f t="shared" si="38"/>
        <v>26440.981363636361</v>
      </c>
      <c r="T471" t="str">
        <f t="shared" si="39"/>
        <v>FAVORABLE</v>
      </c>
    </row>
    <row r="472" spans="1:20" x14ac:dyDescent="0.25">
      <c r="A472" s="4">
        <v>42278</v>
      </c>
      <c r="B472" s="5">
        <v>25.41</v>
      </c>
      <c r="C472" s="6">
        <v>0.17119999999999999</v>
      </c>
      <c r="D472" s="7" t="s">
        <v>4</v>
      </c>
      <c r="E472" s="8">
        <v>5216.0909090909099</v>
      </c>
      <c r="F472" s="7">
        <v>10</v>
      </c>
      <c r="G472" s="7">
        <v>5</v>
      </c>
      <c r="H472" s="7" t="s">
        <v>47</v>
      </c>
      <c r="I472" s="8">
        <f t="shared" si="35"/>
        <v>5258.6209090909097</v>
      </c>
      <c r="J472" s="9">
        <v>17.119999999999997</v>
      </c>
      <c r="K472" s="7">
        <v>2015</v>
      </c>
      <c r="L472" s="7" t="s">
        <v>18</v>
      </c>
      <c r="M472" s="8">
        <v>175.28736363636366</v>
      </c>
      <c r="N472" s="7">
        <v>4</v>
      </c>
      <c r="O472" t="s">
        <v>30</v>
      </c>
      <c r="P472" s="2">
        <f t="shared" si="36"/>
        <v>701.14945454545466</v>
      </c>
      <c r="Q472" s="2">
        <f t="shared" si="37"/>
        <v>21034.483636363639</v>
      </c>
      <c r="R472" s="12">
        <f>VLOOKUP(O472,'YEARLY BUDGET'!A:B,2,FALSE)</f>
        <v>4200</v>
      </c>
      <c r="S472" s="27">
        <f t="shared" si="38"/>
        <v>-16834.483636363639</v>
      </c>
      <c r="T472" t="str">
        <f t="shared" si="39"/>
        <v>UNFAVORABLE</v>
      </c>
    </row>
    <row r="473" spans="1:20" x14ac:dyDescent="0.25">
      <c r="A473" s="4">
        <v>42278</v>
      </c>
      <c r="B473" s="5">
        <v>25.41</v>
      </c>
      <c r="C473" s="6">
        <v>0.17119999999999999</v>
      </c>
      <c r="D473" s="7" t="s">
        <v>5</v>
      </c>
      <c r="E473" s="8">
        <v>10316.8295454545</v>
      </c>
      <c r="F473" s="7">
        <v>10</v>
      </c>
      <c r="G473" s="7">
        <v>5</v>
      </c>
      <c r="H473" s="7" t="s">
        <v>47</v>
      </c>
      <c r="I473" s="8">
        <f t="shared" si="35"/>
        <v>10359.359545454501</v>
      </c>
      <c r="J473" s="9">
        <v>17.119999999999997</v>
      </c>
      <c r="K473" s="7">
        <v>2015</v>
      </c>
      <c r="L473" s="7" t="s">
        <v>18</v>
      </c>
      <c r="M473" s="8">
        <v>345.31198484848335</v>
      </c>
      <c r="N473" s="7">
        <v>6</v>
      </c>
      <c r="O473" t="s">
        <v>32</v>
      </c>
      <c r="P473" s="2">
        <f t="shared" si="36"/>
        <v>2071.8719090908999</v>
      </c>
      <c r="Q473" s="2">
        <f t="shared" si="37"/>
        <v>62156.157272726996</v>
      </c>
      <c r="R473" s="12">
        <f>VLOOKUP(O473,'YEARLY BUDGET'!A:B,2,FALSE)</f>
        <v>37500</v>
      </c>
      <c r="S473" s="27">
        <f t="shared" si="38"/>
        <v>-24656.157272726996</v>
      </c>
      <c r="T473" t="str">
        <f t="shared" si="39"/>
        <v>UNFAVORABLE</v>
      </c>
    </row>
    <row r="474" spans="1:20" x14ac:dyDescent="0.25">
      <c r="A474" s="4">
        <v>42278</v>
      </c>
      <c r="B474" s="5">
        <v>25.41</v>
      </c>
      <c r="C474" s="6">
        <v>0.17119999999999999</v>
      </c>
      <c r="D474" s="7" t="s">
        <v>6</v>
      </c>
      <c r="E474" s="8">
        <v>2.34</v>
      </c>
      <c r="F474" s="7">
        <v>10</v>
      </c>
      <c r="G474" s="7">
        <v>5</v>
      </c>
      <c r="H474" s="7" t="s">
        <v>47</v>
      </c>
      <c r="I474" s="8">
        <f t="shared" si="35"/>
        <v>44.87</v>
      </c>
      <c r="J474" s="9">
        <v>17.119999999999997</v>
      </c>
      <c r="K474" s="7">
        <v>2015</v>
      </c>
      <c r="L474" s="7" t="s">
        <v>18</v>
      </c>
      <c r="M474" s="8">
        <v>1.4956666666666665</v>
      </c>
      <c r="N474" s="7">
        <v>5</v>
      </c>
      <c r="O474" t="s">
        <v>31</v>
      </c>
      <c r="P474" s="2">
        <f t="shared" si="36"/>
        <v>7.4783333333333326</v>
      </c>
      <c r="Q474" s="2">
        <f t="shared" si="37"/>
        <v>224.34999999999997</v>
      </c>
      <c r="R474" s="12">
        <f>VLOOKUP(O474,'YEARLY BUDGET'!A:B,2,FALSE)</f>
        <v>82000</v>
      </c>
      <c r="S474" s="27">
        <f t="shared" si="38"/>
        <v>81775.649999999994</v>
      </c>
      <c r="T474" t="str">
        <f t="shared" si="39"/>
        <v>FAVORABLE</v>
      </c>
    </row>
    <row r="475" spans="1:20" x14ac:dyDescent="0.25">
      <c r="A475" s="4">
        <v>42309</v>
      </c>
      <c r="B475" s="5">
        <v>25.49</v>
      </c>
      <c r="C475" s="6">
        <v>0.26829999999999998</v>
      </c>
      <c r="D475" s="7" t="s">
        <v>3</v>
      </c>
      <c r="E475" s="8">
        <v>1467.8928571428601</v>
      </c>
      <c r="F475" s="7">
        <v>11</v>
      </c>
      <c r="G475" s="7">
        <v>1</v>
      </c>
      <c r="H475" s="7" t="s">
        <v>48</v>
      </c>
      <c r="I475" s="8">
        <f t="shared" si="35"/>
        <v>1520.21285714286</v>
      </c>
      <c r="J475" s="9">
        <v>26.83</v>
      </c>
      <c r="K475" s="7">
        <v>2015</v>
      </c>
      <c r="L475" s="7" t="s">
        <v>14</v>
      </c>
      <c r="M475" s="8">
        <v>50.673761904762003</v>
      </c>
      <c r="N475" s="7">
        <v>9</v>
      </c>
      <c r="O475" t="s">
        <v>35</v>
      </c>
      <c r="P475" s="2">
        <f t="shared" si="36"/>
        <v>456.06385714285801</v>
      </c>
      <c r="Q475" s="2">
        <f t="shared" si="37"/>
        <v>13681.91571428574</v>
      </c>
      <c r="R475" s="12">
        <f>VLOOKUP(O475,'YEARLY BUDGET'!A:B,2,FALSE)</f>
        <v>7800</v>
      </c>
      <c r="S475" s="27">
        <f t="shared" si="38"/>
        <v>-5881.9157142857403</v>
      </c>
      <c r="T475" t="str">
        <f t="shared" si="39"/>
        <v>UNFAVORABLE</v>
      </c>
    </row>
    <row r="476" spans="1:20" x14ac:dyDescent="0.25">
      <c r="A476" s="4">
        <v>42309</v>
      </c>
      <c r="B476" s="5">
        <v>25.49</v>
      </c>
      <c r="C476" s="6">
        <v>0.26829999999999998</v>
      </c>
      <c r="D476" s="7" t="s">
        <v>4</v>
      </c>
      <c r="E476" s="8">
        <v>4799.9047619047597</v>
      </c>
      <c r="F476" s="7">
        <v>11</v>
      </c>
      <c r="G476" s="7">
        <v>1</v>
      </c>
      <c r="H476" s="7" t="s">
        <v>48</v>
      </c>
      <c r="I476" s="8">
        <f t="shared" si="35"/>
        <v>4852.2247619047594</v>
      </c>
      <c r="J476" s="9">
        <v>26.83</v>
      </c>
      <c r="K476" s="7">
        <v>2015</v>
      </c>
      <c r="L476" s="7" t="s">
        <v>14</v>
      </c>
      <c r="M476" s="8">
        <v>161.7408253968253</v>
      </c>
      <c r="N476" s="7">
        <v>3</v>
      </c>
      <c r="O476" t="s">
        <v>29</v>
      </c>
      <c r="P476" s="2">
        <f t="shared" si="36"/>
        <v>485.2224761904759</v>
      </c>
      <c r="Q476" s="2">
        <f t="shared" si="37"/>
        <v>14556.674285714276</v>
      </c>
      <c r="R476" s="12">
        <f>VLOOKUP(O476,'YEARLY BUDGET'!A:B,2,FALSE)</f>
        <v>14750</v>
      </c>
      <c r="S476" s="27">
        <f t="shared" si="38"/>
        <v>193.32571428572373</v>
      </c>
      <c r="T476" t="str">
        <f t="shared" si="39"/>
        <v>FAVORABLE</v>
      </c>
    </row>
    <row r="477" spans="1:20" x14ac:dyDescent="0.25">
      <c r="A477" s="4">
        <v>42309</v>
      </c>
      <c r="B477" s="5">
        <v>25.49</v>
      </c>
      <c r="C477" s="6">
        <v>0.26829999999999998</v>
      </c>
      <c r="D477" s="7" t="s">
        <v>5</v>
      </c>
      <c r="E477" s="8">
        <v>9244.3333333333303</v>
      </c>
      <c r="F477" s="7">
        <v>11</v>
      </c>
      <c r="G477" s="7">
        <v>1</v>
      </c>
      <c r="H477" s="7" t="s">
        <v>48</v>
      </c>
      <c r="I477" s="8">
        <f t="shared" si="35"/>
        <v>9296.65333333333</v>
      </c>
      <c r="J477" s="9">
        <v>26.83</v>
      </c>
      <c r="K477" s="7">
        <v>2015</v>
      </c>
      <c r="L477" s="7" t="s">
        <v>14</v>
      </c>
      <c r="M477" s="8">
        <v>309.88844444444436</v>
      </c>
      <c r="N477" s="7">
        <v>9</v>
      </c>
      <c r="O477" t="s">
        <v>35</v>
      </c>
      <c r="P477" s="2">
        <f t="shared" si="36"/>
        <v>2788.9959999999992</v>
      </c>
      <c r="Q477" s="2">
        <f t="shared" si="37"/>
        <v>83669.879999999976</v>
      </c>
      <c r="R477" s="12">
        <f>VLOOKUP(O477,'YEARLY BUDGET'!A:B,2,FALSE)</f>
        <v>7800</v>
      </c>
      <c r="S477" s="27">
        <f t="shared" si="38"/>
        <v>-75869.879999999976</v>
      </c>
      <c r="T477" t="str">
        <f t="shared" si="39"/>
        <v>UNFAVORABLE</v>
      </c>
    </row>
    <row r="478" spans="1:20" x14ac:dyDescent="0.25">
      <c r="A478" s="4">
        <v>42309</v>
      </c>
      <c r="B478" s="5">
        <v>25.49</v>
      </c>
      <c r="C478" s="6">
        <v>0.26829999999999998</v>
      </c>
      <c r="D478" s="7" t="s">
        <v>6</v>
      </c>
      <c r="E478" s="8">
        <v>2.09</v>
      </c>
      <c r="F478" s="7">
        <v>11</v>
      </c>
      <c r="G478" s="7">
        <v>1</v>
      </c>
      <c r="H478" s="7" t="s">
        <v>48</v>
      </c>
      <c r="I478" s="8">
        <f t="shared" si="35"/>
        <v>54.41</v>
      </c>
      <c r="J478" s="9">
        <v>26.83</v>
      </c>
      <c r="K478" s="7">
        <v>2015</v>
      </c>
      <c r="L478" s="7" t="s">
        <v>14</v>
      </c>
      <c r="M478" s="8">
        <v>1.8136666666666665</v>
      </c>
      <c r="N478" s="7">
        <v>5</v>
      </c>
      <c r="O478" t="s">
        <v>31</v>
      </c>
      <c r="P478" s="2">
        <f t="shared" si="36"/>
        <v>9.0683333333333334</v>
      </c>
      <c r="Q478" s="2">
        <f t="shared" si="37"/>
        <v>272.05</v>
      </c>
      <c r="R478" s="12">
        <f>VLOOKUP(O478,'YEARLY BUDGET'!A:B,2,FALSE)</f>
        <v>82000</v>
      </c>
      <c r="S478" s="27">
        <f t="shared" si="38"/>
        <v>81727.95</v>
      </c>
      <c r="T478" t="str">
        <f t="shared" si="39"/>
        <v>FAVORABLE</v>
      </c>
    </row>
    <row r="479" spans="1:20" x14ac:dyDescent="0.25">
      <c r="A479" s="4">
        <v>42339</v>
      </c>
      <c r="B479" s="5">
        <v>25.51</v>
      </c>
      <c r="C479" s="6">
        <v>0.21560000000000001</v>
      </c>
      <c r="D479" s="7" t="s">
        <v>3</v>
      </c>
      <c r="E479" s="8">
        <v>1497.2023809523801</v>
      </c>
      <c r="F479" s="7">
        <v>12</v>
      </c>
      <c r="G479" s="7">
        <v>3</v>
      </c>
      <c r="H479" s="7" t="s">
        <v>49</v>
      </c>
      <c r="I479" s="8">
        <f t="shared" si="35"/>
        <v>1544.27238095238</v>
      </c>
      <c r="J479" s="9">
        <v>21.560000000000002</v>
      </c>
      <c r="K479" s="7">
        <v>2015</v>
      </c>
      <c r="L479" s="7" t="s">
        <v>16</v>
      </c>
      <c r="M479" s="8">
        <v>51.475746031745999</v>
      </c>
      <c r="N479" s="7">
        <v>6</v>
      </c>
      <c r="O479" t="s">
        <v>32</v>
      </c>
      <c r="P479" s="2">
        <f t="shared" si="36"/>
        <v>308.85447619047602</v>
      </c>
      <c r="Q479" s="2">
        <f t="shared" si="37"/>
        <v>9265.6342857142808</v>
      </c>
      <c r="R479" s="12">
        <f>VLOOKUP(O479,'YEARLY BUDGET'!A:B,2,FALSE)</f>
        <v>37500</v>
      </c>
      <c r="S479" s="27">
        <f t="shared" si="38"/>
        <v>28234.365714285719</v>
      </c>
      <c r="T479" t="str">
        <f t="shared" si="39"/>
        <v>FAVORABLE</v>
      </c>
    </row>
    <row r="480" spans="1:20" x14ac:dyDescent="0.25">
      <c r="A480" s="4">
        <v>42339</v>
      </c>
      <c r="B480" s="5">
        <v>25.51</v>
      </c>
      <c r="C480" s="6">
        <v>0.21560000000000001</v>
      </c>
      <c r="D480" s="7" t="s">
        <v>4</v>
      </c>
      <c r="E480" s="8">
        <v>4638.8333333333303</v>
      </c>
      <c r="F480" s="7">
        <v>12</v>
      </c>
      <c r="G480" s="7">
        <v>3</v>
      </c>
      <c r="H480" s="7" t="s">
        <v>49</v>
      </c>
      <c r="I480" s="8">
        <f t="shared" si="35"/>
        <v>4685.9033333333309</v>
      </c>
      <c r="J480" s="9">
        <v>21.560000000000002</v>
      </c>
      <c r="K480" s="7">
        <v>2015</v>
      </c>
      <c r="L480" s="7" t="s">
        <v>16</v>
      </c>
      <c r="M480" s="8">
        <v>156.1967777777777</v>
      </c>
      <c r="N480" s="7">
        <v>3</v>
      </c>
      <c r="O480" t="s">
        <v>29</v>
      </c>
      <c r="P480" s="2">
        <f t="shared" si="36"/>
        <v>468.59033333333309</v>
      </c>
      <c r="Q480" s="2">
        <f t="shared" si="37"/>
        <v>14057.709999999992</v>
      </c>
      <c r="R480" s="12">
        <f>VLOOKUP(O480,'YEARLY BUDGET'!A:B,2,FALSE)</f>
        <v>14750</v>
      </c>
      <c r="S480" s="27">
        <f t="shared" si="38"/>
        <v>692.29000000000815</v>
      </c>
      <c r="T480" t="str">
        <f t="shared" si="39"/>
        <v>FAVORABLE</v>
      </c>
    </row>
    <row r="481" spans="1:20" x14ac:dyDescent="0.25">
      <c r="A481" s="4">
        <v>42339</v>
      </c>
      <c r="B481" s="5">
        <v>25.51</v>
      </c>
      <c r="C481" s="6">
        <v>0.21560000000000001</v>
      </c>
      <c r="D481" s="7" t="s">
        <v>5</v>
      </c>
      <c r="E481" s="8">
        <v>8707.7857142857101</v>
      </c>
      <c r="F481" s="7">
        <v>12</v>
      </c>
      <c r="G481" s="7">
        <v>3</v>
      </c>
      <c r="H481" s="7" t="s">
        <v>49</v>
      </c>
      <c r="I481" s="8">
        <f t="shared" si="35"/>
        <v>8754.8557142857098</v>
      </c>
      <c r="J481" s="9">
        <v>21.560000000000002</v>
      </c>
      <c r="K481" s="7">
        <v>2015</v>
      </c>
      <c r="L481" s="7" t="s">
        <v>16</v>
      </c>
      <c r="M481" s="8">
        <v>291.82852380952369</v>
      </c>
      <c r="N481" s="7">
        <v>4</v>
      </c>
      <c r="O481" t="s">
        <v>30</v>
      </c>
      <c r="P481" s="2">
        <f t="shared" si="36"/>
        <v>1167.3140952380948</v>
      </c>
      <c r="Q481" s="2">
        <f t="shared" si="37"/>
        <v>35019.422857142839</v>
      </c>
      <c r="R481" s="12">
        <f>VLOOKUP(O481,'YEARLY BUDGET'!A:B,2,FALSE)</f>
        <v>4200</v>
      </c>
      <c r="S481" s="27">
        <f t="shared" si="38"/>
        <v>-30819.422857142839</v>
      </c>
      <c r="T481" t="str">
        <f t="shared" si="39"/>
        <v>UNFAVORABLE</v>
      </c>
    </row>
    <row r="482" spans="1:20" x14ac:dyDescent="0.25">
      <c r="A482" s="4">
        <v>42339</v>
      </c>
      <c r="B482" s="5">
        <v>25.51</v>
      </c>
      <c r="C482" s="6">
        <v>0.21560000000000001</v>
      </c>
      <c r="D482" s="7" t="s">
        <v>6</v>
      </c>
      <c r="E482" s="8">
        <v>1.93</v>
      </c>
      <c r="F482" s="7">
        <v>12</v>
      </c>
      <c r="G482" s="7">
        <v>3</v>
      </c>
      <c r="H482" s="7" t="s">
        <v>49</v>
      </c>
      <c r="I482" s="8">
        <f t="shared" si="35"/>
        <v>49</v>
      </c>
      <c r="J482" s="9">
        <v>21.560000000000002</v>
      </c>
      <c r="K482" s="7">
        <v>2015</v>
      </c>
      <c r="L482" s="7" t="s">
        <v>16</v>
      </c>
      <c r="M482" s="8">
        <v>1.6333333333333333</v>
      </c>
      <c r="N482" s="7">
        <v>8</v>
      </c>
      <c r="O482" t="s">
        <v>34</v>
      </c>
      <c r="P482" s="2">
        <f t="shared" si="36"/>
        <v>13.066666666666666</v>
      </c>
      <c r="Q482" s="2">
        <f t="shared" si="37"/>
        <v>392</v>
      </c>
      <c r="R482" s="12">
        <f>VLOOKUP(O482,'YEARLY BUDGET'!A:B,2,FALSE)</f>
        <v>61200</v>
      </c>
      <c r="S482" s="27">
        <f t="shared" si="38"/>
        <v>60808</v>
      </c>
      <c r="T482" t="str">
        <f t="shared" si="39"/>
        <v>FAVORABLE</v>
      </c>
    </row>
    <row r="483" spans="1:20" x14ac:dyDescent="0.25">
      <c r="A483" s="4">
        <v>42370</v>
      </c>
      <c r="B483" s="5">
        <v>25.59</v>
      </c>
      <c r="C483" s="6">
        <v>0.1522</v>
      </c>
      <c r="D483" s="7" t="s">
        <v>3</v>
      </c>
      <c r="E483" s="8">
        <v>1481.1</v>
      </c>
      <c r="F483" s="7">
        <v>1</v>
      </c>
      <c r="G483" s="7">
        <v>6</v>
      </c>
      <c r="H483" s="7" t="s">
        <v>50</v>
      </c>
      <c r="I483" s="8">
        <f t="shared" si="35"/>
        <v>1521.9099999999999</v>
      </c>
      <c r="J483" s="9">
        <v>15.22</v>
      </c>
      <c r="K483" s="7">
        <v>2016</v>
      </c>
      <c r="L483" s="7" t="s">
        <v>19</v>
      </c>
      <c r="M483" s="8">
        <v>50.730333333333327</v>
      </c>
      <c r="N483" s="7">
        <v>7</v>
      </c>
      <c r="O483" t="s">
        <v>33</v>
      </c>
      <c r="P483" s="2">
        <f t="shared" si="36"/>
        <v>355.11233333333331</v>
      </c>
      <c r="Q483" s="2">
        <f t="shared" si="37"/>
        <v>10653.369999999999</v>
      </c>
      <c r="R483" s="12">
        <f>VLOOKUP(O483,'YEARLY BUDGET'!A:B,2,FALSE)</f>
        <v>9600</v>
      </c>
      <c r="S483" s="27">
        <f t="shared" si="38"/>
        <v>-1053.369999999999</v>
      </c>
      <c r="T483" t="str">
        <f t="shared" si="39"/>
        <v>UNFAVORABLE</v>
      </c>
    </row>
    <row r="484" spans="1:20" x14ac:dyDescent="0.25">
      <c r="A484" s="4">
        <v>42370</v>
      </c>
      <c r="B484" s="5">
        <v>25.59</v>
      </c>
      <c r="C484" s="6">
        <v>0.1522</v>
      </c>
      <c r="D484" s="7" t="s">
        <v>4</v>
      </c>
      <c r="E484" s="8">
        <v>4471.7875000000004</v>
      </c>
      <c r="F484" s="7">
        <v>1</v>
      </c>
      <c r="G484" s="7">
        <v>6</v>
      </c>
      <c r="H484" s="7" t="s">
        <v>50</v>
      </c>
      <c r="I484" s="8">
        <f t="shared" si="35"/>
        <v>4512.5975000000008</v>
      </c>
      <c r="J484" s="9">
        <v>15.22</v>
      </c>
      <c r="K484" s="7">
        <v>2016</v>
      </c>
      <c r="L484" s="7" t="s">
        <v>19</v>
      </c>
      <c r="M484" s="8">
        <v>150.41991666666669</v>
      </c>
      <c r="N484" s="7">
        <v>2</v>
      </c>
      <c r="O484" t="s">
        <v>28</v>
      </c>
      <c r="P484" s="2">
        <f t="shared" si="36"/>
        <v>300.83983333333339</v>
      </c>
      <c r="Q484" s="2">
        <f t="shared" si="37"/>
        <v>9025.1950000000015</v>
      </c>
      <c r="R484" s="12">
        <f>VLOOKUP(O484,'YEARLY BUDGET'!A:B,2,FALSE)</f>
        <v>16500</v>
      </c>
      <c r="S484" s="27">
        <f t="shared" si="38"/>
        <v>7474.8049999999985</v>
      </c>
      <c r="T484" t="str">
        <f t="shared" si="39"/>
        <v>FAVORABLE</v>
      </c>
    </row>
    <row r="485" spans="1:20" x14ac:dyDescent="0.25">
      <c r="A485" s="4">
        <v>42370</v>
      </c>
      <c r="B485" s="5">
        <v>25.59</v>
      </c>
      <c r="C485" s="6">
        <v>0.1522</v>
      </c>
      <c r="D485" s="7" t="s">
        <v>5</v>
      </c>
      <c r="E485" s="8">
        <v>8507.2875000000004</v>
      </c>
      <c r="F485" s="7">
        <v>1</v>
      </c>
      <c r="G485" s="7">
        <v>6</v>
      </c>
      <c r="H485" s="7" t="s">
        <v>50</v>
      </c>
      <c r="I485" s="8">
        <f t="shared" si="35"/>
        <v>8548.0974999999999</v>
      </c>
      <c r="J485" s="9">
        <v>15.22</v>
      </c>
      <c r="K485" s="7">
        <v>2016</v>
      </c>
      <c r="L485" s="7" t="s">
        <v>19</v>
      </c>
      <c r="M485" s="8">
        <v>284.93658333333332</v>
      </c>
      <c r="N485" s="7">
        <v>6</v>
      </c>
      <c r="O485" t="s">
        <v>32</v>
      </c>
      <c r="P485" s="2">
        <f t="shared" si="36"/>
        <v>1709.6194999999998</v>
      </c>
      <c r="Q485" s="2">
        <f t="shared" si="37"/>
        <v>51288.584999999992</v>
      </c>
      <c r="R485" s="12">
        <f>VLOOKUP(O485,'YEARLY BUDGET'!A:B,2,FALSE)</f>
        <v>37500</v>
      </c>
      <c r="S485" s="27">
        <f t="shared" si="38"/>
        <v>-13788.584999999992</v>
      </c>
      <c r="T485" t="str">
        <f t="shared" si="39"/>
        <v>UNFAVORABLE</v>
      </c>
    </row>
    <row r="486" spans="1:20" x14ac:dyDescent="0.25">
      <c r="A486" s="4">
        <v>42370</v>
      </c>
      <c r="B486" s="5">
        <v>25.59</v>
      </c>
      <c r="C486" s="6">
        <v>0.1522</v>
      </c>
      <c r="D486" s="7" t="s">
        <v>7</v>
      </c>
      <c r="E486" s="8">
        <v>43.29</v>
      </c>
      <c r="F486" s="7">
        <v>1</v>
      </c>
      <c r="G486" s="7">
        <v>6</v>
      </c>
      <c r="H486" s="7" t="s">
        <v>50</v>
      </c>
      <c r="I486" s="8">
        <f t="shared" si="35"/>
        <v>84.1</v>
      </c>
      <c r="J486" s="9">
        <v>15.22</v>
      </c>
      <c r="K486" s="7">
        <v>2016</v>
      </c>
      <c r="L486" s="7" t="s">
        <v>19</v>
      </c>
      <c r="M486" s="8">
        <v>2.8033333333333332</v>
      </c>
      <c r="N486" s="7">
        <v>4</v>
      </c>
      <c r="O486" t="s">
        <v>30</v>
      </c>
      <c r="P486" s="2">
        <f t="shared" si="36"/>
        <v>11.213333333333333</v>
      </c>
      <c r="Q486" s="2">
        <f t="shared" si="37"/>
        <v>336.4</v>
      </c>
      <c r="R486" s="12">
        <f>VLOOKUP(O486,'YEARLY BUDGET'!A:B,2,FALSE)</f>
        <v>4200</v>
      </c>
      <c r="S486" s="27">
        <f t="shared" si="38"/>
        <v>3863.6</v>
      </c>
      <c r="T486" t="str">
        <f t="shared" si="39"/>
        <v>FAVORABLE</v>
      </c>
    </row>
    <row r="487" spans="1:20" x14ac:dyDescent="0.25">
      <c r="A487" s="4">
        <v>42370</v>
      </c>
      <c r="B487" s="5">
        <v>25.59</v>
      </c>
      <c r="C487" s="6">
        <v>0.1522</v>
      </c>
      <c r="D487" s="7" t="s">
        <v>6</v>
      </c>
      <c r="E487" s="8">
        <v>2.2799999999999998</v>
      </c>
      <c r="F487" s="7">
        <v>1</v>
      </c>
      <c r="G487" s="7">
        <v>6</v>
      </c>
      <c r="H487" s="7" t="s">
        <v>50</v>
      </c>
      <c r="I487" s="8">
        <f t="shared" si="35"/>
        <v>43.09</v>
      </c>
      <c r="J487" s="9">
        <v>15.22</v>
      </c>
      <c r="K487" s="7">
        <v>2016</v>
      </c>
      <c r="L487" s="7" t="s">
        <v>19</v>
      </c>
      <c r="M487" s="8">
        <v>1.4363333333333335</v>
      </c>
      <c r="N487" s="7">
        <v>2</v>
      </c>
      <c r="O487" t="s">
        <v>28</v>
      </c>
      <c r="P487" s="2">
        <f t="shared" si="36"/>
        <v>2.8726666666666669</v>
      </c>
      <c r="Q487" s="2">
        <f t="shared" si="37"/>
        <v>86.18</v>
      </c>
      <c r="R487" s="12">
        <f>VLOOKUP(O487,'YEARLY BUDGET'!A:B,2,FALSE)</f>
        <v>16500</v>
      </c>
      <c r="S487" s="27">
        <f t="shared" si="38"/>
        <v>16413.82</v>
      </c>
      <c r="T487" t="str">
        <f t="shared" si="39"/>
        <v>FAVORABLE</v>
      </c>
    </row>
    <row r="488" spans="1:20" x14ac:dyDescent="0.25">
      <c r="A488" s="4">
        <v>42401</v>
      </c>
      <c r="B488" s="5">
        <v>25.64</v>
      </c>
      <c r="C488" s="6">
        <v>0.16769999999999999</v>
      </c>
      <c r="D488" s="7" t="s">
        <v>3</v>
      </c>
      <c r="E488" s="8">
        <v>1531.2619047619</v>
      </c>
      <c r="F488" s="7">
        <v>2</v>
      </c>
      <c r="G488" s="7">
        <v>2</v>
      </c>
      <c r="H488" s="7" t="s">
        <v>51</v>
      </c>
      <c r="I488" s="8">
        <f t="shared" si="35"/>
        <v>1573.6719047619001</v>
      </c>
      <c r="J488" s="9">
        <v>16.77</v>
      </c>
      <c r="K488" s="7">
        <v>2016</v>
      </c>
      <c r="L488" s="7" t="s">
        <v>15</v>
      </c>
      <c r="M488" s="8">
        <v>52.455730158730006</v>
      </c>
      <c r="N488" s="7">
        <v>1</v>
      </c>
      <c r="O488" t="s">
        <v>27</v>
      </c>
      <c r="P488" s="2">
        <f t="shared" si="36"/>
        <v>52.455730158730006</v>
      </c>
      <c r="Q488" s="2">
        <f t="shared" si="37"/>
        <v>1573.6719047619001</v>
      </c>
      <c r="R488" s="12">
        <f>VLOOKUP(O488,'YEARLY BUDGET'!A:B,2,FALSE)</f>
        <v>28000</v>
      </c>
      <c r="S488" s="27">
        <f t="shared" si="38"/>
        <v>26426.328095238099</v>
      </c>
      <c r="T488" t="str">
        <f t="shared" si="39"/>
        <v>FAVORABLE</v>
      </c>
    </row>
    <row r="489" spans="1:20" x14ac:dyDescent="0.25">
      <c r="A489" s="4">
        <v>42401</v>
      </c>
      <c r="B489" s="5">
        <v>25.64</v>
      </c>
      <c r="C489" s="6">
        <v>0.16769999999999999</v>
      </c>
      <c r="D489" s="7" t="s">
        <v>4</v>
      </c>
      <c r="E489" s="8">
        <v>4598.6190476190504</v>
      </c>
      <c r="F489" s="7">
        <v>2</v>
      </c>
      <c r="G489" s="7">
        <v>2</v>
      </c>
      <c r="H489" s="7" t="s">
        <v>51</v>
      </c>
      <c r="I489" s="8">
        <f t="shared" si="35"/>
        <v>4641.0290476190512</v>
      </c>
      <c r="J489" s="9">
        <v>16.77</v>
      </c>
      <c r="K489" s="7">
        <v>2016</v>
      </c>
      <c r="L489" s="7" t="s">
        <v>15</v>
      </c>
      <c r="M489" s="8">
        <v>154.70096825396837</v>
      </c>
      <c r="N489" s="7">
        <v>3</v>
      </c>
      <c r="O489" t="s">
        <v>29</v>
      </c>
      <c r="P489" s="2">
        <f t="shared" si="36"/>
        <v>464.10290476190511</v>
      </c>
      <c r="Q489" s="2">
        <f t="shared" si="37"/>
        <v>13923.087142857154</v>
      </c>
      <c r="R489" s="12">
        <f>VLOOKUP(O489,'YEARLY BUDGET'!A:B,2,FALSE)</f>
        <v>14750</v>
      </c>
      <c r="S489" s="27">
        <f t="shared" si="38"/>
        <v>826.91285714284641</v>
      </c>
      <c r="T489" t="str">
        <f t="shared" si="39"/>
        <v>FAVORABLE</v>
      </c>
    </row>
    <row r="490" spans="1:20" x14ac:dyDescent="0.25">
      <c r="A490" s="4">
        <v>42401</v>
      </c>
      <c r="B490" s="5">
        <v>25.64</v>
      </c>
      <c r="C490" s="6">
        <v>0.16769999999999999</v>
      </c>
      <c r="D490" s="7" t="s">
        <v>5</v>
      </c>
      <c r="E490" s="8">
        <v>8298.5</v>
      </c>
      <c r="F490" s="7">
        <v>2</v>
      </c>
      <c r="G490" s="7">
        <v>2</v>
      </c>
      <c r="H490" s="7" t="s">
        <v>51</v>
      </c>
      <c r="I490" s="8">
        <f t="shared" si="35"/>
        <v>8340.91</v>
      </c>
      <c r="J490" s="9">
        <v>16.77</v>
      </c>
      <c r="K490" s="7">
        <v>2016</v>
      </c>
      <c r="L490" s="7" t="s">
        <v>15</v>
      </c>
      <c r="M490" s="8">
        <v>278.03033333333332</v>
      </c>
      <c r="N490" s="7">
        <v>10</v>
      </c>
      <c r="O490" t="s">
        <v>35</v>
      </c>
      <c r="P490" s="2">
        <f t="shared" si="36"/>
        <v>2780.3033333333333</v>
      </c>
      <c r="Q490" s="2">
        <f t="shared" si="37"/>
        <v>83409.100000000006</v>
      </c>
      <c r="R490" s="12">
        <f>VLOOKUP(O490,'YEARLY BUDGET'!A:B,2,FALSE)</f>
        <v>7800</v>
      </c>
      <c r="S490" s="27">
        <f t="shared" si="38"/>
        <v>-75609.100000000006</v>
      </c>
      <c r="T490" t="str">
        <f t="shared" si="39"/>
        <v>UNFAVORABLE</v>
      </c>
    </row>
    <row r="491" spans="1:20" x14ac:dyDescent="0.25">
      <c r="A491" s="4">
        <v>42401</v>
      </c>
      <c r="B491" s="5">
        <v>25.64</v>
      </c>
      <c r="C491" s="6">
        <v>0.16769999999999999</v>
      </c>
      <c r="D491" s="7" t="s">
        <v>6</v>
      </c>
      <c r="E491" s="8">
        <v>1.99</v>
      </c>
      <c r="F491" s="7">
        <v>2</v>
      </c>
      <c r="G491" s="7">
        <v>2</v>
      </c>
      <c r="H491" s="7" t="s">
        <v>51</v>
      </c>
      <c r="I491" s="8">
        <f t="shared" si="35"/>
        <v>44.4</v>
      </c>
      <c r="J491" s="9">
        <v>16.77</v>
      </c>
      <c r="K491" s="7">
        <v>2016</v>
      </c>
      <c r="L491" s="7" t="s">
        <v>15</v>
      </c>
      <c r="M491" s="8">
        <v>1.48</v>
      </c>
      <c r="N491" s="7">
        <v>4</v>
      </c>
      <c r="O491" t="s">
        <v>30</v>
      </c>
      <c r="P491" s="2">
        <f t="shared" si="36"/>
        <v>5.92</v>
      </c>
      <c r="Q491" s="2">
        <f t="shared" si="37"/>
        <v>177.6</v>
      </c>
      <c r="R491" s="12">
        <f>VLOOKUP(O491,'YEARLY BUDGET'!A:B,2,FALSE)</f>
        <v>4200</v>
      </c>
      <c r="S491" s="27">
        <f t="shared" si="38"/>
        <v>4022.4</v>
      </c>
      <c r="T491" t="str">
        <f t="shared" si="39"/>
        <v>FAVORABLE</v>
      </c>
    </row>
    <row r="492" spans="1:20" x14ac:dyDescent="0.25">
      <c r="A492" s="4">
        <v>42430</v>
      </c>
      <c r="B492" s="5">
        <v>25.74</v>
      </c>
      <c r="C492" s="6">
        <v>0.1996</v>
      </c>
      <c r="D492" s="7" t="s">
        <v>3</v>
      </c>
      <c r="E492" s="8">
        <v>1531.0119047619</v>
      </c>
      <c r="F492" s="7">
        <v>3</v>
      </c>
      <c r="G492" s="7">
        <v>3</v>
      </c>
      <c r="H492" s="7" t="s">
        <v>40</v>
      </c>
      <c r="I492" s="8">
        <f t="shared" si="35"/>
        <v>1576.7119047619001</v>
      </c>
      <c r="J492" s="9">
        <v>19.96</v>
      </c>
      <c r="K492" s="7">
        <v>2016</v>
      </c>
      <c r="L492" s="7" t="s">
        <v>16</v>
      </c>
      <c r="M492" s="8">
        <v>52.557063492063335</v>
      </c>
      <c r="N492" s="7">
        <v>5</v>
      </c>
      <c r="O492" t="s">
        <v>31</v>
      </c>
      <c r="P492" s="2">
        <f t="shared" si="36"/>
        <v>262.78531746031666</v>
      </c>
      <c r="Q492" s="2">
        <f t="shared" si="37"/>
        <v>7883.5595238095002</v>
      </c>
      <c r="R492" s="12">
        <f>VLOOKUP(O492,'YEARLY BUDGET'!A:B,2,FALSE)</f>
        <v>82000</v>
      </c>
      <c r="S492" s="27">
        <f t="shared" si="38"/>
        <v>74116.440476190503</v>
      </c>
      <c r="T492" t="str">
        <f t="shared" si="39"/>
        <v>FAVORABLE</v>
      </c>
    </row>
    <row r="493" spans="1:20" x14ac:dyDescent="0.25">
      <c r="A493" s="4">
        <v>42430</v>
      </c>
      <c r="B493" s="5">
        <v>25.74</v>
      </c>
      <c r="C493" s="6">
        <v>0.1996</v>
      </c>
      <c r="D493" s="7" t="s">
        <v>4</v>
      </c>
      <c r="E493" s="8">
        <v>4953.7976190476202</v>
      </c>
      <c r="F493" s="7">
        <v>3</v>
      </c>
      <c r="G493" s="7">
        <v>3</v>
      </c>
      <c r="H493" s="7" t="s">
        <v>40</v>
      </c>
      <c r="I493" s="8">
        <f t="shared" si="35"/>
        <v>4999.49761904762</v>
      </c>
      <c r="J493" s="9">
        <v>19.96</v>
      </c>
      <c r="K493" s="7">
        <v>2016</v>
      </c>
      <c r="L493" s="7" t="s">
        <v>16</v>
      </c>
      <c r="M493" s="8">
        <v>166.64992063492068</v>
      </c>
      <c r="N493" s="7">
        <v>7</v>
      </c>
      <c r="O493" t="s">
        <v>33</v>
      </c>
      <c r="P493" s="2">
        <f t="shared" si="36"/>
        <v>1166.5494444444448</v>
      </c>
      <c r="Q493" s="2">
        <f t="shared" si="37"/>
        <v>34996.483333333344</v>
      </c>
      <c r="R493" s="12">
        <f>VLOOKUP(O493,'YEARLY BUDGET'!A:B,2,FALSE)</f>
        <v>9600</v>
      </c>
      <c r="S493" s="27">
        <f t="shared" si="38"/>
        <v>-25396.483333333344</v>
      </c>
      <c r="T493" t="str">
        <f t="shared" si="39"/>
        <v>UNFAVORABLE</v>
      </c>
    </row>
    <row r="494" spans="1:20" x14ac:dyDescent="0.25">
      <c r="A494" s="4">
        <v>42430</v>
      </c>
      <c r="B494" s="5">
        <v>25.74</v>
      </c>
      <c r="C494" s="6">
        <v>0.1996</v>
      </c>
      <c r="D494" s="7" t="s">
        <v>5</v>
      </c>
      <c r="E494" s="8">
        <v>8717.25</v>
      </c>
      <c r="F494" s="7">
        <v>3</v>
      </c>
      <c r="G494" s="7">
        <v>3</v>
      </c>
      <c r="H494" s="7" t="s">
        <v>40</v>
      </c>
      <c r="I494" s="8">
        <f t="shared" si="35"/>
        <v>8762.9499999999989</v>
      </c>
      <c r="J494" s="9">
        <v>19.96</v>
      </c>
      <c r="K494" s="7">
        <v>2016</v>
      </c>
      <c r="L494" s="7" t="s">
        <v>16</v>
      </c>
      <c r="M494" s="8">
        <v>292.0983333333333</v>
      </c>
      <c r="N494" s="7">
        <v>10</v>
      </c>
      <c r="O494" t="s">
        <v>35</v>
      </c>
      <c r="P494" s="2">
        <f t="shared" si="36"/>
        <v>2920.9833333333331</v>
      </c>
      <c r="Q494" s="2">
        <f t="shared" si="37"/>
        <v>87629.5</v>
      </c>
      <c r="R494" s="12">
        <f>VLOOKUP(O494,'YEARLY BUDGET'!A:B,2,FALSE)</f>
        <v>7800</v>
      </c>
      <c r="S494" s="27">
        <f t="shared" si="38"/>
        <v>-79829.5</v>
      </c>
      <c r="T494" t="str">
        <f t="shared" si="39"/>
        <v>UNFAVORABLE</v>
      </c>
    </row>
    <row r="495" spans="1:20" x14ac:dyDescent="0.25">
      <c r="A495" s="4">
        <v>42430</v>
      </c>
      <c r="B495" s="5">
        <v>25.74</v>
      </c>
      <c r="C495" s="6">
        <v>0.1996</v>
      </c>
      <c r="D495" s="7" t="s">
        <v>6</v>
      </c>
      <c r="E495" s="8">
        <v>1.73</v>
      </c>
      <c r="F495" s="7">
        <v>3</v>
      </c>
      <c r="G495" s="7">
        <v>3</v>
      </c>
      <c r="H495" s="7" t="s">
        <v>40</v>
      </c>
      <c r="I495" s="8">
        <f t="shared" si="35"/>
        <v>47.43</v>
      </c>
      <c r="J495" s="9">
        <v>19.96</v>
      </c>
      <c r="K495" s="7">
        <v>2016</v>
      </c>
      <c r="L495" s="7" t="s">
        <v>16</v>
      </c>
      <c r="M495" s="8">
        <v>1.581</v>
      </c>
      <c r="N495" s="7">
        <v>6</v>
      </c>
      <c r="O495" t="s">
        <v>32</v>
      </c>
      <c r="P495" s="2">
        <f t="shared" si="36"/>
        <v>9.4860000000000007</v>
      </c>
      <c r="Q495" s="2">
        <f t="shared" si="37"/>
        <v>284.58000000000004</v>
      </c>
      <c r="R495" s="12">
        <f>VLOOKUP(O495,'YEARLY BUDGET'!A:B,2,FALSE)</f>
        <v>37500</v>
      </c>
      <c r="S495" s="27">
        <f t="shared" si="38"/>
        <v>37215.42</v>
      </c>
      <c r="T495" t="str">
        <f t="shared" si="39"/>
        <v>FAVORABLE</v>
      </c>
    </row>
    <row r="496" spans="1:20" x14ac:dyDescent="0.25">
      <c r="A496" s="4">
        <v>42461</v>
      </c>
      <c r="B496" s="5">
        <v>25.85</v>
      </c>
      <c r="C496" s="6">
        <v>0.2762</v>
      </c>
      <c r="D496" s="7" t="s">
        <v>3</v>
      </c>
      <c r="E496" s="8">
        <v>1571.2261904761899</v>
      </c>
      <c r="F496" s="7">
        <v>4</v>
      </c>
      <c r="G496" s="7">
        <v>6</v>
      </c>
      <c r="H496" s="7" t="s">
        <v>41</v>
      </c>
      <c r="I496" s="8">
        <f t="shared" si="35"/>
        <v>1624.6961904761897</v>
      </c>
      <c r="J496" s="9">
        <v>27.62</v>
      </c>
      <c r="K496" s="7">
        <v>2016</v>
      </c>
      <c r="L496" s="7" t="s">
        <v>19</v>
      </c>
      <c r="M496" s="8">
        <v>54.156539682539659</v>
      </c>
      <c r="N496" s="7">
        <v>8</v>
      </c>
      <c r="O496" t="s">
        <v>34</v>
      </c>
      <c r="P496" s="2">
        <f t="shared" si="36"/>
        <v>433.25231746031727</v>
      </c>
      <c r="Q496" s="2">
        <f t="shared" si="37"/>
        <v>12997.569523809518</v>
      </c>
      <c r="R496" s="12">
        <f>VLOOKUP(O496,'YEARLY BUDGET'!A:B,2,FALSE)</f>
        <v>61200</v>
      </c>
      <c r="S496" s="27">
        <f t="shared" si="38"/>
        <v>48202.430476190479</v>
      </c>
      <c r="T496" t="str">
        <f t="shared" si="39"/>
        <v>FAVORABLE</v>
      </c>
    </row>
    <row r="497" spans="1:20" x14ac:dyDescent="0.25">
      <c r="A497" s="4">
        <v>42461</v>
      </c>
      <c r="B497" s="5">
        <v>25.85</v>
      </c>
      <c r="C497" s="6">
        <v>0.2762</v>
      </c>
      <c r="D497" s="7" t="s">
        <v>4</v>
      </c>
      <c r="E497" s="8">
        <v>4872.7380952381</v>
      </c>
      <c r="F497" s="7">
        <v>4</v>
      </c>
      <c r="G497" s="7">
        <v>6</v>
      </c>
      <c r="H497" s="7" t="s">
        <v>41</v>
      </c>
      <c r="I497" s="8">
        <f t="shared" si="35"/>
        <v>4926.2080952381002</v>
      </c>
      <c r="J497" s="9">
        <v>27.62</v>
      </c>
      <c r="K497" s="7">
        <v>2016</v>
      </c>
      <c r="L497" s="7" t="s">
        <v>19</v>
      </c>
      <c r="M497" s="8">
        <v>164.20693650793666</v>
      </c>
      <c r="N497" s="7">
        <v>5</v>
      </c>
      <c r="O497" t="s">
        <v>31</v>
      </c>
      <c r="P497" s="2">
        <f t="shared" si="36"/>
        <v>821.03468253968333</v>
      </c>
      <c r="Q497" s="2">
        <f t="shared" si="37"/>
        <v>24631.040476190501</v>
      </c>
      <c r="R497" s="12">
        <f>VLOOKUP(O497,'YEARLY BUDGET'!A:B,2,FALSE)</f>
        <v>82000</v>
      </c>
      <c r="S497" s="27">
        <f t="shared" si="38"/>
        <v>57368.959523809499</v>
      </c>
      <c r="T497" t="str">
        <f t="shared" si="39"/>
        <v>FAVORABLE</v>
      </c>
    </row>
    <row r="498" spans="1:20" x14ac:dyDescent="0.25">
      <c r="A498" s="4">
        <v>42461</v>
      </c>
      <c r="B498" s="5">
        <v>25.85</v>
      </c>
      <c r="C498" s="6">
        <v>0.2762</v>
      </c>
      <c r="D498" s="7" t="s">
        <v>5</v>
      </c>
      <c r="E498" s="8">
        <v>8878.8571428571395</v>
      </c>
      <c r="F498" s="7">
        <v>4</v>
      </c>
      <c r="G498" s="7">
        <v>6</v>
      </c>
      <c r="H498" s="7" t="s">
        <v>41</v>
      </c>
      <c r="I498" s="8">
        <f t="shared" si="35"/>
        <v>8932.3271428571406</v>
      </c>
      <c r="J498" s="9">
        <v>27.62</v>
      </c>
      <c r="K498" s="7">
        <v>2016</v>
      </c>
      <c r="L498" s="7" t="s">
        <v>19</v>
      </c>
      <c r="M498" s="8">
        <v>297.74423809523802</v>
      </c>
      <c r="N498" s="7">
        <v>2</v>
      </c>
      <c r="O498" t="s">
        <v>28</v>
      </c>
      <c r="P498" s="2">
        <f t="shared" si="36"/>
        <v>595.48847619047604</v>
      </c>
      <c r="Q498" s="2">
        <f t="shared" si="37"/>
        <v>17864.654285714281</v>
      </c>
      <c r="R498" s="12">
        <f>VLOOKUP(O498,'YEARLY BUDGET'!A:B,2,FALSE)</f>
        <v>16500</v>
      </c>
      <c r="S498" s="27">
        <f t="shared" si="38"/>
        <v>-1364.6542857142813</v>
      </c>
      <c r="T498" t="str">
        <f t="shared" si="39"/>
        <v>UNFAVORABLE</v>
      </c>
    </row>
    <row r="499" spans="1:20" x14ac:dyDescent="0.25">
      <c r="A499" s="4">
        <v>42461</v>
      </c>
      <c r="B499" s="5">
        <v>25.85</v>
      </c>
      <c r="C499" s="6">
        <v>0.2762</v>
      </c>
      <c r="D499" s="7" t="s">
        <v>6</v>
      </c>
      <c r="E499" s="8">
        <v>1.92</v>
      </c>
      <c r="F499" s="7">
        <v>4</v>
      </c>
      <c r="G499" s="7">
        <v>6</v>
      </c>
      <c r="H499" s="7" t="s">
        <v>41</v>
      </c>
      <c r="I499" s="8">
        <f t="shared" si="35"/>
        <v>55.39</v>
      </c>
      <c r="J499" s="9">
        <v>27.62</v>
      </c>
      <c r="K499" s="7">
        <v>2016</v>
      </c>
      <c r="L499" s="7" t="s">
        <v>19</v>
      </c>
      <c r="M499" s="8">
        <v>1.8463333333333334</v>
      </c>
      <c r="N499" s="7">
        <v>4</v>
      </c>
      <c r="O499" t="s">
        <v>30</v>
      </c>
      <c r="P499" s="2">
        <f t="shared" si="36"/>
        <v>7.3853333333333335</v>
      </c>
      <c r="Q499" s="2">
        <f t="shared" si="37"/>
        <v>221.56</v>
      </c>
      <c r="R499" s="12">
        <f>VLOOKUP(O499,'YEARLY BUDGET'!A:B,2,FALSE)</f>
        <v>4200</v>
      </c>
      <c r="S499" s="27">
        <f t="shared" si="38"/>
        <v>3978.44</v>
      </c>
      <c r="T499" t="str">
        <f t="shared" si="39"/>
        <v>FAVORABLE</v>
      </c>
    </row>
    <row r="500" spans="1:20" x14ac:dyDescent="0.25">
      <c r="A500" s="4">
        <v>42491</v>
      </c>
      <c r="B500" s="5">
        <v>25.95</v>
      </c>
      <c r="C500" s="6">
        <v>0.15620000000000001</v>
      </c>
      <c r="D500" s="7" t="s">
        <v>3</v>
      </c>
      <c r="E500" s="8">
        <v>1550.625</v>
      </c>
      <c r="F500" s="7">
        <v>5</v>
      </c>
      <c r="G500" s="7">
        <v>1</v>
      </c>
      <c r="H500" s="7" t="s">
        <v>42</v>
      </c>
      <c r="I500" s="8">
        <f t="shared" si="35"/>
        <v>1592.1949999999999</v>
      </c>
      <c r="J500" s="9">
        <v>15.620000000000001</v>
      </c>
      <c r="K500" s="7">
        <v>2016</v>
      </c>
      <c r="L500" s="7" t="s">
        <v>14</v>
      </c>
      <c r="M500" s="8">
        <v>53.073166666666665</v>
      </c>
      <c r="N500" s="7">
        <v>10</v>
      </c>
      <c r="O500" t="s">
        <v>35</v>
      </c>
      <c r="P500" s="2">
        <f t="shared" si="36"/>
        <v>530.73166666666668</v>
      </c>
      <c r="Q500" s="2">
        <f t="shared" si="37"/>
        <v>15921.95</v>
      </c>
      <c r="R500" s="12">
        <f>VLOOKUP(O500,'YEARLY BUDGET'!A:B,2,FALSE)</f>
        <v>7800</v>
      </c>
      <c r="S500" s="27">
        <f t="shared" si="38"/>
        <v>-8121.9500000000007</v>
      </c>
      <c r="T500" t="str">
        <f t="shared" si="39"/>
        <v>UNFAVORABLE</v>
      </c>
    </row>
    <row r="501" spans="1:20" x14ac:dyDescent="0.25">
      <c r="A501" s="4">
        <v>42491</v>
      </c>
      <c r="B501" s="5">
        <v>25.95</v>
      </c>
      <c r="C501" s="6">
        <v>0.15620000000000001</v>
      </c>
      <c r="D501" s="7" t="s">
        <v>4</v>
      </c>
      <c r="E501" s="8">
        <v>4694.5375000000004</v>
      </c>
      <c r="F501" s="7">
        <v>5</v>
      </c>
      <c r="G501" s="7">
        <v>1</v>
      </c>
      <c r="H501" s="7" t="s">
        <v>42</v>
      </c>
      <c r="I501" s="8">
        <f t="shared" si="35"/>
        <v>4736.1075000000001</v>
      </c>
      <c r="J501" s="9">
        <v>15.620000000000001</v>
      </c>
      <c r="K501" s="7">
        <v>2016</v>
      </c>
      <c r="L501" s="7" t="s">
        <v>14</v>
      </c>
      <c r="M501" s="8">
        <v>157.87025</v>
      </c>
      <c r="N501" s="7">
        <v>3</v>
      </c>
      <c r="O501" t="s">
        <v>29</v>
      </c>
      <c r="P501" s="2">
        <f t="shared" si="36"/>
        <v>473.61075</v>
      </c>
      <c r="Q501" s="2">
        <f t="shared" si="37"/>
        <v>14208.3225</v>
      </c>
      <c r="R501" s="12">
        <f>VLOOKUP(O501,'YEARLY BUDGET'!A:B,2,FALSE)</f>
        <v>14750</v>
      </c>
      <c r="S501" s="27">
        <f t="shared" si="38"/>
        <v>541.67749999999978</v>
      </c>
      <c r="T501" t="str">
        <f t="shared" si="39"/>
        <v>FAVORABLE</v>
      </c>
    </row>
    <row r="502" spans="1:20" x14ac:dyDescent="0.25">
      <c r="A502" s="4">
        <v>42491</v>
      </c>
      <c r="B502" s="5">
        <v>25.95</v>
      </c>
      <c r="C502" s="6">
        <v>0.15620000000000001</v>
      </c>
      <c r="D502" s="7" t="s">
        <v>5</v>
      </c>
      <c r="E502" s="8">
        <v>8660.35</v>
      </c>
      <c r="F502" s="7">
        <v>5</v>
      </c>
      <c r="G502" s="7">
        <v>1</v>
      </c>
      <c r="H502" s="7" t="s">
        <v>42</v>
      </c>
      <c r="I502" s="8">
        <f t="shared" si="35"/>
        <v>8701.9200000000019</v>
      </c>
      <c r="J502" s="9">
        <v>15.620000000000001</v>
      </c>
      <c r="K502" s="7">
        <v>2016</v>
      </c>
      <c r="L502" s="7" t="s">
        <v>14</v>
      </c>
      <c r="M502" s="8">
        <v>290.06400000000008</v>
      </c>
      <c r="N502" s="7">
        <v>2</v>
      </c>
      <c r="O502" t="s">
        <v>28</v>
      </c>
      <c r="P502" s="2">
        <f t="shared" si="36"/>
        <v>580.12800000000016</v>
      </c>
      <c r="Q502" s="2">
        <f t="shared" si="37"/>
        <v>17403.840000000004</v>
      </c>
      <c r="R502" s="12">
        <f>VLOOKUP(O502,'YEARLY BUDGET'!A:B,2,FALSE)</f>
        <v>16500</v>
      </c>
      <c r="S502" s="27">
        <f t="shared" si="38"/>
        <v>-903.84000000000378</v>
      </c>
      <c r="T502" t="str">
        <f t="shared" si="39"/>
        <v>UNFAVORABLE</v>
      </c>
    </row>
    <row r="503" spans="1:20" x14ac:dyDescent="0.25">
      <c r="A503" s="4">
        <v>42491</v>
      </c>
      <c r="B503" s="5">
        <v>25.95</v>
      </c>
      <c r="C503" s="6">
        <v>0.15620000000000001</v>
      </c>
      <c r="D503" s="7" t="s">
        <v>6</v>
      </c>
      <c r="E503" s="8">
        <v>1.92</v>
      </c>
      <c r="F503" s="7">
        <v>5</v>
      </c>
      <c r="G503" s="7">
        <v>1</v>
      </c>
      <c r="H503" s="7" t="s">
        <v>42</v>
      </c>
      <c r="I503" s="8">
        <f t="shared" si="35"/>
        <v>43.489999999999995</v>
      </c>
      <c r="J503" s="9">
        <v>15.620000000000001</v>
      </c>
      <c r="K503" s="7">
        <v>2016</v>
      </c>
      <c r="L503" s="7" t="s">
        <v>14</v>
      </c>
      <c r="M503" s="8">
        <v>1.4496666666666664</v>
      </c>
      <c r="N503" s="7">
        <v>7</v>
      </c>
      <c r="O503" t="s">
        <v>33</v>
      </c>
      <c r="P503" s="2">
        <f t="shared" si="36"/>
        <v>10.147666666666666</v>
      </c>
      <c r="Q503" s="2">
        <f t="shared" si="37"/>
        <v>304.42999999999995</v>
      </c>
      <c r="R503" s="12">
        <f>VLOOKUP(O503,'YEARLY BUDGET'!A:B,2,FALSE)</f>
        <v>9600</v>
      </c>
      <c r="S503" s="27">
        <f t="shared" si="38"/>
        <v>9295.57</v>
      </c>
      <c r="T503" t="str">
        <f t="shared" si="39"/>
        <v>FAVORABLE</v>
      </c>
    </row>
    <row r="504" spans="1:20" x14ac:dyDescent="0.25">
      <c r="A504" s="4">
        <v>42522</v>
      </c>
      <c r="B504" s="5">
        <v>25.97</v>
      </c>
      <c r="C504" s="6">
        <v>0.13009999999999999</v>
      </c>
      <c r="D504" s="7" t="s">
        <v>3</v>
      </c>
      <c r="E504" s="8">
        <v>1593.5068181818201</v>
      </c>
      <c r="F504" s="7">
        <v>6</v>
      </c>
      <c r="G504" s="7">
        <v>4</v>
      </c>
      <c r="H504" s="7" t="s">
        <v>43</v>
      </c>
      <c r="I504" s="8">
        <f t="shared" si="35"/>
        <v>1632.4868181818201</v>
      </c>
      <c r="J504" s="9">
        <v>13.01</v>
      </c>
      <c r="K504" s="7">
        <v>2016</v>
      </c>
      <c r="L504" s="7" t="s">
        <v>17</v>
      </c>
      <c r="M504" s="8">
        <v>54.41622727272734</v>
      </c>
      <c r="N504" s="7">
        <v>10</v>
      </c>
      <c r="O504" t="s">
        <v>35</v>
      </c>
      <c r="P504" s="2">
        <f t="shared" si="36"/>
        <v>544.16227272727338</v>
      </c>
      <c r="Q504" s="2">
        <f t="shared" si="37"/>
        <v>16324.868181818201</v>
      </c>
      <c r="R504" s="12">
        <f>VLOOKUP(O504,'YEARLY BUDGET'!A:B,2,FALSE)</f>
        <v>7800</v>
      </c>
      <c r="S504" s="27">
        <f t="shared" si="38"/>
        <v>-8524.8681818182013</v>
      </c>
      <c r="T504" t="str">
        <f t="shared" si="39"/>
        <v>UNFAVORABLE</v>
      </c>
    </row>
    <row r="505" spans="1:20" x14ac:dyDescent="0.25">
      <c r="A505" s="4">
        <v>42522</v>
      </c>
      <c r="B505" s="5">
        <v>25.97</v>
      </c>
      <c r="C505" s="6">
        <v>0.13009999999999999</v>
      </c>
      <c r="D505" s="7" t="s">
        <v>4</v>
      </c>
      <c r="E505" s="8">
        <v>4641.9659090909099</v>
      </c>
      <c r="F505" s="7">
        <v>6</v>
      </c>
      <c r="G505" s="7">
        <v>4</v>
      </c>
      <c r="H505" s="7" t="s">
        <v>43</v>
      </c>
      <c r="I505" s="8">
        <f t="shared" si="35"/>
        <v>4680.9459090909104</v>
      </c>
      <c r="J505" s="9">
        <v>13.01</v>
      </c>
      <c r="K505" s="7">
        <v>2016</v>
      </c>
      <c r="L505" s="7" t="s">
        <v>17</v>
      </c>
      <c r="M505" s="8">
        <v>156.03153030303034</v>
      </c>
      <c r="N505" s="7">
        <v>2</v>
      </c>
      <c r="O505" t="s">
        <v>28</v>
      </c>
      <c r="P505" s="2">
        <f t="shared" si="36"/>
        <v>312.06306060606067</v>
      </c>
      <c r="Q505" s="2">
        <f t="shared" si="37"/>
        <v>9361.8918181818208</v>
      </c>
      <c r="R505" s="12">
        <f>VLOOKUP(O505,'YEARLY BUDGET'!A:B,2,FALSE)</f>
        <v>16500</v>
      </c>
      <c r="S505" s="27">
        <f t="shared" si="38"/>
        <v>7138.1081818181792</v>
      </c>
      <c r="T505" t="str">
        <f t="shared" si="39"/>
        <v>FAVORABLE</v>
      </c>
    </row>
    <row r="506" spans="1:20" x14ac:dyDescent="0.25">
      <c r="A506" s="4">
        <v>42522</v>
      </c>
      <c r="B506" s="5">
        <v>25.97</v>
      </c>
      <c r="C506" s="6">
        <v>0.13009999999999999</v>
      </c>
      <c r="D506" s="7" t="s">
        <v>5</v>
      </c>
      <c r="E506" s="8">
        <v>8928.3522727272702</v>
      </c>
      <c r="F506" s="7">
        <v>6</v>
      </c>
      <c r="G506" s="7">
        <v>4</v>
      </c>
      <c r="H506" s="7" t="s">
        <v>43</v>
      </c>
      <c r="I506" s="8">
        <f t="shared" si="35"/>
        <v>8967.3322727272698</v>
      </c>
      <c r="J506" s="9">
        <v>13.01</v>
      </c>
      <c r="K506" s="7">
        <v>2016</v>
      </c>
      <c r="L506" s="7" t="s">
        <v>17</v>
      </c>
      <c r="M506" s="8">
        <v>298.91107575757565</v>
      </c>
      <c r="N506" s="7">
        <v>1</v>
      </c>
      <c r="O506" t="s">
        <v>27</v>
      </c>
      <c r="P506" s="2">
        <f t="shared" si="36"/>
        <v>298.91107575757565</v>
      </c>
      <c r="Q506" s="2">
        <f t="shared" si="37"/>
        <v>8967.3322727272698</v>
      </c>
      <c r="R506" s="12">
        <f>VLOOKUP(O506,'YEARLY BUDGET'!A:B,2,FALSE)</f>
        <v>28000</v>
      </c>
      <c r="S506" s="27">
        <f t="shared" si="38"/>
        <v>19032.667727272732</v>
      </c>
      <c r="T506" t="str">
        <f t="shared" si="39"/>
        <v>FAVORABLE</v>
      </c>
    </row>
    <row r="507" spans="1:20" x14ac:dyDescent="0.25">
      <c r="A507" s="4">
        <v>42522</v>
      </c>
      <c r="B507" s="5">
        <v>25.97</v>
      </c>
      <c r="C507" s="6">
        <v>0.13009999999999999</v>
      </c>
      <c r="D507" s="7" t="s">
        <v>6</v>
      </c>
      <c r="E507" s="8">
        <v>2.59</v>
      </c>
      <c r="F507" s="7">
        <v>6</v>
      </c>
      <c r="G507" s="7">
        <v>4</v>
      </c>
      <c r="H507" s="7" t="s">
        <v>43</v>
      </c>
      <c r="I507" s="8">
        <f t="shared" si="35"/>
        <v>41.57</v>
      </c>
      <c r="J507" s="9">
        <v>13.01</v>
      </c>
      <c r="K507" s="7">
        <v>2016</v>
      </c>
      <c r="L507" s="7" t="s">
        <v>17</v>
      </c>
      <c r="M507" s="8">
        <v>1.3856666666666666</v>
      </c>
      <c r="N507" s="7">
        <v>1</v>
      </c>
      <c r="O507" t="s">
        <v>27</v>
      </c>
      <c r="P507" s="2">
        <f t="shared" si="36"/>
        <v>1.3856666666666666</v>
      </c>
      <c r="Q507" s="2">
        <f t="shared" si="37"/>
        <v>41.57</v>
      </c>
      <c r="R507" s="12">
        <f>VLOOKUP(O507,'YEARLY BUDGET'!A:B,2,FALSE)</f>
        <v>28000</v>
      </c>
      <c r="S507" s="27">
        <f t="shared" si="38"/>
        <v>27958.43</v>
      </c>
      <c r="T507" t="str">
        <f t="shared" si="39"/>
        <v>FAVORABLE</v>
      </c>
    </row>
    <row r="508" spans="1:20" x14ac:dyDescent="0.25">
      <c r="A508" s="4">
        <v>42552</v>
      </c>
      <c r="B508" s="5">
        <v>26</v>
      </c>
      <c r="C508" s="6">
        <v>0.1704</v>
      </c>
      <c r="D508" s="7" t="s">
        <v>3</v>
      </c>
      <c r="E508" s="8">
        <v>1629.0476190476199</v>
      </c>
      <c r="F508" s="7">
        <v>7</v>
      </c>
      <c r="G508" s="7">
        <v>6</v>
      </c>
      <c r="H508" s="7" t="s">
        <v>44</v>
      </c>
      <c r="I508" s="8">
        <f t="shared" si="35"/>
        <v>1672.0876190476199</v>
      </c>
      <c r="J508" s="9">
        <v>17.04</v>
      </c>
      <c r="K508" s="7">
        <v>2016</v>
      </c>
      <c r="L508" s="7" t="s">
        <v>19</v>
      </c>
      <c r="M508" s="8">
        <v>55.736253968253997</v>
      </c>
      <c r="N508" s="7">
        <v>6</v>
      </c>
      <c r="O508" t="s">
        <v>32</v>
      </c>
      <c r="P508" s="2">
        <f t="shared" si="36"/>
        <v>334.41752380952397</v>
      </c>
      <c r="Q508" s="2">
        <f t="shared" si="37"/>
        <v>10032.525714285719</v>
      </c>
      <c r="R508" s="12">
        <f>VLOOKUP(O508,'YEARLY BUDGET'!A:B,2,FALSE)</f>
        <v>37500</v>
      </c>
      <c r="S508" s="27">
        <f t="shared" si="38"/>
        <v>27467.474285714281</v>
      </c>
      <c r="T508" t="str">
        <f t="shared" si="39"/>
        <v>FAVORABLE</v>
      </c>
    </row>
    <row r="509" spans="1:20" x14ac:dyDescent="0.25">
      <c r="A509" s="4">
        <v>42552</v>
      </c>
      <c r="B509" s="5">
        <v>26</v>
      </c>
      <c r="C509" s="6">
        <v>0.1704</v>
      </c>
      <c r="D509" s="7" t="s">
        <v>4</v>
      </c>
      <c r="E509" s="8">
        <v>4864.9047619047597</v>
      </c>
      <c r="F509" s="7">
        <v>7</v>
      </c>
      <c r="G509" s="7">
        <v>6</v>
      </c>
      <c r="H509" s="7" t="s">
        <v>44</v>
      </c>
      <c r="I509" s="8">
        <f t="shared" si="35"/>
        <v>4907.9447619047596</v>
      </c>
      <c r="J509" s="9">
        <v>17.04</v>
      </c>
      <c r="K509" s="7">
        <v>2016</v>
      </c>
      <c r="L509" s="7" t="s">
        <v>19</v>
      </c>
      <c r="M509" s="8">
        <v>163.59815873015864</v>
      </c>
      <c r="N509" s="7">
        <v>10</v>
      </c>
      <c r="O509" t="s">
        <v>35</v>
      </c>
      <c r="P509" s="2">
        <f t="shared" si="36"/>
        <v>1635.9815873015864</v>
      </c>
      <c r="Q509" s="2">
        <f t="shared" si="37"/>
        <v>49079.447619047591</v>
      </c>
      <c r="R509" s="12">
        <f>VLOOKUP(O509,'YEARLY BUDGET'!A:B,2,FALSE)</f>
        <v>7800</v>
      </c>
      <c r="S509" s="27">
        <f t="shared" si="38"/>
        <v>-41279.447619047591</v>
      </c>
      <c r="T509" t="str">
        <f t="shared" si="39"/>
        <v>UNFAVORABLE</v>
      </c>
    </row>
    <row r="510" spans="1:20" x14ac:dyDescent="0.25">
      <c r="A510" s="4">
        <v>42552</v>
      </c>
      <c r="B510" s="5">
        <v>26</v>
      </c>
      <c r="C510" s="6">
        <v>0.1704</v>
      </c>
      <c r="D510" s="7" t="s">
        <v>5</v>
      </c>
      <c r="E510" s="8">
        <v>10262.857142857099</v>
      </c>
      <c r="F510" s="7">
        <v>7</v>
      </c>
      <c r="G510" s="7">
        <v>6</v>
      </c>
      <c r="H510" s="7" t="s">
        <v>44</v>
      </c>
      <c r="I510" s="8">
        <f t="shared" si="35"/>
        <v>10305.8971428571</v>
      </c>
      <c r="J510" s="9">
        <v>17.04</v>
      </c>
      <c r="K510" s="7">
        <v>2016</v>
      </c>
      <c r="L510" s="7" t="s">
        <v>19</v>
      </c>
      <c r="M510" s="8">
        <v>343.52990476190337</v>
      </c>
      <c r="N510" s="7">
        <v>6</v>
      </c>
      <c r="O510" t="s">
        <v>32</v>
      </c>
      <c r="P510" s="2">
        <f t="shared" si="36"/>
        <v>2061.1794285714204</v>
      </c>
      <c r="Q510" s="2">
        <f t="shared" si="37"/>
        <v>61835.382857142613</v>
      </c>
      <c r="R510" s="12">
        <f>VLOOKUP(O510,'YEARLY BUDGET'!A:B,2,FALSE)</f>
        <v>37500</v>
      </c>
      <c r="S510" s="27">
        <f t="shared" si="38"/>
        <v>-24335.382857142613</v>
      </c>
      <c r="T510" t="str">
        <f t="shared" si="39"/>
        <v>UNFAVORABLE</v>
      </c>
    </row>
    <row r="511" spans="1:20" x14ac:dyDescent="0.25">
      <c r="A511" s="4">
        <v>42552</v>
      </c>
      <c r="B511" s="5">
        <v>26</v>
      </c>
      <c r="C511" s="6">
        <v>0.1704</v>
      </c>
      <c r="D511" s="7" t="s">
        <v>6</v>
      </c>
      <c r="E511" s="8">
        <v>2.82</v>
      </c>
      <c r="F511" s="7">
        <v>7</v>
      </c>
      <c r="G511" s="7">
        <v>6</v>
      </c>
      <c r="H511" s="7" t="s">
        <v>44</v>
      </c>
      <c r="I511" s="8">
        <f t="shared" si="35"/>
        <v>45.86</v>
      </c>
      <c r="J511" s="9">
        <v>17.04</v>
      </c>
      <c r="K511" s="7">
        <v>2016</v>
      </c>
      <c r="L511" s="7" t="s">
        <v>19</v>
      </c>
      <c r="M511" s="8">
        <v>1.5286666666666666</v>
      </c>
      <c r="N511" s="7">
        <v>1</v>
      </c>
      <c r="O511" t="s">
        <v>27</v>
      </c>
      <c r="P511" s="2">
        <f t="shared" si="36"/>
        <v>1.5286666666666666</v>
      </c>
      <c r="Q511" s="2">
        <f t="shared" si="37"/>
        <v>45.86</v>
      </c>
      <c r="R511" s="12">
        <f>VLOOKUP(O511,'YEARLY BUDGET'!A:B,2,FALSE)</f>
        <v>28000</v>
      </c>
      <c r="S511" s="27">
        <f t="shared" si="38"/>
        <v>27954.14</v>
      </c>
      <c r="T511" t="str">
        <f t="shared" si="39"/>
        <v>FAVORABLE</v>
      </c>
    </row>
    <row r="512" spans="1:20" x14ac:dyDescent="0.25">
      <c r="A512" s="4">
        <v>42583</v>
      </c>
      <c r="B512" s="5">
        <v>26.1</v>
      </c>
      <c r="C512" s="6">
        <v>0.2135</v>
      </c>
      <c r="D512" s="7" t="s">
        <v>3</v>
      </c>
      <c r="E512" s="8">
        <v>1639.2840909090901</v>
      </c>
      <c r="F512" s="7">
        <v>8</v>
      </c>
      <c r="G512" s="7">
        <v>2</v>
      </c>
      <c r="H512" s="7" t="s">
        <v>45</v>
      </c>
      <c r="I512" s="8">
        <f t="shared" si="35"/>
        <v>1686.7340909090899</v>
      </c>
      <c r="J512" s="9">
        <v>21.349999999999998</v>
      </c>
      <c r="K512" s="7">
        <v>2016</v>
      </c>
      <c r="L512" s="7" t="s">
        <v>15</v>
      </c>
      <c r="M512" s="8">
        <v>56.224469696969663</v>
      </c>
      <c r="N512" s="7">
        <v>3</v>
      </c>
      <c r="O512" t="s">
        <v>29</v>
      </c>
      <c r="P512" s="2">
        <f t="shared" si="36"/>
        <v>168.67340909090899</v>
      </c>
      <c r="Q512" s="2">
        <f t="shared" si="37"/>
        <v>5060.2022727272697</v>
      </c>
      <c r="R512" s="12">
        <f>VLOOKUP(O512,'YEARLY BUDGET'!A:B,2,FALSE)</f>
        <v>14750</v>
      </c>
      <c r="S512" s="27">
        <f t="shared" si="38"/>
        <v>9689.7977272727294</v>
      </c>
      <c r="T512" t="str">
        <f t="shared" si="39"/>
        <v>FAVORABLE</v>
      </c>
    </row>
    <row r="513" spans="1:20" x14ac:dyDescent="0.25">
      <c r="A513" s="4">
        <v>42583</v>
      </c>
      <c r="B513" s="5">
        <v>26.1</v>
      </c>
      <c r="C513" s="6">
        <v>0.2135</v>
      </c>
      <c r="D513" s="7" t="s">
        <v>4</v>
      </c>
      <c r="E513" s="8">
        <v>4751.6704545454504</v>
      </c>
      <c r="F513" s="7">
        <v>8</v>
      </c>
      <c r="G513" s="7">
        <v>2</v>
      </c>
      <c r="H513" s="7" t="s">
        <v>45</v>
      </c>
      <c r="I513" s="8">
        <f t="shared" si="35"/>
        <v>4799.1204545454511</v>
      </c>
      <c r="J513" s="9">
        <v>21.349999999999998</v>
      </c>
      <c r="K513" s="7">
        <v>2016</v>
      </c>
      <c r="L513" s="7" t="s">
        <v>15</v>
      </c>
      <c r="M513" s="8">
        <v>159.9706818181817</v>
      </c>
      <c r="N513" s="7">
        <v>7</v>
      </c>
      <c r="O513" t="s">
        <v>33</v>
      </c>
      <c r="P513" s="2">
        <f t="shared" si="36"/>
        <v>1119.7947727272719</v>
      </c>
      <c r="Q513" s="2">
        <f t="shared" si="37"/>
        <v>33593.843181818156</v>
      </c>
      <c r="R513" s="12">
        <f>VLOOKUP(O513,'YEARLY BUDGET'!A:B,2,FALSE)</f>
        <v>9600</v>
      </c>
      <c r="S513" s="27">
        <f t="shared" si="38"/>
        <v>-23993.843181818156</v>
      </c>
      <c r="T513" t="str">
        <f t="shared" si="39"/>
        <v>UNFAVORABLE</v>
      </c>
    </row>
    <row r="514" spans="1:20" x14ac:dyDescent="0.25">
      <c r="A514" s="4">
        <v>42583</v>
      </c>
      <c r="B514" s="5">
        <v>26.1</v>
      </c>
      <c r="C514" s="6">
        <v>0.2135</v>
      </c>
      <c r="D514" s="7" t="s">
        <v>5</v>
      </c>
      <c r="E514" s="8">
        <v>10335.9886363636</v>
      </c>
      <c r="F514" s="7">
        <v>8</v>
      </c>
      <c r="G514" s="7">
        <v>2</v>
      </c>
      <c r="H514" s="7" t="s">
        <v>45</v>
      </c>
      <c r="I514" s="8">
        <f t="shared" si="35"/>
        <v>10383.4386363636</v>
      </c>
      <c r="J514" s="9">
        <v>21.349999999999998</v>
      </c>
      <c r="K514" s="7">
        <v>2016</v>
      </c>
      <c r="L514" s="7" t="s">
        <v>15</v>
      </c>
      <c r="M514" s="8">
        <v>346.11462121212003</v>
      </c>
      <c r="N514" s="7">
        <v>5</v>
      </c>
      <c r="O514" t="s">
        <v>31</v>
      </c>
      <c r="P514" s="2">
        <f t="shared" si="36"/>
        <v>1730.5731060606001</v>
      </c>
      <c r="Q514" s="2">
        <f t="shared" si="37"/>
        <v>51917.193181818002</v>
      </c>
      <c r="R514" s="12">
        <f>VLOOKUP(O514,'YEARLY BUDGET'!A:B,2,FALSE)</f>
        <v>82000</v>
      </c>
      <c r="S514" s="27">
        <f t="shared" si="38"/>
        <v>30082.806818181998</v>
      </c>
      <c r="T514" t="str">
        <f t="shared" si="39"/>
        <v>FAVORABLE</v>
      </c>
    </row>
    <row r="515" spans="1:20" x14ac:dyDescent="0.25">
      <c r="A515" s="4">
        <v>42583</v>
      </c>
      <c r="B515" s="5">
        <v>26.1</v>
      </c>
      <c r="C515" s="6">
        <v>0.2135</v>
      </c>
      <c r="D515" s="7" t="s">
        <v>6</v>
      </c>
      <c r="E515" s="8">
        <v>2.82</v>
      </c>
      <c r="F515" s="7">
        <v>8</v>
      </c>
      <c r="G515" s="7">
        <v>2</v>
      </c>
      <c r="H515" s="7" t="s">
        <v>45</v>
      </c>
      <c r="I515" s="8">
        <f t="shared" ref="I515:I578" si="40" xml:space="preserve"> E515+J515+B515</f>
        <v>50.269999999999996</v>
      </c>
      <c r="J515" s="9">
        <v>21.349999999999998</v>
      </c>
      <c r="K515" s="7">
        <v>2016</v>
      </c>
      <c r="L515" s="7" t="s">
        <v>15</v>
      </c>
      <c r="M515" s="8">
        <v>1.6756666666666666</v>
      </c>
      <c r="N515" s="7">
        <v>2</v>
      </c>
      <c r="O515" t="s">
        <v>28</v>
      </c>
      <c r="P515" s="2">
        <f t="shared" ref="P515:P578" si="41">M515*N515</f>
        <v>3.3513333333333333</v>
      </c>
      <c r="Q515" s="2">
        <f t="shared" ref="Q515:Q578" si="42">P515*30</f>
        <v>100.53999999999999</v>
      </c>
      <c r="R515" s="12">
        <f>VLOOKUP(O515,'YEARLY BUDGET'!A:B,2,FALSE)</f>
        <v>16500</v>
      </c>
      <c r="S515" s="27">
        <f t="shared" ref="S515:S578" si="43">R515-Q515</f>
        <v>16399.46</v>
      </c>
      <c r="T515" t="str">
        <f t="shared" ref="T515:T578" si="44">IF(S515&lt;0, "UNFAVORABLE","FAVORABLE")</f>
        <v>FAVORABLE</v>
      </c>
    </row>
    <row r="516" spans="1:20" x14ac:dyDescent="0.25">
      <c r="A516" s="4">
        <v>42614</v>
      </c>
      <c r="B516" s="5">
        <v>26.11</v>
      </c>
      <c r="C516" s="6">
        <v>0.17119999999999999</v>
      </c>
      <c r="D516" s="7" t="s">
        <v>3</v>
      </c>
      <c r="E516" s="8">
        <v>1592.3636363636399</v>
      </c>
      <c r="F516" s="7">
        <v>9</v>
      </c>
      <c r="G516" s="7">
        <v>5</v>
      </c>
      <c r="H516" s="7" t="s">
        <v>46</v>
      </c>
      <c r="I516" s="8">
        <f t="shared" si="40"/>
        <v>1635.5936363636397</v>
      </c>
      <c r="J516" s="9">
        <v>17.119999999999997</v>
      </c>
      <c r="K516" s="7">
        <v>2016</v>
      </c>
      <c r="L516" s="7" t="s">
        <v>18</v>
      </c>
      <c r="M516" s="8">
        <v>54.519787878787987</v>
      </c>
      <c r="N516" s="7">
        <v>6</v>
      </c>
      <c r="O516" t="s">
        <v>32</v>
      </c>
      <c r="P516" s="2">
        <f t="shared" si="41"/>
        <v>327.11872727272794</v>
      </c>
      <c r="Q516" s="2">
        <f t="shared" si="42"/>
        <v>9813.561818181839</v>
      </c>
      <c r="R516" s="12">
        <f>VLOOKUP(O516,'YEARLY BUDGET'!A:B,2,FALSE)</f>
        <v>37500</v>
      </c>
      <c r="S516" s="27">
        <f t="shared" si="43"/>
        <v>27686.438181818161</v>
      </c>
      <c r="T516" t="str">
        <f t="shared" si="44"/>
        <v>FAVORABLE</v>
      </c>
    </row>
    <row r="517" spans="1:20" x14ac:dyDescent="0.25">
      <c r="A517" s="4">
        <v>42614</v>
      </c>
      <c r="B517" s="5">
        <v>26.11</v>
      </c>
      <c r="C517" s="6">
        <v>0.17119999999999999</v>
      </c>
      <c r="D517" s="7" t="s">
        <v>4</v>
      </c>
      <c r="E517" s="8">
        <v>4722.2045454545496</v>
      </c>
      <c r="F517" s="7">
        <v>9</v>
      </c>
      <c r="G517" s="7">
        <v>5</v>
      </c>
      <c r="H517" s="7" t="s">
        <v>46</v>
      </c>
      <c r="I517" s="8">
        <f t="shared" si="40"/>
        <v>4765.4345454545492</v>
      </c>
      <c r="J517" s="9">
        <v>17.119999999999997</v>
      </c>
      <c r="K517" s="7">
        <v>2016</v>
      </c>
      <c r="L517" s="7" t="s">
        <v>18</v>
      </c>
      <c r="M517" s="8">
        <v>158.8478181818183</v>
      </c>
      <c r="N517" s="7">
        <v>8</v>
      </c>
      <c r="O517" t="s">
        <v>34</v>
      </c>
      <c r="P517" s="2">
        <f t="shared" si="41"/>
        <v>1270.7825454545464</v>
      </c>
      <c r="Q517" s="2">
        <f t="shared" si="42"/>
        <v>38123.476363636393</v>
      </c>
      <c r="R517" s="12">
        <f>VLOOKUP(O517,'YEARLY BUDGET'!A:B,2,FALSE)</f>
        <v>61200</v>
      </c>
      <c r="S517" s="27">
        <f t="shared" si="43"/>
        <v>23076.523636363607</v>
      </c>
      <c r="T517" t="str">
        <f t="shared" si="44"/>
        <v>FAVORABLE</v>
      </c>
    </row>
    <row r="518" spans="1:20" x14ac:dyDescent="0.25">
      <c r="A518" s="4">
        <v>42614</v>
      </c>
      <c r="B518" s="5">
        <v>26.11</v>
      </c>
      <c r="C518" s="6">
        <v>0.17119999999999999</v>
      </c>
      <c r="D518" s="7" t="s">
        <v>5</v>
      </c>
      <c r="E518" s="8">
        <v>10191.784090909099</v>
      </c>
      <c r="F518" s="7">
        <v>9</v>
      </c>
      <c r="G518" s="7">
        <v>5</v>
      </c>
      <c r="H518" s="7" t="s">
        <v>46</v>
      </c>
      <c r="I518" s="8">
        <f t="shared" si="40"/>
        <v>10235.014090909101</v>
      </c>
      <c r="J518" s="9">
        <v>17.119999999999997</v>
      </c>
      <c r="K518" s="7">
        <v>2016</v>
      </c>
      <c r="L518" s="7" t="s">
        <v>18</v>
      </c>
      <c r="M518" s="8">
        <v>341.1671363636367</v>
      </c>
      <c r="N518" s="7">
        <v>1</v>
      </c>
      <c r="O518" t="s">
        <v>27</v>
      </c>
      <c r="P518" s="2">
        <f t="shared" si="41"/>
        <v>341.1671363636367</v>
      </c>
      <c r="Q518" s="2">
        <f t="shared" si="42"/>
        <v>10235.014090909101</v>
      </c>
      <c r="R518" s="12">
        <f>VLOOKUP(O518,'YEARLY BUDGET'!A:B,2,FALSE)</f>
        <v>28000</v>
      </c>
      <c r="S518" s="27">
        <f t="shared" si="43"/>
        <v>17764.985909090901</v>
      </c>
      <c r="T518" t="str">
        <f t="shared" si="44"/>
        <v>FAVORABLE</v>
      </c>
    </row>
    <row r="519" spans="1:20" x14ac:dyDescent="0.25">
      <c r="A519" s="4">
        <v>42614</v>
      </c>
      <c r="B519" s="5">
        <v>26.11</v>
      </c>
      <c r="C519" s="6">
        <v>0.17119999999999999</v>
      </c>
      <c r="D519" s="7" t="s">
        <v>6</v>
      </c>
      <c r="E519" s="8">
        <v>2.99</v>
      </c>
      <c r="F519" s="7">
        <v>9</v>
      </c>
      <c r="G519" s="7">
        <v>5</v>
      </c>
      <c r="H519" s="7" t="s">
        <v>46</v>
      </c>
      <c r="I519" s="8">
        <f t="shared" si="40"/>
        <v>46.22</v>
      </c>
      <c r="J519" s="9">
        <v>17.119999999999997</v>
      </c>
      <c r="K519" s="7">
        <v>2016</v>
      </c>
      <c r="L519" s="7" t="s">
        <v>18</v>
      </c>
      <c r="M519" s="8">
        <v>1.5406666666666666</v>
      </c>
      <c r="N519" s="7">
        <v>4</v>
      </c>
      <c r="O519" t="s">
        <v>30</v>
      </c>
      <c r="P519" s="2">
        <f t="shared" si="41"/>
        <v>6.1626666666666665</v>
      </c>
      <c r="Q519" s="2">
        <f t="shared" si="42"/>
        <v>184.88</v>
      </c>
      <c r="R519" s="12">
        <f>VLOOKUP(O519,'YEARLY BUDGET'!A:B,2,FALSE)</f>
        <v>4200</v>
      </c>
      <c r="S519" s="27">
        <f t="shared" si="43"/>
        <v>4015.12</v>
      </c>
      <c r="T519" t="str">
        <f t="shared" si="44"/>
        <v>FAVORABLE</v>
      </c>
    </row>
    <row r="520" spans="1:20" x14ac:dyDescent="0.25">
      <c r="A520" s="4">
        <v>42644</v>
      </c>
      <c r="B520" s="5">
        <v>26.26</v>
      </c>
      <c r="C520" s="6">
        <v>0.20499999999999999</v>
      </c>
      <c r="D520" s="7" t="s">
        <v>3</v>
      </c>
      <c r="E520" s="8">
        <v>1665.9047619047601</v>
      </c>
      <c r="F520" s="7">
        <v>10</v>
      </c>
      <c r="G520" s="7">
        <v>7</v>
      </c>
      <c r="H520" s="7" t="s">
        <v>47</v>
      </c>
      <c r="I520" s="8">
        <f t="shared" si="40"/>
        <v>1712.6647619047601</v>
      </c>
      <c r="J520" s="9">
        <v>20.5</v>
      </c>
      <c r="K520" s="7">
        <v>2016</v>
      </c>
      <c r="L520" s="7" t="s">
        <v>20</v>
      </c>
      <c r="M520" s="8">
        <v>57.088825396825335</v>
      </c>
      <c r="N520" s="7">
        <v>1</v>
      </c>
      <c r="O520" t="s">
        <v>27</v>
      </c>
      <c r="P520" s="2">
        <f t="shared" si="41"/>
        <v>57.088825396825335</v>
      </c>
      <c r="Q520" s="2">
        <f t="shared" si="42"/>
        <v>1712.6647619047601</v>
      </c>
      <c r="R520" s="12">
        <f>VLOOKUP(O520,'YEARLY BUDGET'!A:B,2,FALSE)</f>
        <v>28000</v>
      </c>
      <c r="S520" s="27">
        <f t="shared" si="43"/>
        <v>26287.335238095238</v>
      </c>
      <c r="T520" t="str">
        <f t="shared" si="44"/>
        <v>FAVORABLE</v>
      </c>
    </row>
    <row r="521" spans="1:20" x14ac:dyDescent="0.25">
      <c r="A521" s="4">
        <v>42644</v>
      </c>
      <c r="B521" s="5">
        <v>26.26</v>
      </c>
      <c r="C521" s="6">
        <v>0.20499999999999999</v>
      </c>
      <c r="D521" s="7" t="s">
        <v>4</v>
      </c>
      <c r="E521" s="8">
        <v>4731.2619047619</v>
      </c>
      <c r="F521" s="7">
        <v>10</v>
      </c>
      <c r="G521" s="7">
        <v>7</v>
      </c>
      <c r="H521" s="7" t="s">
        <v>47</v>
      </c>
      <c r="I521" s="8">
        <f t="shared" si="40"/>
        <v>4778.0219047619003</v>
      </c>
      <c r="J521" s="9">
        <v>20.5</v>
      </c>
      <c r="K521" s="7">
        <v>2016</v>
      </c>
      <c r="L521" s="7" t="s">
        <v>20</v>
      </c>
      <c r="M521" s="8">
        <v>159.26739682539667</v>
      </c>
      <c r="N521" s="7">
        <v>2</v>
      </c>
      <c r="O521" t="s">
        <v>28</v>
      </c>
      <c r="P521" s="2">
        <f t="shared" si="41"/>
        <v>318.53479365079335</v>
      </c>
      <c r="Q521" s="2">
        <f t="shared" si="42"/>
        <v>9556.0438095238005</v>
      </c>
      <c r="R521" s="12">
        <f>VLOOKUP(O521,'YEARLY BUDGET'!A:B,2,FALSE)</f>
        <v>16500</v>
      </c>
      <c r="S521" s="27">
        <f t="shared" si="43"/>
        <v>6943.9561904761995</v>
      </c>
      <c r="T521" t="str">
        <f t="shared" si="44"/>
        <v>FAVORABLE</v>
      </c>
    </row>
    <row r="522" spans="1:20" x14ac:dyDescent="0.25">
      <c r="A522" s="4">
        <v>42644</v>
      </c>
      <c r="B522" s="5">
        <v>26.26</v>
      </c>
      <c r="C522" s="6">
        <v>0.20499999999999999</v>
      </c>
      <c r="D522" s="7" t="s">
        <v>5</v>
      </c>
      <c r="E522" s="8">
        <v>10259.738095238101</v>
      </c>
      <c r="F522" s="7">
        <v>10</v>
      </c>
      <c r="G522" s="7">
        <v>7</v>
      </c>
      <c r="H522" s="7" t="s">
        <v>47</v>
      </c>
      <c r="I522" s="8">
        <f t="shared" si="40"/>
        <v>10306.498095238101</v>
      </c>
      <c r="J522" s="9">
        <v>20.5</v>
      </c>
      <c r="K522" s="7">
        <v>2016</v>
      </c>
      <c r="L522" s="7" t="s">
        <v>20</v>
      </c>
      <c r="M522" s="8">
        <v>343.54993650793671</v>
      </c>
      <c r="N522" s="7">
        <v>5</v>
      </c>
      <c r="O522" t="s">
        <v>31</v>
      </c>
      <c r="P522" s="2">
        <f t="shared" si="41"/>
        <v>1717.7496825396836</v>
      </c>
      <c r="Q522" s="2">
        <f t="shared" si="42"/>
        <v>51532.490476190505</v>
      </c>
      <c r="R522" s="12">
        <f>VLOOKUP(O522,'YEARLY BUDGET'!A:B,2,FALSE)</f>
        <v>82000</v>
      </c>
      <c r="S522" s="27">
        <f t="shared" si="43"/>
        <v>30467.509523809495</v>
      </c>
      <c r="T522" t="str">
        <f t="shared" si="44"/>
        <v>FAVORABLE</v>
      </c>
    </row>
    <row r="523" spans="1:20" x14ac:dyDescent="0.25">
      <c r="A523" s="4">
        <v>42644</v>
      </c>
      <c r="B523" s="5">
        <v>26.26</v>
      </c>
      <c r="C523" s="6">
        <v>0.20499999999999999</v>
      </c>
      <c r="D523" s="7" t="s">
        <v>6</v>
      </c>
      <c r="E523" s="8">
        <v>2.98</v>
      </c>
      <c r="F523" s="7">
        <v>10</v>
      </c>
      <c r="G523" s="7">
        <v>7</v>
      </c>
      <c r="H523" s="7" t="s">
        <v>47</v>
      </c>
      <c r="I523" s="8">
        <f t="shared" si="40"/>
        <v>49.74</v>
      </c>
      <c r="J523" s="9">
        <v>20.5</v>
      </c>
      <c r="K523" s="7">
        <v>2016</v>
      </c>
      <c r="L523" s="7" t="s">
        <v>20</v>
      </c>
      <c r="M523" s="8">
        <v>1.6580000000000001</v>
      </c>
      <c r="N523" s="7">
        <v>6</v>
      </c>
      <c r="O523" t="s">
        <v>32</v>
      </c>
      <c r="P523" s="2">
        <f t="shared" si="41"/>
        <v>9.9480000000000004</v>
      </c>
      <c r="Q523" s="2">
        <f t="shared" si="42"/>
        <v>298.44</v>
      </c>
      <c r="R523" s="12">
        <f>VLOOKUP(O523,'YEARLY BUDGET'!A:B,2,FALSE)</f>
        <v>37500</v>
      </c>
      <c r="S523" s="27">
        <f t="shared" si="43"/>
        <v>37201.56</v>
      </c>
      <c r="T523" t="str">
        <f t="shared" si="44"/>
        <v>FAVORABLE</v>
      </c>
    </row>
    <row r="524" spans="1:20" x14ac:dyDescent="0.25">
      <c r="A524" s="4">
        <v>42675</v>
      </c>
      <c r="B524" s="5">
        <v>26.23</v>
      </c>
      <c r="C524" s="6">
        <v>0.16689999999999999</v>
      </c>
      <c r="D524" s="7" t="s">
        <v>3</v>
      </c>
      <c r="E524" s="8">
        <v>1737.1136363636399</v>
      </c>
      <c r="F524" s="7">
        <v>11</v>
      </c>
      <c r="G524" s="7">
        <v>3</v>
      </c>
      <c r="H524" s="7" t="s">
        <v>48</v>
      </c>
      <c r="I524" s="8">
        <f t="shared" si="40"/>
        <v>1780.03363636364</v>
      </c>
      <c r="J524" s="9">
        <v>16.689999999999998</v>
      </c>
      <c r="K524" s="7">
        <v>2016</v>
      </c>
      <c r="L524" s="7" t="s">
        <v>16</v>
      </c>
      <c r="M524" s="8">
        <v>59.334454545454669</v>
      </c>
      <c r="N524" s="7">
        <v>4</v>
      </c>
      <c r="O524" t="s">
        <v>30</v>
      </c>
      <c r="P524" s="2">
        <f t="shared" si="41"/>
        <v>237.33781818181868</v>
      </c>
      <c r="Q524" s="2">
        <f t="shared" si="42"/>
        <v>7120.1345454545599</v>
      </c>
      <c r="R524" s="12">
        <f>VLOOKUP(O524,'YEARLY BUDGET'!A:B,2,FALSE)</f>
        <v>4200</v>
      </c>
      <c r="S524" s="27">
        <f t="shared" si="43"/>
        <v>-2920.1345454545599</v>
      </c>
      <c r="T524" t="str">
        <f t="shared" si="44"/>
        <v>UNFAVORABLE</v>
      </c>
    </row>
    <row r="525" spans="1:20" x14ac:dyDescent="0.25">
      <c r="A525" s="4">
        <v>42675</v>
      </c>
      <c r="B525" s="5">
        <v>26.23</v>
      </c>
      <c r="C525" s="6">
        <v>0.16689999999999999</v>
      </c>
      <c r="D525" s="7" t="s">
        <v>4</v>
      </c>
      <c r="E525" s="8">
        <v>5450.9318181818198</v>
      </c>
      <c r="F525" s="7">
        <v>11</v>
      </c>
      <c r="G525" s="7">
        <v>3</v>
      </c>
      <c r="H525" s="7" t="s">
        <v>48</v>
      </c>
      <c r="I525" s="8">
        <f t="shared" si="40"/>
        <v>5493.851818181819</v>
      </c>
      <c r="J525" s="9">
        <v>16.689999999999998</v>
      </c>
      <c r="K525" s="7">
        <v>2016</v>
      </c>
      <c r="L525" s="7" t="s">
        <v>16</v>
      </c>
      <c r="M525" s="8">
        <v>183.12839393939396</v>
      </c>
      <c r="N525" s="7">
        <v>8</v>
      </c>
      <c r="O525" t="s">
        <v>34</v>
      </c>
      <c r="P525" s="2">
        <f t="shared" si="41"/>
        <v>1465.0271515151517</v>
      </c>
      <c r="Q525" s="2">
        <f t="shared" si="42"/>
        <v>43950.814545454552</v>
      </c>
      <c r="R525" s="12">
        <f>VLOOKUP(O525,'YEARLY BUDGET'!A:B,2,FALSE)</f>
        <v>61200</v>
      </c>
      <c r="S525" s="27">
        <f t="shared" si="43"/>
        <v>17249.185454545448</v>
      </c>
      <c r="T525" t="str">
        <f t="shared" si="44"/>
        <v>FAVORABLE</v>
      </c>
    </row>
    <row r="526" spans="1:20" x14ac:dyDescent="0.25">
      <c r="A526" s="4">
        <v>42675</v>
      </c>
      <c r="B526" s="5">
        <v>26.23</v>
      </c>
      <c r="C526" s="6">
        <v>0.16689999999999999</v>
      </c>
      <c r="D526" s="7" t="s">
        <v>5</v>
      </c>
      <c r="E526" s="8">
        <v>11128.909090909099</v>
      </c>
      <c r="F526" s="7">
        <v>11</v>
      </c>
      <c r="G526" s="7">
        <v>3</v>
      </c>
      <c r="H526" s="7" t="s">
        <v>48</v>
      </c>
      <c r="I526" s="8">
        <f t="shared" si="40"/>
        <v>11171.829090909099</v>
      </c>
      <c r="J526" s="9">
        <v>16.689999999999998</v>
      </c>
      <c r="K526" s="7">
        <v>2016</v>
      </c>
      <c r="L526" s="7" t="s">
        <v>16</v>
      </c>
      <c r="M526" s="8">
        <v>372.39430303030332</v>
      </c>
      <c r="N526" s="7">
        <v>4</v>
      </c>
      <c r="O526" t="s">
        <v>30</v>
      </c>
      <c r="P526" s="2">
        <f t="shared" si="41"/>
        <v>1489.5772121212133</v>
      </c>
      <c r="Q526" s="2">
        <f t="shared" si="42"/>
        <v>44687.316363636397</v>
      </c>
      <c r="R526" s="12">
        <f>VLOOKUP(O526,'YEARLY BUDGET'!A:B,2,FALSE)</f>
        <v>4200</v>
      </c>
      <c r="S526" s="27">
        <f t="shared" si="43"/>
        <v>-40487.316363636397</v>
      </c>
      <c r="T526" t="str">
        <f t="shared" si="44"/>
        <v>UNFAVORABLE</v>
      </c>
    </row>
    <row r="527" spans="1:20" x14ac:dyDescent="0.25">
      <c r="A527" s="4">
        <v>42675</v>
      </c>
      <c r="B527" s="5">
        <v>26.23</v>
      </c>
      <c r="C527" s="6">
        <v>0.16689999999999999</v>
      </c>
      <c r="D527" s="7" t="s">
        <v>6</v>
      </c>
      <c r="E527" s="8">
        <v>2.5499999999999998</v>
      </c>
      <c r="F527" s="7">
        <v>11</v>
      </c>
      <c r="G527" s="7">
        <v>3</v>
      </c>
      <c r="H527" s="7" t="s">
        <v>48</v>
      </c>
      <c r="I527" s="8">
        <f t="shared" si="40"/>
        <v>45.47</v>
      </c>
      <c r="J527" s="9">
        <v>16.689999999999998</v>
      </c>
      <c r="K527" s="7">
        <v>2016</v>
      </c>
      <c r="L527" s="7" t="s">
        <v>16</v>
      </c>
      <c r="M527" s="8">
        <v>1.5156666666666667</v>
      </c>
      <c r="N527" s="7">
        <v>3</v>
      </c>
      <c r="O527" t="s">
        <v>29</v>
      </c>
      <c r="P527" s="2">
        <f t="shared" si="41"/>
        <v>4.5470000000000006</v>
      </c>
      <c r="Q527" s="2">
        <f t="shared" si="42"/>
        <v>136.41000000000003</v>
      </c>
      <c r="R527" s="12">
        <f>VLOOKUP(O527,'YEARLY BUDGET'!A:B,2,FALSE)</f>
        <v>14750</v>
      </c>
      <c r="S527" s="27">
        <f t="shared" si="43"/>
        <v>14613.59</v>
      </c>
      <c r="T527" t="str">
        <f t="shared" si="44"/>
        <v>FAVORABLE</v>
      </c>
    </row>
    <row r="528" spans="1:20" x14ac:dyDescent="0.25">
      <c r="A528" s="4">
        <v>42705</v>
      </c>
      <c r="B528" s="5">
        <v>26.3</v>
      </c>
      <c r="C528" s="6">
        <v>0.1186</v>
      </c>
      <c r="D528" s="7" t="s">
        <v>3</v>
      </c>
      <c r="E528" s="8">
        <v>1727.7375</v>
      </c>
      <c r="F528" s="7">
        <v>12</v>
      </c>
      <c r="G528" s="7">
        <v>5</v>
      </c>
      <c r="H528" s="7" t="s">
        <v>49</v>
      </c>
      <c r="I528" s="8">
        <f t="shared" si="40"/>
        <v>1765.8974999999998</v>
      </c>
      <c r="J528" s="9">
        <v>11.86</v>
      </c>
      <c r="K528" s="7">
        <v>2016</v>
      </c>
      <c r="L528" s="7" t="s">
        <v>18</v>
      </c>
      <c r="M528" s="8">
        <v>58.863249999999994</v>
      </c>
      <c r="N528" s="7">
        <v>6</v>
      </c>
      <c r="O528" t="s">
        <v>32</v>
      </c>
      <c r="P528" s="2">
        <f t="shared" si="41"/>
        <v>353.17949999999996</v>
      </c>
      <c r="Q528" s="2">
        <f t="shared" si="42"/>
        <v>10595.384999999998</v>
      </c>
      <c r="R528" s="12">
        <f>VLOOKUP(O528,'YEARLY BUDGET'!A:B,2,FALSE)</f>
        <v>37500</v>
      </c>
      <c r="S528" s="27">
        <f t="shared" si="43"/>
        <v>26904.615000000002</v>
      </c>
      <c r="T528" t="str">
        <f t="shared" si="44"/>
        <v>FAVORABLE</v>
      </c>
    </row>
    <row r="529" spans="1:20" x14ac:dyDescent="0.25">
      <c r="A529" s="4">
        <v>42705</v>
      </c>
      <c r="B529" s="5">
        <v>26.3</v>
      </c>
      <c r="C529" s="6">
        <v>0.1186</v>
      </c>
      <c r="D529" s="7" t="s">
        <v>4</v>
      </c>
      <c r="E529" s="8">
        <v>5660.35</v>
      </c>
      <c r="F529" s="7">
        <v>12</v>
      </c>
      <c r="G529" s="7">
        <v>5</v>
      </c>
      <c r="H529" s="7" t="s">
        <v>49</v>
      </c>
      <c r="I529" s="8">
        <f t="shared" si="40"/>
        <v>5698.51</v>
      </c>
      <c r="J529" s="9">
        <v>11.86</v>
      </c>
      <c r="K529" s="7">
        <v>2016</v>
      </c>
      <c r="L529" s="7" t="s">
        <v>18</v>
      </c>
      <c r="M529" s="8">
        <v>189.95033333333333</v>
      </c>
      <c r="N529" s="7">
        <v>10</v>
      </c>
      <c r="O529" t="s">
        <v>35</v>
      </c>
      <c r="P529" s="2">
        <f t="shared" si="41"/>
        <v>1899.5033333333333</v>
      </c>
      <c r="Q529" s="2">
        <f t="shared" si="42"/>
        <v>56985.1</v>
      </c>
      <c r="R529" s="12">
        <f>VLOOKUP(O529,'YEARLY BUDGET'!A:B,2,FALSE)</f>
        <v>7800</v>
      </c>
      <c r="S529" s="27">
        <f t="shared" si="43"/>
        <v>-49185.1</v>
      </c>
      <c r="T529" t="str">
        <f t="shared" si="44"/>
        <v>UNFAVORABLE</v>
      </c>
    </row>
    <row r="530" spans="1:20" x14ac:dyDescent="0.25">
      <c r="A530" s="4">
        <v>42705</v>
      </c>
      <c r="B530" s="5">
        <v>26.3</v>
      </c>
      <c r="C530" s="6">
        <v>0.1186</v>
      </c>
      <c r="D530" s="7" t="s">
        <v>5</v>
      </c>
      <c r="E530" s="8">
        <v>10972.275</v>
      </c>
      <c r="F530" s="7">
        <v>12</v>
      </c>
      <c r="G530" s="7">
        <v>5</v>
      </c>
      <c r="H530" s="7" t="s">
        <v>49</v>
      </c>
      <c r="I530" s="8">
        <f t="shared" si="40"/>
        <v>11010.434999999999</v>
      </c>
      <c r="J530" s="9">
        <v>11.86</v>
      </c>
      <c r="K530" s="7">
        <v>2016</v>
      </c>
      <c r="L530" s="7" t="s">
        <v>18</v>
      </c>
      <c r="M530" s="8">
        <v>367.0145</v>
      </c>
      <c r="N530" s="7">
        <v>8</v>
      </c>
      <c r="O530" t="s">
        <v>34</v>
      </c>
      <c r="P530" s="2">
        <f t="shared" si="41"/>
        <v>2936.116</v>
      </c>
      <c r="Q530" s="2">
        <f t="shared" si="42"/>
        <v>88083.48</v>
      </c>
      <c r="R530" s="12">
        <f>VLOOKUP(O530,'YEARLY BUDGET'!A:B,2,FALSE)</f>
        <v>61200</v>
      </c>
      <c r="S530" s="27">
        <f t="shared" si="43"/>
        <v>-26883.479999999996</v>
      </c>
      <c r="T530" t="str">
        <f t="shared" si="44"/>
        <v>UNFAVORABLE</v>
      </c>
    </row>
    <row r="531" spans="1:20" x14ac:dyDescent="0.25">
      <c r="A531" s="4">
        <v>42705</v>
      </c>
      <c r="B531" s="5">
        <v>26.3</v>
      </c>
      <c r="C531" s="6">
        <v>0.1186</v>
      </c>
      <c r="D531" s="7" t="s">
        <v>6</v>
      </c>
      <c r="E531" s="8">
        <v>3.59</v>
      </c>
      <c r="F531" s="7">
        <v>12</v>
      </c>
      <c r="G531" s="7">
        <v>5</v>
      </c>
      <c r="H531" s="7" t="s">
        <v>49</v>
      </c>
      <c r="I531" s="8">
        <f t="shared" si="40"/>
        <v>41.75</v>
      </c>
      <c r="J531" s="9">
        <v>11.86</v>
      </c>
      <c r="K531" s="7">
        <v>2016</v>
      </c>
      <c r="L531" s="7" t="s">
        <v>18</v>
      </c>
      <c r="M531" s="8">
        <v>1.3916666666666666</v>
      </c>
      <c r="N531" s="7">
        <v>5</v>
      </c>
      <c r="O531" t="s">
        <v>31</v>
      </c>
      <c r="P531" s="2">
        <f t="shared" si="41"/>
        <v>6.958333333333333</v>
      </c>
      <c r="Q531" s="2">
        <f t="shared" si="42"/>
        <v>208.75</v>
      </c>
      <c r="R531" s="12">
        <f>VLOOKUP(O531,'YEARLY BUDGET'!A:B,2,FALSE)</f>
        <v>82000</v>
      </c>
      <c r="S531" s="27">
        <f t="shared" si="43"/>
        <v>81791.25</v>
      </c>
      <c r="T531" t="str">
        <f t="shared" si="44"/>
        <v>FAVORABLE</v>
      </c>
    </row>
    <row r="532" spans="1:20" x14ac:dyDescent="0.25">
      <c r="A532" s="4">
        <v>42736</v>
      </c>
      <c r="B532" s="5">
        <v>26.36</v>
      </c>
      <c r="C532" s="6">
        <v>0.2319</v>
      </c>
      <c r="D532" s="7" t="s">
        <v>3</v>
      </c>
      <c r="E532" s="8">
        <v>1791.2380952381</v>
      </c>
      <c r="F532" s="7">
        <v>1</v>
      </c>
      <c r="G532" s="7">
        <v>1</v>
      </c>
      <c r="H532" s="7" t="s">
        <v>50</v>
      </c>
      <c r="I532" s="8">
        <f t="shared" si="40"/>
        <v>1840.7880952380999</v>
      </c>
      <c r="J532" s="9">
        <v>23.189999999999998</v>
      </c>
      <c r="K532" s="7">
        <v>2017</v>
      </c>
      <c r="L532" s="7" t="s">
        <v>14</v>
      </c>
      <c r="M532" s="8">
        <v>61.359603174603329</v>
      </c>
      <c r="N532" s="7">
        <v>5</v>
      </c>
      <c r="O532" t="s">
        <v>31</v>
      </c>
      <c r="P532" s="2">
        <f t="shared" si="41"/>
        <v>306.79801587301665</v>
      </c>
      <c r="Q532" s="2">
        <f t="shared" si="42"/>
        <v>9203.9404761904989</v>
      </c>
      <c r="R532" s="12">
        <f>VLOOKUP(O532,'YEARLY BUDGET'!A:B,2,FALSE)</f>
        <v>82000</v>
      </c>
      <c r="S532" s="27">
        <f t="shared" si="43"/>
        <v>72796.059523809497</v>
      </c>
      <c r="T532" t="str">
        <f t="shared" si="44"/>
        <v>FAVORABLE</v>
      </c>
    </row>
    <row r="533" spans="1:20" x14ac:dyDescent="0.25">
      <c r="A533" s="4">
        <v>42736</v>
      </c>
      <c r="B533" s="5">
        <v>26.36</v>
      </c>
      <c r="C533" s="6">
        <v>0.2319</v>
      </c>
      <c r="D533" s="7" t="s">
        <v>4</v>
      </c>
      <c r="E533" s="8">
        <v>5754.5595238095202</v>
      </c>
      <c r="F533" s="7">
        <v>1</v>
      </c>
      <c r="G533" s="7">
        <v>1</v>
      </c>
      <c r="H533" s="7" t="s">
        <v>50</v>
      </c>
      <c r="I533" s="8">
        <f t="shared" si="40"/>
        <v>5804.1095238095195</v>
      </c>
      <c r="J533" s="9">
        <v>23.189999999999998</v>
      </c>
      <c r="K533" s="7">
        <v>2017</v>
      </c>
      <c r="L533" s="7" t="s">
        <v>14</v>
      </c>
      <c r="M533" s="8">
        <v>193.47031746031732</v>
      </c>
      <c r="N533" s="7">
        <v>10</v>
      </c>
      <c r="O533" t="s">
        <v>35</v>
      </c>
      <c r="P533" s="2">
        <f t="shared" si="41"/>
        <v>1934.7031746031732</v>
      </c>
      <c r="Q533" s="2">
        <f t="shared" si="42"/>
        <v>58041.0952380952</v>
      </c>
      <c r="R533" s="12">
        <f>VLOOKUP(O533,'YEARLY BUDGET'!A:B,2,FALSE)</f>
        <v>7800</v>
      </c>
      <c r="S533" s="27">
        <f t="shared" si="43"/>
        <v>-50241.0952380952</v>
      </c>
      <c r="T533" t="str">
        <f t="shared" si="44"/>
        <v>UNFAVORABLE</v>
      </c>
    </row>
    <row r="534" spans="1:20" x14ac:dyDescent="0.25">
      <c r="A534" s="4">
        <v>42736</v>
      </c>
      <c r="B534" s="5">
        <v>26.36</v>
      </c>
      <c r="C534" s="6">
        <v>0.2319</v>
      </c>
      <c r="D534" s="7" t="s">
        <v>5</v>
      </c>
      <c r="E534" s="8">
        <v>9971.4642857142899</v>
      </c>
      <c r="F534" s="7">
        <v>1</v>
      </c>
      <c r="G534" s="7">
        <v>1</v>
      </c>
      <c r="H534" s="7" t="s">
        <v>50</v>
      </c>
      <c r="I534" s="8">
        <f t="shared" si="40"/>
        <v>10021.014285714291</v>
      </c>
      <c r="J534" s="9">
        <v>23.189999999999998</v>
      </c>
      <c r="K534" s="7">
        <v>2017</v>
      </c>
      <c r="L534" s="7" t="s">
        <v>14</v>
      </c>
      <c r="M534" s="8">
        <v>334.03380952380968</v>
      </c>
      <c r="N534" s="7">
        <v>2</v>
      </c>
      <c r="O534" t="s">
        <v>28</v>
      </c>
      <c r="P534" s="2">
        <f t="shared" si="41"/>
        <v>668.06761904761936</v>
      </c>
      <c r="Q534" s="2">
        <f t="shared" si="42"/>
        <v>20042.028571428582</v>
      </c>
      <c r="R534" s="12">
        <f>VLOOKUP(O534,'YEARLY BUDGET'!A:B,2,FALSE)</f>
        <v>16500</v>
      </c>
      <c r="S534" s="27">
        <f t="shared" si="43"/>
        <v>-3542.0285714285819</v>
      </c>
      <c r="T534" t="str">
        <f t="shared" si="44"/>
        <v>UNFAVORABLE</v>
      </c>
    </row>
    <row r="535" spans="1:20" x14ac:dyDescent="0.25">
      <c r="A535" s="4">
        <v>42736</v>
      </c>
      <c r="B535" s="5">
        <v>26.36</v>
      </c>
      <c r="C535" s="6">
        <v>0.2319</v>
      </c>
      <c r="D535" s="7" t="s">
        <v>7</v>
      </c>
      <c r="E535" s="8">
        <v>50.8</v>
      </c>
      <c r="F535" s="7">
        <v>1</v>
      </c>
      <c r="G535" s="7">
        <v>1</v>
      </c>
      <c r="H535" s="7" t="s">
        <v>50</v>
      </c>
      <c r="I535" s="8">
        <f t="shared" si="40"/>
        <v>100.35</v>
      </c>
      <c r="J535" s="9">
        <v>23.189999999999998</v>
      </c>
      <c r="K535" s="7">
        <v>2017</v>
      </c>
      <c r="L535" s="7" t="s">
        <v>14</v>
      </c>
      <c r="M535" s="8">
        <v>3.3449999999999998</v>
      </c>
      <c r="N535" s="7">
        <v>4</v>
      </c>
      <c r="O535" t="s">
        <v>30</v>
      </c>
      <c r="P535" s="2">
        <f t="shared" si="41"/>
        <v>13.379999999999999</v>
      </c>
      <c r="Q535" s="2">
        <f t="shared" si="42"/>
        <v>401.4</v>
      </c>
      <c r="R535" s="12">
        <f>VLOOKUP(O535,'YEARLY BUDGET'!A:B,2,FALSE)</f>
        <v>4200</v>
      </c>
      <c r="S535" s="27">
        <f t="shared" si="43"/>
        <v>3798.6</v>
      </c>
      <c r="T535" t="str">
        <f t="shared" si="44"/>
        <v>FAVORABLE</v>
      </c>
    </row>
    <row r="536" spans="1:20" x14ac:dyDescent="0.25">
      <c r="A536" s="4">
        <v>42736</v>
      </c>
      <c r="B536" s="5">
        <v>26.36</v>
      </c>
      <c r="C536" s="6">
        <v>0.2319</v>
      </c>
      <c r="D536" s="7" t="s">
        <v>6</v>
      </c>
      <c r="E536" s="8">
        <v>3.3</v>
      </c>
      <c r="F536" s="7">
        <v>1</v>
      </c>
      <c r="G536" s="7">
        <v>1</v>
      </c>
      <c r="H536" s="7" t="s">
        <v>50</v>
      </c>
      <c r="I536" s="8">
        <f t="shared" si="40"/>
        <v>52.849999999999994</v>
      </c>
      <c r="J536" s="9">
        <v>23.189999999999998</v>
      </c>
      <c r="K536" s="7">
        <v>2017</v>
      </c>
      <c r="L536" s="7" t="s">
        <v>14</v>
      </c>
      <c r="M536" s="8">
        <v>1.7616666666666665</v>
      </c>
      <c r="N536" s="7">
        <v>1</v>
      </c>
      <c r="O536" t="s">
        <v>27</v>
      </c>
      <c r="P536" s="2">
        <f t="shared" si="41"/>
        <v>1.7616666666666665</v>
      </c>
      <c r="Q536" s="2">
        <f t="shared" si="42"/>
        <v>52.849999999999994</v>
      </c>
      <c r="R536" s="12">
        <f>VLOOKUP(O536,'YEARLY BUDGET'!A:B,2,FALSE)</f>
        <v>28000</v>
      </c>
      <c r="S536" s="27">
        <f t="shared" si="43"/>
        <v>27947.15</v>
      </c>
      <c r="T536" t="str">
        <f t="shared" si="44"/>
        <v>FAVORABLE</v>
      </c>
    </row>
    <row r="537" spans="1:20" x14ac:dyDescent="0.25">
      <c r="A537" s="4">
        <v>42767</v>
      </c>
      <c r="B537" s="5">
        <v>26.39</v>
      </c>
      <c r="C537" s="6">
        <v>0.2024</v>
      </c>
      <c r="D537" s="7" t="s">
        <v>3</v>
      </c>
      <c r="E537" s="8">
        <v>1860.75</v>
      </c>
      <c r="F537" s="7">
        <v>2</v>
      </c>
      <c r="G537" s="7">
        <v>4</v>
      </c>
      <c r="H537" s="7" t="s">
        <v>51</v>
      </c>
      <c r="I537" s="8">
        <f t="shared" si="40"/>
        <v>1907.38</v>
      </c>
      <c r="J537" s="9">
        <v>20.239999999999998</v>
      </c>
      <c r="K537" s="7">
        <v>2017</v>
      </c>
      <c r="L537" s="7" t="s">
        <v>17</v>
      </c>
      <c r="M537" s="8">
        <v>63.579333333333338</v>
      </c>
      <c r="N537" s="7">
        <v>2</v>
      </c>
      <c r="O537" t="s">
        <v>28</v>
      </c>
      <c r="P537" s="2">
        <f t="shared" si="41"/>
        <v>127.15866666666668</v>
      </c>
      <c r="Q537" s="2">
        <f t="shared" si="42"/>
        <v>3814.76</v>
      </c>
      <c r="R537" s="12">
        <f>VLOOKUP(O537,'YEARLY BUDGET'!A:B,2,FALSE)</f>
        <v>16500</v>
      </c>
      <c r="S537" s="27">
        <f t="shared" si="43"/>
        <v>12685.24</v>
      </c>
      <c r="T537" t="str">
        <f t="shared" si="44"/>
        <v>FAVORABLE</v>
      </c>
    </row>
    <row r="538" spans="1:20" x14ac:dyDescent="0.25">
      <c r="A538" s="4">
        <v>42767</v>
      </c>
      <c r="B538" s="5">
        <v>26.39</v>
      </c>
      <c r="C538" s="6">
        <v>0.2024</v>
      </c>
      <c r="D538" s="7" t="s">
        <v>4</v>
      </c>
      <c r="E538" s="8">
        <v>5940.9125000000004</v>
      </c>
      <c r="F538" s="7">
        <v>2</v>
      </c>
      <c r="G538" s="7">
        <v>4</v>
      </c>
      <c r="H538" s="7" t="s">
        <v>51</v>
      </c>
      <c r="I538" s="8">
        <f t="shared" si="40"/>
        <v>5987.5425000000005</v>
      </c>
      <c r="J538" s="9">
        <v>20.239999999999998</v>
      </c>
      <c r="K538" s="7">
        <v>2017</v>
      </c>
      <c r="L538" s="7" t="s">
        <v>17</v>
      </c>
      <c r="M538" s="8">
        <v>199.58475000000001</v>
      </c>
      <c r="N538" s="7">
        <v>10</v>
      </c>
      <c r="O538" t="s">
        <v>35</v>
      </c>
      <c r="P538" s="2">
        <f t="shared" si="41"/>
        <v>1995.8475000000001</v>
      </c>
      <c r="Q538" s="2">
        <f t="shared" si="42"/>
        <v>59875.425000000003</v>
      </c>
      <c r="R538" s="12">
        <f>VLOOKUP(O538,'YEARLY BUDGET'!A:B,2,FALSE)</f>
        <v>7800</v>
      </c>
      <c r="S538" s="27">
        <f t="shared" si="43"/>
        <v>-52075.425000000003</v>
      </c>
      <c r="T538" t="str">
        <f t="shared" si="44"/>
        <v>UNFAVORABLE</v>
      </c>
    </row>
    <row r="539" spans="1:20" x14ac:dyDescent="0.25">
      <c r="A539" s="4">
        <v>42767</v>
      </c>
      <c r="B539" s="5">
        <v>26.39</v>
      </c>
      <c r="C539" s="6">
        <v>0.2024</v>
      </c>
      <c r="D539" s="7" t="s">
        <v>5</v>
      </c>
      <c r="E539" s="8">
        <v>10643.3</v>
      </c>
      <c r="F539" s="7">
        <v>2</v>
      </c>
      <c r="G539" s="7">
        <v>4</v>
      </c>
      <c r="H539" s="7" t="s">
        <v>51</v>
      </c>
      <c r="I539" s="8">
        <f t="shared" si="40"/>
        <v>10689.929999999998</v>
      </c>
      <c r="J539" s="9">
        <v>20.239999999999998</v>
      </c>
      <c r="K539" s="7">
        <v>2017</v>
      </c>
      <c r="L539" s="7" t="s">
        <v>17</v>
      </c>
      <c r="M539" s="8">
        <v>356.33099999999996</v>
      </c>
      <c r="N539" s="7">
        <v>7</v>
      </c>
      <c r="O539" t="s">
        <v>33</v>
      </c>
      <c r="P539" s="2">
        <f t="shared" si="41"/>
        <v>2494.3169999999996</v>
      </c>
      <c r="Q539" s="2">
        <f t="shared" si="42"/>
        <v>74829.50999999998</v>
      </c>
      <c r="R539" s="12">
        <f>VLOOKUP(O539,'YEARLY BUDGET'!A:B,2,FALSE)</f>
        <v>9600</v>
      </c>
      <c r="S539" s="27">
        <f t="shared" si="43"/>
        <v>-65229.50999999998</v>
      </c>
      <c r="T539" t="str">
        <f t="shared" si="44"/>
        <v>UNFAVORABLE</v>
      </c>
    </row>
    <row r="540" spans="1:20" x14ac:dyDescent="0.25">
      <c r="A540" s="4">
        <v>42767</v>
      </c>
      <c r="B540" s="5">
        <v>26.39</v>
      </c>
      <c r="C540" s="6">
        <v>0.2024</v>
      </c>
      <c r="D540" s="7" t="s">
        <v>6</v>
      </c>
      <c r="E540" s="8">
        <v>2.85</v>
      </c>
      <c r="F540" s="7">
        <v>2</v>
      </c>
      <c r="G540" s="7">
        <v>4</v>
      </c>
      <c r="H540" s="7" t="s">
        <v>51</v>
      </c>
      <c r="I540" s="8">
        <f t="shared" si="40"/>
        <v>49.480000000000004</v>
      </c>
      <c r="J540" s="9">
        <v>20.239999999999998</v>
      </c>
      <c r="K540" s="7">
        <v>2017</v>
      </c>
      <c r="L540" s="7" t="s">
        <v>17</v>
      </c>
      <c r="M540" s="8">
        <v>1.6493333333333335</v>
      </c>
      <c r="N540" s="7">
        <v>10</v>
      </c>
      <c r="O540" t="s">
        <v>35</v>
      </c>
      <c r="P540" s="2">
        <f t="shared" si="41"/>
        <v>16.493333333333336</v>
      </c>
      <c r="Q540" s="2">
        <f t="shared" si="42"/>
        <v>494.80000000000007</v>
      </c>
      <c r="R540" s="12">
        <f>VLOOKUP(O540,'YEARLY BUDGET'!A:B,2,FALSE)</f>
        <v>7800</v>
      </c>
      <c r="S540" s="27">
        <f t="shared" si="43"/>
        <v>7305.2</v>
      </c>
      <c r="T540" t="str">
        <f t="shared" si="44"/>
        <v>FAVORABLE</v>
      </c>
    </row>
    <row r="541" spans="1:20" x14ac:dyDescent="0.25">
      <c r="A541" s="4">
        <v>42795</v>
      </c>
      <c r="B541" s="5">
        <v>26.4</v>
      </c>
      <c r="C541" s="6">
        <v>0.17119999999999999</v>
      </c>
      <c r="D541" s="7" t="s">
        <v>3</v>
      </c>
      <c r="E541" s="8">
        <v>1901.46739130435</v>
      </c>
      <c r="F541" s="7">
        <v>3</v>
      </c>
      <c r="G541" s="7">
        <v>4</v>
      </c>
      <c r="H541" s="7" t="s">
        <v>40</v>
      </c>
      <c r="I541" s="8">
        <f t="shared" si="40"/>
        <v>1944.98739130435</v>
      </c>
      <c r="J541" s="9">
        <v>17.119999999999997</v>
      </c>
      <c r="K541" s="7">
        <v>2017</v>
      </c>
      <c r="L541" s="7" t="s">
        <v>17</v>
      </c>
      <c r="M541" s="8">
        <v>64.832913043478328</v>
      </c>
      <c r="N541" s="7">
        <v>10</v>
      </c>
      <c r="O541" t="s">
        <v>35</v>
      </c>
      <c r="P541" s="2">
        <f t="shared" si="41"/>
        <v>648.32913043478334</v>
      </c>
      <c r="Q541" s="2">
        <f t="shared" si="42"/>
        <v>19449.873913043499</v>
      </c>
      <c r="R541" s="12">
        <f>VLOOKUP(O541,'YEARLY BUDGET'!A:B,2,FALSE)</f>
        <v>7800</v>
      </c>
      <c r="S541" s="27">
        <f t="shared" si="43"/>
        <v>-11649.873913043499</v>
      </c>
      <c r="T541" t="str">
        <f t="shared" si="44"/>
        <v>UNFAVORABLE</v>
      </c>
    </row>
    <row r="542" spans="1:20" x14ac:dyDescent="0.25">
      <c r="A542" s="4">
        <v>42795</v>
      </c>
      <c r="B542" s="5">
        <v>26.4</v>
      </c>
      <c r="C542" s="6">
        <v>0.17119999999999999</v>
      </c>
      <c r="D542" s="7" t="s">
        <v>4</v>
      </c>
      <c r="E542" s="8">
        <v>5824.6304347826099</v>
      </c>
      <c r="F542" s="7">
        <v>3</v>
      </c>
      <c r="G542" s="7">
        <v>4</v>
      </c>
      <c r="H542" s="7" t="s">
        <v>40</v>
      </c>
      <c r="I542" s="8">
        <f t="shared" si="40"/>
        <v>5868.1504347826094</v>
      </c>
      <c r="J542" s="9">
        <v>17.119999999999997</v>
      </c>
      <c r="K542" s="7">
        <v>2017</v>
      </c>
      <c r="L542" s="7" t="s">
        <v>17</v>
      </c>
      <c r="M542" s="8">
        <v>195.60501449275364</v>
      </c>
      <c r="N542" s="7">
        <v>8</v>
      </c>
      <c r="O542" t="s">
        <v>34</v>
      </c>
      <c r="P542" s="2">
        <f t="shared" si="41"/>
        <v>1564.8401159420291</v>
      </c>
      <c r="Q542" s="2">
        <f t="shared" si="42"/>
        <v>46945.203478260875</v>
      </c>
      <c r="R542" s="12">
        <f>VLOOKUP(O542,'YEARLY BUDGET'!A:B,2,FALSE)</f>
        <v>61200</v>
      </c>
      <c r="S542" s="27">
        <f t="shared" si="43"/>
        <v>14254.796521739125</v>
      </c>
      <c r="T542" t="str">
        <f t="shared" si="44"/>
        <v>FAVORABLE</v>
      </c>
    </row>
    <row r="543" spans="1:20" x14ac:dyDescent="0.25">
      <c r="A543" s="4">
        <v>42795</v>
      </c>
      <c r="B543" s="5">
        <v>26.4</v>
      </c>
      <c r="C543" s="6">
        <v>0.17119999999999999</v>
      </c>
      <c r="D543" s="7" t="s">
        <v>5</v>
      </c>
      <c r="E543" s="8">
        <v>10204.6630434783</v>
      </c>
      <c r="F543" s="7">
        <v>3</v>
      </c>
      <c r="G543" s="7">
        <v>4</v>
      </c>
      <c r="H543" s="7" t="s">
        <v>40</v>
      </c>
      <c r="I543" s="8">
        <f t="shared" si="40"/>
        <v>10248.183043478301</v>
      </c>
      <c r="J543" s="9">
        <v>17.119999999999997</v>
      </c>
      <c r="K543" s="7">
        <v>2017</v>
      </c>
      <c r="L543" s="7" t="s">
        <v>17</v>
      </c>
      <c r="M543" s="8">
        <v>341.60610144927671</v>
      </c>
      <c r="N543" s="7">
        <v>6</v>
      </c>
      <c r="O543" t="s">
        <v>32</v>
      </c>
      <c r="P543" s="2">
        <f t="shared" si="41"/>
        <v>2049.6366086956605</v>
      </c>
      <c r="Q543" s="2">
        <f t="shared" si="42"/>
        <v>61489.09826086981</v>
      </c>
      <c r="R543" s="12">
        <f>VLOOKUP(O543,'YEARLY BUDGET'!A:B,2,FALSE)</f>
        <v>37500</v>
      </c>
      <c r="S543" s="27">
        <f t="shared" si="43"/>
        <v>-23989.09826086981</v>
      </c>
      <c r="T543" t="str">
        <f t="shared" si="44"/>
        <v>UNFAVORABLE</v>
      </c>
    </row>
    <row r="544" spans="1:20" x14ac:dyDescent="0.25">
      <c r="A544" s="4">
        <v>42795</v>
      </c>
      <c r="B544" s="5">
        <v>26.4</v>
      </c>
      <c r="C544" s="6">
        <v>0.17119999999999999</v>
      </c>
      <c r="D544" s="7" t="s">
        <v>6</v>
      </c>
      <c r="E544" s="8">
        <v>2.88</v>
      </c>
      <c r="F544" s="7">
        <v>3</v>
      </c>
      <c r="G544" s="7">
        <v>4</v>
      </c>
      <c r="H544" s="7" t="s">
        <v>40</v>
      </c>
      <c r="I544" s="8">
        <f t="shared" si="40"/>
        <v>46.399999999999991</v>
      </c>
      <c r="J544" s="9">
        <v>17.119999999999997</v>
      </c>
      <c r="K544" s="7">
        <v>2017</v>
      </c>
      <c r="L544" s="7" t="s">
        <v>17</v>
      </c>
      <c r="M544" s="8">
        <v>1.5466666666666664</v>
      </c>
      <c r="N544" s="7">
        <v>5</v>
      </c>
      <c r="O544" t="s">
        <v>31</v>
      </c>
      <c r="P544" s="2">
        <f t="shared" si="41"/>
        <v>7.7333333333333325</v>
      </c>
      <c r="Q544" s="2">
        <f t="shared" si="42"/>
        <v>231.99999999999997</v>
      </c>
      <c r="R544" s="12">
        <f>VLOOKUP(O544,'YEARLY BUDGET'!A:B,2,FALSE)</f>
        <v>82000</v>
      </c>
      <c r="S544" s="27">
        <f t="shared" si="43"/>
        <v>81768</v>
      </c>
      <c r="T544" t="str">
        <f t="shared" si="44"/>
        <v>FAVORABLE</v>
      </c>
    </row>
    <row r="545" spans="1:20" x14ac:dyDescent="0.25">
      <c r="A545" s="4">
        <v>42826</v>
      </c>
      <c r="B545" s="5">
        <v>26.53</v>
      </c>
      <c r="C545" s="6">
        <v>0.27210000000000001</v>
      </c>
      <c r="D545" s="7" t="s">
        <v>3</v>
      </c>
      <c r="E545" s="8">
        <v>1921.2222222222199</v>
      </c>
      <c r="F545" s="7">
        <v>4</v>
      </c>
      <c r="G545" s="7">
        <v>7</v>
      </c>
      <c r="H545" s="7" t="s">
        <v>41</v>
      </c>
      <c r="I545" s="8">
        <f t="shared" si="40"/>
        <v>1974.9622222222199</v>
      </c>
      <c r="J545" s="9">
        <v>27.21</v>
      </c>
      <c r="K545" s="7">
        <v>2017</v>
      </c>
      <c r="L545" s="7" t="s">
        <v>20</v>
      </c>
      <c r="M545" s="8">
        <v>65.832074074074001</v>
      </c>
      <c r="N545" s="7">
        <v>6</v>
      </c>
      <c r="O545" t="s">
        <v>32</v>
      </c>
      <c r="P545" s="2">
        <f t="shared" si="41"/>
        <v>394.992444444444</v>
      </c>
      <c r="Q545" s="2">
        <f t="shared" si="42"/>
        <v>11849.77333333332</v>
      </c>
      <c r="R545" s="12">
        <f>VLOOKUP(O545,'YEARLY BUDGET'!A:B,2,FALSE)</f>
        <v>37500</v>
      </c>
      <c r="S545" s="27">
        <f t="shared" si="43"/>
        <v>25650.22666666668</v>
      </c>
      <c r="T545" t="str">
        <f t="shared" si="44"/>
        <v>FAVORABLE</v>
      </c>
    </row>
    <row r="546" spans="1:20" x14ac:dyDescent="0.25">
      <c r="A546" s="4">
        <v>42826</v>
      </c>
      <c r="B546" s="5">
        <v>26.53</v>
      </c>
      <c r="C546" s="6">
        <v>0.27210000000000001</v>
      </c>
      <c r="D546" s="7" t="s">
        <v>4</v>
      </c>
      <c r="E546" s="8">
        <v>5683.9027777777801</v>
      </c>
      <c r="F546" s="7">
        <v>4</v>
      </c>
      <c r="G546" s="7">
        <v>7</v>
      </c>
      <c r="H546" s="7" t="s">
        <v>41</v>
      </c>
      <c r="I546" s="8">
        <f t="shared" si="40"/>
        <v>5737.6427777777799</v>
      </c>
      <c r="J546" s="9">
        <v>27.21</v>
      </c>
      <c r="K546" s="7">
        <v>2017</v>
      </c>
      <c r="L546" s="7" t="s">
        <v>20</v>
      </c>
      <c r="M546" s="8">
        <v>191.25475925925932</v>
      </c>
      <c r="N546" s="7">
        <v>10</v>
      </c>
      <c r="O546" t="s">
        <v>35</v>
      </c>
      <c r="P546" s="2">
        <f t="shared" si="41"/>
        <v>1912.5475925925932</v>
      </c>
      <c r="Q546" s="2">
        <f t="shared" si="42"/>
        <v>57376.427777777797</v>
      </c>
      <c r="R546" s="12">
        <f>VLOOKUP(O546,'YEARLY BUDGET'!A:B,2,FALSE)</f>
        <v>7800</v>
      </c>
      <c r="S546" s="27">
        <f t="shared" si="43"/>
        <v>-49576.427777777797</v>
      </c>
      <c r="T546" t="str">
        <f t="shared" si="44"/>
        <v>UNFAVORABLE</v>
      </c>
    </row>
    <row r="547" spans="1:20" x14ac:dyDescent="0.25">
      <c r="A547" s="4">
        <v>42826</v>
      </c>
      <c r="B547" s="5">
        <v>26.53</v>
      </c>
      <c r="C547" s="6">
        <v>0.27210000000000001</v>
      </c>
      <c r="D547" s="7" t="s">
        <v>5</v>
      </c>
      <c r="E547" s="8">
        <v>9609.2777777777792</v>
      </c>
      <c r="F547" s="7">
        <v>4</v>
      </c>
      <c r="G547" s="7">
        <v>7</v>
      </c>
      <c r="H547" s="7" t="s">
        <v>41</v>
      </c>
      <c r="I547" s="8">
        <f t="shared" si="40"/>
        <v>9663.017777777779</v>
      </c>
      <c r="J547" s="9">
        <v>27.21</v>
      </c>
      <c r="K547" s="7">
        <v>2017</v>
      </c>
      <c r="L547" s="7" t="s">
        <v>20</v>
      </c>
      <c r="M547" s="8">
        <v>322.10059259259265</v>
      </c>
      <c r="N547" s="7">
        <v>9</v>
      </c>
      <c r="O547" t="s">
        <v>35</v>
      </c>
      <c r="P547" s="2">
        <f t="shared" si="41"/>
        <v>2898.9053333333341</v>
      </c>
      <c r="Q547" s="2">
        <f t="shared" si="42"/>
        <v>86967.160000000018</v>
      </c>
      <c r="R547" s="12">
        <f>VLOOKUP(O547,'YEARLY BUDGET'!A:B,2,FALSE)</f>
        <v>7800</v>
      </c>
      <c r="S547" s="27">
        <f t="shared" si="43"/>
        <v>-79167.160000000018</v>
      </c>
      <c r="T547" t="str">
        <f t="shared" si="44"/>
        <v>UNFAVORABLE</v>
      </c>
    </row>
    <row r="548" spans="1:20" x14ac:dyDescent="0.25">
      <c r="A548" s="4">
        <v>42826</v>
      </c>
      <c r="B548" s="5">
        <v>26.53</v>
      </c>
      <c r="C548" s="6">
        <v>0.27210000000000001</v>
      </c>
      <c r="D548" s="7" t="s">
        <v>6</v>
      </c>
      <c r="E548" s="8">
        <v>3.1</v>
      </c>
      <c r="F548" s="7">
        <v>4</v>
      </c>
      <c r="G548" s="7">
        <v>7</v>
      </c>
      <c r="H548" s="7" t="s">
        <v>41</v>
      </c>
      <c r="I548" s="8">
        <f t="shared" si="40"/>
        <v>56.84</v>
      </c>
      <c r="J548" s="9">
        <v>27.21</v>
      </c>
      <c r="K548" s="7">
        <v>2017</v>
      </c>
      <c r="L548" s="7" t="s">
        <v>20</v>
      </c>
      <c r="M548" s="8">
        <v>1.8946666666666667</v>
      </c>
      <c r="N548" s="7">
        <v>1</v>
      </c>
      <c r="O548" t="s">
        <v>27</v>
      </c>
      <c r="P548" s="2">
        <f t="shared" si="41"/>
        <v>1.8946666666666667</v>
      </c>
      <c r="Q548" s="2">
        <f t="shared" si="42"/>
        <v>56.84</v>
      </c>
      <c r="R548" s="12">
        <f>VLOOKUP(O548,'YEARLY BUDGET'!A:B,2,FALSE)</f>
        <v>28000</v>
      </c>
      <c r="S548" s="27">
        <f t="shared" si="43"/>
        <v>27943.16</v>
      </c>
      <c r="T548" t="str">
        <f t="shared" si="44"/>
        <v>FAVORABLE</v>
      </c>
    </row>
    <row r="549" spans="1:20" x14ac:dyDescent="0.25">
      <c r="A549" s="4">
        <v>42856</v>
      </c>
      <c r="B549" s="5">
        <v>26.5</v>
      </c>
      <c r="C549" s="6">
        <v>0.1898</v>
      </c>
      <c r="D549" s="7" t="s">
        <v>3</v>
      </c>
      <c r="E549" s="8">
        <v>1913.0238095238101</v>
      </c>
      <c r="F549" s="7">
        <v>5</v>
      </c>
      <c r="G549" s="7">
        <v>2</v>
      </c>
      <c r="H549" s="7" t="s">
        <v>42</v>
      </c>
      <c r="I549" s="8">
        <f t="shared" si="40"/>
        <v>1958.5038095238101</v>
      </c>
      <c r="J549" s="9">
        <v>18.98</v>
      </c>
      <c r="K549" s="7">
        <v>2017</v>
      </c>
      <c r="L549" s="7" t="s">
        <v>15</v>
      </c>
      <c r="M549" s="8">
        <v>65.283460317460339</v>
      </c>
      <c r="N549" s="7">
        <v>6</v>
      </c>
      <c r="O549" t="s">
        <v>32</v>
      </c>
      <c r="P549" s="2">
        <f t="shared" si="41"/>
        <v>391.70076190476203</v>
      </c>
      <c r="Q549" s="2">
        <f t="shared" si="42"/>
        <v>11751.022857142862</v>
      </c>
      <c r="R549" s="12">
        <f>VLOOKUP(O549,'YEARLY BUDGET'!A:B,2,FALSE)</f>
        <v>37500</v>
      </c>
      <c r="S549" s="27">
        <f t="shared" si="43"/>
        <v>25748.97714285714</v>
      </c>
      <c r="T549" t="str">
        <f t="shared" si="44"/>
        <v>FAVORABLE</v>
      </c>
    </row>
    <row r="550" spans="1:20" x14ac:dyDescent="0.25">
      <c r="A550" s="4">
        <v>42856</v>
      </c>
      <c r="B550" s="5">
        <v>26.5</v>
      </c>
      <c r="C550" s="6">
        <v>0.1898</v>
      </c>
      <c r="D550" s="7" t="s">
        <v>4</v>
      </c>
      <c r="E550" s="8">
        <v>5599.5595238095202</v>
      </c>
      <c r="F550" s="7">
        <v>5</v>
      </c>
      <c r="G550" s="7">
        <v>2</v>
      </c>
      <c r="H550" s="7" t="s">
        <v>42</v>
      </c>
      <c r="I550" s="8">
        <f t="shared" si="40"/>
        <v>5645.0395238095198</v>
      </c>
      <c r="J550" s="9">
        <v>18.98</v>
      </c>
      <c r="K550" s="7">
        <v>2017</v>
      </c>
      <c r="L550" s="7" t="s">
        <v>15</v>
      </c>
      <c r="M550" s="8">
        <v>188.16798412698398</v>
      </c>
      <c r="N550" s="7">
        <v>6</v>
      </c>
      <c r="O550" t="s">
        <v>32</v>
      </c>
      <c r="P550" s="2">
        <f t="shared" si="41"/>
        <v>1129.0079047619038</v>
      </c>
      <c r="Q550" s="2">
        <f t="shared" si="42"/>
        <v>33870.237142857113</v>
      </c>
      <c r="R550" s="12">
        <f>VLOOKUP(O550,'YEARLY BUDGET'!A:B,2,FALSE)</f>
        <v>37500</v>
      </c>
      <c r="S550" s="27">
        <f t="shared" si="43"/>
        <v>3629.7628571428868</v>
      </c>
      <c r="T550" t="str">
        <f t="shared" si="44"/>
        <v>FAVORABLE</v>
      </c>
    </row>
    <row r="551" spans="1:20" x14ac:dyDescent="0.25">
      <c r="A551" s="4">
        <v>42856</v>
      </c>
      <c r="B551" s="5">
        <v>26.5</v>
      </c>
      <c r="C551" s="6">
        <v>0.1898</v>
      </c>
      <c r="D551" s="7" t="s">
        <v>5</v>
      </c>
      <c r="E551" s="8">
        <v>9155.1190476190495</v>
      </c>
      <c r="F551" s="7">
        <v>5</v>
      </c>
      <c r="G551" s="7">
        <v>2</v>
      </c>
      <c r="H551" s="7" t="s">
        <v>42</v>
      </c>
      <c r="I551" s="8">
        <f t="shared" si="40"/>
        <v>9200.5990476190491</v>
      </c>
      <c r="J551" s="9">
        <v>18.98</v>
      </c>
      <c r="K551" s="7">
        <v>2017</v>
      </c>
      <c r="L551" s="7" t="s">
        <v>15</v>
      </c>
      <c r="M551" s="8">
        <v>306.68663492063496</v>
      </c>
      <c r="N551" s="7">
        <v>3</v>
      </c>
      <c r="O551" t="s">
        <v>29</v>
      </c>
      <c r="P551" s="2">
        <f t="shared" si="41"/>
        <v>920.05990476190482</v>
      </c>
      <c r="Q551" s="2">
        <f t="shared" si="42"/>
        <v>27601.797142857144</v>
      </c>
      <c r="R551" s="12">
        <f>VLOOKUP(O551,'YEARLY BUDGET'!A:B,2,FALSE)</f>
        <v>14750</v>
      </c>
      <c r="S551" s="27">
        <f t="shared" si="43"/>
        <v>-12851.797142857144</v>
      </c>
      <c r="T551" t="str">
        <f t="shared" si="44"/>
        <v>UNFAVORABLE</v>
      </c>
    </row>
    <row r="552" spans="1:20" x14ac:dyDescent="0.25">
      <c r="A552" s="4">
        <v>42856</v>
      </c>
      <c r="B552" s="5">
        <v>26.5</v>
      </c>
      <c r="C552" s="6">
        <v>0.1898</v>
      </c>
      <c r="D552" s="7" t="s">
        <v>6</v>
      </c>
      <c r="E552" s="8">
        <v>3.15</v>
      </c>
      <c r="F552" s="7">
        <v>5</v>
      </c>
      <c r="G552" s="7">
        <v>2</v>
      </c>
      <c r="H552" s="7" t="s">
        <v>42</v>
      </c>
      <c r="I552" s="8">
        <f t="shared" si="40"/>
        <v>48.629999999999995</v>
      </c>
      <c r="J552" s="9">
        <v>18.98</v>
      </c>
      <c r="K552" s="7">
        <v>2017</v>
      </c>
      <c r="L552" s="7" t="s">
        <v>15</v>
      </c>
      <c r="M552" s="8">
        <v>1.6209999999999998</v>
      </c>
      <c r="N552" s="7">
        <v>7</v>
      </c>
      <c r="O552" t="s">
        <v>33</v>
      </c>
      <c r="P552" s="2">
        <f t="shared" si="41"/>
        <v>11.346999999999998</v>
      </c>
      <c r="Q552" s="2">
        <f t="shared" si="42"/>
        <v>340.40999999999991</v>
      </c>
      <c r="R552" s="12">
        <f>VLOOKUP(O552,'YEARLY BUDGET'!A:B,2,FALSE)</f>
        <v>9600</v>
      </c>
      <c r="S552" s="27">
        <f t="shared" si="43"/>
        <v>9259.59</v>
      </c>
      <c r="T552" t="str">
        <f t="shared" si="44"/>
        <v>FAVORABLE</v>
      </c>
    </row>
    <row r="553" spans="1:20" x14ac:dyDescent="0.25">
      <c r="A553" s="4">
        <v>42887</v>
      </c>
      <c r="B553" s="5">
        <v>26.52</v>
      </c>
      <c r="C553" s="6">
        <v>0.19220000000000001</v>
      </c>
      <c r="D553" s="7" t="s">
        <v>3</v>
      </c>
      <c r="E553" s="8">
        <v>1885.28636363636</v>
      </c>
      <c r="F553" s="7">
        <v>6</v>
      </c>
      <c r="G553" s="7">
        <v>5</v>
      </c>
      <c r="H553" s="7" t="s">
        <v>43</v>
      </c>
      <c r="I553" s="8">
        <f t="shared" si="40"/>
        <v>1931.02636363636</v>
      </c>
      <c r="J553" s="9">
        <v>19.220000000000002</v>
      </c>
      <c r="K553" s="7">
        <v>2017</v>
      </c>
      <c r="L553" s="7" t="s">
        <v>18</v>
      </c>
      <c r="M553" s="8">
        <v>64.367545454545336</v>
      </c>
      <c r="N553" s="7">
        <v>2</v>
      </c>
      <c r="O553" t="s">
        <v>28</v>
      </c>
      <c r="P553" s="2">
        <f t="shared" si="41"/>
        <v>128.73509090909067</v>
      </c>
      <c r="Q553" s="2">
        <f t="shared" si="42"/>
        <v>3862.0527272727204</v>
      </c>
      <c r="R553" s="12">
        <f>VLOOKUP(O553,'YEARLY BUDGET'!A:B,2,FALSE)</f>
        <v>16500</v>
      </c>
      <c r="S553" s="27">
        <f t="shared" si="43"/>
        <v>12637.947272727281</v>
      </c>
      <c r="T553" t="str">
        <f t="shared" si="44"/>
        <v>FAVORABLE</v>
      </c>
    </row>
    <row r="554" spans="1:20" x14ac:dyDescent="0.25">
      <c r="A554" s="4">
        <v>42887</v>
      </c>
      <c r="B554" s="5">
        <v>26.52</v>
      </c>
      <c r="C554" s="6">
        <v>0.19220000000000001</v>
      </c>
      <c r="D554" s="7" t="s">
        <v>4</v>
      </c>
      <c r="E554" s="8">
        <v>5719.7613636363603</v>
      </c>
      <c r="F554" s="7">
        <v>6</v>
      </c>
      <c r="G554" s="7">
        <v>5</v>
      </c>
      <c r="H554" s="7" t="s">
        <v>43</v>
      </c>
      <c r="I554" s="8">
        <f t="shared" si="40"/>
        <v>5765.501363636361</v>
      </c>
      <c r="J554" s="9">
        <v>19.220000000000002</v>
      </c>
      <c r="K554" s="7">
        <v>2017</v>
      </c>
      <c r="L554" s="7" t="s">
        <v>18</v>
      </c>
      <c r="M554" s="8">
        <v>192.18337878787869</v>
      </c>
      <c r="N554" s="7">
        <v>9</v>
      </c>
      <c r="O554" t="s">
        <v>35</v>
      </c>
      <c r="P554" s="2">
        <f t="shared" si="41"/>
        <v>1729.6504090909082</v>
      </c>
      <c r="Q554" s="2">
        <f t="shared" si="42"/>
        <v>51889.512272727246</v>
      </c>
      <c r="R554" s="12">
        <f>VLOOKUP(O554,'YEARLY BUDGET'!A:B,2,FALSE)</f>
        <v>7800</v>
      </c>
      <c r="S554" s="27">
        <f t="shared" si="43"/>
        <v>-44089.512272727246</v>
      </c>
      <c r="T554" t="str">
        <f t="shared" si="44"/>
        <v>UNFAVORABLE</v>
      </c>
    </row>
    <row r="555" spans="1:20" x14ac:dyDescent="0.25">
      <c r="A555" s="4">
        <v>42887</v>
      </c>
      <c r="B555" s="5">
        <v>26.52</v>
      </c>
      <c r="C555" s="6">
        <v>0.19220000000000001</v>
      </c>
      <c r="D555" s="7" t="s">
        <v>5</v>
      </c>
      <c r="E555" s="8">
        <v>8931.7613636363603</v>
      </c>
      <c r="F555" s="7">
        <v>6</v>
      </c>
      <c r="G555" s="7">
        <v>5</v>
      </c>
      <c r="H555" s="7" t="s">
        <v>43</v>
      </c>
      <c r="I555" s="8">
        <f t="shared" si="40"/>
        <v>8977.5013636363601</v>
      </c>
      <c r="J555" s="9">
        <v>19.220000000000002</v>
      </c>
      <c r="K555" s="7">
        <v>2017</v>
      </c>
      <c r="L555" s="7" t="s">
        <v>18</v>
      </c>
      <c r="M555" s="8">
        <v>299.25004545454533</v>
      </c>
      <c r="N555" s="7">
        <v>8</v>
      </c>
      <c r="O555" t="s">
        <v>34</v>
      </c>
      <c r="P555" s="2">
        <f t="shared" si="41"/>
        <v>2394.0003636363626</v>
      </c>
      <c r="Q555" s="2">
        <f t="shared" si="42"/>
        <v>71820.010909090881</v>
      </c>
      <c r="R555" s="12">
        <f>VLOOKUP(O555,'YEARLY BUDGET'!A:B,2,FALSE)</f>
        <v>61200</v>
      </c>
      <c r="S555" s="27">
        <f t="shared" si="43"/>
        <v>-10620.010909090881</v>
      </c>
      <c r="T555" t="str">
        <f t="shared" si="44"/>
        <v>UNFAVORABLE</v>
      </c>
    </row>
    <row r="556" spans="1:20" x14ac:dyDescent="0.25">
      <c r="A556" s="4">
        <v>42887</v>
      </c>
      <c r="B556" s="5">
        <v>26.52</v>
      </c>
      <c r="C556" s="6">
        <v>0.19220000000000001</v>
      </c>
      <c r="D556" s="7" t="s">
        <v>6</v>
      </c>
      <c r="E556" s="8">
        <v>2.98</v>
      </c>
      <c r="F556" s="7">
        <v>6</v>
      </c>
      <c r="G556" s="7">
        <v>5</v>
      </c>
      <c r="H556" s="7" t="s">
        <v>43</v>
      </c>
      <c r="I556" s="8">
        <f t="shared" si="40"/>
        <v>48.72</v>
      </c>
      <c r="J556" s="9">
        <v>19.220000000000002</v>
      </c>
      <c r="K556" s="7">
        <v>2017</v>
      </c>
      <c r="L556" s="7" t="s">
        <v>18</v>
      </c>
      <c r="M556" s="8">
        <v>1.6239999999999999</v>
      </c>
      <c r="N556" s="7">
        <v>1</v>
      </c>
      <c r="O556" t="s">
        <v>27</v>
      </c>
      <c r="P556" s="2">
        <f t="shared" si="41"/>
        <v>1.6239999999999999</v>
      </c>
      <c r="Q556" s="2">
        <f t="shared" si="42"/>
        <v>48.72</v>
      </c>
      <c r="R556" s="12">
        <f>VLOOKUP(O556,'YEARLY BUDGET'!A:B,2,FALSE)</f>
        <v>28000</v>
      </c>
      <c r="S556" s="27">
        <f t="shared" si="43"/>
        <v>27951.279999999999</v>
      </c>
      <c r="T556" t="str">
        <f t="shared" si="44"/>
        <v>FAVORABLE</v>
      </c>
    </row>
    <row r="557" spans="1:20" x14ac:dyDescent="0.25">
      <c r="A557" s="4">
        <v>42917</v>
      </c>
      <c r="B557" s="5">
        <v>26.63</v>
      </c>
      <c r="C557" s="6">
        <v>0.1794</v>
      </c>
      <c r="D557" s="7" t="s">
        <v>3</v>
      </c>
      <c r="E557" s="8">
        <v>1902.9642857142901</v>
      </c>
      <c r="F557" s="7">
        <v>7</v>
      </c>
      <c r="G557" s="7">
        <v>7</v>
      </c>
      <c r="H557" s="7" t="s">
        <v>44</v>
      </c>
      <c r="I557" s="8">
        <f t="shared" si="40"/>
        <v>1947.5342857142903</v>
      </c>
      <c r="J557" s="9">
        <v>17.940000000000001</v>
      </c>
      <c r="K557" s="7">
        <v>2017</v>
      </c>
      <c r="L557" s="7" t="s">
        <v>20</v>
      </c>
      <c r="M557" s="8">
        <v>64.91780952380968</v>
      </c>
      <c r="N557" s="7">
        <v>10</v>
      </c>
      <c r="O557" t="s">
        <v>35</v>
      </c>
      <c r="P557" s="2">
        <f t="shared" si="41"/>
        <v>649.17809523809683</v>
      </c>
      <c r="Q557" s="2">
        <f t="shared" si="42"/>
        <v>19475.342857142903</v>
      </c>
      <c r="R557" s="12">
        <f>VLOOKUP(O557,'YEARLY BUDGET'!A:B,2,FALSE)</f>
        <v>7800</v>
      </c>
      <c r="S557" s="27">
        <f t="shared" si="43"/>
        <v>-11675.342857142903</v>
      </c>
      <c r="T557" t="str">
        <f t="shared" si="44"/>
        <v>UNFAVORABLE</v>
      </c>
    </row>
    <row r="558" spans="1:20" x14ac:dyDescent="0.25">
      <c r="A558" s="4">
        <v>42917</v>
      </c>
      <c r="B558" s="5">
        <v>26.63</v>
      </c>
      <c r="C558" s="6">
        <v>0.1794</v>
      </c>
      <c r="D558" s="7" t="s">
        <v>4</v>
      </c>
      <c r="E558" s="8">
        <v>5985.1190476190504</v>
      </c>
      <c r="F558" s="7">
        <v>7</v>
      </c>
      <c r="G558" s="7">
        <v>7</v>
      </c>
      <c r="H558" s="7" t="s">
        <v>44</v>
      </c>
      <c r="I558" s="8">
        <f t="shared" si="40"/>
        <v>6029.6890476190501</v>
      </c>
      <c r="J558" s="9">
        <v>17.940000000000001</v>
      </c>
      <c r="K558" s="7">
        <v>2017</v>
      </c>
      <c r="L558" s="7" t="s">
        <v>20</v>
      </c>
      <c r="M558" s="8">
        <v>200.98963492063501</v>
      </c>
      <c r="N558" s="7">
        <v>5</v>
      </c>
      <c r="O558" t="s">
        <v>31</v>
      </c>
      <c r="P558" s="2">
        <f t="shared" si="41"/>
        <v>1004.9481746031751</v>
      </c>
      <c r="Q558" s="2">
        <f t="shared" si="42"/>
        <v>30148.445238095253</v>
      </c>
      <c r="R558" s="12">
        <f>VLOOKUP(O558,'YEARLY BUDGET'!A:B,2,FALSE)</f>
        <v>82000</v>
      </c>
      <c r="S558" s="27">
        <f t="shared" si="43"/>
        <v>51851.554761904743</v>
      </c>
      <c r="T558" t="str">
        <f t="shared" si="44"/>
        <v>FAVORABLE</v>
      </c>
    </row>
    <row r="559" spans="1:20" x14ac:dyDescent="0.25">
      <c r="A559" s="4">
        <v>42917</v>
      </c>
      <c r="B559" s="5">
        <v>26.63</v>
      </c>
      <c r="C559" s="6">
        <v>0.1794</v>
      </c>
      <c r="D559" s="7" t="s">
        <v>5</v>
      </c>
      <c r="E559" s="8">
        <v>9491.3928571428605</v>
      </c>
      <c r="F559" s="7">
        <v>7</v>
      </c>
      <c r="G559" s="7">
        <v>7</v>
      </c>
      <c r="H559" s="7" t="s">
        <v>44</v>
      </c>
      <c r="I559" s="8">
        <f t="shared" si="40"/>
        <v>9535.9628571428602</v>
      </c>
      <c r="J559" s="9">
        <v>17.940000000000001</v>
      </c>
      <c r="K559" s="7">
        <v>2017</v>
      </c>
      <c r="L559" s="7" t="s">
        <v>20</v>
      </c>
      <c r="M559" s="8">
        <v>317.86542857142865</v>
      </c>
      <c r="N559" s="7">
        <v>6</v>
      </c>
      <c r="O559" t="s">
        <v>32</v>
      </c>
      <c r="P559" s="2">
        <f t="shared" si="41"/>
        <v>1907.1925714285719</v>
      </c>
      <c r="Q559" s="2">
        <f t="shared" si="42"/>
        <v>57215.777142857158</v>
      </c>
      <c r="R559" s="12">
        <f>VLOOKUP(O559,'YEARLY BUDGET'!A:B,2,FALSE)</f>
        <v>37500</v>
      </c>
      <c r="S559" s="27">
        <f t="shared" si="43"/>
        <v>-19715.777142857158</v>
      </c>
      <c r="T559" t="str">
        <f t="shared" si="44"/>
        <v>UNFAVORABLE</v>
      </c>
    </row>
    <row r="560" spans="1:20" x14ac:dyDescent="0.25">
      <c r="A560" s="4">
        <v>42917</v>
      </c>
      <c r="B560" s="5">
        <v>26.63</v>
      </c>
      <c r="C560" s="6">
        <v>0.1794</v>
      </c>
      <c r="D560" s="7" t="s">
        <v>6</v>
      </c>
      <c r="E560" s="8">
        <v>2.98</v>
      </c>
      <c r="F560" s="7">
        <v>7</v>
      </c>
      <c r="G560" s="7">
        <v>7</v>
      </c>
      <c r="H560" s="7" t="s">
        <v>44</v>
      </c>
      <c r="I560" s="8">
        <f t="shared" si="40"/>
        <v>47.55</v>
      </c>
      <c r="J560" s="9">
        <v>17.940000000000001</v>
      </c>
      <c r="K560" s="7">
        <v>2017</v>
      </c>
      <c r="L560" s="7" t="s">
        <v>20</v>
      </c>
      <c r="M560" s="8">
        <v>1.585</v>
      </c>
      <c r="N560" s="7">
        <v>6</v>
      </c>
      <c r="O560" t="s">
        <v>32</v>
      </c>
      <c r="P560" s="2">
        <f t="shared" si="41"/>
        <v>9.51</v>
      </c>
      <c r="Q560" s="2">
        <f t="shared" si="42"/>
        <v>285.3</v>
      </c>
      <c r="R560" s="12">
        <f>VLOOKUP(O560,'YEARLY BUDGET'!A:B,2,FALSE)</f>
        <v>37500</v>
      </c>
      <c r="S560" s="27">
        <f t="shared" si="43"/>
        <v>37214.699999999997</v>
      </c>
      <c r="T560" t="str">
        <f t="shared" si="44"/>
        <v>FAVORABLE</v>
      </c>
    </row>
    <row r="561" spans="1:20" x14ac:dyDescent="0.25">
      <c r="A561" s="4">
        <v>42948</v>
      </c>
      <c r="B561" s="5">
        <v>26.56</v>
      </c>
      <c r="C561" s="6">
        <v>0.17899999999999999</v>
      </c>
      <c r="D561" s="7" t="s">
        <v>3</v>
      </c>
      <c r="E561" s="8">
        <v>2030.0113636363601</v>
      </c>
      <c r="F561" s="7">
        <v>8</v>
      </c>
      <c r="G561" s="7">
        <v>3</v>
      </c>
      <c r="H561" s="7" t="s">
        <v>45</v>
      </c>
      <c r="I561" s="8">
        <f t="shared" si="40"/>
        <v>2074.4713636363604</v>
      </c>
      <c r="J561" s="9">
        <v>17.899999999999999</v>
      </c>
      <c r="K561" s="7">
        <v>2017</v>
      </c>
      <c r="L561" s="7" t="s">
        <v>16</v>
      </c>
      <c r="M561" s="8">
        <v>69.149045454545345</v>
      </c>
      <c r="N561" s="7">
        <v>8</v>
      </c>
      <c r="O561" t="s">
        <v>34</v>
      </c>
      <c r="P561" s="2">
        <f t="shared" si="41"/>
        <v>553.19236363636276</v>
      </c>
      <c r="Q561" s="2">
        <f t="shared" si="42"/>
        <v>16595.770909090883</v>
      </c>
      <c r="R561" s="12">
        <f>VLOOKUP(O561,'YEARLY BUDGET'!A:B,2,FALSE)</f>
        <v>61200</v>
      </c>
      <c r="S561" s="27">
        <f t="shared" si="43"/>
        <v>44604.229090909117</v>
      </c>
      <c r="T561" t="str">
        <f t="shared" si="44"/>
        <v>FAVORABLE</v>
      </c>
    </row>
    <row r="562" spans="1:20" x14ac:dyDescent="0.25">
      <c r="A562" s="4">
        <v>42948</v>
      </c>
      <c r="B562" s="5">
        <v>26.56</v>
      </c>
      <c r="C562" s="6">
        <v>0.17899999999999999</v>
      </c>
      <c r="D562" s="7" t="s">
        <v>4</v>
      </c>
      <c r="E562" s="8">
        <v>6485.625</v>
      </c>
      <c r="F562" s="7">
        <v>8</v>
      </c>
      <c r="G562" s="7">
        <v>3</v>
      </c>
      <c r="H562" s="7" t="s">
        <v>45</v>
      </c>
      <c r="I562" s="8">
        <f t="shared" si="40"/>
        <v>6530.085</v>
      </c>
      <c r="J562" s="9">
        <v>17.899999999999999</v>
      </c>
      <c r="K562" s="7">
        <v>2017</v>
      </c>
      <c r="L562" s="7" t="s">
        <v>16</v>
      </c>
      <c r="M562" s="8">
        <v>217.6695</v>
      </c>
      <c r="N562" s="7">
        <v>7</v>
      </c>
      <c r="O562" t="s">
        <v>33</v>
      </c>
      <c r="P562" s="2">
        <f t="shared" si="41"/>
        <v>1523.6865</v>
      </c>
      <c r="Q562" s="2">
        <f t="shared" si="42"/>
        <v>45710.595000000001</v>
      </c>
      <c r="R562" s="12">
        <f>VLOOKUP(O562,'YEARLY BUDGET'!A:B,2,FALSE)</f>
        <v>9600</v>
      </c>
      <c r="S562" s="27">
        <f t="shared" si="43"/>
        <v>-36110.595000000001</v>
      </c>
      <c r="T562" t="str">
        <f t="shared" si="44"/>
        <v>UNFAVORABLE</v>
      </c>
    </row>
    <row r="563" spans="1:20" x14ac:dyDescent="0.25">
      <c r="A563" s="4">
        <v>42948</v>
      </c>
      <c r="B563" s="5">
        <v>26.56</v>
      </c>
      <c r="C563" s="6">
        <v>0.17899999999999999</v>
      </c>
      <c r="D563" s="7" t="s">
        <v>5</v>
      </c>
      <c r="E563" s="8">
        <v>10889.977272727299</v>
      </c>
      <c r="F563" s="7">
        <v>8</v>
      </c>
      <c r="G563" s="7">
        <v>3</v>
      </c>
      <c r="H563" s="7" t="s">
        <v>45</v>
      </c>
      <c r="I563" s="8">
        <f t="shared" si="40"/>
        <v>10934.437272727298</v>
      </c>
      <c r="J563" s="9">
        <v>17.899999999999999</v>
      </c>
      <c r="K563" s="7">
        <v>2017</v>
      </c>
      <c r="L563" s="7" t="s">
        <v>16</v>
      </c>
      <c r="M563" s="8">
        <v>364.48124242424331</v>
      </c>
      <c r="N563" s="7">
        <v>7</v>
      </c>
      <c r="O563" t="s">
        <v>33</v>
      </c>
      <c r="P563" s="2">
        <f t="shared" si="41"/>
        <v>2551.3686969697033</v>
      </c>
      <c r="Q563" s="2">
        <f t="shared" si="42"/>
        <v>76541.060909091102</v>
      </c>
      <c r="R563" s="12">
        <f>VLOOKUP(O563,'YEARLY BUDGET'!A:B,2,FALSE)</f>
        <v>9600</v>
      </c>
      <c r="S563" s="27">
        <f t="shared" si="43"/>
        <v>-66941.060909091102</v>
      </c>
      <c r="T563" t="str">
        <f t="shared" si="44"/>
        <v>UNFAVORABLE</v>
      </c>
    </row>
    <row r="564" spans="1:20" x14ac:dyDescent="0.25">
      <c r="A564" s="4">
        <v>42948</v>
      </c>
      <c r="B564" s="5">
        <v>26.56</v>
      </c>
      <c r="C564" s="6">
        <v>0.17899999999999999</v>
      </c>
      <c r="D564" s="7" t="s">
        <v>6</v>
      </c>
      <c r="E564" s="8">
        <v>2.9</v>
      </c>
      <c r="F564" s="7">
        <v>8</v>
      </c>
      <c r="G564" s="7">
        <v>3</v>
      </c>
      <c r="H564" s="7" t="s">
        <v>45</v>
      </c>
      <c r="I564" s="8">
        <f t="shared" si="40"/>
        <v>47.36</v>
      </c>
      <c r="J564" s="9">
        <v>17.899999999999999</v>
      </c>
      <c r="K564" s="7">
        <v>2017</v>
      </c>
      <c r="L564" s="7" t="s">
        <v>16</v>
      </c>
      <c r="M564" s="8">
        <v>1.5786666666666667</v>
      </c>
      <c r="N564" s="7">
        <v>1</v>
      </c>
      <c r="O564" t="s">
        <v>27</v>
      </c>
      <c r="P564" s="2">
        <f t="shared" si="41"/>
        <v>1.5786666666666667</v>
      </c>
      <c r="Q564" s="2">
        <f t="shared" si="42"/>
        <v>47.36</v>
      </c>
      <c r="R564" s="12">
        <f>VLOOKUP(O564,'YEARLY BUDGET'!A:B,2,FALSE)</f>
        <v>28000</v>
      </c>
      <c r="S564" s="27">
        <f t="shared" si="43"/>
        <v>27952.639999999999</v>
      </c>
      <c r="T564" t="str">
        <f t="shared" si="44"/>
        <v>FAVORABLE</v>
      </c>
    </row>
    <row r="565" spans="1:20" x14ac:dyDescent="0.25">
      <c r="A565" s="4">
        <v>42979</v>
      </c>
      <c r="B565" s="5">
        <v>26.69</v>
      </c>
      <c r="C565" s="6">
        <v>0.1837</v>
      </c>
      <c r="D565" s="7" t="s">
        <v>3</v>
      </c>
      <c r="E565" s="8">
        <v>2096.4880952381</v>
      </c>
      <c r="F565" s="7">
        <v>9</v>
      </c>
      <c r="G565" s="7">
        <v>6</v>
      </c>
      <c r="H565" s="7" t="s">
        <v>46</v>
      </c>
      <c r="I565" s="8">
        <f t="shared" si="40"/>
        <v>2141.5480952380999</v>
      </c>
      <c r="J565" s="9">
        <v>18.37</v>
      </c>
      <c r="K565" s="7">
        <v>2017</v>
      </c>
      <c r="L565" s="7" t="s">
        <v>19</v>
      </c>
      <c r="M565" s="8">
        <v>71.384936507936658</v>
      </c>
      <c r="N565" s="7">
        <v>2</v>
      </c>
      <c r="O565" t="s">
        <v>28</v>
      </c>
      <c r="P565" s="2">
        <f t="shared" si="41"/>
        <v>142.76987301587332</v>
      </c>
      <c r="Q565" s="2">
        <f t="shared" si="42"/>
        <v>4283.0961904761998</v>
      </c>
      <c r="R565" s="12">
        <f>VLOOKUP(O565,'YEARLY BUDGET'!A:B,2,FALSE)</f>
        <v>16500</v>
      </c>
      <c r="S565" s="27">
        <f t="shared" si="43"/>
        <v>12216.903809523799</v>
      </c>
      <c r="T565" t="str">
        <f t="shared" si="44"/>
        <v>FAVORABLE</v>
      </c>
    </row>
    <row r="566" spans="1:20" x14ac:dyDescent="0.25">
      <c r="A566" s="4">
        <v>42979</v>
      </c>
      <c r="B566" s="5">
        <v>26.69</v>
      </c>
      <c r="C566" s="6">
        <v>0.1837</v>
      </c>
      <c r="D566" s="7" t="s">
        <v>4</v>
      </c>
      <c r="E566" s="8">
        <v>6577.1666666666697</v>
      </c>
      <c r="F566" s="7">
        <v>9</v>
      </c>
      <c r="G566" s="7">
        <v>6</v>
      </c>
      <c r="H566" s="7" t="s">
        <v>46</v>
      </c>
      <c r="I566" s="8">
        <f t="shared" si="40"/>
        <v>6622.2266666666692</v>
      </c>
      <c r="J566" s="9">
        <v>18.37</v>
      </c>
      <c r="K566" s="7">
        <v>2017</v>
      </c>
      <c r="L566" s="7" t="s">
        <v>19</v>
      </c>
      <c r="M566" s="8">
        <v>220.74088888888897</v>
      </c>
      <c r="N566" s="7">
        <v>5</v>
      </c>
      <c r="O566" t="s">
        <v>31</v>
      </c>
      <c r="P566" s="2">
        <f t="shared" si="41"/>
        <v>1103.7044444444448</v>
      </c>
      <c r="Q566" s="2">
        <f t="shared" si="42"/>
        <v>33111.133333333346</v>
      </c>
      <c r="R566" s="12">
        <f>VLOOKUP(O566,'YEARLY BUDGET'!A:B,2,FALSE)</f>
        <v>82000</v>
      </c>
      <c r="S566" s="27">
        <f t="shared" si="43"/>
        <v>48888.866666666654</v>
      </c>
      <c r="T566" t="str">
        <f t="shared" si="44"/>
        <v>FAVORABLE</v>
      </c>
    </row>
    <row r="567" spans="1:20" x14ac:dyDescent="0.25">
      <c r="A567" s="4">
        <v>42979</v>
      </c>
      <c r="B567" s="5">
        <v>26.69</v>
      </c>
      <c r="C567" s="6">
        <v>0.1837</v>
      </c>
      <c r="D567" s="7" t="s">
        <v>5</v>
      </c>
      <c r="E567" s="8">
        <v>11215.785714285699</v>
      </c>
      <c r="F567" s="7">
        <v>9</v>
      </c>
      <c r="G567" s="7">
        <v>6</v>
      </c>
      <c r="H567" s="7" t="s">
        <v>46</v>
      </c>
      <c r="I567" s="8">
        <f t="shared" si="40"/>
        <v>11260.845714285701</v>
      </c>
      <c r="J567" s="9">
        <v>18.37</v>
      </c>
      <c r="K567" s="7">
        <v>2017</v>
      </c>
      <c r="L567" s="7" t="s">
        <v>19</v>
      </c>
      <c r="M567" s="8">
        <v>375.36152380952336</v>
      </c>
      <c r="N567" s="7">
        <v>6</v>
      </c>
      <c r="O567" t="s">
        <v>32</v>
      </c>
      <c r="P567" s="2">
        <f t="shared" si="41"/>
        <v>2252.1691428571403</v>
      </c>
      <c r="Q567" s="2">
        <f t="shared" si="42"/>
        <v>67565.074285714203</v>
      </c>
      <c r="R567" s="12">
        <f>VLOOKUP(O567,'YEARLY BUDGET'!A:B,2,FALSE)</f>
        <v>37500</v>
      </c>
      <c r="S567" s="27">
        <f t="shared" si="43"/>
        <v>-30065.074285714203</v>
      </c>
      <c r="T567" t="str">
        <f t="shared" si="44"/>
        <v>UNFAVORABLE</v>
      </c>
    </row>
    <row r="568" spans="1:20" x14ac:dyDescent="0.25">
      <c r="A568" s="4">
        <v>42979</v>
      </c>
      <c r="B568" s="5">
        <v>26.69</v>
      </c>
      <c r="C568" s="6">
        <v>0.1837</v>
      </c>
      <c r="D568" s="7" t="s">
        <v>6</v>
      </c>
      <c r="E568" s="8">
        <v>2.98</v>
      </c>
      <c r="F568" s="7">
        <v>9</v>
      </c>
      <c r="G568" s="7">
        <v>6</v>
      </c>
      <c r="H568" s="7" t="s">
        <v>46</v>
      </c>
      <c r="I568" s="8">
        <f t="shared" si="40"/>
        <v>48.040000000000006</v>
      </c>
      <c r="J568" s="9">
        <v>18.37</v>
      </c>
      <c r="K568" s="7">
        <v>2017</v>
      </c>
      <c r="L568" s="7" t="s">
        <v>19</v>
      </c>
      <c r="M568" s="8">
        <v>1.6013333333333335</v>
      </c>
      <c r="N568" s="7">
        <v>10</v>
      </c>
      <c r="O568" t="s">
        <v>35</v>
      </c>
      <c r="P568" s="2">
        <f t="shared" si="41"/>
        <v>16.013333333333335</v>
      </c>
      <c r="Q568" s="2">
        <f t="shared" si="42"/>
        <v>480.40000000000009</v>
      </c>
      <c r="R568" s="12">
        <f>VLOOKUP(O568,'YEARLY BUDGET'!A:B,2,FALSE)</f>
        <v>7800</v>
      </c>
      <c r="S568" s="27">
        <f t="shared" si="43"/>
        <v>7319.6</v>
      </c>
      <c r="T568" t="str">
        <f t="shared" si="44"/>
        <v>FAVORABLE</v>
      </c>
    </row>
    <row r="569" spans="1:20" x14ac:dyDescent="0.25">
      <c r="A569" s="4">
        <v>43009</v>
      </c>
      <c r="B569" s="5">
        <v>26.72</v>
      </c>
      <c r="C569" s="6">
        <v>0.14960000000000001</v>
      </c>
      <c r="D569" s="7" t="s">
        <v>3</v>
      </c>
      <c r="E569" s="8">
        <v>2131.4886363636401</v>
      </c>
      <c r="F569" s="7">
        <v>10</v>
      </c>
      <c r="G569" s="7">
        <v>1</v>
      </c>
      <c r="H569" s="7" t="s">
        <v>47</v>
      </c>
      <c r="I569" s="8">
        <f t="shared" si="40"/>
        <v>2173.16863636364</v>
      </c>
      <c r="J569" s="9">
        <v>14.96</v>
      </c>
      <c r="K569" s="7">
        <v>2017</v>
      </c>
      <c r="L569" s="7" t="s">
        <v>14</v>
      </c>
      <c r="M569" s="8">
        <v>72.438954545454664</v>
      </c>
      <c r="N569" s="7">
        <v>4</v>
      </c>
      <c r="O569" t="s">
        <v>30</v>
      </c>
      <c r="P569" s="2">
        <f t="shared" si="41"/>
        <v>289.75581818181865</v>
      </c>
      <c r="Q569" s="2">
        <f t="shared" si="42"/>
        <v>8692.6745454545598</v>
      </c>
      <c r="R569" s="12">
        <f>VLOOKUP(O569,'YEARLY BUDGET'!A:B,2,FALSE)</f>
        <v>4200</v>
      </c>
      <c r="S569" s="27">
        <f t="shared" si="43"/>
        <v>-4492.6745454545598</v>
      </c>
      <c r="T569" t="str">
        <f t="shared" si="44"/>
        <v>UNFAVORABLE</v>
      </c>
    </row>
    <row r="570" spans="1:20" x14ac:dyDescent="0.25">
      <c r="A570" s="4">
        <v>43009</v>
      </c>
      <c r="B570" s="5">
        <v>26.72</v>
      </c>
      <c r="C570" s="6">
        <v>0.14960000000000001</v>
      </c>
      <c r="D570" s="7" t="s">
        <v>4</v>
      </c>
      <c r="E570" s="8">
        <v>6807.6022727272702</v>
      </c>
      <c r="F570" s="7">
        <v>10</v>
      </c>
      <c r="G570" s="7">
        <v>1</v>
      </c>
      <c r="H570" s="7" t="s">
        <v>47</v>
      </c>
      <c r="I570" s="8">
        <f t="shared" si="40"/>
        <v>6849.2822727272705</v>
      </c>
      <c r="J570" s="9">
        <v>14.96</v>
      </c>
      <c r="K570" s="7">
        <v>2017</v>
      </c>
      <c r="L570" s="7" t="s">
        <v>14</v>
      </c>
      <c r="M570" s="8">
        <v>228.30940909090901</v>
      </c>
      <c r="N570" s="7">
        <v>6</v>
      </c>
      <c r="O570" t="s">
        <v>32</v>
      </c>
      <c r="P570" s="2">
        <f t="shared" si="41"/>
        <v>1369.8564545454542</v>
      </c>
      <c r="Q570" s="2">
        <f t="shared" si="42"/>
        <v>41095.693636363627</v>
      </c>
      <c r="R570" s="12">
        <f>VLOOKUP(O570,'YEARLY BUDGET'!A:B,2,FALSE)</f>
        <v>37500</v>
      </c>
      <c r="S570" s="27">
        <f t="shared" si="43"/>
        <v>-3595.6936363636269</v>
      </c>
      <c r="T570" t="str">
        <f t="shared" si="44"/>
        <v>UNFAVORABLE</v>
      </c>
    </row>
    <row r="571" spans="1:20" x14ac:dyDescent="0.25">
      <c r="A571" s="4">
        <v>43009</v>
      </c>
      <c r="B571" s="5">
        <v>26.72</v>
      </c>
      <c r="C571" s="6">
        <v>0.14960000000000001</v>
      </c>
      <c r="D571" s="7" t="s">
        <v>5</v>
      </c>
      <c r="E571" s="8">
        <v>11335.772727272701</v>
      </c>
      <c r="F571" s="7">
        <v>10</v>
      </c>
      <c r="G571" s="7">
        <v>1</v>
      </c>
      <c r="H571" s="7" t="s">
        <v>47</v>
      </c>
      <c r="I571" s="8">
        <f t="shared" si="40"/>
        <v>11377.452727272699</v>
      </c>
      <c r="J571" s="9">
        <v>14.96</v>
      </c>
      <c r="K571" s="7">
        <v>2017</v>
      </c>
      <c r="L571" s="7" t="s">
        <v>14</v>
      </c>
      <c r="M571" s="8">
        <v>379.24842424242331</v>
      </c>
      <c r="N571" s="7">
        <v>10</v>
      </c>
      <c r="O571" t="s">
        <v>35</v>
      </c>
      <c r="P571" s="2">
        <f t="shared" si="41"/>
        <v>3792.4842424242333</v>
      </c>
      <c r="Q571" s="2">
        <f t="shared" si="42"/>
        <v>113774.52727272701</v>
      </c>
      <c r="R571" s="12">
        <f>VLOOKUP(O571,'YEARLY BUDGET'!A:B,2,FALSE)</f>
        <v>7800</v>
      </c>
      <c r="S571" s="27">
        <f t="shared" si="43"/>
        <v>-105974.52727272701</v>
      </c>
      <c r="T571" t="str">
        <f t="shared" si="44"/>
        <v>UNFAVORABLE</v>
      </c>
    </row>
    <row r="572" spans="1:20" x14ac:dyDescent="0.25">
      <c r="A572" s="4">
        <v>43009</v>
      </c>
      <c r="B572" s="5">
        <v>26.72</v>
      </c>
      <c r="C572" s="6">
        <v>0.14960000000000001</v>
      </c>
      <c r="D572" s="7" t="s">
        <v>6</v>
      </c>
      <c r="E572" s="8">
        <v>2.88</v>
      </c>
      <c r="F572" s="7">
        <v>10</v>
      </c>
      <c r="G572" s="7">
        <v>1</v>
      </c>
      <c r="H572" s="7" t="s">
        <v>47</v>
      </c>
      <c r="I572" s="8">
        <f t="shared" si="40"/>
        <v>44.56</v>
      </c>
      <c r="J572" s="9">
        <v>14.96</v>
      </c>
      <c r="K572" s="7">
        <v>2017</v>
      </c>
      <c r="L572" s="7" t="s">
        <v>14</v>
      </c>
      <c r="M572" s="8">
        <v>1.4853333333333334</v>
      </c>
      <c r="N572" s="7">
        <v>5</v>
      </c>
      <c r="O572" t="s">
        <v>31</v>
      </c>
      <c r="P572" s="2">
        <f t="shared" si="41"/>
        <v>7.4266666666666667</v>
      </c>
      <c r="Q572" s="2">
        <f t="shared" si="42"/>
        <v>222.8</v>
      </c>
      <c r="R572" s="12">
        <f>VLOOKUP(O572,'YEARLY BUDGET'!A:B,2,FALSE)</f>
        <v>82000</v>
      </c>
      <c r="S572" s="27">
        <f t="shared" si="43"/>
        <v>81777.2</v>
      </c>
      <c r="T572" t="str">
        <f t="shared" si="44"/>
        <v>FAVORABLE</v>
      </c>
    </row>
    <row r="573" spans="1:20" x14ac:dyDescent="0.25">
      <c r="A573" s="4">
        <v>43040</v>
      </c>
      <c r="B573" s="5">
        <v>26.72</v>
      </c>
      <c r="C573" s="6">
        <v>0.2838</v>
      </c>
      <c r="D573" s="7" t="s">
        <v>3</v>
      </c>
      <c r="E573" s="8">
        <v>2097.4409090909098</v>
      </c>
      <c r="F573" s="7">
        <v>11</v>
      </c>
      <c r="G573" s="7">
        <v>4</v>
      </c>
      <c r="H573" s="7" t="s">
        <v>48</v>
      </c>
      <c r="I573" s="8">
        <f t="shared" si="40"/>
        <v>2152.5409090909097</v>
      </c>
      <c r="J573" s="9">
        <v>28.38</v>
      </c>
      <c r="K573" s="7">
        <v>2017</v>
      </c>
      <c r="L573" s="7" t="s">
        <v>17</v>
      </c>
      <c r="M573" s="8">
        <v>71.751363636363664</v>
      </c>
      <c r="N573" s="7">
        <v>4</v>
      </c>
      <c r="O573" t="s">
        <v>30</v>
      </c>
      <c r="P573" s="2">
        <f t="shared" si="41"/>
        <v>287.00545454545465</v>
      </c>
      <c r="Q573" s="2">
        <f t="shared" si="42"/>
        <v>8610.1636363636389</v>
      </c>
      <c r="R573" s="12">
        <f>VLOOKUP(O573,'YEARLY BUDGET'!A:B,2,FALSE)</f>
        <v>4200</v>
      </c>
      <c r="S573" s="27">
        <f t="shared" si="43"/>
        <v>-4410.1636363636389</v>
      </c>
      <c r="T573" t="str">
        <f t="shared" si="44"/>
        <v>UNFAVORABLE</v>
      </c>
    </row>
    <row r="574" spans="1:20" x14ac:dyDescent="0.25">
      <c r="A574" s="4">
        <v>43040</v>
      </c>
      <c r="B574" s="5">
        <v>26.72</v>
      </c>
      <c r="C574" s="6">
        <v>0.2838</v>
      </c>
      <c r="D574" s="7" t="s">
        <v>4</v>
      </c>
      <c r="E574" s="8">
        <v>6826.5454545454504</v>
      </c>
      <c r="F574" s="7">
        <v>11</v>
      </c>
      <c r="G574" s="7">
        <v>4</v>
      </c>
      <c r="H574" s="7" t="s">
        <v>48</v>
      </c>
      <c r="I574" s="8">
        <f t="shared" si="40"/>
        <v>6881.6454545454508</v>
      </c>
      <c r="J574" s="9">
        <v>28.38</v>
      </c>
      <c r="K574" s="7">
        <v>2017</v>
      </c>
      <c r="L574" s="7" t="s">
        <v>17</v>
      </c>
      <c r="M574" s="8">
        <v>229.38818181818169</v>
      </c>
      <c r="N574" s="7">
        <v>1</v>
      </c>
      <c r="O574" t="s">
        <v>27</v>
      </c>
      <c r="P574" s="2">
        <f t="shared" si="41"/>
        <v>229.38818181818169</v>
      </c>
      <c r="Q574" s="2">
        <f t="shared" si="42"/>
        <v>6881.6454545454508</v>
      </c>
      <c r="R574" s="12">
        <f>VLOOKUP(O574,'YEARLY BUDGET'!A:B,2,FALSE)</f>
        <v>28000</v>
      </c>
      <c r="S574" s="27">
        <f t="shared" si="43"/>
        <v>21118.354545454549</v>
      </c>
      <c r="T574" t="str">
        <f t="shared" si="44"/>
        <v>FAVORABLE</v>
      </c>
    </row>
    <row r="575" spans="1:20" x14ac:dyDescent="0.25">
      <c r="A575" s="4">
        <v>43040</v>
      </c>
      <c r="B575" s="5">
        <v>26.72</v>
      </c>
      <c r="C575" s="6">
        <v>0.2838</v>
      </c>
      <c r="D575" s="7" t="s">
        <v>5</v>
      </c>
      <c r="E575" s="8">
        <v>11972</v>
      </c>
      <c r="F575" s="7">
        <v>11</v>
      </c>
      <c r="G575" s="7">
        <v>4</v>
      </c>
      <c r="H575" s="7" t="s">
        <v>48</v>
      </c>
      <c r="I575" s="8">
        <f t="shared" si="40"/>
        <v>12027.099999999999</v>
      </c>
      <c r="J575" s="9">
        <v>28.38</v>
      </c>
      <c r="K575" s="7">
        <v>2017</v>
      </c>
      <c r="L575" s="7" t="s">
        <v>17</v>
      </c>
      <c r="M575" s="8">
        <v>400.90333333333331</v>
      </c>
      <c r="N575" s="7">
        <v>5</v>
      </c>
      <c r="O575" t="s">
        <v>31</v>
      </c>
      <c r="P575" s="2">
        <f t="shared" si="41"/>
        <v>2004.5166666666664</v>
      </c>
      <c r="Q575" s="2">
        <f t="shared" si="42"/>
        <v>60135.499999999993</v>
      </c>
      <c r="R575" s="12">
        <f>VLOOKUP(O575,'YEARLY BUDGET'!A:B,2,FALSE)</f>
        <v>82000</v>
      </c>
      <c r="S575" s="27">
        <f t="shared" si="43"/>
        <v>21864.500000000007</v>
      </c>
      <c r="T575" t="str">
        <f t="shared" si="44"/>
        <v>FAVORABLE</v>
      </c>
    </row>
    <row r="576" spans="1:20" x14ac:dyDescent="0.25">
      <c r="A576" s="4">
        <v>43040</v>
      </c>
      <c r="B576" s="5">
        <v>26.72</v>
      </c>
      <c r="C576" s="6">
        <v>0.2838</v>
      </c>
      <c r="D576" s="7" t="s">
        <v>6</v>
      </c>
      <c r="E576" s="8">
        <v>3.01</v>
      </c>
      <c r="F576" s="7">
        <v>11</v>
      </c>
      <c r="G576" s="7">
        <v>4</v>
      </c>
      <c r="H576" s="7" t="s">
        <v>48</v>
      </c>
      <c r="I576" s="8">
        <f t="shared" si="40"/>
        <v>58.11</v>
      </c>
      <c r="J576" s="9">
        <v>28.38</v>
      </c>
      <c r="K576" s="7">
        <v>2017</v>
      </c>
      <c r="L576" s="7" t="s">
        <v>17</v>
      </c>
      <c r="M576" s="8">
        <v>1.9370000000000001</v>
      </c>
      <c r="N576" s="7">
        <v>9</v>
      </c>
      <c r="O576" t="s">
        <v>35</v>
      </c>
      <c r="P576" s="2">
        <f t="shared" si="41"/>
        <v>17.433</v>
      </c>
      <c r="Q576" s="2">
        <f t="shared" si="42"/>
        <v>522.99</v>
      </c>
      <c r="R576" s="12">
        <f>VLOOKUP(O576,'YEARLY BUDGET'!A:B,2,FALSE)</f>
        <v>7800</v>
      </c>
      <c r="S576" s="27">
        <f t="shared" si="43"/>
        <v>7277.01</v>
      </c>
      <c r="T576" t="str">
        <f t="shared" si="44"/>
        <v>FAVORABLE</v>
      </c>
    </row>
    <row r="577" spans="1:20" x14ac:dyDescent="0.25">
      <c r="A577" s="4">
        <v>43070</v>
      </c>
      <c r="B577" s="5">
        <v>26.75</v>
      </c>
      <c r="C577" s="6">
        <v>0.1</v>
      </c>
      <c r="D577" s="7" t="s">
        <v>3</v>
      </c>
      <c r="E577" s="8">
        <v>2080.4736842105299</v>
      </c>
      <c r="F577" s="7">
        <v>12</v>
      </c>
      <c r="G577" s="7">
        <v>6</v>
      </c>
      <c r="H577" s="7" t="s">
        <v>49</v>
      </c>
      <c r="I577" s="8">
        <f t="shared" si="40"/>
        <v>2117.2236842105299</v>
      </c>
      <c r="J577" s="9">
        <v>10</v>
      </c>
      <c r="K577" s="7">
        <v>2017</v>
      </c>
      <c r="L577" s="7" t="s">
        <v>19</v>
      </c>
      <c r="M577" s="8">
        <v>70.574122807017659</v>
      </c>
      <c r="N577" s="7">
        <v>7</v>
      </c>
      <c r="O577" t="s">
        <v>33</v>
      </c>
      <c r="P577" s="2">
        <f t="shared" si="41"/>
        <v>494.01885964912361</v>
      </c>
      <c r="Q577" s="2">
        <f t="shared" si="42"/>
        <v>14820.565789473709</v>
      </c>
      <c r="R577" s="12">
        <f>VLOOKUP(O577,'YEARLY BUDGET'!A:B,2,FALSE)</f>
        <v>9600</v>
      </c>
      <c r="S577" s="27">
        <f t="shared" si="43"/>
        <v>-5220.5657894737087</v>
      </c>
      <c r="T577" t="str">
        <f t="shared" si="44"/>
        <v>UNFAVORABLE</v>
      </c>
    </row>
    <row r="578" spans="1:20" x14ac:dyDescent="0.25">
      <c r="A578" s="4">
        <v>43070</v>
      </c>
      <c r="B578" s="5">
        <v>26.75</v>
      </c>
      <c r="C578" s="6">
        <v>0.1</v>
      </c>
      <c r="D578" s="7" t="s">
        <v>4</v>
      </c>
      <c r="E578" s="8">
        <v>6833.8947368421004</v>
      </c>
      <c r="F578" s="7">
        <v>12</v>
      </c>
      <c r="G578" s="7">
        <v>6</v>
      </c>
      <c r="H578" s="7" t="s">
        <v>49</v>
      </c>
      <c r="I578" s="8">
        <f t="shared" si="40"/>
        <v>6870.6447368421004</v>
      </c>
      <c r="J578" s="9">
        <v>10</v>
      </c>
      <c r="K578" s="7">
        <v>2017</v>
      </c>
      <c r="L578" s="7" t="s">
        <v>19</v>
      </c>
      <c r="M578" s="8">
        <v>229.02149122807</v>
      </c>
      <c r="N578" s="7">
        <v>5</v>
      </c>
      <c r="O578" t="s">
        <v>31</v>
      </c>
      <c r="P578" s="2">
        <f t="shared" si="41"/>
        <v>1145.10745614035</v>
      </c>
      <c r="Q578" s="2">
        <f t="shared" si="42"/>
        <v>34353.223684210498</v>
      </c>
      <c r="R578" s="12">
        <f>VLOOKUP(O578,'YEARLY BUDGET'!A:B,2,FALSE)</f>
        <v>82000</v>
      </c>
      <c r="S578" s="27">
        <f t="shared" si="43"/>
        <v>47646.776315789502</v>
      </c>
      <c r="T578" t="str">
        <f t="shared" si="44"/>
        <v>FAVORABLE</v>
      </c>
    </row>
    <row r="579" spans="1:20" x14ac:dyDescent="0.25">
      <c r="A579" s="4">
        <v>43070</v>
      </c>
      <c r="B579" s="5">
        <v>26.75</v>
      </c>
      <c r="C579" s="6">
        <v>0.1</v>
      </c>
      <c r="D579" s="7" t="s">
        <v>5</v>
      </c>
      <c r="E579" s="8">
        <v>11495.1052631579</v>
      </c>
      <c r="F579" s="7">
        <v>12</v>
      </c>
      <c r="G579" s="7">
        <v>6</v>
      </c>
      <c r="H579" s="7" t="s">
        <v>49</v>
      </c>
      <c r="I579" s="8">
        <f t="shared" ref="I579:I642" si="45" xml:space="preserve"> E579+J579+B579</f>
        <v>11531.8552631579</v>
      </c>
      <c r="J579" s="9">
        <v>10</v>
      </c>
      <c r="K579" s="7">
        <v>2017</v>
      </c>
      <c r="L579" s="7" t="s">
        <v>19</v>
      </c>
      <c r="M579" s="8">
        <v>384.39517543859671</v>
      </c>
      <c r="N579" s="7">
        <v>9</v>
      </c>
      <c r="O579" t="s">
        <v>35</v>
      </c>
      <c r="P579" s="2">
        <f t="shared" ref="P579:P642" si="46">M579*N579</f>
        <v>3459.5565789473703</v>
      </c>
      <c r="Q579" s="2">
        <f t="shared" ref="Q579:Q642" si="47">P579*30</f>
        <v>103786.69736842111</v>
      </c>
      <c r="R579" s="12">
        <f>VLOOKUP(O579,'YEARLY BUDGET'!A:B,2,FALSE)</f>
        <v>7800</v>
      </c>
      <c r="S579" s="27">
        <f t="shared" ref="S579:S642" si="48">R579-Q579</f>
        <v>-95986.697368421112</v>
      </c>
      <c r="T579" t="str">
        <f t="shared" ref="T579:T642" si="49">IF(S579&lt;0, "UNFAVORABLE","FAVORABLE")</f>
        <v>UNFAVORABLE</v>
      </c>
    </row>
    <row r="580" spans="1:20" x14ac:dyDescent="0.25">
      <c r="A580" s="4">
        <v>43070</v>
      </c>
      <c r="B580" s="5">
        <v>26.75</v>
      </c>
      <c r="C580" s="6">
        <v>0.1</v>
      </c>
      <c r="D580" s="7" t="s">
        <v>6</v>
      </c>
      <c r="E580" s="8">
        <v>2.82</v>
      </c>
      <c r="F580" s="7">
        <v>12</v>
      </c>
      <c r="G580" s="7">
        <v>6</v>
      </c>
      <c r="H580" s="7" t="s">
        <v>49</v>
      </c>
      <c r="I580" s="8">
        <f t="shared" si="45"/>
        <v>39.57</v>
      </c>
      <c r="J580" s="9">
        <v>10</v>
      </c>
      <c r="K580" s="7">
        <v>2017</v>
      </c>
      <c r="L580" s="7" t="s">
        <v>19</v>
      </c>
      <c r="M580" s="8">
        <v>1.319</v>
      </c>
      <c r="N580" s="7">
        <v>3</v>
      </c>
      <c r="O580" t="s">
        <v>29</v>
      </c>
      <c r="P580" s="2">
        <f t="shared" si="46"/>
        <v>3.9569999999999999</v>
      </c>
      <c r="Q580" s="2">
        <f t="shared" si="47"/>
        <v>118.71</v>
      </c>
      <c r="R580" s="12">
        <f>VLOOKUP(O580,'YEARLY BUDGET'!A:B,2,FALSE)</f>
        <v>14750</v>
      </c>
      <c r="S580" s="27">
        <f t="shared" si="48"/>
        <v>14631.29</v>
      </c>
      <c r="T580" t="str">
        <f t="shared" si="49"/>
        <v>FAVORABLE</v>
      </c>
    </row>
    <row r="581" spans="1:20" x14ac:dyDescent="0.25">
      <c r="A581" s="4">
        <v>43101</v>
      </c>
      <c r="B581" s="5">
        <v>26.84</v>
      </c>
      <c r="C581" s="6">
        <v>0.25719999999999998</v>
      </c>
      <c r="D581" s="7" t="s">
        <v>3</v>
      </c>
      <c r="E581" s="8">
        <v>2209.7272727272698</v>
      </c>
      <c r="F581" s="7">
        <v>1</v>
      </c>
      <c r="G581" s="7">
        <v>2</v>
      </c>
      <c r="H581" s="7" t="s">
        <v>50</v>
      </c>
      <c r="I581" s="8">
        <f t="shared" si="45"/>
        <v>2262.2872727272697</v>
      </c>
      <c r="J581" s="9">
        <v>25.72</v>
      </c>
      <c r="K581" s="7">
        <v>2018</v>
      </c>
      <c r="L581" s="7" t="s">
        <v>15</v>
      </c>
      <c r="M581" s="8">
        <v>75.409575757575652</v>
      </c>
      <c r="N581" s="7">
        <v>5</v>
      </c>
      <c r="O581" t="s">
        <v>31</v>
      </c>
      <c r="P581" s="2">
        <f t="shared" si="46"/>
        <v>377.04787878787829</v>
      </c>
      <c r="Q581" s="2">
        <f t="shared" si="47"/>
        <v>11311.436363636349</v>
      </c>
      <c r="R581" s="12">
        <f>VLOOKUP(O581,'YEARLY BUDGET'!A:B,2,FALSE)</f>
        <v>82000</v>
      </c>
      <c r="S581" s="27">
        <f t="shared" si="48"/>
        <v>70688.563636363659</v>
      </c>
      <c r="T581" t="str">
        <f t="shared" si="49"/>
        <v>FAVORABLE</v>
      </c>
    </row>
    <row r="582" spans="1:20" x14ac:dyDescent="0.25">
      <c r="A582" s="4">
        <v>43101</v>
      </c>
      <c r="B582" s="5">
        <v>26.84</v>
      </c>
      <c r="C582" s="6">
        <v>0.25719999999999998</v>
      </c>
      <c r="D582" s="7" t="s">
        <v>4</v>
      </c>
      <c r="E582" s="8">
        <v>7065.8522727272702</v>
      </c>
      <c r="F582" s="7">
        <v>1</v>
      </c>
      <c r="G582" s="7">
        <v>2</v>
      </c>
      <c r="H582" s="7" t="s">
        <v>50</v>
      </c>
      <c r="I582" s="8">
        <f t="shared" si="45"/>
        <v>7118.4122727272706</v>
      </c>
      <c r="J582" s="9">
        <v>25.72</v>
      </c>
      <c r="K582" s="7">
        <v>2018</v>
      </c>
      <c r="L582" s="7" t="s">
        <v>15</v>
      </c>
      <c r="M582" s="8">
        <v>237.28040909090902</v>
      </c>
      <c r="N582" s="7">
        <v>4</v>
      </c>
      <c r="O582" t="s">
        <v>30</v>
      </c>
      <c r="P582" s="2">
        <f t="shared" si="46"/>
        <v>949.12163636363607</v>
      </c>
      <c r="Q582" s="2">
        <f t="shared" si="47"/>
        <v>28473.649090909083</v>
      </c>
      <c r="R582" s="12">
        <f>VLOOKUP(O582,'YEARLY BUDGET'!A:B,2,FALSE)</f>
        <v>4200</v>
      </c>
      <c r="S582" s="27">
        <f t="shared" si="48"/>
        <v>-24273.649090909083</v>
      </c>
      <c r="T582" t="str">
        <f t="shared" si="49"/>
        <v>UNFAVORABLE</v>
      </c>
    </row>
    <row r="583" spans="1:20" x14ac:dyDescent="0.25">
      <c r="A583" s="4">
        <v>43101</v>
      </c>
      <c r="B583" s="5">
        <v>26.84</v>
      </c>
      <c r="C583" s="6">
        <v>0.25719999999999998</v>
      </c>
      <c r="D583" s="7" t="s">
        <v>5</v>
      </c>
      <c r="E583" s="8">
        <v>12864.875</v>
      </c>
      <c r="F583" s="7">
        <v>1</v>
      </c>
      <c r="G583" s="7">
        <v>2</v>
      </c>
      <c r="H583" s="7" t="s">
        <v>50</v>
      </c>
      <c r="I583" s="8">
        <f t="shared" si="45"/>
        <v>12917.434999999999</v>
      </c>
      <c r="J583" s="9">
        <v>25.72</v>
      </c>
      <c r="K583" s="7">
        <v>2018</v>
      </c>
      <c r="L583" s="7" t="s">
        <v>15</v>
      </c>
      <c r="M583" s="8">
        <v>430.58116666666666</v>
      </c>
      <c r="N583" s="7">
        <v>8</v>
      </c>
      <c r="O583" t="s">
        <v>34</v>
      </c>
      <c r="P583" s="2">
        <f t="shared" si="46"/>
        <v>3444.6493333333333</v>
      </c>
      <c r="Q583" s="2">
        <f t="shared" si="47"/>
        <v>103339.48</v>
      </c>
      <c r="R583" s="12">
        <f>VLOOKUP(O583,'YEARLY BUDGET'!A:B,2,FALSE)</f>
        <v>61200</v>
      </c>
      <c r="S583" s="27">
        <f t="shared" si="48"/>
        <v>-42139.479999999996</v>
      </c>
      <c r="T583" t="str">
        <f t="shared" si="49"/>
        <v>UNFAVORABLE</v>
      </c>
    </row>
    <row r="584" spans="1:20" x14ac:dyDescent="0.25">
      <c r="A584" s="4">
        <v>43101</v>
      </c>
      <c r="B584" s="5">
        <v>26.84</v>
      </c>
      <c r="C584" s="6">
        <v>0.25719999999999998</v>
      </c>
      <c r="D584" s="7" t="s">
        <v>7</v>
      </c>
      <c r="E584" s="8">
        <v>65.23</v>
      </c>
      <c r="F584" s="7">
        <v>1</v>
      </c>
      <c r="G584" s="7">
        <v>2</v>
      </c>
      <c r="H584" s="7" t="s">
        <v>50</v>
      </c>
      <c r="I584" s="8">
        <f t="shared" si="45"/>
        <v>117.79</v>
      </c>
      <c r="J584" s="9">
        <v>25.72</v>
      </c>
      <c r="K584" s="7">
        <v>2018</v>
      </c>
      <c r="L584" s="7" t="s">
        <v>15</v>
      </c>
      <c r="M584" s="8">
        <v>3.9263333333333335</v>
      </c>
      <c r="N584" s="7">
        <v>7</v>
      </c>
      <c r="O584" t="s">
        <v>33</v>
      </c>
      <c r="P584" s="2">
        <f t="shared" si="46"/>
        <v>27.484333333333336</v>
      </c>
      <c r="Q584" s="2">
        <f t="shared" si="47"/>
        <v>824.53000000000009</v>
      </c>
      <c r="R584" s="12">
        <f>VLOOKUP(O584,'YEARLY BUDGET'!A:B,2,FALSE)</f>
        <v>9600</v>
      </c>
      <c r="S584" s="27">
        <f t="shared" si="48"/>
        <v>8775.4699999999993</v>
      </c>
      <c r="T584" t="str">
        <f t="shared" si="49"/>
        <v>FAVORABLE</v>
      </c>
    </row>
    <row r="585" spans="1:20" x14ac:dyDescent="0.25">
      <c r="A585" s="4">
        <v>43101</v>
      </c>
      <c r="B585" s="5">
        <v>26.84</v>
      </c>
      <c r="C585" s="6">
        <v>0.25719999999999998</v>
      </c>
      <c r="D585" s="7" t="s">
        <v>6</v>
      </c>
      <c r="E585" s="8">
        <v>3.87</v>
      </c>
      <c r="F585" s="7">
        <v>1</v>
      </c>
      <c r="G585" s="7">
        <v>2</v>
      </c>
      <c r="H585" s="7" t="s">
        <v>50</v>
      </c>
      <c r="I585" s="8">
        <f t="shared" si="45"/>
        <v>56.43</v>
      </c>
      <c r="J585" s="9">
        <v>25.72</v>
      </c>
      <c r="K585" s="7">
        <v>2018</v>
      </c>
      <c r="L585" s="7" t="s">
        <v>15</v>
      </c>
      <c r="M585" s="8">
        <v>1.881</v>
      </c>
      <c r="N585" s="7">
        <v>2</v>
      </c>
      <c r="O585" t="s">
        <v>28</v>
      </c>
      <c r="P585" s="2">
        <f t="shared" si="46"/>
        <v>3.762</v>
      </c>
      <c r="Q585" s="2">
        <f t="shared" si="47"/>
        <v>112.86</v>
      </c>
      <c r="R585" s="12">
        <f>VLOOKUP(O585,'YEARLY BUDGET'!A:B,2,FALSE)</f>
        <v>16500</v>
      </c>
      <c r="S585" s="27">
        <f t="shared" si="48"/>
        <v>16387.14</v>
      </c>
      <c r="T585" t="str">
        <f t="shared" si="49"/>
        <v>FAVORABLE</v>
      </c>
    </row>
    <row r="586" spans="1:20" x14ac:dyDescent="0.25">
      <c r="A586" s="4">
        <v>43132</v>
      </c>
      <c r="B586" s="5">
        <v>26.83</v>
      </c>
      <c r="C586" s="6">
        <v>0.20910000000000001</v>
      </c>
      <c r="D586" s="7" t="s">
        <v>3</v>
      </c>
      <c r="E586" s="8">
        <v>2181.7874999999999</v>
      </c>
      <c r="F586" s="7">
        <v>2</v>
      </c>
      <c r="G586" s="7">
        <v>5</v>
      </c>
      <c r="H586" s="7" t="s">
        <v>51</v>
      </c>
      <c r="I586" s="8">
        <f t="shared" si="45"/>
        <v>2229.5274999999997</v>
      </c>
      <c r="J586" s="9">
        <v>20.91</v>
      </c>
      <c r="K586" s="7">
        <v>2018</v>
      </c>
      <c r="L586" s="7" t="s">
        <v>18</v>
      </c>
      <c r="M586" s="8">
        <v>74.317583333333317</v>
      </c>
      <c r="N586" s="7">
        <v>8</v>
      </c>
      <c r="O586" t="s">
        <v>34</v>
      </c>
      <c r="P586" s="2">
        <f t="shared" si="46"/>
        <v>594.54066666666654</v>
      </c>
      <c r="Q586" s="2">
        <f t="shared" si="47"/>
        <v>17836.219999999998</v>
      </c>
      <c r="R586" s="12">
        <f>VLOOKUP(O586,'YEARLY BUDGET'!A:B,2,FALSE)</f>
        <v>61200</v>
      </c>
      <c r="S586" s="27">
        <f t="shared" si="48"/>
        <v>43363.78</v>
      </c>
      <c r="T586" t="str">
        <f t="shared" si="49"/>
        <v>FAVORABLE</v>
      </c>
    </row>
    <row r="587" spans="1:20" x14ac:dyDescent="0.25">
      <c r="A587" s="4">
        <v>43132</v>
      </c>
      <c r="B587" s="5">
        <v>26.83</v>
      </c>
      <c r="C587" s="6">
        <v>0.20910000000000001</v>
      </c>
      <c r="D587" s="7" t="s">
        <v>4</v>
      </c>
      <c r="E587" s="8">
        <v>7006.5249999999996</v>
      </c>
      <c r="F587" s="7">
        <v>2</v>
      </c>
      <c r="G587" s="7">
        <v>5</v>
      </c>
      <c r="H587" s="7" t="s">
        <v>51</v>
      </c>
      <c r="I587" s="8">
        <f t="shared" si="45"/>
        <v>7054.2649999999994</v>
      </c>
      <c r="J587" s="9">
        <v>20.91</v>
      </c>
      <c r="K587" s="7">
        <v>2018</v>
      </c>
      <c r="L587" s="7" t="s">
        <v>18</v>
      </c>
      <c r="M587" s="8">
        <v>235.14216666666664</v>
      </c>
      <c r="N587" s="7">
        <v>1</v>
      </c>
      <c r="O587" t="s">
        <v>27</v>
      </c>
      <c r="P587" s="2">
        <f t="shared" si="46"/>
        <v>235.14216666666664</v>
      </c>
      <c r="Q587" s="2">
        <f t="shared" si="47"/>
        <v>7054.2649999999994</v>
      </c>
      <c r="R587" s="12">
        <f>VLOOKUP(O587,'YEARLY BUDGET'!A:B,2,FALSE)</f>
        <v>28000</v>
      </c>
      <c r="S587" s="27">
        <f t="shared" si="48"/>
        <v>20945.735000000001</v>
      </c>
      <c r="T587" t="str">
        <f t="shared" si="49"/>
        <v>FAVORABLE</v>
      </c>
    </row>
    <row r="588" spans="1:20" x14ac:dyDescent="0.25">
      <c r="A588" s="4">
        <v>43132</v>
      </c>
      <c r="B588" s="5">
        <v>26.83</v>
      </c>
      <c r="C588" s="6">
        <v>0.20910000000000001</v>
      </c>
      <c r="D588" s="7" t="s">
        <v>5</v>
      </c>
      <c r="E588" s="8">
        <v>13595.875</v>
      </c>
      <c r="F588" s="7">
        <v>2</v>
      </c>
      <c r="G588" s="7">
        <v>5</v>
      </c>
      <c r="H588" s="7" t="s">
        <v>51</v>
      </c>
      <c r="I588" s="8">
        <f t="shared" si="45"/>
        <v>13643.615</v>
      </c>
      <c r="J588" s="9">
        <v>20.91</v>
      </c>
      <c r="K588" s="7">
        <v>2018</v>
      </c>
      <c r="L588" s="7" t="s">
        <v>18</v>
      </c>
      <c r="M588" s="8">
        <v>454.78716666666668</v>
      </c>
      <c r="N588" s="7">
        <v>7</v>
      </c>
      <c r="O588" t="s">
        <v>33</v>
      </c>
      <c r="P588" s="2">
        <f t="shared" si="46"/>
        <v>3183.5101666666669</v>
      </c>
      <c r="Q588" s="2">
        <f t="shared" si="47"/>
        <v>95505.305000000008</v>
      </c>
      <c r="R588" s="12">
        <f>VLOOKUP(O588,'YEARLY BUDGET'!A:B,2,FALSE)</f>
        <v>9600</v>
      </c>
      <c r="S588" s="27">
        <f t="shared" si="48"/>
        <v>-85905.305000000008</v>
      </c>
      <c r="T588" t="str">
        <f t="shared" si="49"/>
        <v>UNFAVORABLE</v>
      </c>
    </row>
    <row r="589" spans="1:20" x14ac:dyDescent="0.25">
      <c r="A589" s="4">
        <v>43132</v>
      </c>
      <c r="B589" s="5">
        <v>26.83</v>
      </c>
      <c r="C589" s="6">
        <v>0.20910000000000001</v>
      </c>
      <c r="D589" s="7" t="s">
        <v>6</v>
      </c>
      <c r="E589" s="8">
        <v>2.67</v>
      </c>
      <c r="F589" s="7">
        <v>2</v>
      </c>
      <c r="G589" s="7">
        <v>5</v>
      </c>
      <c r="H589" s="7" t="s">
        <v>51</v>
      </c>
      <c r="I589" s="8">
        <f t="shared" si="45"/>
        <v>50.41</v>
      </c>
      <c r="J589" s="9">
        <v>20.91</v>
      </c>
      <c r="K589" s="7">
        <v>2018</v>
      </c>
      <c r="L589" s="7" t="s">
        <v>18</v>
      </c>
      <c r="M589" s="8">
        <v>1.6803333333333332</v>
      </c>
      <c r="N589" s="7">
        <v>9</v>
      </c>
      <c r="O589" t="s">
        <v>35</v>
      </c>
      <c r="P589" s="2">
        <f t="shared" si="46"/>
        <v>15.122999999999999</v>
      </c>
      <c r="Q589" s="2">
        <f t="shared" si="47"/>
        <v>453.69</v>
      </c>
      <c r="R589" s="12">
        <f>VLOOKUP(O589,'YEARLY BUDGET'!A:B,2,FALSE)</f>
        <v>7800</v>
      </c>
      <c r="S589" s="27">
        <f t="shared" si="48"/>
        <v>7346.31</v>
      </c>
      <c r="T589" t="str">
        <f t="shared" si="49"/>
        <v>FAVORABLE</v>
      </c>
    </row>
    <row r="590" spans="1:20" x14ac:dyDescent="0.25">
      <c r="A590" s="4">
        <v>43160</v>
      </c>
      <c r="B590" s="5">
        <v>26.91</v>
      </c>
      <c r="C590" s="6">
        <v>0.24149999999999999</v>
      </c>
      <c r="D590" s="7" t="s">
        <v>3</v>
      </c>
      <c r="E590" s="8">
        <v>2069.2380952381</v>
      </c>
      <c r="F590" s="7">
        <v>3</v>
      </c>
      <c r="G590" s="7">
        <v>5</v>
      </c>
      <c r="H590" s="7" t="s">
        <v>40</v>
      </c>
      <c r="I590" s="8">
        <f t="shared" si="45"/>
        <v>2120.2980952380999</v>
      </c>
      <c r="J590" s="9">
        <v>24.15</v>
      </c>
      <c r="K590" s="7">
        <v>2018</v>
      </c>
      <c r="L590" s="7" t="s">
        <v>18</v>
      </c>
      <c r="M590" s="8">
        <v>70.676603174603329</v>
      </c>
      <c r="N590" s="7">
        <v>4</v>
      </c>
      <c r="O590" t="s">
        <v>30</v>
      </c>
      <c r="P590" s="2">
        <f t="shared" si="46"/>
        <v>282.70641269841332</v>
      </c>
      <c r="Q590" s="2">
        <f t="shared" si="47"/>
        <v>8481.1923809523996</v>
      </c>
      <c r="R590" s="12">
        <f>VLOOKUP(O590,'YEARLY BUDGET'!A:B,2,FALSE)</f>
        <v>4200</v>
      </c>
      <c r="S590" s="27">
        <f t="shared" si="48"/>
        <v>-4281.1923809523996</v>
      </c>
      <c r="T590" t="str">
        <f t="shared" si="49"/>
        <v>UNFAVORABLE</v>
      </c>
    </row>
    <row r="591" spans="1:20" x14ac:dyDescent="0.25">
      <c r="A591" s="4">
        <v>43160</v>
      </c>
      <c r="B591" s="5">
        <v>26.91</v>
      </c>
      <c r="C591" s="6">
        <v>0.24149999999999999</v>
      </c>
      <c r="D591" s="7" t="s">
        <v>4</v>
      </c>
      <c r="E591" s="8">
        <v>6799.1785714285697</v>
      </c>
      <c r="F591" s="7">
        <v>3</v>
      </c>
      <c r="G591" s="7">
        <v>5</v>
      </c>
      <c r="H591" s="7" t="s">
        <v>40</v>
      </c>
      <c r="I591" s="8">
        <f t="shared" si="45"/>
        <v>6850.2385714285692</v>
      </c>
      <c r="J591" s="9">
        <v>24.15</v>
      </c>
      <c r="K591" s="7">
        <v>2018</v>
      </c>
      <c r="L591" s="7" t="s">
        <v>18</v>
      </c>
      <c r="M591" s="8">
        <v>228.34128571428565</v>
      </c>
      <c r="N591" s="7">
        <v>10</v>
      </c>
      <c r="O591" t="s">
        <v>35</v>
      </c>
      <c r="P591" s="2">
        <f t="shared" si="46"/>
        <v>2283.4128571428564</v>
      </c>
      <c r="Q591" s="2">
        <f t="shared" si="47"/>
        <v>68502.385714285687</v>
      </c>
      <c r="R591" s="12">
        <f>VLOOKUP(O591,'YEARLY BUDGET'!A:B,2,FALSE)</f>
        <v>7800</v>
      </c>
      <c r="S591" s="27">
        <f t="shared" si="48"/>
        <v>-60702.385714285687</v>
      </c>
      <c r="T591" t="str">
        <f t="shared" si="49"/>
        <v>UNFAVORABLE</v>
      </c>
    </row>
    <row r="592" spans="1:20" x14ac:dyDescent="0.25">
      <c r="A592" s="4">
        <v>43160</v>
      </c>
      <c r="B592" s="5">
        <v>26.91</v>
      </c>
      <c r="C592" s="6">
        <v>0.24149999999999999</v>
      </c>
      <c r="D592" s="7" t="s">
        <v>5</v>
      </c>
      <c r="E592" s="8">
        <v>13392.5</v>
      </c>
      <c r="F592" s="7">
        <v>3</v>
      </c>
      <c r="G592" s="7">
        <v>5</v>
      </c>
      <c r="H592" s="7" t="s">
        <v>40</v>
      </c>
      <c r="I592" s="8">
        <f t="shared" si="45"/>
        <v>13443.56</v>
      </c>
      <c r="J592" s="9">
        <v>24.15</v>
      </c>
      <c r="K592" s="7">
        <v>2018</v>
      </c>
      <c r="L592" s="7" t="s">
        <v>18</v>
      </c>
      <c r="M592" s="8">
        <v>448.11866666666663</v>
      </c>
      <c r="N592" s="7">
        <v>2</v>
      </c>
      <c r="O592" t="s">
        <v>28</v>
      </c>
      <c r="P592" s="2">
        <f t="shared" si="46"/>
        <v>896.23733333333325</v>
      </c>
      <c r="Q592" s="2">
        <f t="shared" si="47"/>
        <v>26887.119999999999</v>
      </c>
      <c r="R592" s="12">
        <f>VLOOKUP(O592,'YEARLY BUDGET'!A:B,2,FALSE)</f>
        <v>16500</v>
      </c>
      <c r="S592" s="27">
        <f t="shared" si="48"/>
        <v>-10387.119999999999</v>
      </c>
      <c r="T592" t="str">
        <f t="shared" si="49"/>
        <v>UNFAVORABLE</v>
      </c>
    </row>
    <row r="593" spans="1:20" x14ac:dyDescent="0.25">
      <c r="A593" s="4">
        <v>43160</v>
      </c>
      <c r="B593" s="5">
        <v>26.91</v>
      </c>
      <c r="C593" s="6">
        <v>0.24149999999999999</v>
      </c>
      <c r="D593" s="7" t="s">
        <v>6</v>
      </c>
      <c r="E593" s="8">
        <v>2.69</v>
      </c>
      <c r="F593" s="7">
        <v>3</v>
      </c>
      <c r="G593" s="7">
        <v>5</v>
      </c>
      <c r="H593" s="7" t="s">
        <v>40</v>
      </c>
      <c r="I593" s="8">
        <f t="shared" si="45"/>
        <v>53.75</v>
      </c>
      <c r="J593" s="9">
        <v>24.15</v>
      </c>
      <c r="K593" s="7">
        <v>2018</v>
      </c>
      <c r="L593" s="7" t="s">
        <v>18</v>
      </c>
      <c r="M593" s="8">
        <v>1.7916666666666667</v>
      </c>
      <c r="N593" s="7">
        <v>6</v>
      </c>
      <c r="O593" t="s">
        <v>32</v>
      </c>
      <c r="P593" s="2">
        <f t="shared" si="46"/>
        <v>10.75</v>
      </c>
      <c r="Q593" s="2">
        <f t="shared" si="47"/>
        <v>322.5</v>
      </c>
      <c r="R593" s="12">
        <f>VLOOKUP(O593,'YEARLY BUDGET'!A:B,2,FALSE)</f>
        <v>37500</v>
      </c>
      <c r="S593" s="27">
        <f t="shared" si="48"/>
        <v>37177.5</v>
      </c>
      <c r="T593" t="str">
        <f t="shared" si="49"/>
        <v>FAVORABLE</v>
      </c>
    </row>
    <row r="594" spans="1:20" x14ac:dyDescent="0.25">
      <c r="A594" s="4">
        <v>43191</v>
      </c>
      <c r="B594" s="5">
        <v>26.94</v>
      </c>
      <c r="C594" s="6">
        <v>0.22389999999999999</v>
      </c>
      <c r="D594" s="7" t="s">
        <v>3</v>
      </c>
      <c r="E594" s="8">
        <v>2254.6875</v>
      </c>
      <c r="F594" s="7">
        <v>4</v>
      </c>
      <c r="G594" s="7">
        <v>1</v>
      </c>
      <c r="H594" s="7" t="s">
        <v>41</v>
      </c>
      <c r="I594" s="8">
        <f t="shared" si="45"/>
        <v>2304.0174999999999</v>
      </c>
      <c r="J594" s="9">
        <v>22.39</v>
      </c>
      <c r="K594" s="7">
        <v>2018</v>
      </c>
      <c r="L594" s="7" t="s">
        <v>14</v>
      </c>
      <c r="M594" s="8">
        <v>76.800583333333336</v>
      </c>
      <c r="N594" s="7">
        <v>5</v>
      </c>
      <c r="O594" t="s">
        <v>31</v>
      </c>
      <c r="P594" s="2">
        <f t="shared" si="46"/>
        <v>384.00291666666669</v>
      </c>
      <c r="Q594" s="2">
        <f t="shared" si="47"/>
        <v>11520.087500000001</v>
      </c>
      <c r="R594" s="12">
        <f>VLOOKUP(O594,'YEARLY BUDGET'!A:B,2,FALSE)</f>
        <v>82000</v>
      </c>
      <c r="S594" s="27">
        <f t="shared" si="48"/>
        <v>70479.912500000006</v>
      </c>
      <c r="T594" t="str">
        <f t="shared" si="49"/>
        <v>FAVORABLE</v>
      </c>
    </row>
    <row r="595" spans="1:20" x14ac:dyDescent="0.25">
      <c r="A595" s="4">
        <v>43191</v>
      </c>
      <c r="B595" s="5">
        <v>26.94</v>
      </c>
      <c r="C595" s="6">
        <v>0.22389999999999999</v>
      </c>
      <c r="D595" s="7" t="s">
        <v>4</v>
      </c>
      <c r="E595" s="8">
        <v>6851.5124999999998</v>
      </c>
      <c r="F595" s="7">
        <v>4</v>
      </c>
      <c r="G595" s="7">
        <v>1</v>
      </c>
      <c r="H595" s="7" t="s">
        <v>41</v>
      </c>
      <c r="I595" s="8">
        <f t="shared" si="45"/>
        <v>6900.8424999999997</v>
      </c>
      <c r="J595" s="9">
        <v>22.39</v>
      </c>
      <c r="K595" s="7">
        <v>2018</v>
      </c>
      <c r="L595" s="7" t="s">
        <v>14</v>
      </c>
      <c r="M595" s="8">
        <v>230.02808333333331</v>
      </c>
      <c r="N595" s="7">
        <v>8</v>
      </c>
      <c r="O595" t="s">
        <v>34</v>
      </c>
      <c r="P595" s="2">
        <f t="shared" si="46"/>
        <v>1840.2246666666665</v>
      </c>
      <c r="Q595" s="2">
        <f t="shared" si="47"/>
        <v>55206.74</v>
      </c>
      <c r="R595" s="12">
        <f>VLOOKUP(O595,'YEARLY BUDGET'!A:B,2,FALSE)</f>
        <v>61200</v>
      </c>
      <c r="S595" s="27">
        <f t="shared" si="48"/>
        <v>5993.260000000002</v>
      </c>
      <c r="T595" t="str">
        <f t="shared" si="49"/>
        <v>FAVORABLE</v>
      </c>
    </row>
    <row r="596" spans="1:20" x14ac:dyDescent="0.25">
      <c r="A596" s="4">
        <v>43191</v>
      </c>
      <c r="B596" s="5">
        <v>26.94</v>
      </c>
      <c r="C596" s="6">
        <v>0.22389999999999999</v>
      </c>
      <c r="D596" s="7" t="s">
        <v>5</v>
      </c>
      <c r="E596" s="8">
        <v>13938.1</v>
      </c>
      <c r="F596" s="7">
        <v>4</v>
      </c>
      <c r="G596" s="7">
        <v>1</v>
      </c>
      <c r="H596" s="7" t="s">
        <v>41</v>
      </c>
      <c r="I596" s="8">
        <f t="shared" si="45"/>
        <v>13987.43</v>
      </c>
      <c r="J596" s="9">
        <v>22.39</v>
      </c>
      <c r="K596" s="7">
        <v>2018</v>
      </c>
      <c r="L596" s="7" t="s">
        <v>14</v>
      </c>
      <c r="M596" s="8">
        <v>466.2476666666667</v>
      </c>
      <c r="N596" s="7">
        <v>3</v>
      </c>
      <c r="O596" t="s">
        <v>29</v>
      </c>
      <c r="P596" s="2">
        <f t="shared" si="46"/>
        <v>1398.7430000000002</v>
      </c>
      <c r="Q596" s="2">
        <f t="shared" si="47"/>
        <v>41962.290000000008</v>
      </c>
      <c r="R596" s="12">
        <f>VLOOKUP(O596,'YEARLY BUDGET'!A:B,2,FALSE)</f>
        <v>14750</v>
      </c>
      <c r="S596" s="27">
        <f t="shared" si="48"/>
        <v>-27212.290000000008</v>
      </c>
      <c r="T596" t="str">
        <f t="shared" si="49"/>
        <v>UNFAVORABLE</v>
      </c>
    </row>
    <row r="597" spans="1:20" x14ac:dyDescent="0.25">
      <c r="A597" s="4">
        <v>43191</v>
      </c>
      <c r="B597" s="5">
        <v>26.94</v>
      </c>
      <c r="C597" s="6">
        <v>0.22389999999999999</v>
      </c>
      <c r="D597" s="7" t="s">
        <v>6</v>
      </c>
      <c r="E597" s="8">
        <v>2.8</v>
      </c>
      <c r="F597" s="7">
        <v>4</v>
      </c>
      <c r="G597" s="7">
        <v>1</v>
      </c>
      <c r="H597" s="7" t="s">
        <v>41</v>
      </c>
      <c r="I597" s="8">
        <f t="shared" si="45"/>
        <v>52.13</v>
      </c>
      <c r="J597" s="9">
        <v>22.39</v>
      </c>
      <c r="K597" s="7">
        <v>2018</v>
      </c>
      <c r="L597" s="7" t="s">
        <v>14</v>
      </c>
      <c r="M597" s="8">
        <v>1.7376666666666667</v>
      </c>
      <c r="N597" s="7">
        <v>2</v>
      </c>
      <c r="O597" t="s">
        <v>28</v>
      </c>
      <c r="P597" s="2">
        <f t="shared" si="46"/>
        <v>3.4753333333333334</v>
      </c>
      <c r="Q597" s="2">
        <f t="shared" si="47"/>
        <v>104.26</v>
      </c>
      <c r="R597" s="12">
        <f>VLOOKUP(O597,'YEARLY BUDGET'!A:B,2,FALSE)</f>
        <v>16500</v>
      </c>
      <c r="S597" s="27">
        <f t="shared" si="48"/>
        <v>16395.740000000002</v>
      </c>
      <c r="T597" t="str">
        <f t="shared" si="49"/>
        <v>FAVORABLE</v>
      </c>
    </row>
    <row r="598" spans="1:20" x14ac:dyDescent="0.25">
      <c r="A598" s="4">
        <v>43221</v>
      </c>
      <c r="B598" s="5">
        <v>26.93</v>
      </c>
      <c r="C598" s="6">
        <v>0.1865</v>
      </c>
      <c r="D598" s="7" t="s">
        <v>3</v>
      </c>
      <c r="E598" s="8">
        <v>2299.6666666666702</v>
      </c>
      <c r="F598" s="7">
        <v>5</v>
      </c>
      <c r="G598" s="7">
        <v>3</v>
      </c>
      <c r="H598" s="7" t="s">
        <v>42</v>
      </c>
      <c r="I598" s="8">
        <f t="shared" si="45"/>
        <v>2345.2466666666701</v>
      </c>
      <c r="J598" s="9">
        <v>18.649999999999999</v>
      </c>
      <c r="K598" s="7">
        <v>2018</v>
      </c>
      <c r="L598" s="7" t="s">
        <v>16</v>
      </c>
      <c r="M598" s="8">
        <v>78.174888888889001</v>
      </c>
      <c r="N598" s="7">
        <v>6</v>
      </c>
      <c r="O598" t="s">
        <v>32</v>
      </c>
      <c r="P598" s="2">
        <f t="shared" si="46"/>
        <v>469.049333333334</v>
      </c>
      <c r="Q598" s="2">
        <f t="shared" si="47"/>
        <v>14071.48000000002</v>
      </c>
      <c r="R598" s="12">
        <f>VLOOKUP(O598,'YEARLY BUDGET'!A:B,2,FALSE)</f>
        <v>37500</v>
      </c>
      <c r="S598" s="27">
        <f t="shared" si="48"/>
        <v>23428.519999999982</v>
      </c>
      <c r="T598" t="str">
        <f t="shared" si="49"/>
        <v>FAVORABLE</v>
      </c>
    </row>
    <row r="599" spans="1:20" x14ac:dyDescent="0.25">
      <c r="A599" s="4">
        <v>43221</v>
      </c>
      <c r="B599" s="5">
        <v>26.93</v>
      </c>
      <c r="C599" s="6">
        <v>0.1865</v>
      </c>
      <c r="D599" s="7" t="s">
        <v>4</v>
      </c>
      <c r="E599" s="8">
        <v>6825.2738095238101</v>
      </c>
      <c r="F599" s="7">
        <v>5</v>
      </c>
      <c r="G599" s="7">
        <v>3</v>
      </c>
      <c r="H599" s="7" t="s">
        <v>42</v>
      </c>
      <c r="I599" s="8">
        <f t="shared" si="45"/>
        <v>6870.85380952381</v>
      </c>
      <c r="J599" s="9">
        <v>18.649999999999999</v>
      </c>
      <c r="K599" s="7">
        <v>2018</v>
      </c>
      <c r="L599" s="7" t="s">
        <v>16</v>
      </c>
      <c r="M599" s="8">
        <v>229.02846031746034</v>
      </c>
      <c r="N599" s="7">
        <v>9</v>
      </c>
      <c r="O599" t="s">
        <v>35</v>
      </c>
      <c r="P599" s="2">
        <f t="shared" si="46"/>
        <v>2061.256142857143</v>
      </c>
      <c r="Q599" s="2">
        <f t="shared" si="47"/>
        <v>61837.684285714291</v>
      </c>
      <c r="R599" s="12">
        <f>VLOOKUP(O599,'YEARLY BUDGET'!A:B,2,FALSE)</f>
        <v>7800</v>
      </c>
      <c r="S599" s="27">
        <f t="shared" si="48"/>
        <v>-54037.684285714291</v>
      </c>
      <c r="T599" t="str">
        <f t="shared" si="49"/>
        <v>UNFAVORABLE</v>
      </c>
    </row>
    <row r="600" spans="1:20" x14ac:dyDescent="0.25">
      <c r="A600" s="4">
        <v>43221</v>
      </c>
      <c r="B600" s="5">
        <v>26.93</v>
      </c>
      <c r="C600" s="6">
        <v>0.1865</v>
      </c>
      <c r="D600" s="7" t="s">
        <v>5</v>
      </c>
      <c r="E600" s="8">
        <v>14366.488095238101</v>
      </c>
      <c r="F600" s="7">
        <v>5</v>
      </c>
      <c r="G600" s="7">
        <v>3</v>
      </c>
      <c r="H600" s="7" t="s">
        <v>42</v>
      </c>
      <c r="I600" s="8">
        <f t="shared" si="45"/>
        <v>14412.068095238101</v>
      </c>
      <c r="J600" s="9">
        <v>18.649999999999999</v>
      </c>
      <c r="K600" s="7">
        <v>2018</v>
      </c>
      <c r="L600" s="7" t="s">
        <v>16</v>
      </c>
      <c r="M600" s="8">
        <v>480.40226984127003</v>
      </c>
      <c r="N600" s="7">
        <v>10</v>
      </c>
      <c r="O600" t="s">
        <v>35</v>
      </c>
      <c r="P600" s="2">
        <f t="shared" si="46"/>
        <v>4804.0226984127003</v>
      </c>
      <c r="Q600" s="2">
        <f t="shared" si="47"/>
        <v>144120.68095238099</v>
      </c>
      <c r="R600" s="12">
        <f>VLOOKUP(O600,'YEARLY BUDGET'!A:B,2,FALSE)</f>
        <v>7800</v>
      </c>
      <c r="S600" s="27">
        <f t="shared" si="48"/>
        <v>-136320.68095238099</v>
      </c>
      <c r="T600" t="str">
        <f t="shared" si="49"/>
        <v>UNFAVORABLE</v>
      </c>
    </row>
    <row r="601" spans="1:20" x14ac:dyDescent="0.25">
      <c r="A601" s="4">
        <v>43221</v>
      </c>
      <c r="B601" s="5">
        <v>26.93</v>
      </c>
      <c r="C601" s="6">
        <v>0.1865</v>
      </c>
      <c r="D601" s="7" t="s">
        <v>6</v>
      </c>
      <c r="E601" s="8">
        <v>2.8</v>
      </c>
      <c r="F601" s="7">
        <v>5</v>
      </c>
      <c r="G601" s="7">
        <v>3</v>
      </c>
      <c r="H601" s="7" t="s">
        <v>42</v>
      </c>
      <c r="I601" s="8">
        <f t="shared" si="45"/>
        <v>48.379999999999995</v>
      </c>
      <c r="J601" s="9">
        <v>18.649999999999999</v>
      </c>
      <c r="K601" s="7">
        <v>2018</v>
      </c>
      <c r="L601" s="7" t="s">
        <v>16</v>
      </c>
      <c r="M601" s="8">
        <v>1.6126666666666665</v>
      </c>
      <c r="N601" s="7">
        <v>4</v>
      </c>
      <c r="O601" t="s">
        <v>30</v>
      </c>
      <c r="P601" s="2">
        <f t="shared" si="46"/>
        <v>6.4506666666666659</v>
      </c>
      <c r="Q601" s="2">
        <f t="shared" si="47"/>
        <v>193.51999999999998</v>
      </c>
      <c r="R601" s="12">
        <f>VLOOKUP(O601,'YEARLY BUDGET'!A:B,2,FALSE)</f>
        <v>4200</v>
      </c>
      <c r="S601" s="27">
        <f t="shared" si="48"/>
        <v>4006.48</v>
      </c>
      <c r="T601" t="str">
        <f t="shared" si="49"/>
        <v>FAVORABLE</v>
      </c>
    </row>
    <row r="602" spans="1:20" x14ac:dyDescent="0.25">
      <c r="A602" s="4">
        <v>43252</v>
      </c>
      <c r="B602" s="5">
        <v>26.99</v>
      </c>
      <c r="C602" s="6">
        <v>0.23780000000000001</v>
      </c>
      <c r="D602" s="7" t="s">
        <v>3</v>
      </c>
      <c r="E602" s="8">
        <v>2237.61904761905</v>
      </c>
      <c r="F602" s="7">
        <v>6</v>
      </c>
      <c r="G602" s="7">
        <v>6</v>
      </c>
      <c r="H602" s="7" t="s">
        <v>43</v>
      </c>
      <c r="I602" s="8">
        <f t="shared" si="45"/>
        <v>2288.38904761905</v>
      </c>
      <c r="J602" s="9">
        <v>23.78</v>
      </c>
      <c r="K602" s="7">
        <v>2018</v>
      </c>
      <c r="L602" s="7" t="s">
        <v>19</v>
      </c>
      <c r="M602" s="8">
        <v>76.279634920635004</v>
      </c>
      <c r="N602" s="7">
        <v>8</v>
      </c>
      <c r="O602" t="s">
        <v>34</v>
      </c>
      <c r="P602" s="2">
        <f t="shared" si="46"/>
        <v>610.23707936508004</v>
      </c>
      <c r="Q602" s="2">
        <f t="shared" si="47"/>
        <v>18307.1123809524</v>
      </c>
      <c r="R602" s="12">
        <f>VLOOKUP(O602,'YEARLY BUDGET'!A:B,2,FALSE)</f>
        <v>61200</v>
      </c>
      <c r="S602" s="27">
        <f t="shared" si="48"/>
        <v>42892.8876190476</v>
      </c>
      <c r="T602" t="str">
        <f t="shared" si="49"/>
        <v>FAVORABLE</v>
      </c>
    </row>
    <row r="603" spans="1:20" x14ac:dyDescent="0.25">
      <c r="A603" s="4">
        <v>43252</v>
      </c>
      <c r="B603" s="5">
        <v>26.99</v>
      </c>
      <c r="C603" s="6">
        <v>0.23780000000000001</v>
      </c>
      <c r="D603" s="7" t="s">
        <v>4</v>
      </c>
      <c r="E603" s="8">
        <v>6965.8571428571404</v>
      </c>
      <c r="F603" s="7">
        <v>6</v>
      </c>
      <c r="G603" s="7">
        <v>6</v>
      </c>
      <c r="H603" s="7" t="s">
        <v>43</v>
      </c>
      <c r="I603" s="8">
        <f t="shared" si="45"/>
        <v>7016.6271428571399</v>
      </c>
      <c r="J603" s="9">
        <v>23.78</v>
      </c>
      <c r="K603" s="7">
        <v>2018</v>
      </c>
      <c r="L603" s="7" t="s">
        <v>19</v>
      </c>
      <c r="M603" s="8">
        <v>233.88757142857133</v>
      </c>
      <c r="N603" s="7">
        <v>5</v>
      </c>
      <c r="O603" t="s">
        <v>31</v>
      </c>
      <c r="P603" s="2">
        <f t="shared" si="46"/>
        <v>1169.4378571428567</v>
      </c>
      <c r="Q603" s="2">
        <f t="shared" si="47"/>
        <v>35083.135714285701</v>
      </c>
      <c r="R603" s="12">
        <f>VLOOKUP(O603,'YEARLY BUDGET'!A:B,2,FALSE)</f>
        <v>82000</v>
      </c>
      <c r="S603" s="27">
        <f t="shared" si="48"/>
        <v>46916.864285714299</v>
      </c>
      <c r="T603" t="str">
        <f t="shared" si="49"/>
        <v>FAVORABLE</v>
      </c>
    </row>
    <row r="604" spans="1:20" x14ac:dyDescent="0.25">
      <c r="A604" s="4">
        <v>43252</v>
      </c>
      <c r="B604" s="5">
        <v>26.99</v>
      </c>
      <c r="C604" s="6">
        <v>0.23780000000000001</v>
      </c>
      <c r="D604" s="7" t="s">
        <v>5</v>
      </c>
      <c r="E604" s="8">
        <v>15105.6547619048</v>
      </c>
      <c r="F604" s="7">
        <v>6</v>
      </c>
      <c r="G604" s="7">
        <v>6</v>
      </c>
      <c r="H604" s="7" t="s">
        <v>43</v>
      </c>
      <c r="I604" s="8">
        <f t="shared" si="45"/>
        <v>15156.4247619048</v>
      </c>
      <c r="J604" s="9">
        <v>23.78</v>
      </c>
      <c r="K604" s="7">
        <v>2018</v>
      </c>
      <c r="L604" s="7" t="s">
        <v>19</v>
      </c>
      <c r="M604" s="8">
        <v>505.21415873016002</v>
      </c>
      <c r="N604" s="7">
        <v>1</v>
      </c>
      <c r="O604" t="s">
        <v>27</v>
      </c>
      <c r="P604" s="2">
        <f t="shared" si="46"/>
        <v>505.21415873016002</v>
      </c>
      <c r="Q604" s="2">
        <f t="shared" si="47"/>
        <v>15156.4247619048</v>
      </c>
      <c r="R604" s="12">
        <f>VLOOKUP(O604,'YEARLY BUDGET'!A:B,2,FALSE)</f>
        <v>28000</v>
      </c>
      <c r="S604" s="27">
        <f t="shared" si="48"/>
        <v>12843.5752380952</v>
      </c>
      <c r="T604" t="str">
        <f t="shared" si="49"/>
        <v>FAVORABLE</v>
      </c>
    </row>
    <row r="605" spans="1:20" x14ac:dyDescent="0.25">
      <c r="A605" s="4">
        <v>43252</v>
      </c>
      <c r="B605" s="5">
        <v>26.99</v>
      </c>
      <c r="C605" s="6">
        <v>0.23780000000000001</v>
      </c>
      <c r="D605" s="7" t="s">
        <v>6</v>
      </c>
      <c r="E605" s="8">
        <v>2.97</v>
      </c>
      <c r="F605" s="7">
        <v>6</v>
      </c>
      <c r="G605" s="7">
        <v>6</v>
      </c>
      <c r="H605" s="7" t="s">
        <v>43</v>
      </c>
      <c r="I605" s="8">
        <f t="shared" si="45"/>
        <v>53.739999999999995</v>
      </c>
      <c r="J605" s="9">
        <v>23.78</v>
      </c>
      <c r="K605" s="7">
        <v>2018</v>
      </c>
      <c r="L605" s="7" t="s">
        <v>19</v>
      </c>
      <c r="M605" s="8">
        <v>1.7913333333333332</v>
      </c>
      <c r="N605" s="7">
        <v>2</v>
      </c>
      <c r="O605" t="s">
        <v>28</v>
      </c>
      <c r="P605" s="2">
        <f t="shared" si="46"/>
        <v>3.5826666666666664</v>
      </c>
      <c r="Q605" s="2">
        <f t="shared" si="47"/>
        <v>107.47999999999999</v>
      </c>
      <c r="R605" s="12">
        <f>VLOOKUP(O605,'YEARLY BUDGET'!A:B,2,FALSE)</f>
        <v>16500</v>
      </c>
      <c r="S605" s="27">
        <f t="shared" si="48"/>
        <v>16392.52</v>
      </c>
      <c r="T605" t="str">
        <f t="shared" si="49"/>
        <v>FAVORABLE</v>
      </c>
    </row>
    <row r="606" spans="1:20" x14ac:dyDescent="0.25">
      <c r="A606" s="4">
        <v>43282</v>
      </c>
      <c r="B606" s="5">
        <v>26.98</v>
      </c>
      <c r="C606" s="6">
        <v>0.22070000000000001</v>
      </c>
      <c r="D606" s="7" t="s">
        <v>3</v>
      </c>
      <c r="E606" s="8">
        <v>2082.2386363636401</v>
      </c>
      <c r="F606" s="7">
        <v>7</v>
      </c>
      <c r="G606" s="7">
        <v>1</v>
      </c>
      <c r="H606" s="7" t="s">
        <v>44</v>
      </c>
      <c r="I606" s="8">
        <f t="shared" si="45"/>
        <v>2131.2886363636403</v>
      </c>
      <c r="J606" s="9">
        <v>22.07</v>
      </c>
      <c r="K606" s="7">
        <v>2018</v>
      </c>
      <c r="L606" s="7" t="s">
        <v>14</v>
      </c>
      <c r="M606" s="8">
        <v>71.042954545454677</v>
      </c>
      <c r="N606" s="7">
        <v>6</v>
      </c>
      <c r="O606" t="s">
        <v>32</v>
      </c>
      <c r="P606" s="2">
        <f t="shared" si="46"/>
        <v>426.25772727272806</v>
      </c>
      <c r="Q606" s="2">
        <f t="shared" si="47"/>
        <v>12787.731818181841</v>
      </c>
      <c r="R606" s="12">
        <f>VLOOKUP(O606,'YEARLY BUDGET'!A:B,2,FALSE)</f>
        <v>37500</v>
      </c>
      <c r="S606" s="27">
        <f t="shared" si="48"/>
        <v>24712.268181818159</v>
      </c>
      <c r="T606" t="str">
        <f t="shared" si="49"/>
        <v>FAVORABLE</v>
      </c>
    </row>
    <row r="607" spans="1:20" x14ac:dyDescent="0.25">
      <c r="A607" s="4">
        <v>43282</v>
      </c>
      <c r="B607" s="5">
        <v>26.98</v>
      </c>
      <c r="C607" s="6">
        <v>0.22070000000000001</v>
      </c>
      <c r="D607" s="7" t="s">
        <v>4</v>
      </c>
      <c r="E607" s="8">
        <v>6250.75</v>
      </c>
      <c r="F607" s="7">
        <v>7</v>
      </c>
      <c r="G607" s="7">
        <v>1</v>
      </c>
      <c r="H607" s="7" t="s">
        <v>44</v>
      </c>
      <c r="I607" s="8">
        <f t="shared" si="45"/>
        <v>6299.7999999999993</v>
      </c>
      <c r="J607" s="9">
        <v>22.07</v>
      </c>
      <c r="K607" s="7">
        <v>2018</v>
      </c>
      <c r="L607" s="7" t="s">
        <v>14</v>
      </c>
      <c r="M607" s="8">
        <v>209.99333333333331</v>
      </c>
      <c r="N607" s="7">
        <v>3</v>
      </c>
      <c r="O607" t="s">
        <v>29</v>
      </c>
      <c r="P607" s="2">
        <f t="shared" si="46"/>
        <v>629.9799999999999</v>
      </c>
      <c r="Q607" s="2">
        <f t="shared" si="47"/>
        <v>18899.399999999998</v>
      </c>
      <c r="R607" s="12">
        <f>VLOOKUP(O607,'YEARLY BUDGET'!A:B,2,FALSE)</f>
        <v>14750</v>
      </c>
      <c r="S607" s="27">
        <f t="shared" si="48"/>
        <v>-4149.3999999999978</v>
      </c>
      <c r="T607" t="str">
        <f t="shared" si="49"/>
        <v>UNFAVORABLE</v>
      </c>
    </row>
    <row r="608" spans="1:20" x14ac:dyDescent="0.25">
      <c r="A608" s="4">
        <v>43282</v>
      </c>
      <c r="B608" s="5">
        <v>26.98</v>
      </c>
      <c r="C608" s="6">
        <v>0.22070000000000001</v>
      </c>
      <c r="D608" s="7" t="s">
        <v>5</v>
      </c>
      <c r="E608" s="8">
        <v>13793.8636363636</v>
      </c>
      <c r="F608" s="7">
        <v>7</v>
      </c>
      <c r="G608" s="7">
        <v>1</v>
      </c>
      <c r="H608" s="7" t="s">
        <v>44</v>
      </c>
      <c r="I608" s="8">
        <f t="shared" si="45"/>
        <v>13842.913636363599</v>
      </c>
      <c r="J608" s="9">
        <v>22.07</v>
      </c>
      <c r="K608" s="7">
        <v>2018</v>
      </c>
      <c r="L608" s="7" t="s">
        <v>14</v>
      </c>
      <c r="M608" s="8">
        <v>461.4304545454533</v>
      </c>
      <c r="N608" s="7">
        <v>4</v>
      </c>
      <c r="O608" t="s">
        <v>30</v>
      </c>
      <c r="P608" s="2">
        <f t="shared" si="46"/>
        <v>1845.7218181818132</v>
      </c>
      <c r="Q608" s="2">
        <f t="shared" si="47"/>
        <v>55371.654545454396</v>
      </c>
      <c r="R608" s="12">
        <f>VLOOKUP(O608,'YEARLY BUDGET'!A:B,2,FALSE)</f>
        <v>4200</v>
      </c>
      <c r="S608" s="27">
        <f t="shared" si="48"/>
        <v>-51171.654545454396</v>
      </c>
      <c r="T608" t="str">
        <f t="shared" si="49"/>
        <v>UNFAVORABLE</v>
      </c>
    </row>
    <row r="609" spans="1:20" x14ac:dyDescent="0.25">
      <c r="A609" s="4">
        <v>43282</v>
      </c>
      <c r="B609" s="5">
        <v>26.98</v>
      </c>
      <c r="C609" s="6">
        <v>0.22070000000000001</v>
      </c>
      <c r="D609" s="7" t="s">
        <v>6</v>
      </c>
      <c r="E609" s="8">
        <v>2.83</v>
      </c>
      <c r="F609" s="7">
        <v>7</v>
      </c>
      <c r="G609" s="7">
        <v>1</v>
      </c>
      <c r="H609" s="7" t="s">
        <v>44</v>
      </c>
      <c r="I609" s="8">
        <f t="shared" si="45"/>
        <v>51.879999999999995</v>
      </c>
      <c r="J609" s="9">
        <v>22.07</v>
      </c>
      <c r="K609" s="7">
        <v>2018</v>
      </c>
      <c r="L609" s="7" t="s">
        <v>14</v>
      </c>
      <c r="M609" s="8">
        <v>1.7293333333333332</v>
      </c>
      <c r="N609" s="7">
        <v>1</v>
      </c>
      <c r="O609" t="s">
        <v>27</v>
      </c>
      <c r="P609" s="2">
        <f t="shared" si="46"/>
        <v>1.7293333333333332</v>
      </c>
      <c r="Q609" s="2">
        <f t="shared" si="47"/>
        <v>51.879999999999995</v>
      </c>
      <c r="R609" s="12">
        <f>VLOOKUP(O609,'YEARLY BUDGET'!A:B,2,FALSE)</f>
        <v>28000</v>
      </c>
      <c r="S609" s="27">
        <f t="shared" si="48"/>
        <v>27948.12</v>
      </c>
      <c r="T609" t="str">
        <f t="shared" si="49"/>
        <v>FAVORABLE</v>
      </c>
    </row>
    <row r="610" spans="1:20" x14ac:dyDescent="0.25">
      <c r="A610" s="4">
        <v>43313</v>
      </c>
      <c r="B610" s="5">
        <v>27.05</v>
      </c>
      <c r="C610" s="6">
        <v>0.1111</v>
      </c>
      <c r="D610" s="7" t="s">
        <v>3</v>
      </c>
      <c r="E610" s="8">
        <v>2051.5113636363599</v>
      </c>
      <c r="F610" s="7">
        <v>8</v>
      </c>
      <c r="G610" s="7">
        <v>4</v>
      </c>
      <c r="H610" s="7" t="s">
        <v>45</v>
      </c>
      <c r="I610" s="8">
        <f t="shared" si="45"/>
        <v>2089.6713636363602</v>
      </c>
      <c r="J610" s="9">
        <v>11.110000000000001</v>
      </c>
      <c r="K610" s="7">
        <v>2018</v>
      </c>
      <c r="L610" s="7" t="s">
        <v>17</v>
      </c>
      <c r="M610" s="8">
        <v>69.655712121212005</v>
      </c>
      <c r="N610" s="7">
        <v>5</v>
      </c>
      <c r="O610" t="s">
        <v>31</v>
      </c>
      <c r="P610" s="2">
        <f t="shared" si="46"/>
        <v>348.27856060606001</v>
      </c>
      <c r="Q610" s="2">
        <f t="shared" si="47"/>
        <v>10448.356818181801</v>
      </c>
      <c r="R610" s="12">
        <f>VLOOKUP(O610,'YEARLY BUDGET'!A:B,2,FALSE)</f>
        <v>82000</v>
      </c>
      <c r="S610" s="27">
        <f t="shared" si="48"/>
        <v>71551.643181818203</v>
      </c>
      <c r="T610" t="str">
        <f t="shared" si="49"/>
        <v>FAVORABLE</v>
      </c>
    </row>
    <row r="611" spans="1:20" x14ac:dyDescent="0.25">
      <c r="A611" s="4">
        <v>43313</v>
      </c>
      <c r="B611" s="5">
        <v>27.05</v>
      </c>
      <c r="C611" s="6">
        <v>0.1111</v>
      </c>
      <c r="D611" s="7" t="s">
        <v>4</v>
      </c>
      <c r="E611" s="8">
        <v>6051.0454545454504</v>
      </c>
      <c r="F611" s="7">
        <v>8</v>
      </c>
      <c r="G611" s="7">
        <v>4</v>
      </c>
      <c r="H611" s="7" t="s">
        <v>45</v>
      </c>
      <c r="I611" s="8">
        <f t="shared" si="45"/>
        <v>6089.2054545454503</v>
      </c>
      <c r="J611" s="9">
        <v>11.110000000000001</v>
      </c>
      <c r="K611" s="7">
        <v>2018</v>
      </c>
      <c r="L611" s="7" t="s">
        <v>17</v>
      </c>
      <c r="M611" s="8">
        <v>202.97351515151502</v>
      </c>
      <c r="N611" s="7">
        <v>10</v>
      </c>
      <c r="O611" t="s">
        <v>35</v>
      </c>
      <c r="P611" s="2">
        <f t="shared" si="46"/>
        <v>2029.7351515151502</v>
      </c>
      <c r="Q611" s="2">
        <f t="shared" si="47"/>
        <v>60892.054545454506</v>
      </c>
      <c r="R611" s="12">
        <f>VLOOKUP(O611,'YEARLY BUDGET'!A:B,2,FALSE)</f>
        <v>7800</v>
      </c>
      <c r="S611" s="27">
        <f t="shared" si="48"/>
        <v>-53092.054545454506</v>
      </c>
      <c r="T611" t="str">
        <f t="shared" si="49"/>
        <v>UNFAVORABLE</v>
      </c>
    </row>
    <row r="612" spans="1:20" x14ac:dyDescent="0.25">
      <c r="A612" s="4">
        <v>43313</v>
      </c>
      <c r="B612" s="5">
        <v>27.05</v>
      </c>
      <c r="C612" s="6">
        <v>0.1111</v>
      </c>
      <c r="D612" s="7" t="s">
        <v>5</v>
      </c>
      <c r="E612" s="8">
        <v>13411.352272727299</v>
      </c>
      <c r="F612" s="7">
        <v>8</v>
      </c>
      <c r="G612" s="7">
        <v>4</v>
      </c>
      <c r="H612" s="7" t="s">
        <v>45</v>
      </c>
      <c r="I612" s="8">
        <f t="shared" si="45"/>
        <v>13449.512272727299</v>
      </c>
      <c r="J612" s="9">
        <v>11.110000000000001</v>
      </c>
      <c r="K612" s="7">
        <v>2018</v>
      </c>
      <c r="L612" s="7" t="s">
        <v>17</v>
      </c>
      <c r="M612" s="8">
        <v>448.31707575757662</v>
      </c>
      <c r="N612" s="7">
        <v>5</v>
      </c>
      <c r="O612" t="s">
        <v>31</v>
      </c>
      <c r="P612" s="2">
        <f t="shared" si="46"/>
        <v>2241.5853787878832</v>
      </c>
      <c r="Q612" s="2">
        <f t="shared" si="47"/>
        <v>67247.561363636501</v>
      </c>
      <c r="R612" s="12">
        <f>VLOOKUP(O612,'YEARLY BUDGET'!A:B,2,FALSE)</f>
        <v>82000</v>
      </c>
      <c r="S612" s="27">
        <f t="shared" si="48"/>
        <v>14752.438636363499</v>
      </c>
      <c r="T612" t="str">
        <f t="shared" si="49"/>
        <v>FAVORABLE</v>
      </c>
    </row>
    <row r="613" spans="1:20" x14ac:dyDescent="0.25">
      <c r="A613" s="4">
        <v>43313</v>
      </c>
      <c r="B613" s="5">
        <v>27.05</v>
      </c>
      <c r="C613" s="6">
        <v>0.1111</v>
      </c>
      <c r="D613" s="7" t="s">
        <v>6</v>
      </c>
      <c r="E613" s="8">
        <v>2.96</v>
      </c>
      <c r="F613" s="7">
        <v>8</v>
      </c>
      <c r="G613" s="7">
        <v>4</v>
      </c>
      <c r="H613" s="7" t="s">
        <v>45</v>
      </c>
      <c r="I613" s="8">
        <f t="shared" si="45"/>
        <v>41.120000000000005</v>
      </c>
      <c r="J613" s="9">
        <v>11.110000000000001</v>
      </c>
      <c r="K613" s="7">
        <v>2018</v>
      </c>
      <c r="L613" s="7" t="s">
        <v>17</v>
      </c>
      <c r="M613" s="8">
        <v>1.3706666666666669</v>
      </c>
      <c r="N613" s="7">
        <v>3</v>
      </c>
      <c r="O613" t="s">
        <v>29</v>
      </c>
      <c r="P613" s="2">
        <f t="shared" si="46"/>
        <v>4.112000000000001</v>
      </c>
      <c r="Q613" s="2">
        <f t="shared" si="47"/>
        <v>123.36000000000003</v>
      </c>
      <c r="R613" s="12">
        <f>VLOOKUP(O613,'YEARLY BUDGET'!A:B,2,FALSE)</f>
        <v>14750</v>
      </c>
      <c r="S613" s="27">
        <f t="shared" si="48"/>
        <v>14626.64</v>
      </c>
      <c r="T613" t="str">
        <f t="shared" si="49"/>
        <v>FAVORABLE</v>
      </c>
    </row>
    <row r="614" spans="1:20" x14ac:dyDescent="0.25">
      <c r="A614" s="4">
        <v>43344</v>
      </c>
      <c r="B614" s="5">
        <v>27.09</v>
      </c>
      <c r="C614" s="6">
        <v>0.214</v>
      </c>
      <c r="D614" s="7" t="s">
        <v>3</v>
      </c>
      <c r="E614" s="8">
        <v>2026.4625000000001</v>
      </c>
      <c r="F614" s="7">
        <v>9</v>
      </c>
      <c r="G614" s="7">
        <v>7</v>
      </c>
      <c r="H614" s="7" t="s">
        <v>46</v>
      </c>
      <c r="I614" s="8">
        <f t="shared" si="45"/>
        <v>2074.9525000000003</v>
      </c>
      <c r="J614" s="9">
        <v>21.4</v>
      </c>
      <c r="K614" s="7">
        <v>2018</v>
      </c>
      <c r="L614" s="7" t="s">
        <v>20</v>
      </c>
      <c r="M614" s="8">
        <v>69.165083333333342</v>
      </c>
      <c r="N614" s="7">
        <v>2</v>
      </c>
      <c r="O614" t="s">
        <v>28</v>
      </c>
      <c r="P614" s="2">
        <f t="shared" si="46"/>
        <v>138.33016666666668</v>
      </c>
      <c r="Q614" s="2">
        <f t="shared" si="47"/>
        <v>4149.9050000000007</v>
      </c>
      <c r="R614" s="12">
        <f>VLOOKUP(O614,'YEARLY BUDGET'!A:B,2,FALSE)</f>
        <v>16500</v>
      </c>
      <c r="S614" s="27">
        <f t="shared" si="48"/>
        <v>12350.094999999999</v>
      </c>
      <c r="T614" t="str">
        <f t="shared" si="49"/>
        <v>FAVORABLE</v>
      </c>
    </row>
    <row r="615" spans="1:20" x14ac:dyDescent="0.25">
      <c r="A615" s="4">
        <v>43344</v>
      </c>
      <c r="B615" s="5">
        <v>27.09</v>
      </c>
      <c r="C615" s="6">
        <v>0.214</v>
      </c>
      <c r="D615" s="7" t="s">
        <v>4</v>
      </c>
      <c r="E615" s="8">
        <v>6050.7624999999998</v>
      </c>
      <c r="F615" s="7">
        <v>9</v>
      </c>
      <c r="G615" s="7">
        <v>7</v>
      </c>
      <c r="H615" s="7" t="s">
        <v>46</v>
      </c>
      <c r="I615" s="8">
        <f t="shared" si="45"/>
        <v>6099.2524999999996</v>
      </c>
      <c r="J615" s="9">
        <v>21.4</v>
      </c>
      <c r="K615" s="7">
        <v>2018</v>
      </c>
      <c r="L615" s="7" t="s">
        <v>20</v>
      </c>
      <c r="M615" s="8">
        <v>203.30841666666666</v>
      </c>
      <c r="N615" s="7">
        <v>8</v>
      </c>
      <c r="O615" t="s">
        <v>34</v>
      </c>
      <c r="P615" s="2">
        <f t="shared" si="46"/>
        <v>1626.4673333333333</v>
      </c>
      <c r="Q615" s="2">
        <f t="shared" si="47"/>
        <v>48794.02</v>
      </c>
      <c r="R615" s="12">
        <f>VLOOKUP(O615,'YEARLY BUDGET'!A:B,2,FALSE)</f>
        <v>61200</v>
      </c>
      <c r="S615" s="27">
        <f t="shared" si="48"/>
        <v>12405.980000000003</v>
      </c>
      <c r="T615" t="str">
        <f t="shared" si="49"/>
        <v>FAVORABLE</v>
      </c>
    </row>
    <row r="616" spans="1:20" x14ac:dyDescent="0.25">
      <c r="A616" s="4">
        <v>43344</v>
      </c>
      <c r="B616" s="5">
        <v>27.09</v>
      </c>
      <c r="C616" s="6">
        <v>0.214</v>
      </c>
      <c r="D616" s="7" t="s">
        <v>5</v>
      </c>
      <c r="E616" s="8">
        <v>12510.35</v>
      </c>
      <c r="F616" s="7">
        <v>9</v>
      </c>
      <c r="G616" s="7">
        <v>7</v>
      </c>
      <c r="H616" s="7" t="s">
        <v>46</v>
      </c>
      <c r="I616" s="8">
        <f t="shared" si="45"/>
        <v>12558.84</v>
      </c>
      <c r="J616" s="9">
        <v>21.4</v>
      </c>
      <c r="K616" s="7">
        <v>2018</v>
      </c>
      <c r="L616" s="7" t="s">
        <v>20</v>
      </c>
      <c r="M616" s="8">
        <v>418.62799999999999</v>
      </c>
      <c r="N616" s="7">
        <v>8</v>
      </c>
      <c r="O616" t="s">
        <v>34</v>
      </c>
      <c r="P616" s="2">
        <f t="shared" si="46"/>
        <v>3349.0239999999999</v>
      </c>
      <c r="Q616" s="2">
        <f t="shared" si="47"/>
        <v>100470.72</v>
      </c>
      <c r="R616" s="12">
        <f>VLOOKUP(O616,'YEARLY BUDGET'!A:B,2,FALSE)</f>
        <v>61200</v>
      </c>
      <c r="S616" s="27">
        <f t="shared" si="48"/>
        <v>-39270.720000000001</v>
      </c>
      <c r="T616" t="str">
        <f t="shared" si="49"/>
        <v>UNFAVORABLE</v>
      </c>
    </row>
    <row r="617" spans="1:20" x14ac:dyDescent="0.25">
      <c r="A617" s="4">
        <v>43344</v>
      </c>
      <c r="B617" s="5">
        <v>27.09</v>
      </c>
      <c r="C617" s="6">
        <v>0.214</v>
      </c>
      <c r="D617" s="7" t="s">
        <v>6</v>
      </c>
      <c r="E617" s="8">
        <v>3</v>
      </c>
      <c r="F617" s="7">
        <v>9</v>
      </c>
      <c r="G617" s="7">
        <v>7</v>
      </c>
      <c r="H617" s="7" t="s">
        <v>46</v>
      </c>
      <c r="I617" s="8">
        <f t="shared" si="45"/>
        <v>51.489999999999995</v>
      </c>
      <c r="J617" s="9">
        <v>21.4</v>
      </c>
      <c r="K617" s="7">
        <v>2018</v>
      </c>
      <c r="L617" s="7" t="s">
        <v>20</v>
      </c>
      <c r="M617" s="8">
        <v>1.7163333333333333</v>
      </c>
      <c r="N617" s="7">
        <v>6</v>
      </c>
      <c r="O617" t="s">
        <v>32</v>
      </c>
      <c r="P617" s="2">
        <f t="shared" si="46"/>
        <v>10.298</v>
      </c>
      <c r="Q617" s="2">
        <f t="shared" si="47"/>
        <v>308.94</v>
      </c>
      <c r="R617" s="12">
        <f>VLOOKUP(O617,'YEARLY BUDGET'!A:B,2,FALSE)</f>
        <v>37500</v>
      </c>
      <c r="S617" s="27">
        <f t="shared" si="48"/>
        <v>37191.06</v>
      </c>
      <c r="T617" t="str">
        <f t="shared" si="49"/>
        <v>FAVORABLE</v>
      </c>
    </row>
    <row r="618" spans="1:20" x14ac:dyDescent="0.25">
      <c r="A618" s="4">
        <v>43374</v>
      </c>
      <c r="B618" s="5">
        <v>27.13</v>
      </c>
      <c r="C618" s="6">
        <v>0.20549999999999999</v>
      </c>
      <c r="D618" s="7" t="s">
        <v>3</v>
      </c>
      <c r="E618" s="8">
        <v>2029.8586956521699</v>
      </c>
      <c r="F618" s="7">
        <v>10</v>
      </c>
      <c r="G618" s="7">
        <v>2</v>
      </c>
      <c r="H618" s="7" t="s">
        <v>47</v>
      </c>
      <c r="I618" s="8">
        <f t="shared" si="45"/>
        <v>2077.5386956521702</v>
      </c>
      <c r="J618" s="9">
        <v>20.549999999999997</v>
      </c>
      <c r="K618" s="7">
        <v>2018</v>
      </c>
      <c r="L618" s="7" t="s">
        <v>15</v>
      </c>
      <c r="M618" s="8">
        <v>69.251289855072343</v>
      </c>
      <c r="N618" s="7">
        <v>8</v>
      </c>
      <c r="O618" t="s">
        <v>34</v>
      </c>
      <c r="P618" s="2">
        <f t="shared" si="46"/>
        <v>554.01031884057875</v>
      </c>
      <c r="Q618" s="2">
        <f t="shared" si="47"/>
        <v>16620.309565217362</v>
      </c>
      <c r="R618" s="12">
        <f>VLOOKUP(O618,'YEARLY BUDGET'!A:B,2,FALSE)</f>
        <v>61200</v>
      </c>
      <c r="S618" s="27">
        <f t="shared" si="48"/>
        <v>44579.690434782635</v>
      </c>
      <c r="T618" t="str">
        <f t="shared" si="49"/>
        <v>FAVORABLE</v>
      </c>
    </row>
    <row r="619" spans="1:20" x14ac:dyDescent="0.25">
      <c r="A619" s="4">
        <v>43374</v>
      </c>
      <c r="B619" s="5">
        <v>27.13</v>
      </c>
      <c r="C619" s="6">
        <v>0.20549999999999999</v>
      </c>
      <c r="D619" s="7" t="s">
        <v>4</v>
      </c>
      <c r="E619" s="8">
        <v>6219.5869565217399</v>
      </c>
      <c r="F619" s="7">
        <v>10</v>
      </c>
      <c r="G619" s="7">
        <v>2</v>
      </c>
      <c r="H619" s="7" t="s">
        <v>47</v>
      </c>
      <c r="I619" s="8">
        <f t="shared" si="45"/>
        <v>6267.2669565217402</v>
      </c>
      <c r="J619" s="9">
        <v>20.549999999999997</v>
      </c>
      <c r="K619" s="7">
        <v>2018</v>
      </c>
      <c r="L619" s="7" t="s">
        <v>15</v>
      </c>
      <c r="M619" s="8">
        <v>208.90889855072467</v>
      </c>
      <c r="N619" s="7">
        <v>9</v>
      </c>
      <c r="O619" t="s">
        <v>35</v>
      </c>
      <c r="P619" s="2">
        <f t="shared" si="46"/>
        <v>1880.180086956522</v>
      </c>
      <c r="Q619" s="2">
        <f t="shared" si="47"/>
        <v>56405.402608695658</v>
      </c>
      <c r="R619" s="12">
        <f>VLOOKUP(O619,'YEARLY BUDGET'!A:B,2,FALSE)</f>
        <v>7800</v>
      </c>
      <c r="S619" s="27">
        <f t="shared" si="48"/>
        <v>-48605.402608695658</v>
      </c>
      <c r="T619" t="str">
        <f t="shared" si="49"/>
        <v>UNFAVORABLE</v>
      </c>
    </row>
    <row r="620" spans="1:20" x14ac:dyDescent="0.25">
      <c r="A620" s="4">
        <v>43374</v>
      </c>
      <c r="B620" s="5">
        <v>27.13</v>
      </c>
      <c r="C620" s="6">
        <v>0.20549999999999999</v>
      </c>
      <c r="D620" s="7" t="s">
        <v>5</v>
      </c>
      <c r="E620" s="8">
        <v>12314.9130434783</v>
      </c>
      <c r="F620" s="7">
        <v>10</v>
      </c>
      <c r="G620" s="7">
        <v>2</v>
      </c>
      <c r="H620" s="7" t="s">
        <v>47</v>
      </c>
      <c r="I620" s="8">
        <f t="shared" si="45"/>
        <v>12362.593043478299</v>
      </c>
      <c r="J620" s="9">
        <v>20.549999999999997</v>
      </c>
      <c r="K620" s="7">
        <v>2018</v>
      </c>
      <c r="L620" s="7" t="s">
        <v>15</v>
      </c>
      <c r="M620" s="8">
        <v>412.08643478260996</v>
      </c>
      <c r="N620" s="7">
        <v>10</v>
      </c>
      <c r="O620" t="s">
        <v>35</v>
      </c>
      <c r="P620" s="2">
        <f t="shared" si="46"/>
        <v>4120.8643478260992</v>
      </c>
      <c r="Q620" s="2">
        <f t="shared" si="47"/>
        <v>123625.93043478297</v>
      </c>
      <c r="R620" s="12">
        <f>VLOOKUP(O620,'YEARLY BUDGET'!A:B,2,FALSE)</f>
        <v>7800</v>
      </c>
      <c r="S620" s="27">
        <f t="shared" si="48"/>
        <v>-115825.93043478297</v>
      </c>
      <c r="T620" t="str">
        <f t="shared" si="49"/>
        <v>UNFAVORABLE</v>
      </c>
    </row>
    <row r="621" spans="1:20" x14ac:dyDescent="0.25">
      <c r="A621" s="4">
        <v>43374</v>
      </c>
      <c r="B621" s="5">
        <v>27.13</v>
      </c>
      <c r="C621" s="6">
        <v>0.20549999999999999</v>
      </c>
      <c r="D621" s="7" t="s">
        <v>6</v>
      </c>
      <c r="E621" s="8">
        <v>3.28</v>
      </c>
      <c r="F621" s="7">
        <v>10</v>
      </c>
      <c r="G621" s="7">
        <v>2</v>
      </c>
      <c r="H621" s="7" t="s">
        <v>47</v>
      </c>
      <c r="I621" s="8">
        <f t="shared" si="45"/>
        <v>50.959999999999994</v>
      </c>
      <c r="J621" s="9">
        <v>20.549999999999997</v>
      </c>
      <c r="K621" s="7">
        <v>2018</v>
      </c>
      <c r="L621" s="7" t="s">
        <v>15</v>
      </c>
      <c r="M621" s="8">
        <v>1.6986666666666665</v>
      </c>
      <c r="N621" s="7">
        <v>4</v>
      </c>
      <c r="O621" t="s">
        <v>30</v>
      </c>
      <c r="P621" s="2">
        <f t="shared" si="46"/>
        <v>6.7946666666666662</v>
      </c>
      <c r="Q621" s="2">
        <f t="shared" si="47"/>
        <v>203.83999999999997</v>
      </c>
      <c r="R621" s="12">
        <f>VLOOKUP(O621,'YEARLY BUDGET'!A:B,2,FALSE)</f>
        <v>4200</v>
      </c>
      <c r="S621" s="27">
        <f t="shared" si="48"/>
        <v>3996.16</v>
      </c>
      <c r="T621" t="str">
        <f t="shared" si="49"/>
        <v>FAVORABLE</v>
      </c>
    </row>
    <row r="622" spans="1:20" x14ac:dyDescent="0.25">
      <c r="A622" s="4">
        <v>43405</v>
      </c>
      <c r="B622" s="5">
        <v>27.24</v>
      </c>
      <c r="C622" s="6">
        <v>0.1605</v>
      </c>
      <c r="D622" s="7" t="s">
        <v>3</v>
      </c>
      <c r="E622" s="8">
        <v>1938.5113636363601</v>
      </c>
      <c r="F622" s="7">
        <v>11</v>
      </c>
      <c r="G622" s="7">
        <v>5</v>
      </c>
      <c r="H622" s="7" t="s">
        <v>48</v>
      </c>
      <c r="I622" s="8">
        <f t="shared" si="45"/>
        <v>1981.8013636363601</v>
      </c>
      <c r="J622" s="9">
        <v>16.05</v>
      </c>
      <c r="K622" s="7">
        <v>2018</v>
      </c>
      <c r="L622" s="7" t="s">
        <v>18</v>
      </c>
      <c r="M622" s="8">
        <v>66.060045454545332</v>
      </c>
      <c r="N622" s="7">
        <v>10</v>
      </c>
      <c r="O622" t="s">
        <v>35</v>
      </c>
      <c r="P622" s="2">
        <f t="shared" si="46"/>
        <v>660.60045454545332</v>
      </c>
      <c r="Q622" s="2">
        <f t="shared" si="47"/>
        <v>19818.013636363601</v>
      </c>
      <c r="R622" s="12">
        <f>VLOOKUP(O622,'YEARLY BUDGET'!A:B,2,FALSE)</f>
        <v>7800</v>
      </c>
      <c r="S622" s="27">
        <f t="shared" si="48"/>
        <v>-12018.013636363601</v>
      </c>
      <c r="T622" t="str">
        <f t="shared" si="49"/>
        <v>UNFAVORABLE</v>
      </c>
    </row>
    <row r="623" spans="1:20" x14ac:dyDescent="0.25">
      <c r="A623" s="4">
        <v>43405</v>
      </c>
      <c r="B623" s="5">
        <v>27.24</v>
      </c>
      <c r="C623" s="6">
        <v>0.1605</v>
      </c>
      <c r="D623" s="7" t="s">
        <v>4</v>
      </c>
      <c r="E623" s="8">
        <v>6195.9204545454504</v>
      </c>
      <c r="F623" s="7">
        <v>11</v>
      </c>
      <c r="G623" s="7">
        <v>5</v>
      </c>
      <c r="H623" s="7" t="s">
        <v>48</v>
      </c>
      <c r="I623" s="8">
        <f t="shared" si="45"/>
        <v>6239.2104545454504</v>
      </c>
      <c r="J623" s="9">
        <v>16.05</v>
      </c>
      <c r="K623" s="7">
        <v>2018</v>
      </c>
      <c r="L623" s="7" t="s">
        <v>18</v>
      </c>
      <c r="M623" s="8">
        <v>207.97368181818169</v>
      </c>
      <c r="N623" s="7">
        <v>6</v>
      </c>
      <c r="O623" t="s">
        <v>32</v>
      </c>
      <c r="P623" s="2">
        <f t="shared" si="46"/>
        <v>1247.8420909090901</v>
      </c>
      <c r="Q623" s="2">
        <f t="shared" si="47"/>
        <v>37435.262727272704</v>
      </c>
      <c r="R623" s="12">
        <f>VLOOKUP(O623,'YEARLY BUDGET'!A:B,2,FALSE)</f>
        <v>37500</v>
      </c>
      <c r="S623" s="27">
        <f t="shared" si="48"/>
        <v>64.737272727295931</v>
      </c>
      <c r="T623" t="str">
        <f t="shared" si="49"/>
        <v>FAVORABLE</v>
      </c>
    </row>
    <row r="624" spans="1:20" x14ac:dyDescent="0.25">
      <c r="A624" s="4">
        <v>43405</v>
      </c>
      <c r="B624" s="5">
        <v>27.24</v>
      </c>
      <c r="C624" s="6">
        <v>0.1605</v>
      </c>
      <c r="D624" s="7" t="s">
        <v>5</v>
      </c>
      <c r="E624" s="8">
        <v>11239.715909090901</v>
      </c>
      <c r="F624" s="7">
        <v>11</v>
      </c>
      <c r="G624" s="7">
        <v>5</v>
      </c>
      <c r="H624" s="7" t="s">
        <v>48</v>
      </c>
      <c r="I624" s="8">
        <f t="shared" si="45"/>
        <v>11283.0059090909</v>
      </c>
      <c r="J624" s="9">
        <v>16.05</v>
      </c>
      <c r="K624" s="7">
        <v>2018</v>
      </c>
      <c r="L624" s="7" t="s">
        <v>18</v>
      </c>
      <c r="M624" s="8">
        <v>376.10019696969664</v>
      </c>
      <c r="N624" s="7">
        <v>3</v>
      </c>
      <c r="O624" t="s">
        <v>29</v>
      </c>
      <c r="P624" s="2">
        <f t="shared" si="46"/>
        <v>1128.3005909090898</v>
      </c>
      <c r="Q624" s="2">
        <f t="shared" si="47"/>
        <v>33849.017727272694</v>
      </c>
      <c r="R624" s="12">
        <f>VLOOKUP(O624,'YEARLY BUDGET'!A:B,2,FALSE)</f>
        <v>14750</v>
      </c>
      <c r="S624" s="27">
        <f t="shared" si="48"/>
        <v>-19099.017727272694</v>
      </c>
      <c r="T624" t="str">
        <f t="shared" si="49"/>
        <v>UNFAVORABLE</v>
      </c>
    </row>
    <row r="625" spans="1:20" x14ac:dyDescent="0.25">
      <c r="A625" s="4">
        <v>43405</v>
      </c>
      <c r="B625" s="5">
        <v>27.24</v>
      </c>
      <c r="C625" s="6">
        <v>0.1605</v>
      </c>
      <c r="D625" s="7" t="s">
        <v>6</v>
      </c>
      <c r="E625" s="8">
        <v>4.09</v>
      </c>
      <c r="F625" s="7">
        <v>11</v>
      </c>
      <c r="G625" s="7">
        <v>5</v>
      </c>
      <c r="H625" s="7" t="s">
        <v>48</v>
      </c>
      <c r="I625" s="8">
        <f t="shared" si="45"/>
        <v>47.379999999999995</v>
      </c>
      <c r="J625" s="9">
        <v>16.05</v>
      </c>
      <c r="K625" s="7">
        <v>2018</v>
      </c>
      <c r="L625" s="7" t="s">
        <v>18</v>
      </c>
      <c r="M625" s="8">
        <v>1.5793333333333333</v>
      </c>
      <c r="N625" s="7">
        <v>1</v>
      </c>
      <c r="O625" t="s">
        <v>27</v>
      </c>
      <c r="P625" s="2">
        <f t="shared" si="46"/>
        <v>1.5793333333333333</v>
      </c>
      <c r="Q625" s="2">
        <f t="shared" si="47"/>
        <v>47.379999999999995</v>
      </c>
      <c r="R625" s="12">
        <f>VLOOKUP(O625,'YEARLY BUDGET'!A:B,2,FALSE)</f>
        <v>28000</v>
      </c>
      <c r="S625" s="27">
        <f t="shared" si="48"/>
        <v>27952.62</v>
      </c>
      <c r="T625" t="str">
        <f t="shared" si="49"/>
        <v>FAVORABLE</v>
      </c>
    </row>
    <row r="626" spans="1:20" x14ac:dyDescent="0.25">
      <c r="A626" s="4">
        <v>43435</v>
      </c>
      <c r="B626" s="5">
        <v>27.28</v>
      </c>
      <c r="C626" s="6">
        <v>0.2797</v>
      </c>
      <c r="D626" s="7" t="s">
        <v>3</v>
      </c>
      <c r="E626" s="8">
        <v>1920.3815789473699</v>
      </c>
      <c r="F626" s="7">
        <v>12</v>
      </c>
      <c r="G626" s="7">
        <v>7</v>
      </c>
      <c r="H626" s="7" t="s">
        <v>49</v>
      </c>
      <c r="I626" s="8">
        <f t="shared" si="45"/>
        <v>1975.6315789473699</v>
      </c>
      <c r="J626" s="9">
        <v>27.97</v>
      </c>
      <c r="K626" s="7">
        <v>2018</v>
      </c>
      <c r="L626" s="7" t="s">
        <v>20</v>
      </c>
      <c r="M626" s="8">
        <v>65.854385964912325</v>
      </c>
      <c r="N626" s="7">
        <v>5</v>
      </c>
      <c r="O626" t="s">
        <v>31</v>
      </c>
      <c r="P626" s="2">
        <f t="shared" si="46"/>
        <v>329.27192982456165</v>
      </c>
      <c r="Q626" s="2">
        <f t="shared" si="47"/>
        <v>9878.1578947368489</v>
      </c>
      <c r="R626" s="12">
        <f>VLOOKUP(O626,'YEARLY BUDGET'!A:B,2,FALSE)</f>
        <v>82000</v>
      </c>
      <c r="S626" s="27">
        <f t="shared" si="48"/>
        <v>72121.842105263146</v>
      </c>
      <c r="T626" t="str">
        <f t="shared" si="49"/>
        <v>FAVORABLE</v>
      </c>
    </row>
    <row r="627" spans="1:20" x14ac:dyDescent="0.25">
      <c r="A627" s="4">
        <v>43435</v>
      </c>
      <c r="B627" s="5">
        <v>27.28</v>
      </c>
      <c r="C627" s="6">
        <v>0.2797</v>
      </c>
      <c r="D627" s="7" t="s">
        <v>4</v>
      </c>
      <c r="E627" s="8">
        <v>6075.3157894736796</v>
      </c>
      <c r="F627" s="7">
        <v>12</v>
      </c>
      <c r="G627" s="7">
        <v>7</v>
      </c>
      <c r="H627" s="7" t="s">
        <v>49</v>
      </c>
      <c r="I627" s="8">
        <f t="shared" si="45"/>
        <v>6130.5657894736796</v>
      </c>
      <c r="J627" s="9">
        <v>27.97</v>
      </c>
      <c r="K627" s="7">
        <v>2018</v>
      </c>
      <c r="L627" s="7" t="s">
        <v>20</v>
      </c>
      <c r="M627" s="8">
        <v>204.35219298245599</v>
      </c>
      <c r="N627" s="7">
        <v>3</v>
      </c>
      <c r="O627" t="s">
        <v>29</v>
      </c>
      <c r="P627" s="2">
        <f t="shared" si="46"/>
        <v>613.05657894736794</v>
      </c>
      <c r="Q627" s="2">
        <f t="shared" si="47"/>
        <v>18391.697368421039</v>
      </c>
      <c r="R627" s="12">
        <f>VLOOKUP(O627,'YEARLY BUDGET'!A:B,2,FALSE)</f>
        <v>14750</v>
      </c>
      <c r="S627" s="27">
        <f t="shared" si="48"/>
        <v>-3641.6973684210388</v>
      </c>
      <c r="T627" t="str">
        <f t="shared" si="49"/>
        <v>UNFAVORABLE</v>
      </c>
    </row>
    <row r="628" spans="1:20" x14ac:dyDescent="0.25">
      <c r="A628" s="4">
        <v>43435</v>
      </c>
      <c r="B628" s="5">
        <v>27.28</v>
      </c>
      <c r="C628" s="6">
        <v>0.2797</v>
      </c>
      <c r="D628" s="7" t="s">
        <v>5</v>
      </c>
      <c r="E628" s="8">
        <v>10835.0789473684</v>
      </c>
      <c r="F628" s="7">
        <v>12</v>
      </c>
      <c r="G628" s="7">
        <v>7</v>
      </c>
      <c r="H628" s="7" t="s">
        <v>49</v>
      </c>
      <c r="I628" s="8">
        <f t="shared" si="45"/>
        <v>10890.3289473684</v>
      </c>
      <c r="J628" s="9">
        <v>27.97</v>
      </c>
      <c r="K628" s="7">
        <v>2018</v>
      </c>
      <c r="L628" s="7" t="s">
        <v>20</v>
      </c>
      <c r="M628" s="8">
        <v>363.01096491227997</v>
      </c>
      <c r="N628" s="7">
        <v>8</v>
      </c>
      <c r="O628" t="s">
        <v>34</v>
      </c>
      <c r="P628" s="2">
        <f t="shared" si="46"/>
        <v>2904.0877192982398</v>
      </c>
      <c r="Q628" s="2">
        <f t="shared" si="47"/>
        <v>87122.631578947199</v>
      </c>
      <c r="R628" s="12">
        <f>VLOOKUP(O628,'YEARLY BUDGET'!A:B,2,FALSE)</f>
        <v>61200</v>
      </c>
      <c r="S628" s="27">
        <f t="shared" si="48"/>
        <v>-25922.631578947199</v>
      </c>
      <c r="T628" t="str">
        <f t="shared" si="49"/>
        <v>UNFAVORABLE</v>
      </c>
    </row>
    <row r="629" spans="1:20" x14ac:dyDescent="0.25">
      <c r="A629" s="4">
        <v>43435</v>
      </c>
      <c r="B629" s="5">
        <v>27.28</v>
      </c>
      <c r="C629" s="6">
        <v>0.2797</v>
      </c>
      <c r="D629" s="7" t="s">
        <v>6</v>
      </c>
      <c r="E629" s="8">
        <v>4.04</v>
      </c>
      <c r="F629" s="7">
        <v>12</v>
      </c>
      <c r="G629" s="7">
        <v>7</v>
      </c>
      <c r="H629" s="7" t="s">
        <v>49</v>
      </c>
      <c r="I629" s="8">
        <f t="shared" si="45"/>
        <v>59.29</v>
      </c>
      <c r="J629" s="9">
        <v>27.97</v>
      </c>
      <c r="K629" s="7">
        <v>2018</v>
      </c>
      <c r="L629" s="7" t="s">
        <v>20</v>
      </c>
      <c r="M629" s="8">
        <v>1.9763333333333333</v>
      </c>
      <c r="N629" s="7">
        <v>7</v>
      </c>
      <c r="O629" t="s">
        <v>33</v>
      </c>
      <c r="P629" s="2">
        <f t="shared" si="46"/>
        <v>13.834333333333333</v>
      </c>
      <c r="Q629" s="2">
        <f t="shared" si="47"/>
        <v>415.03</v>
      </c>
      <c r="R629" s="12">
        <f>VLOOKUP(O629,'YEARLY BUDGET'!A:B,2,FALSE)</f>
        <v>9600</v>
      </c>
      <c r="S629" s="27">
        <f t="shared" si="48"/>
        <v>9184.9699999999993</v>
      </c>
      <c r="T629" t="str">
        <f t="shared" si="49"/>
        <v>FAVORABLE</v>
      </c>
    </row>
    <row r="630" spans="1:20" x14ac:dyDescent="0.25">
      <c r="A630" s="4">
        <v>43466</v>
      </c>
      <c r="B630" s="5">
        <v>27.25</v>
      </c>
      <c r="C630" s="6">
        <v>0.20280000000000001</v>
      </c>
      <c r="D630" s="7" t="s">
        <v>3</v>
      </c>
      <c r="E630" s="8">
        <v>1853.7159090909099</v>
      </c>
      <c r="F630" s="7">
        <v>1</v>
      </c>
      <c r="G630" s="7">
        <v>3</v>
      </c>
      <c r="H630" s="7" t="s">
        <v>50</v>
      </c>
      <c r="I630" s="8">
        <f t="shared" si="45"/>
        <v>1901.2459090909099</v>
      </c>
      <c r="J630" s="9">
        <v>20.28</v>
      </c>
      <c r="K630" s="7">
        <v>2019</v>
      </c>
      <c r="L630" s="7" t="s">
        <v>16</v>
      </c>
      <c r="M630" s="8">
        <v>63.374863636363663</v>
      </c>
      <c r="N630" s="7">
        <v>2</v>
      </c>
      <c r="O630" t="s">
        <v>28</v>
      </c>
      <c r="P630" s="2">
        <f t="shared" si="46"/>
        <v>126.74972727272733</v>
      </c>
      <c r="Q630" s="2">
        <f t="shared" si="47"/>
        <v>3802.4918181818198</v>
      </c>
      <c r="R630" s="12">
        <f>VLOOKUP(O630,'YEARLY BUDGET'!A:B,2,FALSE)</f>
        <v>16500</v>
      </c>
      <c r="S630" s="27">
        <f t="shared" si="48"/>
        <v>12697.508181818181</v>
      </c>
      <c r="T630" t="str">
        <f t="shared" si="49"/>
        <v>FAVORABLE</v>
      </c>
    </row>
    <row r="631" spans="1:20" x14ac:dyDescent="0.25">
      <c r="A631" s="4">
        <v>43466</v>
      </c>
      <c r="B631" s="5">
        <v>27.25</v>
      </c>
      <c r="C631" s="6">
        <v>0.20280000000000001</v>
      </c>
      <c r="D631" s="7" t="s">
        <v>4</v>
      </c>
      <c r="E631" s="8">
        <v>5939.1022727272702</v>
      </c>
      <c r="F631" s="7">
        <v>1</v>
      </c>
      <c r="G631" s="7">
        <v>3</v>
      </c>
      <c r="H631" s="7" t="s">
        <v>50</v>
      </c>
      <c r="I631" s="8">
        <f t="shared" si="45"/>
        <v>5986.63227272727</v>
      </c>
      <c r="J631" s="9">
        <v>20.28</v>
      </c>
      <c r="K631" s="7">
        <v>2019</v>
      </c>
      <c r="L631" s="7" t="s">
        <v>16</v>
      </c>
      <c r="M631" s="8">
        <v>199.55440909090899</v>
      </c>
      <c r="N631" s="7">
        <v>10</v>
      </c>
      <c r="O631" t="s">
        <v>35</v>
      </c>
      <c r="P631" s="2">
        <f t="shared" si="46"/>
        <v>1995.5440909090898</v>
      </c>
      <c r="Q631" s="2">
        <f t="shared" si="47"/>
        <v>59866.322727272694</v>
      </c>
      <c r="R631" s="12">
        <f>VLOOKUP(O631,'YEARLY BUDGET'!A:B,2,FALSE)</f>
        <v>7800</v>
      </c>
      <c r="S631" s="27">
        <f t="shared" si="48"/>
        <v>-52066.322727272694</v>
      </c>
      <c r="T631" t="str">
        <f t="shared" si="49"/>
        <v>UNFAVORABLE</v>
      </c>
    </row>
    <row r="632" spans="1:20" x14ac:dyDescent="0.25">
      <c r="A632" s="4">
        <v>43466</v>
      </c>
      <c r="B632" s="5">
        <v>27.25</v>
      </c>
      <c r="C632" s="6">
        <v>0.20280000000000001</v>
      </c>
      <c r="D632" s="7" t="s">
        <v>5</v>
      </c>
      <c r="E632" s="8">
        <v>11523.090909090901</v>
      </c>
      <c r="F632" s="7">
        <v>1</v>
      </c>
      <c r="G632" s="7">
        <v>3</v>
      </c>
      <c r="H632" s="7" t="s">
        <v>50</v>
      </c>
      <c r="I632" s="8">
        <f t="shared" si="45"/>
        <v>11570.620909090901</v>
      </c>
      <c r="J632" s="9">
        <v>20.28</v>
      </c>
      <c r="K632" s="7">
        <v>2019</v>
      </c>
      <c r="L632" s="7" t="s">
        <v>16</v>
      </c>
      <c r="M632" s="8">
        <v>385.68736363636339</v>
      </c>
      <c r="N632" s="7">
        <v>10</v>
      </c>
      <c r="O632" t="s">
        <v>35</v>
      </c>
      <c r="P632" s="2">
        <f t="shared" si="46"/>
        <v>3856.873636363634</v>
      </c>
      <c r="Q632" s="2">
        <f t="shared" si="47"/>
        <v>115706.20909090902</v>
      </c>
      <c r="R632" s="12">
        <f>VLOOKUP(O632,'YEARLY BUDGET'!A:B,2,FALSE)</f>
        <v>7800</v>
      </c>
      <c r="S632" s="27">
        <f t="shared" si="48"/>
        <v>-107906.20909090902</v>
      </c>
      <c r="T632" t="str">
        <f t="shared" si="49"/>
        <v>UNFAVORABLE</v>
      </c>
    </row>
    <row r="633" spans="1:20" x14ac:dyDescent="0.25">
      <c r="A633" s="4">
        <v>43466</v>
      </c>
      <c r="B633" s="5">
        <v>27.25</v>
      </c>
      <c r="C633" s="6">
        <v>0.20280000000000001</v>
      </c>
      <c r="D633" s="7" t="s">
        <v>7</v>
      </c>
      <c r="E633" s="8">
        <v>56.99</v>
      </c>
      <c r="F633" s="7">
        <v>1</v>
      </c>
      <c r="G633" s="7">
        <v>3</v>
      </c>
      <c r="H633" s="7" t="s">
        <v>50</v>
      </c>
      <c r="I633" s="8">
        <f t="shared" si="45"/>
        <v>104.52000000000001</v>
      </c>
      <c r="J633" s="9">
        <v>20.28</v>
      </c>
      <c r="K633" s="7">
        <v>2019</v>
      </c>
      <c r="L633" s="7" t="s">
        <v>16</v>
      </c>
      <c r="M633" s="8">
        <v>3.4840000000000004</v>
      </c>
      <c r="N633" s="7">
        <v>6</v>
      </c>
      <c r="O633" t="s">
        <v>32</v>
      </c>
      <c r="P633" s="2">
        <f t="shared" si="46"/>
        <v>20.904000000000003</v>
      </c>
      <c r="Q633" s="2">
        <f t="shared" si="47"/>
        <v>627.12000000000012</v>
      </c>
      <c r="R633" s="12">
        <f>VLOOKUP(O633,'YEARLY BUDGET'!A:B,2,FALSE)</f>
        <v>37500</v>
      </c>
      <c r="S633" s="27">
        <f t="shared" si="48"/>
        <v>36872.879999999997</v>
      </c>
      <c r="T633" t="str">
        <f t="shared" si="49"/>
        <v>FAVORABLE</v>
      </c>
    </row>
    <row r="634" spans="1:20" x14ac:dyDescent="0.25">
      <c r="A634" s="4">
        <v>43466</v>
      </c>
      <c r="B634" s="5">
        <v>27.25</v>
      </c>
      <c r="C634" s="6">
        <v>0.20280000000000001</v>
      </c>
      <c r="D634" s="7" t="s">
        <v>6</v>
      </c>
      <c r="E634" s="8">
        <v>3.11</v>
      </c>
      <c r="F634" s="7">
        <v>1</v>
      </c>
      <c r="G634" s="7">
        <v>3</v>
      </c>
      <c r="H634" s="7" t="s">
        <v>50</v>
      </c>
      <c r="I634" s="8">
        <f t="shared" si="45"/>
        <v>50.64</v>
      </c>
      <c r="J634" s="9">
        <v>20.28</v>
      </c>
      <c r="K634" s="7">
        <v>2019</v>
      </c>
      <c r="L634" s="7" t="s">
        <v>16</v>
      </c>
      <c r="M634" s="8">
        <v>1.6879999999999999</v>
      </c>
      <c r="N634" s="7">
        <v>1</v>
      </c>
      <c r="O634" t="s">
        <v>27</v>
      </c>
      <c r="P634" s="2">
        <f t="shared" si="46"/>
        <v>1.6879999999999999</v>
      </c>
      <c r="Q634" s="2">
        <f t="shared" si="47"/>
        <v>50.64</v>
      </c>
      <c r="R634" s="12">
        <f>VLOOKUP(O634,'YEARLY BUDGET'!A:B,2,FALSE)</f>
        <v>28000</v>
      </c>
      <c r="S634" s="27">
        <f t="shared" si="48"/>
        <v>27949.360000000001</v>
      </c>
      <c r="T634" t="str">
        <f t="shared" si="49"/>
        <v>FAVORABLE</v>
      </c>
    </row>
    <row r="635" spans="1:20" x14ac:dyDescent="0.25">
      <c r="A635" s="4">
        <v>43497</v>
      </c>
      <c r="B635" s="5">
        <v>27.43</v>
      </c>
      <c r="C635" s="6">
        <v>0.1787</v>
      </c>
      <c r="D635" s="7" t="s">
        <v>3</v>
      </c>
      <c r="E635" s="8">
        <v>1862.9875</v>
      </c>
      <c r="F635" s="7">
        <v>2</v>
      </c>
      <c r="G635" s="7">
        <v>6</v>
      </c>
      <c r="H635" s="7" t="s">
        <v>51</v>
      </c>
      <c r="I635" s="8">
        <f t="shared" si="45"/>
        <v>1908.2874999999999</v>
      </c>
      <c r="J635" s="9">
        <v>17.87</v>
      </c>
      <c r="K635" s="7">
        <v>2019</v>
      </c>
      <c r="L635" s="7" t="s">
        <v>19</v>
      </c>
      <c r="M635" s="8">
        <v>63.609583333333333</v>
      </c>
      <c r="N635" s="7">
        <v>2</v>
      </c>
      <c r="O635" t="s">
        <v>28</v>
      </c>
      <c r="P635" s="2">
        <f t="shared" si="46"/>
        <v>127.21916666666667</v>
      </c>
      <c r="Q635" s="2">
        <f t="shared" si="47"/>
        <v>3816.5749999999998</v>
      </c>
      <c r="R635" s="12">
        <f>VLOOKUP(O635,'YEARLY BUDGET'!A:B,2,FALSE)</f>
        <v>16500</v>
      </c>
      <c r="S635" s="27">
        <f t="shared" si="48"/>
        <v>12683.424999999999</v>
      </c>
      <c r="T635" t="str">
        <f t="shared" si="49"/>
        <v>FAVORABLE</v>
      </c>
    </row>
    <row r="636" spans="1:20" x14ac:dyDescent="0.25">
      <c r="A636" s="4">
        <v>43497</v>
      </c>
      <c r="B636" s="5">
        <v>27.43</v>
      </c>
      <c r="C636" s="6">
        <v>0.1787</v>
      </c>
      <c r="D636" s="7" t="s">
        <v>4</v>
      </c>
      <c r="E636" s="8">
        <v>6300.4875000000002</v>
      </c>
      <c r="F636" s="7">
        <v>2</v>
      </c>
      <c r="G636" s="7">
        <v>6</v>
      </c>
      <c r="H636" s="7" t="s">
        <v>51</v>
      </c>
      <c r="I636" s="8">
        <f t="shared" si="45"/>
        <v>6345.7875000000004</v>
      </c>
      <c r="J636" s="9">
        <v>17.87</v>
      </c>
      <c r="K636" s="7">
        <v>2019</v>
      </c>
      <c r="L636" s="7" t="s">
        <v>19</v>
      </c>
      <c r="M636" s="8">
        <v>211.52625</v>
      </c>
      <c r="N636" s="7">
        <v>8</v>
      </c>
      <c r="O636" t="s">
        <v>34</v>
      </c>
      <c r="P636" s="2">
        <f t="shared" si="46"/>
        <v>1692.21</v>
      </c>
      <c r="Q636" s="2">
        <f t="shared" si="47"/>
        <v>50766.3</v>
      </c>
      <c r="R636" s="12">
        <f>VLOOKUP(O636,'YEARLY BUDGET'!A:B,2,FALSE)</f>
        <v>61200</v>
      </c>
      <c r="S636" s="27">
        <f t="shared" si="48"/>
        <v>10433.699999999997</v>
      </c>
      <c r="T636" t="str">
        <f t="shared" si="49"/>
        <v>FAVORABLE</v>
      </c>
    </row>
    <row r="637" spans="1:20" x14ac:dyDescent="0.25">
      <c r="A637" s="4">
        <v>43497</v>
      </c>
      <c r="B637" s="5">
        <v>27.43</v>
      </c>
      <c r="C637" s="6">
        <v>0.1787</v>
      </c>
      <c r="D637" s="7" t="s">
        <v>5</v>
      </c>
      <c r="E637" s="8">
        <v>12685.225</v>
      </c>
      <c r="F637" s="7">
        <v>2</v>
      </c>
      <c r="G637" s="7">
        <v>6</v>
      </c>
      <c r="H637" s="7" t="s">
        <v>51</v>
      </c>
      <c r="I637" s="8">
        <f t="shared" si="45"/>
        <v>12730.525000000001</v>
      </c>
      <c r="J637" s="9">
        <v>17.87</v>
      </c>
      <c r="K637" s="7">
        <v>2019</v>
      </c>
      <c r="L637" s="7" t="s">
        <v>19</v>
      </c>
      <c r="M637" s="8">
        <v>424.35083333333336</v>
      </c>
      <c r="N637" s="7">
        <v>8</v>
      </c>
      <c r="O637" t="s">
        <v>34</v>
      </c>
      <c r="P637" s="2">
        <f t="shared" si="46"/>
        <v>3394.8066666666668</v>
      </c>
      <c r="Q637" s="2">
        <f t="shared" si="47"/>
        <v>101844.20000000001</v>
      </c>
      <c r="R637" s="12">
        <f>VLOOKUP(O637,'YEARLY BUDGET'!A:B,2,FALSE)</f>
        <v>61200</v>
      </c>
      <c r="S637" s="27">
        <f t="shared" si="48"/>
        <v>-40644.200000000012</v>
      </c>
      <c r="T637" t="str">
        <f t="shared" si="49"/>
        <v>UNFAVORABLE</v>
      </c>
    </row>
    <row r="638" spans="1:20" x14ac:dyDescent="0.25">
      <c r="A638" s="4">
        <v>43497</v>
      </c>
      <c r="B638" s="5">
        <v>27.43</v>
      </c>
      <c r="C638" s="6">
        <v>0.1787</v>
      </c>
      <c r="D638" s="7" t="s">
        <v>6</v>
      </c>
      <c r="E638" s="8">
        <v>2.69</v>
      </c>
      <c r="F638" s="7">
        <v>2</v>
      </c>
      <c r="G638" s="7">
        <v>6</v>
      </c>
      <c r="H638" s="7" t="s">
        <v>51</v>
      </c>
      <c r="I638" s="8">
        <f t="shared" si="45"/>
        <v>47.99</v>
      </c>
      <c r="J638" s="9">
        <v>17.87</v>
      </c>
      <c r="K638" s="7">
        <v>2019</v>
      </c>
      <c r="L638" s="7" t="s">
        <v>19</v>
      </c>
      <c r="M638" s="8">
        <v>1.5996666666666668</v>
      </c>
      <c r="N638" s="7">
        <v>7</v>
      </c>
      <c r="O638" t="s">
        <v>33</v>
      </c>
      <c r="P638" s="2">
        <f t="shared" si="46"/>
        <v>11.197666666666667</v>
      </c>
      <c r="Q638" s="2">
        <f t="shared" si="47"/>
        <v>335.93</v>
      </c>
      <c r="R638" s="12">
        <f>VLOOKUP(O638,'YEARLY BUDGET'!A:B,2,FALSE)</f>
        <v>9600</v>
      </c>
      <c r="S638" s="27">
        <f t="shared" si="48"/>
        <v>9264.07</v>
      </c>
      <c r="T638" t="str">
        <f t="shared" si="49"/>
        <v>FAVORABLE</v>
      </c>
    </row>
    <row r="639" spans="1:20" x14ac:dyDescent="0.25">
      <c r="A639" s="4">
        <v>43525</v>
      </c>
      <c r="B639" s="5">
        <v>27.48</v>
      </c>
      <c r="C639" s="6">
        <v>0.20369999999999999</v>
      </c>
      <c r="D639" s="7" t="s">
        <v>3</v>
      </c>
      <c r="E639" s="8">
        <v>1871.2142857142901</v>
      </c>
      <c r="F639" s="7">
        <v>3</v>
      </c>
      <c r="G639" s="7">
        <v>6</v>
      </c>
      <c r="H639" s="7" t="s">
        <v>40</v>
      </c>
      <c r="I639" s="8">
        <f t="shared" si="45"/>
        <v>1919.06428571429</v>
      </c>
      <c r="J639" s="9">
        <v>20.369999999999997</v>
      </c>
      <c r="K639" s="7">
        <v>2019</v>
      </c>
      <c r="L639" s="7" t="s">
        <v>19</v>
      </c>
      <c r="M639" s="8">
        <v>63.968809523809668</v>
      </c>
      <c r="N639" s="7">
        <v>4</v>
      </c>
      <c r="O639" t="s">
        <v>30</v>
      </c>
      <c r="P639" s="2">
        <f t="shared" si="46"/>
        <v>255.87523809523867</v>
      </c>
      <c r="Q639" s="2">
        <f t="shared" si="47"/>
        <v>7676.25714285716</v>
      </c>
      <c r="R639" s="12">
        <f>VLOOKUP(O639,'YEARLY BUDGET'!A:B,2,FALSE)</f>
        <v>4200</v>
      </c>
      <c r="S639" s="27">
        <f t="shared" si="48"/>
        <v>-3476.25714285716</v>
      </c>
      <c r="T639" t="str">
        <f t="shared" si="49"/>
        <v>UNFAVORABLE</v>
      </c>
    </row>
    <row r="640" spans="1:20" x14ac:dyDescent="0.25">
      <c r="A640" s="4">
        <v>43525</v>
      </c>
      <c r="B640" s="5">
        <v>27.48</v>
      </c>
      <c r="C640" s="6">
        <v>0.20369999999999999</v>
      </c>
      <c r="D640" s="7" t="s">
        <v>4</v>
      </c>
      <c r="E640" s="8">
        <v>6439.4642857142899</v>
      </c>
      <c r="F640" s="7">
        <v>3</v>
      </c>
      <c r="G640" s="7">
        <v>6</v>
      </c>
      <c r="H640" s="7" t="s">
        <v>40</v>
      </c>
      <c r="I640" s="8">
        <f t="shared" si="45"/>
        <v>6487.3142857142893</v>
      </c>
      <c r="J640" s="9">
        <v>20.369999999999997</v>
      </c>
      <c r="K640" s="7">
        <v>2019</v>
      </c>
      <c r="L640" s="7" t="s">
        <v>19</v>
      </c>
      <c r="M640" s="8">
        <v>216.24380952380963</v>
      </c>
      <c r="N640" s="7">
        <v>7</v>
      </c>
      <c r="O640" t="s">
        <v>33</v>
      </c>
      <c r="P640" s="2">
        <f t="shared" si="46"/>
        <v>1513.7066666666674</v>
      </c>
      <c r="Q640" s="2">
        <f t="shared" si="47"/>
        <v>45411.200000000019</v>
      </c>
      <c r="R640" s="12">
        <f>VLOOKUP(O640,'YEARLY BUDGET'!A:B,2,FALSE)</f>
        <v>9600</v>
      </c>
      <c r="S640" s="27">
        <f t="shared" si="48"/>
        <v>-35811.200000000019</v>
      </c>
      <c r="T640" t="str">
        <f t="shared" si="49"/>
        <v>UNFAVORABLE</v>
      </c>
    </row>
    <row r="641" spans="1:20" x14ac:dyDescent="0.25">
      <c r="A641" s="4">
        <v>43525</v>
      </c>
      <c r="B641" s="5">
        <v>27.48</v>
      </c>
      <c r="C641" s="6">
        <v>0.20369999999999999</v>
      </c>
      <c r="D641" s="7" t="s">
        <v>5</v>
      </c>
      <c r="E641" s="8">
        <v>13026.2738095238</v>
      </c>
      <c r="F641" s="7">
        <v>3</v>
      </c>
      <c r="G641" s="7">
        <v>6</v>
      </c>
      <c r="H641" s="7" t="s">
        <v>40</v>
      </c>
      <c r="I641" s="8">
        <f t="shared" si="45"/>
        <v>13074.1238095238</v>
      </c>
      <c r="J641" s="9">
        <v>20.369999999999997</v>
      </c>
      <c r="K641" s="7">
        <v>2019</v>
      </c>
      <c r="L641" s="7" t="s">
        <v>19</v>
      </c>
      <c r="M641" s="8">
        <v>435.8041269841267</v>
      </c>
      <c r="N641" s="7">
        <v>5</v>
      </c>
      <c r="O641" t="s">
        <v>31</v>
      </c>
      <c r="P641" s="2">
        <f t="shared" si="46"/>
        <v>2179.0206349206337</v>
      </c>
      <c r="Q641" s="2">
        <f t="shared" si="47"/>
        <v>65370.61904761901</v>
      </c>
      <c r="R641" s="12">
        <f>VLOOKUP(O641,'YEARLY BUDGET'!A:B,2,FALSE)</f>
        <v>82000</v>
      </c>
      <c r="S641" s="27">
        <f t="shared" si="48"/>
        <v>16629.38095238099</v>
      </c>
      <c r="T641" t="str">
        <f t="shared" si="49"/>
        <v>FAVORABLE</v>
      </c>
    </row>
    <row r="642" spans="1:20" x14ac:dyDescent="0.25">
      <c r="A642" s="4">
        <v>43525</v>
      </c>
      <c r="B642" s="5">
        <v>27.48</v>
      </c>
      <c r="C642" s="6">
        <v>0.20369999999999999</v>
      </c>
      <c r="D642" s="7" t="s">
        <v>6</v>
      </c>
      <c r="E642" s="8">
        <v>2.95</v>
      </c>
      <c r="F642" s="7">
        <v>3</v>
      </c>
      <c r="G642" s="7">
        <v>6</v>
      </c>
      <c r="H642" s="7" t="s">
        <v>40</v>
      </c>
      <c r="I642" s="8">
        <f t="shared" si="45"/>
        <v>50.8</v>
      </c>
      <c r="J642" s="9">
        <v>20.369999999999997</v>
      </c>
      <c r="K642" s="7">
        <v>2019</v>
      </c>
      <c r="L642" s="7" t="s">
        <v>19</v>
      </c>
      <c r="M642" s="8">
        <v>1.6933333333333331</v>
      </c>
      <c r="N642" s="7">
        <v>4</v>
      </c>
      <c r="O642" t="s">
        <v>30</v>
      </c>
      <c r="P642" s="2">
        <f t="shared" si="46"/>
        <v>6.7733333333333325</v>
      </c>
      <c r="Q642" s="2">
        <f t="shared" si="47"/>
        <v>203.2</v>
      </c>
      <c r="R642" s="12">
        <f>VLOOKUP(O642,'YEARLY BUDGET'!A:B,2,FALSE)</f>
        <v>4200</v>
      </c>
      <c r="S642" s="27">
        <f t="shared" si="48"/>
        <v>3996.8</v>
      </c>
      <c r="T642" t="str">
        <f t="shared" si="49"/>
        <v>FAVORABLE</v>
      </c>
    </row>
    <row r="643" spans="1:20" x14ac:dyDescent="0.25">
      <c r="A643" s="4">
        <v>43556</v>
      </c>
      <c r="B643" s="5">
        <v>27.44</v>
      </c>
      <c r="C643" s="6">
        <v>0.28349999999999997</v>
      </c>
      <c r="D643" s="7" t="s">
        <v>3</v>
      </c>
      <c r="E643" s="8">
        <v>1845.425</v>
      </c>
      <c r="F643" s="7">
        <v>4</v>
      </c>
      <c r="G643" s="7">
        <v>2</v>
      </c>
      <c r="H643" s="7" t="s">
        <v>41</v>
      </c>
      <c r="I643" s="8">
        <f t="shared" ref="I643:I706" si="50" xml:space="preserve"> E643+J643+B643</f>
        <v>1901.2149999999999</v>
      </c>
      <c r="J643" s="9">
        <v>28.349999999999998</v>
      </c>
      <c r="K643" s="7">
        <v>2019</v>
      </c>
      <c r="L643" s="7" t="s">
        <v>15</v>
      </c>
      <c r="M643" s="8">
        <v>63.37383333333333</v>
      </c>
      <c r="N643" s="7">
        <v>6</v>
      </c>
      <c r="O643" t="s">
        <v>32</v>
      </c>
      <c r="P643" s="2">
        <f t="shared" ref="P643:P706" si="51">M643*N643</f>
        <v>380.24299999999999</v>
      </c>
      <c r="Q643" s="2">
        <f t="shared" ref="Q643:Q706" si="52">P643*30</f>
        <v>11407.289999999999</v>
      </c>
      <c r="R643" s="12">
        <f>VLOOKUP(O643,'YEARLY BUDGET'!A:B,2,FALSE)</f>
        <v>37500</v>
      </c>
      <c r="S643" s="27">
        <f t="shared" ref="S643:S706" si="53">R643-Q643</f>
        <v>26092.71</v>
      </c>
      <c r="T643" t="str">
        <f t="shared" ref="T643:T706" si="54">IF(S643&lt;0, "UNFAVORABLE","FAVORABLE")</f>
        <v>FAVORABLE</v>
      </c>
    </row>
    <row r="644" spans="1:20" x14ac:dyDescent="0.25">
      <c r="A644" s="4">
        <v>43556</v>
      </c>
      <c r="B644" s="5">
        <v>27.44</v>
      </c>
      <c r="C644" s="6">
        <v>0.28349999999999997</v>
      </c>
      <c r="D644" s="7" t="s">
        <v>4</v>
      </c>
      <c r="E644" s="8">
        <v>6438.3625000000002</v>
      </c>
      <c r="F644" s="7">
        <v>4</v>
      </c>
      <c r="G644" s="7">
        <v>2</v>
      </c>
      <c r="H644" s="7" t="s">
        <v>41</v>
      </c>
      <c r="I644" s="8">
        <f t="shared" si="50"/>
        <v>6494.1525000000001</v>
      </c>
      <c r="J644" s="9">
        <v>28.349999999999998</v>
      </c>
      <c r="K644" s="7">
        <v>2019</v>
      </c>
      <c r="L644" s="7" t="s">
        <v>15</v>
      </c>
      <c r="M644" s="8">
        <v>216.47175000000001</v>
      </c>
      <c r="N644" s="7">
        <v>7</v>
      </c>
      <c r="O644" t="s">
        <v>33</v>
      </c>
      <c r="P644" s="2">
        <f t="shared" si="51"/>
        <v>1515.3022500000002</v>
      </c>
      <c r="Q644" s="2">
        <f t="shared" si="52"/>
        <v>45459.067500000005</v>
      </c>
      <c r="R644" s="12">
        <f>VLOOKUP(O644,'YEARLY BUDGET'!A:B,2,FALSE)</f>
        <v>9600</v>
      </c>
      <c r="S644" s="27">
        <f t="shared" si="53"/>
        <v>-35859.067500000005</v>
      </c>
      <c r="T644" t="str">
        <f t="shared" si="54"/>
        <v>UNFAVORABLE</v>
      </c>
    </row>
    <row r="645" spans="1:20" x14ac:dyDescent="0.25">
      <c r="A645" s="4">
        <v>43556</v>
      </c>
      <c r="B645" s="5">
        <v>27.44</v>
      </c>
      <c r="C645" s="6">
        <v>0.28349999999999997</v>
      </c>
      <c r="D645" s="7" t="s">
        <v>5</v>
      </c>
      <c r="E645" s="8">
        <v>12772.7875</v>
      </c>
      <c r="F645" s="7">
        <v>4</v>
      </c>
      <c r="G645" s="7">
        <v>2</v>
      </c>
      <c r="H645" s="7" t="s">
        <v>41</v>
      </c>
      <c r="I645" s="8">
        <f t="shared" si="50"/>
        <v>12828.577500000001</v>
      </c>
      <c r="J645" s="9">
        <v>28.349999999999998</v>
      </c>
      <c r="K645" s="7">
        <v>2019</v>
      </c>
      <c r="L645" s="7" t="s">
        <v>15</v>
      </c>
      <c r="M645" s="8">
        <v>427.61925000000002</v>
      </c>
      <c r="N645" s="7">
        <v>3</v>
      </c>
      <c r="O645" t="s">
        <v>29</v>
      </c>
      <c r="P645" s="2">
        <f t="shared" si="51"/>
        <v>1282.8577500000001</v>
      </c>
      <c r="Q645" s="2">
        <f t="shared" si="52"/>
        <v>38485.732500000006</v>
      </c>
      <c r="R645" s="12">
        <f>VLOOKUP(O645,'YEARLY BUDGET'!A:B,2,FALSE)</f>
        <v>14750</v>
      </c>
      <c r="S645" s="27">
        <f t="shared" si="53"/>
        <v>-23735.732500000006</v>
      </c>
      <c r="T645" t="str">
        <f t="shared" si="54"/>
        <v>UNFAVORABLE</v>
      </c>
    </row>
    <row r="646" spans="1:20" x14ac:dyDescent="0.25">
      <c r="A646" s="4">
        <v>43556</v>
      </c>
      <c r="B646" s="5">
        <v>27.44</v>
      </c>
      <c r="C646" s="6">
        <v>0.28349999999999997</v>
      </c>
      <c r="D646" s="7" t="s">
        <v>6</v>
      </c>
      <c r="E646" s="8">
        <v>2.65</v>
      </c>
      <c r="F646" s="7">
        <v>4</v>
      </c>
      <c r="G646" s="7">
        <v>2</v>
      </c>
      <c r="H646" s="7" t="s">
        <v>41</v>
      </c>
      <c r="I646" s="8">
        <f t="shared" si="50"/>
        <v>58.44</v>
      </c>
      <c r="J646" s="9">
        <v>28.349999999999998</v>
      </c>
      <c r="K646" s="7">
        <v>2019</v>
      </c>
      <c r="L646" s="7" t="s">
        <v>15</v>
      </c>
      <c r="M646" s="8">
        <v>1.948</v>
      </c>
      <c r="N646" s="7">
        <v>10</v>
      </c>
      <c r="O646" t="s">
        <v>35</v>
      </c>
      <c r="P646" s="2">
        <f t="shared" si="51"/>
        <v>19.48</v>
      </c>
      <c r="Q646" s="2">
        <f t="shared" si="52"/>
        <v>584.4</v>
      </c>
      <c r="R646" s="12">
        <f>VLOOKUP(O646,'YEARLY BUDGET'!A:B,2,FALSE)</f>
        <v>7800</v>
      </c>
      <c r="S646" s="27">
        <f t="shared" si="53"/>
        <v>7215.6</v>
      </c>
      <c r="T646" t="str">
        <f t="shared" si="54"/>
        <v>FAVORABLE</v>
      </c>
    </row>
    <row r="647" spans="1:20" x14ac:dyDescent="0.25">
      <c r="A647" s="4">
        <v>43586</v>
      </c>
      <c r="B647" s="5">
        <v>27.56</v>
      </c>
      <c r="C647" s="6">
        <v>0.18640000000000001</v>
      </c>
      <c r="D647" s="7" t="s">
        <v>3</v>
      </c>
      <c r="E647" s="8">
        <v>1781.2619047619</v>
      </c>
      <c r="F647" s="7">
        <v>5</v>
      </c>
      <c r="G647" s="7">
        <v>4</v>
      </c>
      <c r="H647" s="7" t="s">
        <v>42</v>
      </c>
      <c r="I647" s="8">
        <f t="shared" si="50"/>
        <v>1827.4619047619001</v>
      </c>
      <c r="J647" s="9">
        <v>18.64</v>
      </c>
      <c r="K647" s="7">
        <v>2019</v>
      </c>
      <c r="L647" s="7" t="s">
        <v>17</v>
      </c>
      <c r="M647" s="8">
        <v>60.91539682539667</v>
      </c>
      <c r="N647" s="7">
        <v>10</v>
      </c>
      <c r="O647" t="s">
        <v>35</v>
      </c>
      <c r="P647" s="2">
        <f t="shared" si="51"/>
        <v>609.1539682539667</v>
      </c>
      <c r="Q647" s="2">
        <f t="shared" si="52"/>
        <v>18274.619047619002</v>
      </c>
      <c r="R647" s="12">
        <f>VLOOKUP(O647,'YEARLY BUDGET'!A:B,2,FALSE)</f>
        <v>7800</v>
      </c>
      <c r="S647" s="27">
        <f t="shared" si="53"/>
        <v>-10474.619047619002</v>
      </c>
      <c r="T647" t="str">
        <f t="shared" si="54"/>
        <v>UNFAVORABLE</v>
      </c>
    </row>
    <row r="648" spans="1:20" x14ac:dyDescent="0.25">
      <c r="A648" s="4">
        <v>43586</v>
      </c>
      <c r="B648" s="5">
        <v>27.56</v>
      </c>
      <c r="C648" s="6">
        <v>0.18640000000000001</v>
      </c>
      <c r="D648" s="7" t="s">
        <v>4</v>
      </c>
      <c r="E648" s="8">
        <v>6017.9047619047597</v>
      </c>
      <c r="F648" s="7">
        <v>5</v>
      </c>
      <c r="G648" s="7">
        <v>4</v>
      </c>
      <c r="H648" s="7" t="s">
        <v>42</v>
      </c>
      <c r="I648" s="8">
        <f t="shared" si="50"/>
        <v>6064.1047619047604</v>
      </c>
      <c r="J648" s="9">
        <v>18.64</v>
      </c>
      <c r="K648" s="7">
        <v>2019</v>
      </c>
      <c r="L648" s="7" t="s">
        <v>17</v>
      </c>
      <c r="M648" s="8">
        <v>202.13682539682534</v>
      </c>
      <c r="N648" s="7">
        <v>5</v>
      </c>
      <c r="O648" t="s">
        <v>31</v>
      </c>
      <c r="P648" s="2">
        <f t="shared" si="51"/>
        <v>1010.6841269841267</v>
      </c>
      <c r="Q648" s="2">
        <f t="shared" si="52"/>
        <v>30320.523809523802</v>
      </c>
      <c r="R648" s="12">
        <f>VLOOKUP(O648,'YEARLY BUDGET'!A:B,2,FALSE)</f>
        <v>82000</v>
      </c>
      <c r="S648" s="27">
        <f t="shared" si="53"/>
        <v>51679.476190476198</v>
      </c>
      <c r="T648" t="str">
        <f t="shared" si="54"/>
        <v>FAVORABLE</v>
      </c>
    </row>
    <row r="649" spans="1:20" x14ac:dyDescent="0.25">
      <c r="A649" s="4">
        <v>43586</v>
      </c>
      <c r="B649" s="5">
        <v>27.56</v>
      </c>
      <c r="C649" s="6">
        <v>0.18640000000000001</v>
      </c>
      <c r="D649" s="7" t="s">
        <v>5</v>
      </c>
      <c r="E649" s="8">
        <v>12016.309523809499</v>
      </c>
      <c r="F649" s="7">
        <v>5</v>
      </c>
      <c r="G649" s="7">
        <v>4</v>
      </c>
      <c r="H649" s="7" t="s">
        <v>42</v>
      </c>
      <c r="I649" s="8">
        <f t="shared" si="50"/>
        <v>12062.509523809498</v>
      </c>
      <c r="J649" s="9">
        <v>18.64</v>
      </c>
      <c r="K649" s="7">
        <v>2019</v>
      </c>
      <c r="L649" s="7" t="s">
        <v>17</v>
      </c>
      <c r="M649" s="8">
        <v>402.08365079364995</v>
      </c>
      <c r="N649" s="7">
        <v>5</v>
      </c>
      <c r="O649" t="s">
        <v>31</v>
      </c>
      <c r="P649" s="2">
        <f t="shared" si="51"/>
        <v>2010.4182539682497</v>
      </c>
      <c r="Q649" s="2">
        <f t="shared" si="52"/>
        <v>60312.547619047487</v>
      </c>
      <c r="R649" s="12">
        <f>VLOOKUP(O649,'YEARLY BUDGET'!A:B,2,FALSE)</f>
        <v>82000</v>
      </c>
      <c r="S649" s="27">
        <f t="shared" si="53"/>
        <v>21687.452380952513</v>
      </c>
      <c r="T649" t="str">
        <f t="shared" si="54"/>
        <v>FAVORABLE</v>
      </c>
    </row>
    <row r="650" spans="1:20" x14ac:dyDescent="0.25">
      <c r="A650" s="4">
        <v>43586</v>
      </c>
      <c r="B650" s="5">
        <v>27.56</v>
      </c>
      <c r="C650" s="6">
        <v>0.18640000000000001</v>
      </c>
      <c r="D650" s="7" t="s">
        <v>6</v>
      </c>
      <c r="E650" s="8">
        <v>2.64</v>
      </c>
      <c r="F650" s="7">
        <v>5</v>
      </c>
      <c r="G650" s="7">
        <v>4</v>
      </c>
      <c r="H650" s="7" t="s">
        <v>42</v>
      </c>
      <c r="I650" s="8">
        <f t="shared" si="50"/>
        <v>48.84</v>
      </c>
      <c r="J650" s="9">
        <v>18.64</v>
      </c>
      <c r="K650" s="7">
        <v>2019</v>
      </c>
      <c r="L650" s="7" t="s">
        <v>17</v>
      </c>
      <c r="M650" s="8">
        <v>1.6280000000000001</v>
      </c>
      <c r="N650" s="7">
        <v>3</v>
      </c>
      <c r="O650" t="s">
        <v>29</v>
      </c>
      <c r="P650" s="2">
        <f t="shared" si="51"/>
        <v>4.8840000000000003</v>
      </c>
      <c r="Q650" s="2">
        <f t="shared" si="52"/>
        <v>146.52000000000001</v>
      </c>
      <c r="R650" s="12">
        <f>VLOOKUP(O650,'YEARLY BUDGET'!A:B,2,FALSE)</f>
        <v>14750</v>
      </c>
      <c r="S650" s="27">
        <f t="shared" si="53"/>
        <v>14603.48</v>
      </c>
      <c r="T650" t="str">
        <f t="shared" si="54"/>
        <v>FAVORABLE</v>
      </c>
    </row>
    <row r="651" spans="1:20" x14ac:dyDescent="0.25">
      <c r="A651" s="4">
        <v>43617</v>
      </c>
      <c r="B651" s="5">
        <v>27.65</v>
      </c>
      <c r="C651" s="6">
        <v>0.23480000000000001</v>
      </c>
      <c r="D651" s="7" t="s">
        <v>3</v>
      </c>
      <c r="E651" s="8">
        <v>1755.95</v>
      </c>
      <c r="F651" s="7">
        <v>6</v>
      </c>
      <c r="G651" s="7">
        <v>7</v>
      </c>
      <c r="H651" s="7" t="s">
        <v>43</v>
      </c>
      <c r="I651" s="8">
        <f t="shared" si="50"/>
        <v>1807.0800000000002</v>
      </c>
      <c r="J651" s="9">
        <v>23.48</v>
      </c>
      <c r="K651" s="7">
        <v>2019</v>
      </c>
      <c r="L651" s="7" t="s">
        <v>20</v>
      </c>
      <c r="M651" s="8">
        <v>60.236000000000004</v>
      </c>
      <c r="N651" s="7">
        <v>2</v>
      </c>
      <c r="O651" t="s">
        <v>28</v>
      </c>
      <c r="P651" s="2">
        <f t="shared" si="51"/>
        <v>120.47200000000001</v>
      </c>
      <c r="Q651" s="2">
        <f t="shared" si="52"/>
        <v>3614.1600000000003</v>
      </c>
      <c r="R651" s="12">
        <f>VLOOKUP(O651,'YEARLY BUDGET'!A:B,2,FALSE)</f>
        <v>16500</v>
      </c>
      <c r="S651" s="27">
        <f t="shared" si="53"/>
        <v>12885.84</v>
      </c>
      <c r="T651" t="str">
        <f t="shared" si="54"/>
        <v>FAVORABLE</v>
      </c>
    </row>
    <row r="652" spans="1:20" x14ac:dyDescent="0.25">
      <c r="A652" s="4">
        <v>43617</v>
      </c>
      <c r="B652" s="5">
        <v>27.65</v>
      </c>
      <c r="C652" s="6">
        <v>0.23480000000000001</v>
      </c>
      <c r="D652" s="7" t="s">
        <v>4</v>
      </c>
      <c r="E652" s="8">
        <v>5882.2250000000004</v>
      </c>
      <c r="F652" s="7">
        <v>6</v>
      </c>
      <c r="G652" s="7">
        <v>7</v>
      </c>
      <c r="H652" s="7" t="s">
        <v>43</v>
      </c>
      <c r="I652" s="8">
        <f t="shared" si="50"/>
        <v>5933.3549999999996</v>
      </c>
      <c r="J652" s="9">
        <v>23.48</v>
      </c>
      <c r="K652" s="7">
        <v>2019</v>
      </c>
      <c r="L652" s="7" t="s">
        <v>20</v>
      </c>
      <c r="M652" s="8">
        <v>197.77849999999998</v>
      </c>
      <c r="N652" s="7">
        <v>2</v>
      </c>
      <c r="O652" t="s">
        <v>28</v>
      </c>
      <c r="P652" s="2">
        <f t="shared" si="51"/>
        <v>395.55699999999996</v>
      </c>
      <c r="Q652" s="2">
        <f t="shared" si="52"/>
        <v>11866.71</v>
      </c>
      <c r="R652" s="12">
        <f>VLOOKUP(O652,'YEARLY BUDGET'!A:B,2,FALSE)</f>
        <v>16500</v>
      </c>
      <c r="S652" s="27">
        <f t="shared" si="53"/>
        <v>4633.2900000000009</v>
      </c>
      <c r="T652" t="str">
        <f t="shared" si="54"/>
        <v>FAVORABLE</v>
      </c>
    </row>
    <row r="653" spans="1:20" x14ac:dyDescent="0.25">
      <c r="A653" s="4">
        <v>43617</v>
      </c>
      <c r="B653" s="5">
        <v>27.65</v>
      </c>
      <c r="C653" s="6">
        <v>0.23480000000000001</v>
      </c>
      <c r="D653" s="7" t="s">
        <v>5</v>
      </c>
      <c r="E653" s="8">
        <v>11943.9375</v>
      </c>
      <c r="F653" s="7">
        <v>6</v>
      </c>
      <c r="G653" s="7">
        <v>7</v>
      </c>
      <c r="H653" s="7" t="s">
        <v>43</v>
      </c>
      <c r="I653" s="8">
        <f t="shared" si="50"/>
        <v>11995.067499999999</v>
      </c>
      <c r="J653" s="9">
        <v>23.48</v>
      </c>
      <c r="K653" s="7">
        <v>2019</v>
      </c>
      <c r="L653" s="7" t="s">
        <v>20</v>
      </c>
      <c r="M653" s="8">
        <v>399.83558333333332</v>
      </c>
      <c r="N653" s="7">
        <v>2</v>
      </c>
      <c r="O653" t="s">
        <v>28</v>
      </c>
      <c r="P653" s="2">
        <f t="shared" si="51"/>
        <v>799.67116666666664</v>
      </c>
      <c r="Q653" s="2">
        <f t="shared" si="52"/>
        <v>23990.134999999998</v>
      </c>
      <c r="R653" s="12">
        <f>VLOOKUP(O653,'YEARLY BUDGET'!A:B,2,FALSE)</f>
        <v>16500</v>
      </c>
      <c r="S653" s="27">
        <f t="shared" si="53"/>
        <v>-7490.1349999999984</v>
      </c>
      <c r="T653" t="str">
        <f t="shared" si="54"/>
        <v>UNFAVORABLE</v>
      </c>
    </row>
    <row r="654" spans="1:20" x14ac:dyDescent="0.25">
      <c r="A654" s="4">
        <v>43617</v>
      </c>
      <c r="B654" s="5">
        <v>27.65</v>
      </c>
      <c r="C654" s="6">
        <v>0.23480000000000001</v>
      </c>
      <c r="D654" s="7" t="s">
        <v>6</v>
      </c>
      <c r="E654" s="8">
        <v>2.4</v>
      </c>
      <c r="F654" s="7">
        <v>6</v>
      </c>
      <c r="G654" s="7">
        <v>7</v>
      </c>
      <c r="H654" s="7" t="s">
        <v>43</v>
      </c>
      <c r="I654" s="8">
        <f t="shared" si="50"/>
        <v>53.53</v>
      </c>
      <c r="J654" s="9">
        <v>23.48</v>
      </c>
      <c r="K654" s="7">
        <v>2019</v>
      </c>
      <c r="L654" s="7" t="s">
        <v>20</v>
      </c>
      <c r="M654" s="8">
        <v>1.7843333333333333</v>
      </c>
      <c r="N654" s="7">
        <v>10</v>
      </c>
      <c r="O654" t="s">
        <v>35</v>
      </c>
      <c r="P654" s="2">
        <f t="shared" si="51"/>
        <v>17.843333333333334</v>
      </c>
      <c r="Q654" s="2">
        <f t="shared" si="52"/>
        <v>535.29999999999995</v>
      </c>
      <c r="R654" s="12">
        <f>VLOOKUP(O654,'YEARLY BUDGET'!A:B,2,FALSE)</f>
        <v>7800</v>
      </c>
      <c r="S654" s="27">
        <f t="shared" si="53"/>
        <v>7264.7</v>
      </c>
      <c r="T654" t="str">
        <f t="shared" si="54"/>
        <v>FAVORABLE</v>
      </c>
    </row>
    <row r="655" spans="1:20" x14ac:dyDescent="0.25">
      <c r="A655" s="4">
        <v>43647</v>
      </c>
      <c r="B655" s="5">
        <v>27.69</v>
      </c>
      <c r="C655" s="6">
        <v>0.1447</v>
      </c>
      <c r="D655" s="7" t="s">
        <v>3</v>
      </c>
      <c r="E655" s="8">
        <v>1796.98913043478</v>
      </c>
      <c r="F655" s="7">
        <v>7</v>
      </c>
      <c r="G655" s="7">
        <v>2</v>
      </c>
      <c r="H655" s="7" t="s">
        <v>44</v>
      </c>
      <c r="I655" s="8">
        <f t="shared" si="50"/>
        <v>1839.1491304347801</v>
      </c>
      <c r="J655" s="9">
        <v>14.469999999999999</v>
      </c>
      <c r="K655" s="7">
        <v>2019</v>
      </c>
      <c r="L655" s="7" t="s">
        <v>15</v>
      </c>
      <c r="M655" s="8">
        <v>61.304971014492672</v>
      </c>
      <c r="N655" s="7">
        <v>8</v>
      </c>
      <c r="O655" t="s">
        <v>34</v>
      </c>
      <c r="P655" s="2">
        <f t="shared" si="51"/>
        <v>490.43976811594138</v>
      </c>
      <c r="Q655" s="2">
        <f t="shared" si="52"/>
        <v>14713.193043478241</v>
      </c>
      <c r="R655" s="12">
        <f>VLOOKUP(O655,'YEARLY BUDGET'!A:B,2,FALSE)</f>
        <v>61200</v>
      </c>
      <c r="S655" s="27">
        <f t="shared" si="53"/>
        <v>46486.806956521759</v>
      </c>
      <c r="T655" t="str">
        <f t="shared" si="54"/>
        <v>FAVORABLE</v>
      </c>
    </row>
    <row r="656" spans="1:20" x14ac:dyDescent="0.25">
      <c r="A656" s="4">
        <v>43647</v>
      </c>
      <c r="B656" s="5">
        <v>27.69</v>
      </c>
      <c r="C656" s="6">
        <v>0.1447</v>
      </c>
      <c r="D656" s="7" t="s">
        <v>4</v>
      </c>
      <c r="E656" s="8">
        <v>5941.1956521739103</v>
      </c>
      <c r="F656" s="7">
        <v>7</v>
      </c>
      <c r="G656" s="7">
        <v>2</v>
      </c>
      <c r="H656" s="7" t="s">
        <v>44</v>
      </c>
      <c r="I656" s="8">
        <f t="shared" si="50"/>
        <v>5983.3556521739101</v>
      </c>
      <c r="J656" s="9">
        <v>14.469999999999999</v>
      </c>
      <c r="K656" s="7">
        <v>2019</v>
      </c>
      <c r="L656" s="7" t="s">
        <v>15</v>
      </c>
      <c r="M656" s="8">
        <v>199.44518840579701</v>
      </c>
      <c r="N656" s="7">
        <v>4</v>
      </c>
      <c r="O656" t="s">
        <v>30</v>
      </c>
      <c r="P656" s="2">
        <f t="shared" si="51"/>
        <v>797.78075362318805</v>
      </c>
      <c r="Q656" s="2">
        <f t="shared" si="52"/>
        <v>23933.422608695641</v>
      </c>
      <c r="R656" s="12">
        <f>VLOOKUP(O656,'YEARLY BUDGET'!A:B,2,FALSE)</f>
        <v>4200</v>
      </c>
      <c r="S656" s="27">
        <f t="shared" si="53"/>
        <v>-19733.422608695641</v>
      </c>
      <c r="T656" t="str">
        <f t="shared" si="54"/>
        <v>UNFAVORABLE</v>
      </c>
    </row>
    <row r="657" spans="1:20" x14ac:dyDescent="0.25">
      <c r="A657" s="4">
        <v>43647</v>
      </c>
      <c r="B657" s="5">
        <v>27.69</v>
      </c>
      <c r="C657" s="6">
        <v>0.1447</v>
      </c>
      <c r="D657" s="7" t="s">
        <v>5</v>
      </c>
      <c r="E657" s="8">
        <v>13546.304347826101</v>
      </c>
      <c r="F657" s="7">
        <v>7</v>
      </c>
      <c r="G657" s="7">
        <v>2</v>
      </c>
      <c r="H657" s="7" t="s">
        <v>44</v>
      </c>
      <c r="I657" s="8">
        <f t="shared" si="50"/>
        <v>13588.4643478261</v>
      </c>
      <c r="J657" s="9">
        <v>14.469999999999999</v>
      </c>
      <c r="K657" s="7">
        <v>2019</v>
      </c>
      <c r="L657" s="7" t="s">
        <v>15</v>
      </c>
      <c r="M657" s="8">
        <v>452.94881159420333</v>
      </c>
      <c r="N657" s="7">
        <v>2</v>
      </c>
      <c r="O657" t="s">
        <v>28</v>
      </c>
      <c r="P657" s="2">
        <f t="shared" si="51"/>
        <v>905.89762318840667</v>
      </c>
      <c r="Q657" s="2">
        <f t="shared" si="52"/>
        <v>27176.928695652201</v>
      </c>
      <c r="R657" s="12">
        <f>VLOOKUP(O657,'YEARLY BUDGET'!A:B,2,FALSE)</f>
        <v>16500</v>
      </c>
      <c r="S657" s="27">
        <f t="shared" si="53"/>
        <v>-10676.928695652201</v>
      </c>
      <c r="T657" t="str">
        <f t="shared" si="54"/>
        <v>UNFAVORABLE</v>
      </c>
    </row>
    <row r="658" spans="1:20" x14ac:dyDescent="0.25">
      <c r="A658" s="4">
        <v>43647</v>
      </c>
      <c r="B658" s="5">
        <v>27.69</v>
      </c>
      <c r="C658" s="6">
        <v>0.1447</v>
      </c>
      <c r="D658" s="7" t="s">
        <v>6</v>
      </c>
      <c r="E658" s="8">
        <v>2.37</v>
      </c>
      <c r="F658" s="7">
        <v>7</v>
      </c>
      <c r="G658" s="7">
        <v>2</v>
      </c>
      <c r="H658" s="7" t="s">
        <v>44</v>
      </c>
      <c r="I658" s="8">
        <f t="shared" si="50"/>
        <v>44.53</v>
      </c>
      <c r="J658" s="9">
        <v>14.469999999999999</v>
      </c>
      <c r="K658" s="7">
        <v>2019</v>
      </c>
      <c r="L658" s="7" t="s">
        <v>15</v>
      </c>
      <c r="M658" s="8">
        <v>1.4843333333333333</v>
      </c>
      <c r="N658" s="7">
        <v>10</v>
      </c>
      <c r="O658" t="s">
        <v>35</v>
      </c>
      <c r="P658" s="2">
        <f t="shared" si="51"/>
        <v>14.843333333333334</v>
      </c>
      <c r="Q658" s="2">
        <f t="shared" si="52"/>
        <v>445.3</v>
      </c>
      <c r="R658" s="12">
        <f>VLOOKUP(O658,'YEARLY BUDGET'!A:B,2,FALSE)</f>
        <v>7800</v>
      </c>
      <c r="S658" s="27">
        <f t="shared" si="53"/>
        <v>7354.7</v>
      </c>
      <c r="T658" t="str">
        <f t="shared" si="54"/>
        <v>FAVORABLE</v>
      </c>
    </row>
    <row r="659" spans="1:20" x14ac:dyDescent="0.25">
      <c r="A659" s="4">
        <v>43678</v>
      </c>
      <c r="B659" s="5">
        <v>27.75</v>
      </c>
      <c r="C659" s="6">
        <v>0.1988</v>
      </c>
      <c r="D659" s="7" t="s">
        <v>3</v>
      </c>
      <c r="E659" s="8">
        <v>1740.67857142857</v>
      </c>
      <c r="F659" s="7">
        <v>8</v>
      </c>
      <c r="G659" s="7">
        <v>5</v>
      </c>
      <c r="H659" s="7" t="s">
        <v>45</v>
      </c>
      <c r="I659" s="8">
        <f t="shared" si="50"/>
        <v>1788.3085714285701</v>
      </c>
      <c r="J659" s="9">
        <v>19.88</v>
      </c>
      <c r="K659" s="7">
        <v>2019</v>
      </c>
      <c r="L659" s="7" t="s">
        <v>18</v>
      </c>
      <c r="M659" s="8">
        <v>59.610285714285666</v>
      </c>
      <c r="N659" s="7">
        <v>1</v>
      </c>
      <c r="O659" t="s">
        <v>27</v>
      </c>
      <c r="P659" s="2">
        <f t="shared" si="51"/>
        <v>59.610285714285666</v>
      </c>
      <c r="Q659" s="2">
        <f t="shared" si="52"/>
        <v>1788.3085714285701</v>
      </c>
      <c r="R659" s="12">
        <f>VLOOKUP(O659,'YEARLY BUDGET'!A:B,2,FALSE)</f>
        <v>28000</v>
      </c>
      <c r="S659" s="27">
        <f t="shared" si="53"/>
        <v>26211.69142857143</v>
      </c>
      <c r="T659" t="str">
        <f t="shared" si="54"/>
        <v>FAVORABLE</v>
      </c>
    </row>
    <row r="660" spans="1:20" x14ac:dyDescent="0.25">
      <c r="A660" s="4">
        <v>43678</v>
      </c>
      <c r="B660" s="5">
        <v>27.75</v>
      </c>
      <c r="C660" s="6">
        <v>0.1988</v>
      </c>
      <c r="D660" s="7" t="s">
        <v>4</v>
      </c>
      <c r="E660" s="8">
        <v>5709.4404761904798</v>
      </c>
      <c r="F660" s="7">
        <v>8</v>
      </c>
      <c r="G660" s="7">
        <v>5</v>
      </c>
      <c r="H660" s="7" t="s">
        <v>45</v>
      </c>
      <c r="I660" s="8">
        <f t="shared" si="50"/>
        <v>5757.0704761904799</v>
      </c>
      <c r="J660" s="9">
        <v>19.88</v>
      </c>
      <c r="K660" s="7">
        <v>2019</v>
      </c>
      <c r="L660" s="7" t="s">
        <v>18</v>
      </c>
      <c r="M660" s="8">
        <v>191.90234920634933</v>
      </c>
      <c r="N660" s="7">
        <v>3</v>
      </c>
      <c r="O660" t="s">
        <v>29</v>
      </c>
      <c r="P660" s="2">
        <f t="shared" si="51"/>
        <v>575.70704761904801</v>
      </c>
      <c r="Q660" s="2">
        <f t="shared" si="52"/>
        <v>17271.211428571442</v>
      </c>
      <c r="R660" s="12">
        <f>VLOOKUP(O660,'YEARLY BUDGET'!A:B,2,FALSE)</f>
        <v>14750</v>
      </c>
      <c r="S660" s="27">
        <f t="shared" si="53"/>
        <v>-2521.2114285714415</v>
      </c>
      <c r="T660" t="str">
        <f t="shared" si="54"/>
        <v>UNFAVORABLE</v>
      </c>
    </row>
    <row r="661" spans="1:20" x14ac:dyDescent="0.25">
      <c r="A661" s="4">
        <v>43678</v>
      </c>
      <c r="B661" s="5">
        <v>27.75</v>
      </c>
      <c r="C661" s="6">
        <v>0.1988</v>
      </c>
      <c r="D661" s="7" t="s">
        <v>5</v>
      </c>
      <c r="E661" s="8">
        <v>15748.642857142901</v>
      </c>
      <c r="F661" s="7">
        <v>8</v>
      </c>
      <c r="G661" s="7">
        <v>5</v>
      </c>
      <c r="H661" s="7" t="s">
        <v>45</v>
      </c>
      <c r="I661" s="8">
        <f t="shared" si="50"/>
        <v>15796.2728571429</v>
      </c>
      <c r="J661" s="9">
        <v>19.88</v>
      </c>
      <c r="K661" s="7">
        <v>2019</v>
      </c>
      <c r="L661" s="7" t="s">
        <v>18</v>
      </c>
      <c r="M661" s="8">
        <v>526.54242857143004</v>
      </c>
      <c r="N661" s="7">
        <v>8</v>
      </c>
      <c r="O661" t="s">
        <v>34</v>
      </c>
      <c r="P661" s="2">
        <f t="shared" si="51"/>
        <v>4212.3394285714403</v>
      </c>
      <c r="Q661" s="2">
        <f t="shared" si="52"/>
        <v>126370.18285714321</v>
      </c>
      <c r="R661" s="12">
        <f>VLOOKUP(O661,'YEARLY BUDGET'!A:B,2,FALSE)</f>
        <v>61200</v>
      </c>
      <c r="S661" s="27">
        <f t="shared" si="53"/>
        <v>-65170.182857143212</v>
      </c>
      <c r="T661" t="str">
        <f t="shared" si="54"/>
        <v>UNFAVORABLE</v>
      </c>
    </row>
    <row r="662" spans="1:20" x14ac:dyDescent="0.25">
      <c r="A662" s="4">
        <v>43678</v>
      </c>
      <c r="B662" s="5">
        <v>27.75</v>
      </c>
      <c r="C662" s="6">
        <v>0.1988</v>
      </c>
      <c r="D662" s="7" t="s">
        <v>6</v>
      </c>
      <c r="E662" s="8">
        <v>2.2200000000000002</v>
      </c>
      <c r="F662" s="7">
        <v>8</v>
      </c>
      <c r="G662" s="7">
        <v>5</v>
      </c>
      <c r="H662" s="7" t="s">
        <v>45</v>
      </c>
      <c r="I662" s="8">
        <f t="shared" si="50"/>
        <v>49.849999999999994</v>
      </c>
      <c r="J662" s="9">
        <v>19.88</v>
      </c>
      <c r="K662" s="7">
        <v>2019</v>
      </c>
      <c r="L662" s="7" t="s">
        <v>18</v>
      </c>
      <c r="M662" s="8">
        <v>1.6616666666666664</v>
      </c>
      <c r="N662" s="7">
        <v>9</v>
      </c>
      <c r="O662" t="s">
        <v>35</v>
      </c>
      <c r="P662" s="2">
        <f t="shared" si="51"/>
        <v>14.954999999999998</v>
      </c>
      <c r="Q662" s="2">
        <f t="shared" si="52"/>
        <v>448.65</v>
      </c>
      <c r="R662" s="12">
        <f>VLOOKUP(O662,'YEARLY BUDGET'!A:B,2,FALSE)</f>
        <v>7800</v>
      </c>
      <c r="S662" s="27">
        <f t="shared" si="53"/>
        <v>7351.35</v>
      </c>
      <c r="T662" t="str">
        <f t="shared" si="54"/>
        <v>FAVORABLE</v>
      </c>
    </row>
    <row r="663" spans="1:20" x14ac:dyDescent="0.25">
      <c r="A663" s="4">
        <v>43709</v>
      </c>
      <c r="B663" s="5">
        <v>27.83</v>
      </c>
      <c r="C663" s="6">
        <v>0.17269999999999999</v>
      </c>
      <c r="D663" s="7" t="s">
        <v>3</v>
      </c>
      <c r="E663" s="8">
        <v>1753.5119047619</v>
      </c>
      <c r="F663" s="7">
        <v>9</v>
      </c>
      <c r="G663" s="7">
        <v>1</v>
      </c>
      <c r="H663" s="7" t="s">
        <v>46</v>
      </c>
      <c r="I663" s="8">
        <f t="shared" si="50"/>
        <v>1798.6119047619</v>
      </c>
      <c r="J663" s="9">
        <v>17.27</v>
      </c>
      <c r="K663" s="7">
        <v>2019</v>
      </c>
      <c r="L663" s="7" t="s">
        <v>14</v>
      </c>
      <c r="M663" s="8">
        <v>59.953730158729996</v>
      </c>
      <c r="N663" s="7">
        <v>9</v>
      </c>
      <c r="O663" t="s">
        <v>35</v>
      </c>
      <c r="P663" s="2">
        <f t="shared" si="51"/>
        <v>539.58357142856994</v>
      </c>
      <c r="Q663" s="2">
        <f t="shared" si="52"/>
        <v>16187.507142857099</v>
      </c>
      <c r="R663" s="12">
        <f>VLOOKUP(O663,'YEARLY BUDGET'!A:B,2,FALSE)</f>
        <v>7800</v>
      </c>
      <c r="S663" s="27">
        <f t="shared" si="53"/>
        <v>-8387.5071428570991</v>
      </c>
      <c r="T663" t="str">
        <f t="shared" si="54"/>
        <v>UNFAVORABLE</v>
      </c>
    </row>
    <row r="664" spans="1:20" x14ac:dyDescent="0.25">
      <c r="A664" s="4">
        <v>43709</v>
      </c>
      <c r="B664" s="5">
        <v>27.83</v>
      </c>
      <c r="C664" s="6">
        <v>0.17269999999999999</v>
      </c>
      <c r="D664" s="7" t="s">
        <v>4</v>
      </c>
      <c r="E664" s="8">
        <v>5759.25</v>
      </c>
      <c r="F664" s="7">
        <v>9</v>
      </c>
      <c r="G664" s="7">
        <v>1</v>
      </c>
      <c r="H664" s="7" t="s">
        <v>46</v>
      </c>
      <c r="I664" s="8">
        <f t="shared" si="50"/>
        <v>5804.35</v>
      </c>
      <c r="J664" s="9">
        <v>17.27</v>
      </c>
      <c r="K664" s="7">
        <v>2019</v>
      </c>
      <c r="L664" s="7" t="s">
        <v>14</v>
      </c>
      <c r="M664" s="8">
        <v>193.47833333333335</v>
      </c>
      <c r="N664" s="7">
        <v>9</v>
      </c>
      <c r="O664" t="s">
        <v>35</v>
      </c>
      <c r="P664" s="2">
        <f t="shared" si="51"/>
        <v>1741.3050000000003</v>
      </c>
      <c r="Q664" s="2">
        <f t="shared" si="52"/>
        <v>52239.150000000009</v>
      </c>
      <c r="R664" s="12">
        <f>VLOOKUP(O664,'YEARLY BUDGET'!A:B,2,FALSE)</f>
        <v>7800</v>
      </c>
      <c r="S664" s="27">
        <f t="shared" si="53"/>
        <v>-44439.150000000009</v>
      </c>
      <c r="T664" t="str">
        <f t="shared" si="54"/>
        <v>UNFAVORABLE</v>
      </c>
    </row>
    <row r="665" spans="1:20" x14ac:dyDescent="0.25">
      <c r="A665" s="4">
        <v>43709</v>
      </c>
      <c r="B665" s="5">
        <v>27.83</v>
      </c>
      <c r="C665" s="6">
        <v>0.17269999999999999</v>
      </c>
      <c r="D665" s="7" t="s">
        <v>5</v>
      </c>
      <c r="E665" s="8">
        <v>17656.880952381001</v>
      </c>
      <c r="F665" s="7">
        <v>9</v>
      </c>
      <c r="G665" s="7">
        <v>1</v>
      </c>
      <c r="H665" s="7" t="s">
        <v>46</v>
      </c>
      <c r="I665" s="8">
        <f t="shared" si="50"/>
        <v>17701.980952381004</v>
      </c>
      <c r="J665" s="9">
        <v>17.27</v>
      </c>
      <c r="K665" s="7">
        <v>2019</v>
      </c>
      <c r="L665" s="7" t="s">
        <v>14</v>
      </c>
      <c r="M665" s="8">
        <v>590.06603174603345</v>
      </c>
      <c r="N665" s="7">
        <v>9</v>
      </c>
      <c r="O665" t="s">
        <v>35</v>
      </c>
      <c r="P665" s="2">
        <f t="shared" si="51"/>
        <v>5310.5942857143009</v>
      </c>
      <c r="Q665" s="2">
        <f t="shared" si="52"/>
        <v>159317.82857142904</v>
      </c>
      <c r="R665" s="12">
        <f>VLOOKUP(O665,'YEARLY BUDGET'!A:B,2,FALSE)</f>
        <v>7800</v>
      </c>
      <c r="S665" s="27">
        <f t="shared" si="53"/>
        <v>-151517.82857142904</v>
      </c>
      <c r="T665" t="str">
        <f t="shared" si="54"/>
        <v>UNFAVORABLE</v>
      </c>
    </row>
    <row r="666" spans="1:20" x14ac:dyDescent="0.25">
      <c r="A666" s="4">
        <v>43709</v>
      </c>
      <c r="B666" s="5">
        <v>27.83</v>
      </c>
      <c r="C666" s="6">
        <v>0.17269999999999999</v>
      </c>
      <c r="D666" s="7" t="s">
        <v>6</v>
      </c>
      <c r="E666" s="8">
        <v>2.56</v>
      </c>
      <c r="F666" s="7">
        <v>9</v>
      </c>
      <c r="G666" s="7">
        <v>1</v>
      </c>
      <c r="H666" s="7" t="s">
        <v>46</v>
      </c>
      <c r="I666" s="8">
        <f t="shared" si="50"/>
        <v>47.66</v>
      </c>
      <c r="J666" s="9">
        <v>17.27</v>
      </c>
      <c r="K666" s="7">
        <v>2019</v>
      </c>
      <c r="L666" s="7" t="s">
        <v>14</v>
      </c>
      <c r="M666" s="8">
        <v>1.5886666666666664</v>
      </c>
      <c r="N666" s="7">
        <v>9</v>
      </c>
      <c r="O666" t="s">
        <v>35</v>
      </c>
      <c r="P666" s="2">
        <f t="shared" si="51"/>
        <v>14.297999999999998</v>
      </c>
      <c r="Q666" s="2">
        <f t="shared" si="52"/>
        <v>428.93999999999994</v>
      </c>
      <c r="R666" s="12">
        <f>VLOOKUP(O666,'YEARLY BUDGET'!A:B,2,FALSE)</f>
        <v>7800</v>
      </c>
      <c r="S666" s="27">
        <f t="shared" si="53"/>
        <v>7371.06</v>
      </c>
      <c r="T666" t="str">
        <f t="shared" si="54"/>
        <v>FAVORABLE</v>
      </c>
    </row>
    <row r="667" spans="1:20" x14ac:dyDescent="0.25">
      <c r="A667" s="4">
        <v>43739</v>
      </c>
      <c r="B667" s="5">
        <v>27.88</v>
      </c>
      <c r="C667" s="6">
        <v>0.20530000000000001</v>
      </c>
      <c r="D667" s="7" t="s">
        <v>3</v>
      </c>
      <c r="E667" s="8">
        <v>1725.95652173913</v>
      </c>
      <c r="F667" s="7">
        <v>10</v>
      </c>
      <c r="G667" s="7">
        <v>3</v>
      </c>
      <c r="H667" s="7" t="s">
        <v>47</v>
      </c>
      <c r="I667" s="8">
        <f t="shared" si="50"/>
        <v>1774.3665217391301</v>
      </c>
      <c r="J667" s="9">
        <v>20.53</v>
      </c>
      <c r="K667" s="7">
        <v>2019</v>
      </c>
      <c r="L667" s="7" t="s">
        <v>16</v>
      </c>
      <c r="M667" s="8">
        <v>59.145550724637673</v>
      </c>
      <c r="N667" s="7">
        <v>4</v>
      </c>
      <c r="O667" t="s">
        <v>30</v>
      </c>
      <c r="P667" s="2">
        <f t="shared" si="51"/>
        <v>236.58220289855069</v>
      </c>
      <c r="Q667" s="2">
        <f t="shared" si="52"/>
        <v>7097.4660869565205</v>
      </c>
      <c r="R667" s="12">
        <f>VLOOKUP(O667,'YEARLY BUDGET'!A:B,2,FALSE)</f>
        <v>4200</v>
      </c>
      <c r="S667" s="27">
        <f t="shared" si="53"/>
        <v>-2897.4660869565205</v>
      </c>
      <c r="T667" t="str">
        <f t="shared" si="54"/>
        <v>UNFAVORABLE</v>
      </c>
    </row>
    <row r="668" spans="1:20" x14ac:dyDescent="0.25">
      <c r="A668" s="4">
        <v>43739</v>
      </c>
      <c r="B668" s="5">
        <v>27.88</v>
      </c>
      <c r="C668" s="6">
        <v>0.20530000000000001</v>
      </c>
      <c r="D668" s="7" t="s">
        <v>4</v>
      </c>
      <c r="E668" s="8">
        <v>5757.2978260869604</v>
      </c>
      <c r="F668" s="7">
        <v>10</v>
      </c>
      <c r="G668" s="7">
        <v>3</v>
      </c>
      <c r="H668" s="7" t="s">
        <v>47</v>
      </c>
      <c r="I668" s="8">
        <f t="shared" si="50"/>
        <v>5805.7078260869603</v>
      </c>
      <c r="J668" s="9">
        <v>20.53</v>
      </c>
      <c r="K668" s="7">
        <v>2019</v>
      </c>
      <c r="L668" s="7" t="s">
        <v>16</v>
      </c>
      <c r="M668" s="8">
        <v>193.52359420289866</v>
      </c>
      <c r="N668" s="7">
        <v>3</v>
      </c>
      <c r="O668" t="s">
        <v>29</v>
      </c>
      <c r="P668" s="2">
        <f t="shared" si="51"/>
        <v>580.57078260869594</v>
      </c>
      <c r="Q668" s="2">
        <f t="shared" si="52"/>
        <v>17417.123478260877</v>
      </c>
      <c r="R668" s="12">
        <f>VLOOKUP(O668,'YEARLY BUDGET'!A:B,2,FALSE)</f>
        <v>14750</v>
      </c>
      <c r="S668" s="27">
        <f t="shared" si="53"/>
        <v>-2667.1234782608772</v>
      </c>
      <c r="T668" t="str">
        <f t="shared" si="54"/>
        <v>UNFAVORABLE</v>
      </c>
    </row>
    <row r="669" spans="1:20" x14ac:dyDescent="0.25">
      <c r="A669" s="4">
        <v>43739</v>
      </c>
      <c r="B669" s="5">
        <v>27.88</v>
      </c>
      <c r="C669" s="6">
        <v>0.20530000000000001</v>
      </c>
      <c r="D669" s="7" t="s">
        <v>5</v>
      </c>
      <c r="E669" s="8">
        <v>17046.217391304301</v>
      </c>
      <c r="F669" s="7">
        <v>10</v>
      </c>
      <c r="G669" s="7">
        <v>3</v>
      </c>
      <c r="H669" s="7" t="s">
        <v>47</v>
      </c>
      <c r="I669" s="8">
        <f t="shared" si="50"/>
        <v>17094.627391304301</v>
      </c>
      <c r="J669" s="9">
        <v>20.53</v>
      </c>
      <c r="K669" s="7">
        <v>2019</v>
      </c>
      <c r="L669" s="7" t="s">
        <v>16</v>
      </c>
      <c r="M669" s="8">
        <v>569.82091304347671</v>
      </c>
      <c r="N669" s="7">
        <v>3</v>
      </c>
      <c r="O669" t="s">
        <v>29</v>
      </c>
      <c r="P669" s="2">
        <f t="shared" si="51"/>
        <v>1709.4627391304302</v>
      </c>
      <c r="Q669" s="2">
        <f t="shared" si="52"/>
        <v>51283.882173912905</v>
      </c>
      <c r="R669" s="12">
        <f>VLOOKUP(O669,'YEARLY BUDGET'!A:B,2,FALSE)</f>
        <v>14750</v>
      </c>
      <c r="S669" s="27">
        <f t="shared" si="53"/>
        <v>-36533.882173912905</v>
      </c>
      <c r="T669" t="str">
        <f t="shared" si="54"/>
        <v>UNFAVORABLE</v>
      </c>
    </row>
    <row r="670" spans="1:20" x14ac:dyDescent="0.25">
      <c r="A670" s="4">
        <v>43739</v>
      </c>
      <c r="B670" s="5">
        <v>27.88</v>
      </c>
      <c r="C670" s="6">
        <v>0.20530000000000001</v>
      </c>
      <c r="D670" s="7" t="s">
        <v>6</v>
      </c>
      <c r="E670" s="8">
        <v>2.33</v>
      </c>
      <c r="F670" s="7">
        <v>10</v>
      </c>
      <c r="G670" s="7">
        <v>3</v>
      </c>
      <c r="H670" s="7" t="s">
        <v>47</v>
      </c>
      <c r="I670" s="8">
        <f t="shared" si="50"/>
        <v>50.739999999999995</v>
      </c>
      <c r="J670" s="9">
        <v>20.53</v>
      </c>
      <c r="K670" s="7">
        <v>2019</v>
      </c>
      <c r="L670" s="7" t="s">
        <v>16</v>
      </c>
      <c r="M670" s="8">
        <v>1.6913333333333331</v>
      </c>
      <c r="N670" s="7">
        <v>6</v>
      </c>
      <c r="O670" t="s">
        <v>32</v>
      </c>
      <c r="P670" s="2">
        <f t="shared" si="51"/>
        <v>10.148</v>
      </c>
      <c r="Q670" s="2">
        <f t="shared" si="52"/>
        <v>304.44</v>
      </c>
      <c r="R670" s="12">
        <f>VLOOKUP(O670,'YEARLY BUDGET'!A:B,2,FALSE)</f>
        <v>37500</v>
      </c>
      <c r="S670" s="27">
        <f t="shared" si="53"/>
        <v>37195.56</v>
      </c>
      <c r="T670" t="str">
        <f t="shared" si="54"/>
        <v>FAVORABLE</v>
      </c>
    </row>
    <row r="671" spans="1:20" x14ac:dyDescent="0.25">
      <c r="A671" s="4">
        <v>43770</v>
      </c>
      <c r="B671" s="5">
        <v>28</v>
      </c>
      <c r="C671" s="6">
        <v>0.25459999999999999</v>
      </c>
      <c r="D671" s="7" t="s">
        <v>3</v>
      </c>
      <c r="E671" s="8">
        <v>1774.7857142857099</v>
      </c>
      <c r="F671" s="7">
        <v>11</v>
      </c>
      <c r="G671" s="7">
        <v>6</v>
      </c>
      <c r="H671" s="7" t="s">
        <v>48</v>
      </c>
      <c r="I671" s="8">
        <f t="shared" si="50"/>
        <v>1828.2457142857099</v>
      </c>
      <c r="J671" s="9">
        <v>25.46</v>
      </c>
      <c r="K671" s="7">
        <v>2019</v>
      </c>
      <c r="L671" s="7" t="s">
        <v>19</v>
      </c>
      <c r="M671" s="8">
        <v>60.941523809523666</v>
      </c>
      <c r="N671" s="7">
        <v>6</v>
      </c>
      <c r="O671" t="s">
        <v>32</v>
      </c>
      <c r="P671" s="2">
        <f t="shared" si="51"/>
        <v>365.64914285714201</v>
      </c>
      <c r="Q671" s="2">
        <f t="shared" si="52"/>
        <v>10969.474285714261</v>
      </c>
      <c r="R671" s="12">
        <f>VLOOKUP(O671,'YEARLY BUDGET'!A:B,2,FALSE)</f>
        <v>37500</v>
      </c>
      <c r="S671" s="27">
        <f t="shared" si="53"/>
        <v>26530.525714285737</v>
      </c>
      <c r="T671" t="str">
        <f t="shared" si="54"/>
        <v>FAVORABLE</v>
      </c>
    </row>
    <row r="672" spans="1:20" x14ac:dyDescent="0.25">
      <c r="A672" s="4">
        <v>43770</v>
      </c>
      <c r="B672" s="5">
        <v>28</v>
      </c>
      <c r="C672" s="6">
        <v>0.25459999999999999</v>
      </c>
      <c r="D672" s="7" t="s">
        <v>4</v>
      </c>
      <c r="E672" s="8">
        <v>5859.9523809523798</v>
      </c>
      <c r="F672" s="7">
        <v>11</v>
      </c>
      <c r="G672" s="7">
        <v>6</v>
      </c>
      <c r="H672" s="7" t="s">
        <v>48</v>
      </c>
      <c r="I672" s="8">
        <f t="shared" si="50"/>
        <v>5913.4123809523799</v>
      </c>
      <c r="J672" s="9">
        <v>25.46</v>
      </c>
      <c r="K672" s="7">
        <v>2019</v>
      </c>
      <c r="L672" s="7" t="s">
        <v>19</v>
      </c>
      <c r="M672" s="8">
        <v>197.11374603174599</v>
      </c>
      <c r="N672" s="7">
        <v>5</v>
      </c>
      <c r="O672" t="s">
        <v>31</v>
      </c>
      <c r="P672" s="2">
        <f t="shared" si="51"/>
        <v>985.56873015872998</v>
      </c>
      <c r="Q672" s="2">
        <f t="shared" si="52"/>
        <v>29567.0619047619</v>
      </c>
      <c r="R672" s="12">
        <f>VLOOKUP(O672,'YEARLY BUDGET'!A:B,2,FALSE)</f>
        <v>82000</v>
      </c>
      <c r="S672" s="27">
        <f t="shared" si="53"/>
        <v>52432.938095238103</v>
      </c>
      <c r="T672" t="str">
        <f t="shared" si="54"/>
        <v>FAVORABLE</v>
      </c>
    </row>
    <row r="673" spans="1:20" x14ac:dyDescent="0.25">
      <c r="A673" s="4">
        <v>43770</v>
      </c>
      <c r="B673" s="5">
        <v>28</v>
      </c>
      <c r="C673" s="6">
        <v>0.25459999999999999</v>
      </c>
      <c r="D673" s="7" t="s">
        <v>5</v>
      </c>
      <c r="E673" s="8">
        <v>15171.809523809499</v>
      </c>
      <c r="F673" s="7">
        <v>11</v>
      </c>
      <c r="G673" s="7">
        <v>6</v>
      </c>
      <c r="H673" s="7" t="s">
        <v>48</v>
      </c>
      <c r="I673" s="8">
        <f t="shared" si="50"/>
        <v>15225.269523809498</v>
      </c>
      <c r="J673" s="9">
        <v>25.46</v>
      </c>
      <c r="K673" s="7">
        <v>2019</v>
      </c>
      <c r="L673" s="7" t="s">
        <v>19</v>
      </c>
      <c r="M673" s="8">
        <v>507.50898412698331</v>
      </c>
      <c r="N673" s="7">
        <v>5</v>
      </c>
      <c r="O673" t="s">
        <v>31</v>
      </c>
      <c r="P673" s="2">
        <f t="shared" si="51"/>
        <v>2537.5449206349167</v>
      </c>
      <c r="Q673" s="2">
        <f t="shared" si="52"/>
        <v>76126.347619047505</v>
      </c>
      <c r="R673" s="12">
        <f>VLOOKUP(O673,'YEARLY BUDGET'!A:B,2,FALSE)</f>
        <v>82000</v>
      </c>
      <c r="S673" s="27">
        <f t="shared" si="53"/>
        <v>5873.6523809524952</v>
      </c>
      <c r="T673" t="str">
        <f t="shared" si="54"/>
        <v>FAVORABLE</v>
      </c>
    </row>
    <row r="674" spans="1:20" x14ac:dyDescent="0.25">
      <c r="A674" s="4">
        <v>43770</v>
      </c>
      <c r="B674" s="5">
        <v>28</v>
      </c>
      <c r="C674" s="6">
        <v>0.25459999999999999</v>
      </c>
      <c r="D674" s="7" t="s">
        <v>6</v>
      </c>
      <c r="E674" s="8">
        <v>2.65</v>
      </c>
      <c r="F674" s="7">
        <v>11</v>
      </c>
      <c r="G674" s="7">
        <v>6</v>
      </c>
      <c r="H674" s="7" t="s">
        <v>48</v>
      </c>
      <c r="I674" s="8">
        <f t="shared" si="50"/>
        <v>56.11</v>
      </c>
      <c r="J674" s="9">
        <v>25.46</v>
      </c>
      <c r="K674" s="7">
        <v>2019</v>
      </c>
      <c r="L674" s="7" t="s">
        <v>19</v>
      </c>
      <c r="M674" s="8">
        <v>1.8703333333333334</v>
      </c>
      <c r="N674" s="7">
        <v>6</v>
      </c>
      <c r="O674" t="s">
        <v>32</v>
      </c>
      <c r="P674" s="2">
        <f t="shared" si="51"/>
        <v>11.222000000000001</v>
      </c>
      <c r="Q674" s="2">
        <f t="shared" si="52"/>
        <v>336.66</v>
      </c>
      <c r="R674" s="12">
        <f>VLOOKUP(O674,'YEARLY BUDGET'!A:B,2,FALSE)</f>
        <v>37500</v>
      </c>
      <c r="S674" s="27">
        <f t="shared" si="53"/>
        <v>37163.339999999997</v>
      </c>
      <c r="T674" t="str">
        <f t="shared" si="54"/>
        <v>FAVORABLE</v>
      </c>
    </row>
    <row r="675" spans="1:20" x14ac:dyDescent="0.25">
      <c r="A675" s="4">
        <v>43800</v>
      </c>
      <c r="B675" s="5">
        <v>28.14</v>
      </c>
      <c r="C675" s="6">
        <v>0.18140000000000001</v>
      </c>
      <c r="D675" s="7" t="s">
        <v>3</v>
      </c>
      <c r="E675" s="8">
        <v>1771.38</v>
      </c>
      <c r="F675" s="7">
        <v>12</v>
      </c>
      <c r="G675" s="7">
        <v>1</v>
      </c>
      <c r="H675" s="7" t="s">
        <v>49</v>
      </c>
      <c r="I675" s="8">
        <f t="shared" si="50"/>
        <v>1817.6600000000003</v>
      </c>
      <c r="J675" s="9">
        <v>18.14</v>
      </c>
      <c r="K675" s="7">
        <v>2019</v>
      </c>
      <c r="L675" s="7" t="s">
        <v>14</v>
      </c>
      <c r="M675" s="8">
        <v>60.588666666666676</v>
      </c>
      <c r="N675" s="7">
        <v>3</v>
      </c>
      <c r="O675" t="s">
        <v>29</v>
      </c>
      <c r="P675" s="2">
        <f t="shared" si="51"/>
        <v>181.76600000000002</v>
      </c>
      <c r="Q675" s="2">
        <f t="shared" si="52"/>
        <v>5452.9800000000005</v>
      </c>
      <c r="R675" s="12">
        <f>VLOOKUP(O675,'YEARLY BUDGET'!A:B,2,FALSE)</f>
        <v>14750</v>
      </c>
      <c r="S675" s="27">
        <f t="shared" si="53"/>
        <v>9297.02</v>
      </c>
      <c r="T675" t="str">
        <f t="shared" si="54"/>
        <v>FAVORABLE</v>
      </c>
    </row>
    <row r="676" spans="1:20" x14ac:dyDescent="0.25">
      <c r="A676" s="4">
        <v>43800</v>
      </c>
      <c r="B676" s="5">
        <v>28.14</v>
      </c>
      <c r="C676" s="6">
        <v>0.18140000000000001</v>
      </c>
      <c r="D676" s="7" t="s">
        <v>4</v>
      </c>
      <c r="E676" s="8">
        <v>6077.0625</v>
      </c>
      <c r="F676" s="7">
        <v>12</v>
      </c>
      <c r="G676" s="7">
        <v>1</v>
      </c>
      <c r="H676" s="7" t="s">
        <v>49</v>
      </c>
      <c r="I676" s="8">
        <f t="shared" si="50"/>
        <v>6123.3425000000007</v>
      </c>
      <c r="J676" s="9">
        <v>18.14</v>
      </c>
      <c r="K676" s="7">
        <v>2019</v>
      </c>
      <c r="L676" s="7" t="s">
        <v>14</v>
      </c>
      <c r="M676" s="8">
        <v>204.11141666666668</v>
      </c>
      <c r="N676" s="7">
        <v>6</v>
      </c>
      <c r="O676" t="s">
        <v>32</v>
      </c>
      <c r="P676" s="2">
        <f t="shared" si="51"/>
        <v>1224.6685000000002</v>
      </c>
      <c r="Q676" s="2">
        <f t="shared" si="52"/>
        <v>36740.055000000008</v>
      </c>
      <c r="R676" s="12">
        <f>VLOOKUP(O676,'YEARLY BUDGET'!A:B,2,FALSE)</f>
        <v>37500</v>
      </c>
      <c r="S676" s="27">
        <f t="shared" si="53"/>
        <v>759.94499999999243</v>
      </c>
      <c r="T676" t="str">
        <f t="shared" si="54"/>
        <v>FAVORABLE</v>
      </c>
    </row>
    <row r="677" spans="1:20" x14ac:dyDescent="0.25">
      <c r="A677" s="4">
        <v>43800</v>
      </c>
      <c r="B677" s="5">
        <v>28.14</v>
      </c>
      <c r="C677" s="6">
        <v>0.18140000000000001</v>
      </c>
      <c r="D677" s="7" t="s">
        <v>5</v>
      </c>
      <c r="E677" s="8">
        <v>13829.424999999999</v>
      </c>
      <c r="F677" s="7">
        <v>12</v>
      </c>
      <c r="G677" s="7">
        <v>1</v>
      </c>
      <c r="H677" s="7" t="s">
        <v>49</v>
      </c>
      <c r="I677" s="8">
        <f t="shared" si="50"/>
        <v>13875.704999999998</v>
      </c>
      <c r="J677" s="9">
        <v>18.14</v>
      </c>
      <c r="K677" s="7">
        <v>2019</v>
      </c>
      <c r="L677" s="7" t="s">
        <v>14</v>
      </c>
      <c r="M677" s="8">
        <v>462.52349999999996</v>
      </c>
      <c r="N677" s="7">
        <v>10</v>
      </c>
      <c r="O677" t="s">
        <v>35</v>
      </c>
      <c r="P677" s="2">
        <f t="shared" si="51"/>
        <v>4625.2349999999997</v>
      </c>
      <c r="Q677" s="2">
        <f t="shared" si="52"/>
        <v>138757.04999999999</v>
      </c>
      <c r="R677" s="12">
        <f>VLOOKUP(O677,'YEARLY BUDGET'!A:B,2,FALSE)</f>
        <v>7800</v>
      </c>
      <c r="S677" s="27">
        <f t="shared" si="53"/>
        <v>-130957.04999999999</v>
      </c>
      <c r="T677" t="str">
        <f t="shared" si="54"/>
        <v>UNFAVORABLE</v>
      </c>
    </row>
    <row r="678" spans="1:20" x14ac:dyDescent="0.25">
      <c r="A678" s="4">
        <v>43800</v>
      </c>
      <c r="B678" s="5">
        <v>28.14</v>
      </c>
      <c r="C678" s="6">
        <v>0.18140000000000001</v>
      </c>
      <c r="D678" s="7" t="s">
        <v>6</v>
      </c>
      <c r="E678" s="8">
        <v>2.2200000000000002</v>
      </c>
      <c r="F678" s="7">
        <v>12</v>
      </c>
      <c r="G678" s="7">
        <v>1</v>
      </c>
      <c r="H678" s="7" t="s">
        <v>49</v>
      </c>
      <c r="I678" s="8">
        <f t="shared" si="50"/>
        <v>48.5</v>
      </c>
      <c r="J678" s="9">
        <v>18.14</v>
      </c>
      <c r="K678" s="7">
        <v>2019</v>
      </c>
      <c r="L678" s="7" t="s">
        <v>14</v>
      </c>
      <c r="M678" s="8">
        <v>1.6166666666666667</v>
      </c>
      <c r="N678" s="7">
        <v>7</v>
      </c>
      <c r="O678" t="s">
        <v>33</v>
      </c>
      <c r="P678" s="2">
        <f t="shared" si="51"/>
        <v>11.316666666666666</v>
      </c>
      <c r="Q678" s="2">
        <f t="shared" si="52"/>
        <v>339.5</v>
      </c>
      <c r="R678" s="12">
        <f>VLOOKUP(O678,'YEARLY BUDGET'!A:B,2,FALSE)</f>
        <v>9600</v>
      </c>
      <c r="S678" s="27">
        <f t="shared" si="53"/>
        <v>9260.5</v>
      </c>
      <c r="T678" t="str">
        <f t="shared" si="54"/>
        <v>FAVORABLE</v>
      </c>
    </row>
    <row r="679" spans="1:20" x14ac:dyDescent="0.25">
      <c r="A679" s="4">
        <v>43831</v>
      </c>
      <c r="B679" s="5">
        <v>28.2</v>
      </c>
      <c r="C679" s="6">
        <v>0.28760000000000002</v>
      </c>
      <c r="D679" s="7" t="s">
        <v>3</v>
      </c>
      <c r="E679" s="8">
        <v>1773.0909090909099</v>
      </c>
      <c r="F679" s="7">
        <v>1</v>
      </c>
      <c r="G679" s="7">
        <v>4</v>
      </c>
      <c r="H679" s="7" t="s">
        <v>50</v>
      </c>
      <c r="I679" s="8">
        <f t="shared" si="50"/>
        <v>1830.05090909091</v>
      </c>
      <c r="J679" s="9">
        <v>28.76</v>
      </c>
      <c r="K679" s="7">
        <v>2020</v>
      </c>
      <c r="L679" s="7" t="s">
        <v>17</v>
      </c>
      <c r="M679" s="8">
        <v>61.001696969697001</v>
      </c>
      <c r="N679" s="7">
        <v>6</v>
      </c>
      <c r="O679" t="s">
        <v>32</v>
      </c>
      <c r="P679" s="2">
        <f t="shared" si="51"/>
        <v>366.01018181818199</v>
      </c>
      <c r="Q679" s="2">
        <f t="shared" si="52"/>
        <v>10980.30545454546</v>
      </c>
      <c r="R679" s="12">
        <f>VLOOKUP(O679,'YEARLY BUDGET'!A:B,2,FALSE)</f>
        <v>37500</v>
      </c>
      <c r="S679" s="27">
        <f t="shared" si="53"/>
        <v>26519.694545454542</v>
      </c>
      <c r="T679" t="str">
        <f t="shared" si="54"/>
        <v>FAVORABLE</v>
      </c>
    </row>
    <row r="680" spans="1:20" x14ac:dyDescent="0.25">
      <c r="A680" s="4">
        <v>43831</v>
      </c>
      <c r="B680" s="5">
        <v>28.2</v>
      </c>
      <c r="C680" s="6">
        <v>0.28760000000000002</v>
      </c>
      <c r="D680" s="7" t="s">
        <v>4</v>
      </c>
      <c r="E680" s="8">
        <v>6031.2090909090903</v>
      </c>
      <c r="F680" s="7">
        <v>1</v>
      </c>
      <c r="G680" s="7">
        <v>4</v>
      </c>
      <c r="H680" s="7" t="s">
        <v>50</v>
      </c>
      <c r="I680" s="8">
        <f t="shared" si="50"/>
        <v>6088.1690909090903</v>
      </c>
      <c r="J680" s="9">
        <v>28.76</v>
      </c>
      <c r="K680" s="7">
        <v>2020</v>
      </c>
      <c r="L680" s="7" t="s">
        <v>17</v>
      </c>
      <c r="M680" s="8">
        <v>202.93896969696968</v>
      </c>
      <c r="N680" s="7">
        <v>1</v>
      </c>
      <c r="O680" t="s">
        <v>27</v>
      </c>
      <c r="P680" s="2">
        <f t="shared" si="51"/>
        <v>202.93896969696968</v>
      </c>
      <c r="Q680" s="2">
        <f t="shared" si="52"/>
        <v>6088.1690909090903</v>
      </c>
      <c r="R680" s="12">
        <f>VLOOKUP(O680,'YEARLY BUDGET'!A:B,2,FALSE)</f>
        <v>28000</v>
      </c>
      <c r="S680" s="27">
        <f t="shared" si="53"/>
        <v>21911.83090909091</v>
      </c>
      <c r="T680" t="str">
        <f t="shared" si="54"/>
        <v>FAVORABLE</v>
      </c>
    </row>
    <row r="681" spans="1:20" x14ac:dyDescent="0.25">
      <c r="A681" s="4">
        <v>43831</v>
      </c>
      <c r="B681" s="5">
        <v>28.2</v>
      </c>
      <c r="C681" s="6">
        <v>0.28760000000000002</v>
      </c>
      <c r="D681" s="7" t="s">
        <v>5</v>
      </c>
      <c r="E681" s="8">
        <v>13506.8636363636</v>
      </c>
      <c r="F681" s="7">
        <v>1</v>
      </c>
      <c r="G681" s="7">
        <v>4</v>
      </c>
      <c r="H681" s="7" t="s">
        <v>50</v>
      </c>
      <c r="I681" s="8">
        <f t="shared" si="50"/>
        <v>13563.823636363601</v>
      </c>
      <c r="J681" s="9">
        <v>28.76</v>
      </c>
      <c r="K681" s="7">
        <v>2020</v>
      </c>
      <c r="L681" s="7" t="s">
        <v>17</v>
      </c>
      <c r="M681" s="8">
        <v>452.12745454545336</v>
      </c>
      <c r="N681" s="7">
        <v>6</v>
      </c>
      <c r="O681" t="s">
        <v>32</v>
      </c>
      <c r="P681" s="2">
        <f t="shared" si="51"/>
        <v>2712.7647272727199</v>
      </c>
      <c r="Q681" s="2">
        <f t="shared" si="52"/>
        <v>81382.9418181816</v>
      </c>
      <c r="R681" s="12">
        <f>VLOOKUP(O681,'YEARLY BUDGET'!A:B,2,FALSE)</f>
        <v>37500</v>
      </c>
      <c r="S681" s="27">
        <f t="shared" si="53"/>
        <v>-43882.9418181816</v>
      </c>
      <c r="T681" t="str">
        <f t="shared" si="54"/>
        <v>UNFAVORABLE</v>
      </c>
    </row>
    <row r="682" spans="1:20" x14ac:dyDescent="0.25">
      <c r="A682" s="4">
        <v>43831</v>
      </c>
      <c r="B682" s="5">
        <v>28.2</v>
      </c>
      <c r="C682" s="6">
        <v>0.28760000000000002</v>
      </c>
      <c r="D682" s="7" t="s">
        <v>7</v>
      </c>
      <c r="E682" s="8">
        <v>39.159999999999997</v>
      </c>
      <c r="F682" s="7">
        <v>1</v>
      </c>
      <c r="G682" s="7">
        <v>4</v>
      </c>
      <c r="H682" s="7" t="s">
        <v>50</v>
      </c>
      <c r="I682" s="8">
        <f t="shared" si="50"/>
        <v>96.12</v>
      </c>
      <c r="J682" s="9">
        <v>28.76</v>
      </c>
      <c r="K682" s="7">
        <v>2020</v>
      </c>
      <c r="L682" s="7" t="s">
        <v>17</v>
      </c>
      <c r="M682" s="8">
        <v>3.2040000000000002</v>
      </c>
      <c r="N682" s="7">
        <v>3</v>
      </c>
      <c r="O682" t="s">
        <v>29</v>
      </c>
      <c r="P682" s="2">
        <f t="shared" si="51"/>
        <v>9.6120000000000001</v>
      </c>
      <c r="Q682" s="2">
        <f t="shared" si="52"/>
        <v>288.36</v>
      </c>
      <c r="R682" s="12">
        <f>VLOOKUP(O682,'YEARLY BUDGET'!A:B,2,FALSE)</f>
        <v>14750</v>
      </c>
      <c r="S682" s="27">
        <f t="shared" si="53"/>
        <v>14461.64</v>
      </c>
      <c r="T682" t="str">
        <f t="shared" si="54"/>
        <v>FAVORABLE</v>
      </c>
    </row>
    <row r="683" spans="1:20" x14ac:dyDescent="0.25">
      <c r="A683" s="4">
        <v>43831</v>
      </c>
      <c r="B683" s="5">
        <v>28.2</v>
      </c>
      <c r="C683" s="6">
        <v>0.28760000000000002</v>
      </c>
      <c r="D683" s="7" t="s">
        <v>6</v>
      </c>
      <c r="E683" s="8">
        <v>2.02</v>
      </c>
      <c r="F683" s="7">
        <v>1</v>
      </c>
      <c r="G683" s="7">
        <v>4</v>
      </c>
      <c r="H683" s="7" t="s">
        <v>50</v>
      </c>
      <c r="I683" s="8">
        <f t="shared" si="50"/>
        <v>58.980000000000004</v>
      </c>
      <c r="J683" s="9">
        <v>28.76</v>
      </c>
      <c r="K683" s="7">
        <v>2020</v>
      </c>
      <c r="L683" s="7" t="s">
        <v>17</v>
      </c>
      <c r="M683" s="8">
        <v>1.9660000000000002</v>
      </c>
      <c r="N683" s="7">
        <v>9</v>
      </c>
      <c r="O683" t="s">
        <v>35</v>
      </c>
      <c r="P683" s="2">
        <f t="shared" si="51"/>
        <v>17.694000000000003</v>
      </c>
      <c r="Q683" s="2">
        <f t="shared" si="52"/>
        <v>530.82000000000005</v>
      </c>
      <c r="R683" s="12">
        <f>VLOOKUP(O683,'YEARLY BUDGET'!A:B,2,FALSE)</f>
        <v>7800</v>
      </c>
      <c r="S683" s="27">
        <f t="shared" si="53"/>
        <v>7269.18</v>
      </c>
      <c r="T683" t="str">
        <f t="shared" si="54"/>
        <v>FAVORABLE</v>
      </c>
    </row>
    <row r="684" spans="1:20" x14ac:dyDescent="0.25">
      <c r="A684" s="4">
        <v>43862</v>
      </c>
      <c r="B684" s="5">
        <v>28.27</v>
      </c>
      <c r="C684" s="6">
        <v>0.17380000000000001</v>
      </c>
      <c r="D684" s="7" t="s">
        <v>3</v>
      </c>
      <c r="E684" s="8">
        <v>1688.095</v>
      </c>
      <c r="F684" s="7">
        <v>2</v>
      </c>
      <c r="G684" s="7">
        <v>7</v>
      </c>
      <c r="H684" s="7" t="s">
        <v>51</v>
      </c>
      <c r="I684" s="8">
        <f t="shared" si="50"/>
        <v>1733.7450000000001</v>
      </c>
      <c r="J684" s="9">
        <v>17.380000000000003</v>
      </c>
      <c r="K684" s="7">
        <v>2020</v>
      </c>
      <c r="L684" s="7" t="s">
        <v>20</v>
      </c>
      <c r="M684" s="8">
        <v>57.791500000000006</v>
      </c>
      <c r="N684" s="7">
        <v>10</v>
      </c>
      <c r="O684" t="s">
        <v>35</v>
      </c>
      <c r="P684" s="2">
        <f t="shared" si="51"/>
        <v>577.91500000000008</v>
      </c>
      <c r="Q684" s="2">
        <f t="shared" si="52"/>
        <v>17337.45</v>
      </c>
      <c r="R684" s="12">
        <f>VLOOKUP(O684,'YEARLY BUDGET'!A:B,2,FALSE)</f>
        <v>7800</v>
      </c>
      <c r="S684" s="27">
        <f t="shared" si="53"/>
        <v>-9537.4500000000007</v>
      </c>
      <c r="T684" t="str">
        <f t="shared" si="54"/>
        <v>UNFAVORABLE</v>
      </c>
    </row>
    <row r="685" spans="1:20" x14ac:dyDescent="0.25">
      <c r="A685" s="4">
        <v>43862</v>
      </c>
      <c r="B685" s="5">
        <v>28.27</v>
      </c>
      <c r="C685" s="6">
        <v>0.17380000000000001</v>
      </c>
      <c r="D685" s="7" t="s">
        <v>4</v>
      </c>
      <c r="E685" s="8">
        <v>5687.75</v>
      </c>
      <c r="F685" s="7">
        <v>2</v>
      </c>
      <c r="G685" s="7">
        <v>7</v>
      </c>
      <c r="H685" s="7" t="s">
        <v>51</v>
      </c>
      <c r="I685" s="8">
        <f t="shared" si="50"/>
        <v>5733.4000000000005</v>
      </c>
      <c r="J685" s="9">
        <v>17.380000000000003</v>
      </c>
      <c r="K685" s="7">
        <v>2020</v>
      </c>
      <c r="L685" s="7" t="s">
        <v>20</v>
      </c>
      <c r="M685" s="8">
        <v>191.11333333333334</v>
      </c>
      <c r="N685" s="7">
        <v>3</v>
      </c>
      <c r="O685" t="s">
        <v>29</v>
      </c>
      <c r="P685" s="2">
        <f t="shared" si="51"/>
        <v>573.34</v>
      </c>
      <c r="Q685" s="2">
        <f t="shared" si="52"/>
        <v>17200.2</v>
      </c>
      <c r="R685" s="12">
        <f>VLOOKUP(O685,'YEARLY BUDGET'!A:B,2,FALSE)</f>
        <v>14750</v>
      </c>
      <c r="S685" s="27">
        <f t="shared" si="53"/>
        <v>-2450.2000000000007</v>
      </c>
      <c r="T685" t="str">
        <f t="shared" si="54"/>
        <v>UNFAVORABLE</v>
      </c>
    </row>
    <row r="686" spans="1:20" x14ac:dyDescent="0.25">
      <c r="A686" s="4">
        <v>43862</v>
      </c>
      <c r="B686" s="5">
        <v>28.27</v>
      </c>
      <c r="C686" s="6">
        <v>0.17380000000000001</v>
      </c>
      <c r="D686" s="7" t="s">
        <v>5</v>
      </c>
      <c r="E686" s="8">
        <v>12715.55</v>
      </c>
      <c r="F686" s="7">
        <v>2</v>
      </c>
      <c r="G686" s="7">
        <v>7</v>
      </c>
      <c r="H686" s="7" t="s">
        <v>51</v>
      </c>
      <c r="I686" s="8">
        <f t="shared" si="50"/>
        <v>12761.199999999999</v>
      </c>
      <c r="J686" s="9">
        <v>17.380000000000003</v>
      </c>
      <c r="K686" s="7">
        <v>2020</v>
      </c>
      <c r="L686" s="7" t="s">
        <v>20</v>
      </c>
      <c r="M686" s="8">
        <v>425.37333333333328</v>
      </c>
      <c r="N686" s="7">
        <v>1</v>
      </c>
      <c r="O686" t="s">
        <v>27</v>
      </c>
      <c r="P686" s="2">
        <f t="shared" si="51"/>
        <v>425.37333333333328</v>
      </c>
      <c r="Q686" s="2">
        <f t="shared" si="52"/>
        <v>12761.199999999999</v>
      </c>
      <c r="R686" s="12">
        <f>VLOOKUP(O686,'YEARLY BUDGET'!A:B,2,FALSE)</f>
        <v>28000</v>
      </c>
      <c r="S686" s="27">
        <f t="shared" si="53"/>
        <v>15238.800000000001</v>
      </c>
      <c r="T686" t="str">
        <f t="shared" si="54"/>
        <v>FAVORABLE</v>
      </c>
    </row>
    <row r="687" spans="1:20" x14ac:dyDescent="0.25">
      <c r="A687" s="4">
        <v>43862</v>
      </c>
      <c r="B687" s="5">
        <v>28.27</v>
      </c>
      <c r="C687" s="6">
        <v>0.17380000000000001</v>
      </c>
      <c r="D687" s="7" t="s">
        <v>6</v>
      </c>
      <c r="E687" s="8">
        <v>1.91</v>
      </c>
      <c r="F687" s="7">
        <v>2</v>
      </c>
      <c r="G687" s="7">
        <v>7</v>
      </c>
      <c r="H687" s="7" t="s">
        <v>51</v>
      </c>
      <c r="I687" s="8">
        <f t="shared" si="50"/>
        <v>47.56</v>
      </c>
      <c r="J687" s="9">
        <v>17.380000000000003</v>
      </c>
      <c r="K687" s="7">
        <v>2020</v>
      </c>
      <c r="L687" s="7" t="s">
        <v>20</v>
      </c>
      <c r="M687" s="8">
        <v>1.5853333333333335</v>
      </c>
      <c r="N687" s="7">
        <v>3</v>
      </c>
      <c r="O687" t="s">
        <v>29</v>
      </c>
      <c r="P687" s="2">
        <f t="shared" si="51"/>
        <v>4.7560000000000002</v>
      </c>
      <c r="Q687" s="2">
        <f t="shared" si="52"/>
        <v>142.68</v>
      </c>
      <c r="R687" s="12">
        <f>VLOOKUP(O687,'YEARLY BUDGET'!A:B,2,FALSE)</f>
        <v>14750</v>
      </c>
      <c r="S687" s="27">
        <f t="shared" si="53"/>
        <v>14607.32</v>
      </c>
      <c r="T687" t="str">
        <f t="shared" si="54"/>
        <v>FAVORABLE</v>
      </c>
    </row>
    <row r="688" spans="1:20" x14ac:dyDescent="0.25">
      <c r="A688" s="4">
        <v>43891</v>
      </c>
      <c r="B688" s="5">
        <v>28.39</v>
      </c>
      <c r="C688" s="6">
        <v>0.188</v>
      </c>
      <c r="D688" s="7" t="s">
        <v>3</v>
      </c>
      <c r="E688" s="8">
        <v>1610.8909090909101</v>
      </c>
      <c r="F688" s="7">
        <v>3</v>
      </c>
      <c r="G688" s="7">
        <v>1</v>
      </c>
      <c r="H688" s="7" t="s">
        <v>40</v>
      </c>
      <c r="I688" s="8">
        <f t="shared" si="50"/>
        <v>1658.0809090909102</v>
      </c>
      <c r="J688" s="9">
        <v>18.8</v>
      </c>
      <c r="K688" s="7">
        <v>2020</v>
      </c>
      <c r="L688" s="7" t="s">
        <v>14</v>
      </c>
      <c r="M688" s="8">
        <v>55.269363636363671</v>
      </c>
      <c r="N688" s="7">
        <v>6</v>
      </c>
      <c r="O688" t="s">
        <v>32</v>
      </c>
      <c r="P688" s="2">
        <f t="shared" si="51"/>
        <v>331.61618181818204</v>
      </c>
      <c r="Q688" s="2">
        <f t="shared" si="52"/>
        <v>9948.4854545454618</v>
      </c>
      <c r="R688" s="12">
        <f>VLOOKUP(O688,'YEARLY BUDGET'!A:B,2,FALSE)</f>
        <v>37500</v>
      </c>
      <c r="S688" s="27">
        <f t="shared" si="53"/>
        <v>27551.514545454538</v>
      </c>
      <c r="T688" t="str">
        <f t="shared" si="54"/>
        <v>FAVORABLE</v>
      </c>
    </row>
    <row r="689" spans="1:20" x14ac:dyDescent="0.25">
      <c r="A689" s="4">
        <v>43891</v>
      </c>
      <c r="B689" s="5">
        <v>28.39</v>
      </c>
      <c r="C689" s="6">
        <v>0.188</v>
      </c>
      <c r="D689" s="7" t="s">
        <v>4</v>
      </c>
      <c r="E689" s="8">
        <v>5182.6318181818197</v>
      </c>
      <c r="F689" s="7">
        <v>3</v>
      </c>
      <c r="G689" s="7">
        <v>1</v>
      </c>
      <c r="H689" s="7" t="s">
        <v>40</v>
      </c>
      <c r="I689" s="8">
        <f t="shared" si="50"/>
        <v>5229.8218181818202</v>
      </c>
      <c r="J689" s="9">
        <v>18.8</v>
      </c>
      <c r="K689" s="7">
        <v>2020</v>
      </c>
      <c r="L689" s="7" t="s">
        <v>14</v>
      </c>
      <c r="M689" s="8">
        <v>174.327393939394</v>
      </c>
      <c r="N689" s="7">
        <v>10</v>
      </c>
      <c r="O689" t="s">
        <v>35</v>
      </c>
      <c r="P689" s="2">
        <f t="shared" si="51"/>
        <v>1743.2739393939401</v>
      </c>
      <c r="Q689" s="2">
        <f t="shared" si="52"/>
        <v>52298.2181818182</v>
      </c>
      <c r="R689" s="12">
        <f>VLOOKUP(O689,'YEARLY BUDGET'!A:B,2,FALSE)</f>
        <v>7800</v>
      </c>
      <c r="S689" s="27">
        <f t="shared" si="53"/>
        <v>-44498.2181818182</v>
      </c>
      <c r="T689" t="str">
        <f t="shared" si="54"/>
        <v>UNFAVORABLE</v>
      </c>
    </row>
    <row r="690" spans="1:20" x14ac:dyDescent="0.25">
      <c r="A690" s="4">
        <v>43891</v>
      </c>
      <c r="B690" s="5">
        <v>28.39</v>
      </c>
      <c r="C690" s="6">
        <v>0.188</v>
      </c>
      <c r="D690" s="7" t="s">
        <v>5</v>
      </c>
      <c r="E690" s="8">
        <v>11846.227272727299</v>
      </c>
      <c r="F690" s="7">
        <v>3</v>
      </c>
      <c r="G690" s="7">
        <v>1</v>
      </c>
      <c r="H690" s="7" t="s">
        <v>40</v>
      </c>
      <c r="I690" s="8">
        <f t="shared" si="50"/>
        <v>11893.417272727298</v>
      </c>
      <c r="J690" s="9">
        <v>18.8</v>
      </c>
      <c r="K690" s="7">
        <v>2020</v>
      </c>
      <c r="L690" s="7" t="s">
        <v>14</v>
      </c>
      <c r="M690" s="8">
        <v>396.44724242424326</v>
      </c>
      <c r="N690" s="7">
        <v>8</v>
      </c>
      <c r="O690" t="s">
        <v>34</v>
      </c>
      <c r="P690" s="2">
        <f t="shared" si="51"/>
        <v>3171.5779393939461</v>
      </c>
      <c r="Q690" s="2">
        <f t="shared" si="52"/>
        <v>95147.338181818384</v>
      </c>
      <c r="R690" s="12">
        <f>VLOOKUP(O690,'YEARLY BUDGET'!A:B,2,FALSE)</f>
        <v>61200</v>
      </c>
      <c r="S690" s="27">
        <f t="shared" si="53"/>
        <v>-33947.338181818384</v>
      </c>
      <c r="T690" t="str">
        <f t="shared" si="54"/>
        <v>UNFAVORABLE</v>
      </c>
    </row>
    <row r="691" spans="1:20" x14ac:dyDescent="0.25">
      <c r="A691" s="4">
        <v>43891</v>
      </c>
      <c r="B691" s="5">
        <v>28.39</v>
      </c>
      <c r="C691" s="6">
        <v>0.188</v>
      </c>
      <c r="D691" s="7" t="s">
        <v>6</v>
      </c>
      <c r="E691" s="8">
        <v>1.79</v>
      </c>
      <c r="F691" s="7">
        <v>3</v>
      </c>
      <c r="G691" s="7">
        <v>1</v>
      </c>
      <c r="H691" s="7" t="s">
        <v>40</v>
      </c>
      <c r="I691" s="8">
        <f t="shared" si="50"/>
        <v>48.980000000000004</v>
      </c>
      <c r="J691" s="9">
        <v>18.8</v>
      </c>
      <c r="K691" s="7">
        <v>2020</v>
      </c>
      <c r="L691" s="7" t="s">
        <v>14</v>
      </c>
      <c r="M691" s="8">
        <v>1.6326666666666667</v>
      </c>
      <c r="N691" s="7">
        <v>9</v>
      </c>
      <c r="O691" t="s">
        <v>35</v>
      </c>
      <c r="P691" s="2">
        <f t="shared" si="51"/>
        <v>14.694000000000001</v>
      </c>
      <c r="Q691" s="2">
        <f t="shared" si="52"/>
        <v>440.82000000000005</v>
      </c>
      <c r="R691" s="12">
        <f>VLOOKUP(O691,'YEARLY BUDGET'!A:B,2,FALSE)</f>
        <v>7800</v>
      </c>
      <c r="S691" s="27">
        <f t="shared" si="53"/>
        <v>7359.18</v>
      </c>
      <c r="T691" t="str">
        <f t="shared" si="54"/>
        <v>FAVORABLE</v>
      </c>
    </row>
    <row r="692" spans="1:20" x14ac:dyDescent="0.25">
      <c r="A692" s="4">
        <v>43922</v>
      </c>
      <c r="B692" s="5">
        <v>29.24</v>
      </c>
      <c r="C692" s="6">
        <v>0.182</v>
      </c>
      <c r="D692" s="7" t="s">
        <v>3</v>
      </c>
      <c r="E692" s="8">
        <v>1459.9345000000001</v>
      </c>
      <c r="F692" s="7">
        <v>4</v>
      </c>
      <c r="G692" s="7">
        <v>4</v>
      </c>
      <c r="H692" s="7" t="s">
        <v>41</v>
      </c>
      <c r="I692" s="8">
        <f t="shared" si="50"/>
        <v>1507.3745000000001</v>
      </c>
      <c r="J692" s="9">
        <v>18.2</v>
      </c>
      <c r="K692" s="7">
        <v>2020</v>
      </c>
      <c r="L692" s="7" t="s">
        <v>17</v>
      </c>
      <c r="M692" s="8">
        <v>50.24581666666667</v>
      </c>
      <c r="N692" s="7">
        <v>9</v>
      </c>
      <c r="O692" t="s">
        <v>35</v>
      </c>
      <c r="P692" s="2">
        <f t="shared" si="51"/>
        <v>452.21235000000001</v>
      </c>
      <c r="Q692" s="2">
        <f t="shared" si="52"/>
        <v>13566.370500000001</v>
      </c>
      <c r="R692" s="12">
        <f>VLOOKUP(O692,'YEARLY BUDGET'!A:B,2,FALSE)</f>
        <v>7800</v>
      </c>
      <c r="S692" s="27">
        <f t="shared" si="53"/>
        <v>-5766.3705000000009</v>
      </c>
      <c r="T692" t="str">
        <f t="shared" si="54"/>
        <v>UNFAVORABLE</v>
      </c>
    </row>
    <row r="693" spans="1:20" x14ac:dyDescent="0.25">
      <c r="A693" s="4">
        <v>43922</v>
      </c>
      <c r="B693" s="5">
        <v>29.24</v>
      </c>
      <c r="C693" s="6">
        <v>0.182</v>
      </c>
      <c r="D693" s="7" t="s">
        <v>4</v>
      </c>
      <c r="E693" s="8">
        <v>5057.9719999999998</v>
      </c>
      <c r="F693" s="7">
        <v>4</v>
      </c>
      <c r="G693" s="7">
        <v>4</v>
      </c>
      <c r="H693" s="7" t="s">
        <v>41</v>
      </c>
      <c r="I693" s="8">
        <f t="shared" si="50"/>
        <v>5105.4119999999994</v>
      </c>
      <c r="J693" s="9">
        <v>18.2</v>
      </c>
      <c r="K693" s="7">
        <v>2020</v>
      </c>
      <c r="L693" s="7" t="s">
        <v>17</v>
      </c>
      <c r="M693" s="8">
        <v>170.18039999999999</v>
      </c>
      <c r="N693" s="7">
        <v>10</v>
      </c>
      <c r="O693" t="s">
        <v>35</v>
      </c>
      <c r="P693" s="2">
        <f t="shared" si="51"/>
        <v>1701.8039999999999</v>
      </c>
      <c r="Q693" s="2">
        <f t="shared" si="52"/>
        <v>51054.119999999995</v>
      </c>
      <c r="R693" s="12">
        <f>VLOOKUP(O693,'YEARLY BUDGET'!A:B,2,FALSE)</f>
        <v>7800</v>
      </c>
      <c r="S693" s="27">
        <f t="shared" si="53"/>
        <v>-43254.119999999995</v>
      </c>
      <c r="T693" t="str">
        <f t="shared" si="54"/>
        <v>UNFAVORABLE</v>
      </c>
    </row>
    <row r="694" spans="1:20" x14ac:dyDescent="0.25">
      <c r="A694" s="4">
        <v>43922</v>
      </c>
      <c r="B694" s="5">
        <v>29.24</v>
      </c>
      <c r="C694" s="6">
        <v>0.182</v>
      </c>
      <c r="D694" s="7" t="s">
        <v>5</v>
      </c>
      <c r="E694" s="8">
        <v>11804.0095</v>
      </c>
      <c r="F694" s="7">
        <v>4</v>
      </c>
      <c r="G694" s="7">
        <v>4</v>
      </c>
      <c r="H694" s="7" t="s">
        <v>41</v>
      </c>
      <c r="I694" s="8">
        <f t="shared" si="50"/>
        <v>11851.449500000001</v>
      </c>
      <c r="J694" s="9">
        <v>18.2</v>
      </c>
      <c r="K694" s="7">
        <v>2020</v>
      </c>
      <c r="L694" s="7" t="s">
        <v>17</v>
      </c>
      <c r="M694" s="8">
        <v>395.04831666666666</v>
      </c>
      <c r="N694" s="7">
        <v>7</v>
      </c>
      <c r="O694" t="s">
        <v>33</v>
      </c>
      <c r="P694" s="2">
        <f t="shared" si="51"/>
        <v>2765.3382166666665</v>
      </c>
      <c r="Q694" s="2">
        <f t="shared" si="52"/>
        <v>82960.146500000003</v>
      </c>
      <c r="R694" s="12">
        <f>VLOOKUP(O694,'YEARLY BUDGET'!A:B,2,FALSE)</f>
        <v>9600</v>
      </c>
      <c r="S694" s="27">
        <f t="shared" si="53"/>
        <v>-73360.146500000003</v>
      </c>
      <c r="T694" t="str">
        <f t="shared" si="54"/>
        <v>UNFAVORABLE</v>
      </c>
    </row>
    <row r="695" spans="1:20" x14ac:dyDescent="0.25">
      <c r="A695" s="4">
        <v>43922</v>
      </c>
      <c r="B695" s="5">
        <v>29.24</v>
      </c>
      <c r="C695" s="6">
        <v>0.182</v>
      </c>
      <c r="D695" s="7" t="s">
        <v>6</v>
      </c>
      <c r="E695" s="8">
        <v>1.74</v>
      </c>
      <c r="F695" s="7">
        <v>4</v>
      </c>
      <c r="G695" s="7">
        <v>4</v>
      </c>
      <c r="H695" s="7" t="s">
        <v>41</v>
      </c>
      <c r="I695" s="8">
        <f t="shared" si="50"/>
        <v>49.179999999999993</v>
      </c>
      <c r="J695" s="9">
        <v>18.2</v>
      </c>
      <c r="K695" s="7">
        <v>2020</v>
      </c>
      <c r="L695" s="7" t="s">
        <v>17</v>
      </c>
      <c r="M695" s="8">
        <v>1.6393333333333331</v>
      </c>
      <c r="N695" s="7">
        <v>7</v>
      </c>
      <c r="O695" t="s">
        <v>33</v>
      </c>
      <c r="P695" s="2">
        <f t="shared" si="51"/>
        <v>11.475333333333332</v>
      </c>
      <c r="Q695" s="2">
        <f t="shared" si="52"/>
        <v>344.25999999999993</v>
      </c>
      <c r="R695" s="12">
        <f>VLOOKUP(O695,'YEARLY BUDGET'!A:B,2,FALSE)</f>
        <v>9600</v>
      </c>
      <c r="S695" s="27">
        <f t="shared" si="53"/>
        <v>9255.74</v>
      </c>
      <c r="T695" t="str">
        <f t="shared" si="54"/>
        <v>FAVORABLE</v>
      </c>
    </row>
    <row r="696" spans="1:20" x14ac:dyDescent="0.25">
      <c r="A696" s="4">
        <v>43952</v>
      </c>
      <c r="B696" s="5">
        <v>29.01</v>
      </c>
      <c r="C696" s="6">
        <v>0.22969999999999999</v>
      </c>
      <c r="D696" s="7" t="s">
        <v>3</v>
      </c>
      <c r="E696" s="8">
        <v>1466.3715789473699</v>
      </c>
      <c r="F696" s="7">
        <v>5</v>
      </c>
      <c r="G696" s="7">
        <v>6</v>
      </c>
      <c r="H696" s="7" t="s">
        <v>42</v>
      </c>
      <c r="I696" s="8">
        <f t="shared" si="50"/>
        <v>1518.3515789473699</v>
      </c>
      <c r="J696" s="9">
        <v>22.97</v>
      </c>
      <c r="K696" s="7">
        <v>2020</v>
      </c>
      <c r="L696" s="7" t="s">
        <v>19</v>
      </c>
      <c r="M696" s="8">
        <v>50.611719298245667</v>
      </c>
      <c r="N696" s="7">
        <v>9</v>
      </c>
      <c r="O696" t="s">
        <v>35</v>
      </c>
      <c r="P696" s="2">
        <f t="shared" si="51"/>
        <v>455.50547368421098</v>
      </c>
      <c r="Q696" s="2">
        <f t="shared" si="52"/>
        <v>13665.164210526329</v>
      </c>
      <c r="R696" s="12">
        <f>VLOOKUP(O696,'YEARLY BUDGET'!A:B,2,FALSE)</f>
        <v>7800</v>
      </c>
      <c r="S696" s="27">
        <f t="shared" si="53"/>
        <v>-5865.164210526329</v>
      </c>
      <c r="T696" t="str">
        <f t="shared" si="54"/>
        <v>UNFAVORABLE</v>
      </c>
    </row>
    <row r="697" spans="1:20" x14ac:dyDescent="0.25">
      <c r="A697" s="4">
        <v>43952</v>
      </c>
      <c r="B697" s="5">
        <v>29.01</v>
      </c>
      <c r="C697" s="6">
        <v>0.22969999999999999</v>
      </c>
      <c r="D697" s="7" t="s">
        <v>4</v>
      </c>
      <c r="E697" s="8">
        <v>5239.8263157894698</v>
      </c>
      <c r="F697" s="7">
        <v>5</v>
      </c>
      <c r="G697" s="7">
        <v>6</v>
      </c>
      <c r="H697" s="7" t="s">
        <v>42</v>
      </c>
      <c r="I697" s="8">
        <f t="shared" si="50"/>
        <v>5291.8063157894703</v>
      </c>
      <c r="J697" s="9">
        <v>22.97</v>
      </c>
      <c r="K697" s="7">
        <v>2020</v>
      </c>
      <c r="L697" s="7" t="s">
        <v>19</v>
      </c>
      <c r="M697" s="8">
        <v>176.39354385964901</v>
      </c>
      <c r="N697" s="7">
        <v>9</v>
      </c>
      <c r="O697" t="s">
        <v>35</v>
      </c>
      <c r="P697" s="2">
        <f t="shared" si="51"/>
        <v>1587.5418947368412</v>
      </c>
      <c r="Q697" s="2">
        <f t="shared" si="52"/>
        <v>47626.256842105235</v>
      </c>
      <c r="R697" s="12">
        <f>VLOOKUP(O697,'YEARLY BUDGET'!A:B,2,FALSE)</f>
        <v>7800</v>
      </c>
      <c r="S697" s="27">
        <f t="shared" si="53"/>
        <v>-39826.256842105235</v>
      </c>
      <c r="T697" t="str">
        <f t="shared" si="54"/>
        <v>UNFAVORABLE</v>
      </c>
    </row>
    <row r="698" spans="1:20" x14ac:dyDescent="0.25">
      <c r="A698" s="4">
        <v>43952</v>
      </c>
      <c r="B698" s="5">
        <v>29.01</v>
      </c>
      <c r="C698" s="6">
        <v>0.22969999999999999</v>
      </c>
      <c r="D698" s="7" t="s">
        <v>5</v>
      </c>
      <c r="E698" s="8">
        <v>12179.6052631579</v>
      </c>
      <c r="F698" s="7">
        <v>5</v>
      </c>
      <c r="G698" s="7">
        <v>6</v>
      </c>
      <c r="H698" s="7" t="s">
        <v>42</v>
      </c>
      <c r="I698" s="8">
        <f t="shared" si="50"/>
        <v>12231.5852631579</v>
      </c>
      <c r="J698" s="9">
        <v>22.97</v>
      </c>
      <c r="K698" s="7">
        <v>2020</v>
      </c>
      <c r="L698" s="7" t="s">
        <v>19</v>
      </c>
      <c r="M698" s="8">
        <v>407.71950877193001</v>
      </c>
      <c r="N698" s="7">
        <v>7</v>
      </c>
      <c r="O698" t="s">
        <v>33</v>
      </c>
      <c r="P698" s="2">
        <f t="shared" si="51"/>
        <v>2854.0365614035099</v>
      </c>
      <c r="Q698" s="2">
        <f t="shared" si="52"/>
        <v>85621.096842105297</v>
      </c>
      <c r="R698" s="12">
        <f>VLOOKUP(O698,'YEARLY BUDGET'!A:B,2,FALSE)</f>
        <v>9600</v>
      </c>
      <c r="S698" s="27">
        <f t="shared" si="53"/>
        <v>-76021.096842105297</v>
      </c>
      <c r="T698" t="str">
        <f t="shared" si="54"/>
        <v>UNFAVORABLE</v>
      </c>
    </row>
    <row r="699" spans="1:20" x14ac:dyDescent="0.25">
      <c r="A699" s="4">
        <v>43952</v>
      </c>
      <c r="B699" s="5">
        <v>29.01</v>
      </c>
      <c r="C699" s="6">
        <v>0.22969999999999999</v>
      </c>
      <c r="D699" s="7" t="s">
        <v>6</v>
      </c>
      <c r="E699" s="8">
        <v>1.75</v>
      </c>
      <c r="F699" s="7">
        <v>5</v>
      </c>
      <c r="G699" s="7">
        <v>6</v>
      </c>
      <c r="H699" s="7" t="s">
        <v>42</v>
      </c>
      <c r="I699" s="8">
        <f t="shared" si="50"/>
        <v>53.730000000000004</v>
      </c>
      <c r="J699" s="9">
        <v>22.97</v>
      </c>
      <c r="K699" s="7">
        <v>2020</v>
      </c>
      <c r="L699" s="7" t="s">
        <v>19</v>
      </c>
      <c r="M699" s="8">
        <v>1.7910000000000001</v>
      </c>
      <c r="N699" s="7">
        <v>2</v>
      </c>
      <c r="O699" t="s">
        <v>28</v>
      </c>
      <c r="P699" s="2">
        <f t="shared" si="51"/>
        <v>3.5820000000000003</v>
      </c>
      <c r="Q699" s="2">
        <f t="shared" si="52"/>
        <v>107.46000000000001</v>
      </c>
      <c r="R699" s="12">
        <f>VLOOKUP(O699,'YEARLY BUDGET'!A:B,2,FALSE)</f>
        <v>16500</v>
      </c>
      <c r="S699" s="27">
        <f t="shared" si="53"/>
        <v>16392.54</v>
      </c>
      <c r="T699" t="str">
        <f t="shared" si="54"/>
        <v>FAVORABLE</v>
      </c>
    </row>
    <row r="700" spans="1:20" x14ac:dyDescent="0.25">
      <c r="A700" s="4">
        <v>43983</v>
      </c>
      <c r="B700" s="5">
        <v>28.64</v>
      </c>
      <c r="C700" s="6">
        <v>0.2462</v>
      </c>
      <c r="D700" s="7" t="s">
        <v>3</v>
      </c>
      <c r="E700" s="8">
        <v>1568.57045454545</v>
      </c>
      <c r="F700" s="7">
        <v>6</v>
      </c>
      <c r="G700" s="7">
        <v>2</v>
      </c>
      <c r="H700" s="7" t="s">
        <v>43</v>
      </c>
      <c r="I700" s="8">
        <f t="shared" si="50"/>
        <v>1621.83045454545</v>
      </c>
      <c r="J700" s="9">
        <v>24.62</v>
      </c>
      <c r="K700" s="7">
        <v>2020</v>
      </c>
      <c r="L700" s="7" t="s">
        <v>15</v>
      </c>
      <c r="M700" s="8">
        <v>54.061015151515001</v>
      </c>
      <c r="N700" s="7">
        <v>10</v>
      </c>
      <c r="O700" t="s">
        <v>35</v>
      </c>
      <c r="P700" s="2">
        <f t="shared" si="51"/>
        <v>540.61015151515005</v>
      </c>
      <c r="Q700" s="2">
        <f t="shared" si="52"/>
        <v>16218.304545454501</v>
      </c>
      <c r="R700" s="12">
        <f>VLOOKUP(O700,'YEARLY BUDGET'!A:B,2,FALSE)</f>
        <v>7800</v>
      </c>
      <c r="S700" s="27">
        <f t="shared" si="53"/>
        <v>-8418.3045454545008</v>
      </c>
      <c r="T700" t="str">
        <f t="shared" si="54"/>
        <v>UNFAVORABLE</v>
      </c>
    </row>
    <row r="701" spans="1:20" x14ac:dyDescent="0.25">
      <c r="A701" s="4">
        <v>43983</v>
      </c>
      <c r="B701" s="5">
        <v>28.64</v>
      </c>
      <c r="C701" s="6">
        <v>0.2462</v>
      </c>
      <c r="D701" s="7" t="s">
        <v>4</v>
      </c>
      <c r="E701" s="8">
        <v>5754.5954545454597</v>
      </c>
      <c r="F701" s="7">
        <v>6</v>
      </c>
      <c r="G701" s="7">
        <v>2</v>
      </c>
      <c r="H701" s="7" t="s">
        <v>43</v>
      </c>
      <c r="I701" s="8">
        <f t="shared" si="50"/>
        <v>5807.8554545454599</v>
      </c>
      <c r="J701" s="9">
        <v>24.62</v>
      </c>
      <c r="K701" s="7">
        <v>2020</v>
      </c>
      <c r="L701" s="7" t="s">
        <v>15</v>
      </c>
      <c r="M701" s="8">
        <v>193.595181818182</v>
      </c>
      <c r="N701" s="7">
        <v>5</v>
      </c>
      <c r="O701" t="s">
        <v>31</v>
      </c>
      <c r="P701" s="2">
        <f t="shared" si="51"/>
        <v>967.97590909091002</v>
      </c>
      <c r="Q701" s="2">
        <f t="shared" si="52"/>
        <v>29039.2772727273</v>
      </c>
      <c r="R701" s="12">
        <f>VLOOKUP(O701,'YEARLY BUDGET'!A:B,2,FALSE)</f>
        <v>82000</v>
      </c>
      <c r="S701" s="27">
        <f t="shared" si="53"/>
        <v>52960.722727272703</v>
      </c>
      <c r="T701" t="str">
        <f t="shared" si="54"/>
        <v>FAVORABLE</v>
      </c>
    </row>
    <row r="702" spans="1:20" x14ac:dyDescent="0.25">
      <c r="A702" s="4">
        <v>43983</v>
      </c>
      <c r="B702" s="5">
        <v>28.64</v>
      </c>
      <c r="C702" s="6">
        <v>0.2462</v>
      </c>
      <c r="D702" s="7" t="s">
        <v>5</v>
      </c>
      <c r="E702" s="8">
        <v>12727.1522727273</v>
      </c>
      <c r="F702" s="7">
        <v>6</v>
      </c>
      <c r="G702" s="7">
        <v>2</v>
      </c>
      <c r="H702" s="7" t="s">
        <v>43</v>
      </c>
      <c r="I702" s="8">
        <f t="shared" si="50"/>
        <v>12780.412272727301</v>
      </c>
      <c r="J702" s="9">
        <v>24.62</v>
      </c>
      <c r="K702" s="7">
        <v>2020</v>
      </c>
      <c r="L702" s="7" t="s">
        <v>15</v>
      </c>
      <c r="M702" s="8">
        <v>426.01374242424333</v>
      </c>
      <c r="N702" s="7">
        <v>5</v>
      </c>
      <c r="O702" t="s">
        <v>31</v>
      </c>
      <c r="P702" s="2">
        <f t="shared" si="51"/>
        <v>2130.0687121212168</v>
      </c>
      <c r="Q702" s="2">
        <f t="shared" si="52"/>
        <v>63902.061363636501</v>
      </c>
      <c r="R702" s="12">
        <f>VLOOKUP(O702,'YEARLY BUDGET'!A:B,2,FALSE)</f>
        <v>82000</v>
      </c>
      <c r="S702" s="27">
        <f t="shared" si="53"/>
        <v>18097.938636363499</v>
      </c>
      <c r="T702" t="str">
        <f t="shared" si="54"/>
        <v>FAVORABLE</v>
      </c>
    </row>
    <row r="703" spans="1:20" x14ac:dyDescent="0.25">
      <c r="A703" s="4">
        <v>43983</v>
      </c>
      <c r="B703" s="5">
        <v>28.64</v>
      </c>
      <c r="C703" s="6">
        <v>0.2462</v>
      </c>
      <c r="D703" s="7" t="s">
        <v>6</v>
      </c>
      <c r="E703" s="8">
        <v>1.63</v>
      </c>
      <c r="F703" s="7">
        <v>6</v>
      </c>
      <c r="G703" s="7">
        <v>2</v>
      </c>
      <c r="H703" s="7" t="s">
        <v>43</v>
      </c>
      <c r="I703" s="8">
        <f t="shared" si="50"/>
        <v>54.89</v>
      </c>
      <c r="J703" s="9">
        <v>24.62</v>
      </c>
      <c r="K703" s="7">
        <v>2020</v>
      </c>
      <c r="L703" s="7" t="s">
        <v>15</v>
      </c>
      <c r="M703" s="8">
        <v>1.8296666666666668</v>
      </c>
      <c r="N703" s="7">
        <v>8</v>
      </c>
      <c r="O703" t="s">
        <v>34</v>
      </c>
      <c r="P703" s="2">
        <f t="shared" si="51"/>
        <v>14.637333333333334</v>
      </c>
      <c r="Q703" s="2">
        <f t="shared" si="52"/>
        <v>439.12</v>
      </c>
      <c r="R703" s="12">
        <f>VLOOKUP(O703,'YEARLY BUDGET'!A:B,2,FALSE)</f>
        <v>61200</v>
      </c>
      <c r="S703" s="27">
        <f t="shared" si="53"/>
        <v>60760.88</v>
      </c>
      <c r="T703" t="str">
        <f t="shared" si="54"/>
        <v>FAVORABLE</v>
      </c>
    </row>
    <row r="704" spans="1:20" x14ac:dyDescent="0.25">
      <c r="A704" s="4">
        <v>44013</v>
      </c>
      <c r="B704" s="5">
        <v>28.74</v>
      </c>
      <c r="C704" s="6">
        <v>0.1648</v>
      </c>
      <c r="D704" s="7" t="s">
        <v>3</v>
      </c>
      <c r="E704" s="8">
        <v>1643.8121739130399</v>
      </c>
      <c r="F704" s="7">
        <v>7</v>
      </c>
      <c r="G704" s="7">
        <v>4</v>
      </c>
      <c r="H704" s="7" t="s">
        <v>44</v>
      </c>
      <c r="I704" s="8">
        <f t="shared" si="50"/>
        <v>1689.03217391304</v>
      </c>
      <c r="J704" s="9">
        <v>16.48</v>
      </c>
      <c r="K704" s="7">
        <v>2020</v>
      </c>
      <c r="L704" s="7" t="s">
        <v>17</v>
      </c>
      <c r="M704" s="8">
        <v>56.301072463768001</v>
      </c>
      <c r="N704" s="7">
        <v>1</v>
      </c>
      <c r="O704" t="s">
        <v>27</v>
      </c>
      <c r="P704" s="2">
        <f t="shared" si="51"/>
        <v>56.301072463768001</v>
      </c>
      <c r="Q704" s="2">
        <f t="shared" si="52"/>
        <v>1689.03217391304</v>
      </c>
      <c r="R704" s="12">
        <f>VLOOKUP(O704,'YEARLY BUDGET'!A:B,2,FALSE)</f>
        <v>28000</v>
      </c>
      <c r="S704" s="27">
        <f t="shared" si="53"/>
        <v>26310.967826086959</v>
      </c>
      <c r="T704" t="str">
        <f t="shared" si="54"/>
        <v>FAVORABLE</v>
      </c>
    </row>
    <row r="705" spans="1:20" x14ac:dyDescent="0.25">
      <c r="A705" s="4">
        <v>44013</v>
      </c>
      <c r="B705" s="5">
        <v>28.74</v>
      </c>
      <c r="C705" s="6">
        <v>0.1648</v>
      </c>
      <c r="D705" s="7" t="s">
        <v>4</v>
      </c>
      <c r="E705" s="8">
        <v>6372.4608695652196</v>
      </c>
      <c r="F705" s="7">
        <v>7</v>
      </c>
      <c r="G705" s="7">
        <v>4</v>
      </c>
      <c r="H705" s="7" t="s">
        <v>44</v>
      </c>
      <c r="I705" s="8">
        <f t="shared" si="50"/>
        <v>6417.6808695652189</v>
      </c>
      <c r="J705" s="9">
        <v>16.48</v>
      </c>
      <c r="K705" s="7">
        <v>2020</v>
      </c>
      <c r="L705" s="7" t="s">
        <v>17</v>
      </c>
      <c r="M705" s="8">
        <v>213.92269565217396</v>
      </c>
      <c r="N705" s="7">
        <v>10</v>
      </c>
      <c r="O705" t="s">
        <v>35</v>
      </c>
      <c r="P705" s="2">
        <f t="shared" si="51"/>
        <v>2139.2269565217393</v>
      </c>
      <c r="Q705" s="2">
        <f t="shared" si="52"/>
        <v>64176.80869565218</v>
      </c>
      <c r="R705" s="12">
        <f>VLOOKUP(O705,'YEARLY BUDGET'!A:B,2,FALSE)</f>
        <v>7800</v>
      </c>
      <c r="S705" s="27">
        <f t="shared" si="53"/>
        <v>-56376.80869565218</v>
      </c>
      <c r="T705" t="str">
        <f t="shared" si="54"/>
        <v>UNFAVORABLE</v>
      </c>
    </row>
    <row r="706" spans="1:20" x14ac:dyDescent="0.25">
      <c r="A706" s="4">
        <v>44013</v>
      </c>
      <c r="B706" s="5">
        <v>28.74</v>
      </c>
      <c r="C706" s="6">
        <v>0.1648</v>
      </c>
      <c r="D706" s="7" t="s">
        <v>5</v>
      </c>
      <c r="E706" s="8">
        <v>13402.303913043501</v>
      </c>
      <c r="F706" s="7">
        <v>7</v>
      </c>
      <c r="G706" s="7">
        <v>4</v>
      </c>
      <c r="H706" s="7" t="s">
        <v>44</v>
      </c>
      <c r="I706" s="8">
        <f t="shared" si="50"/>
        <v>13447.5239130435</v>
      </c>
      <c r="J706" s="9">
        <v>16.48</v>
      </c>
      <c r="K706" s="7">
        <v>2020</v>
      </c>
      <c r="L706" s="7" t="s">
        <v>17</v>
      </c>
      <c r="M706" s="8">
        <v>448.25079710145002</v>
      </c>
      <c r="N706" s="7">
        <v>9</v>
      </c>
      <c r="O706" t="s">
        <v>35</v>
      </c>
      <c r="P706" s="2">
        <f t="shared" si="51"/>
        <v>4034.2571739130503</v>
      </c>
      <c r="Q706" s="2">
        <f t="shared" si="52"/>
        <v>121027.71521739151</v>
      </c>
      <c r="R706" s="12">
        <f>VLOOKUP(O706,'YEARLY BUDGET'!A:B,2,FALSE)</f>
        <v>7800</v>
      </c>
      <c r="S706" s="27">
        <f t="shared" si="53"/>
        <v>-113227.71521739151</v>
      </c>
      <c r="T706" t="str">
        <f t="shared" si="54"/>
        <v>UNFAVORABLE</v>
      </c>
    </row>
    <row r="707" spans="1:20" x14ac:dyDescent="0.25">
      <c r="A707" s="4">
        <v>44013</v>
      </c>
      <c r="B707" s="5">
        <v>28.74</v>
      </c>
      <c r="C707" s="6">
        <v>0.1648</v>
      </c>
      <c r="D707" s="7" t="s">
        <v>6</v>
      </c>
      <c r="E707" s="8">
        <v>1.76</v>
      </c>
      <c r="F707" s="7">
        <v>7</v>
      </c>
      <c r="G707" s="7">
        <v>4</v>
      </c>
      <c r="H707" s="7" t="s">
        <v>44</v>
      </c>
      <c r="I707" s="8">
        <f t="shared" ref="I707:I770" si="55" xml:space="preserve"> E707+J707+B707</f>
        <v>46.980000000000004</v>
      </c>
      <c r="J707" s="9">
        <v>16.48</v>
      </c>
      <c r="K707" s="7">
        <v>2020</v>
      </c>
      <c r="L707" s="7" t="s">
        <v>17</v>
      </c>
      <c r="M707" s="8">
        <v>1.5660000000000001</v>
      </c>
      <c r="N707" s="7">
        <v>3</v>
      </c>
      <c r="O707" t="s">
        <v>29</v>
      </c>
      <c r="P707" s="2">
        <f t="shared" ref="P707:P770" si="56">M707*N707</f>
        <v>4.6980000000000004</v>
      </c>
      <c r="Q707" s="2">
        <f t="shared" ref="Q707:Q770" si="57">P707*30</f>
        <v>140.94</v>
      </c>
      <c r="R707" s="12">
        <f>VLOOKUP(O707,'YEARLY BUDGET'!A:B,2,FALSE)</f>
        <v>14750</v>
      </c>
      <c r="S707" s="27">
        <f t="shared" ref="S707:S770" si="58">R707-Q707</f>
        <v>14609.06</v>
      </c>
      <c r="T707" t="str">
        <f t="shared" ref="T707:T770" si="59">IF(S707&lt;0, "UNFAVORABLE","FAVORABLE")</f>
        <v>FAVORABLE</v>
      </c>
    </row>
    <row r="708" spans="1:20" x14ac:dyDescent="0.25">
      <c r="A708" s="4">
        <v>44044</v>
      </c>
      <c r="B708" s="5">
        <v>28.89</v>
      </c>
      <c r="C708" s="6">
        <v>0.13600000000000001</v>
      </c>
      <c r="D708" s="7" t="s">
        <v>3</v>
      </c>
      <c r="E708" s="8">
        <v>1738.5552380952399</v>
      </c>
      <c r="F708" s="7">
        <v>8</v>
      </c>
      <c r="G708" s="7">
        <v>7</v>
      </c>
      <c r="H708" s="7" t="s">
        <v>45</v>
      </c>
      <c r="I708" s="8">
        <f t="shared" si="55"/>
        <v>1781.0452380952399</v>
      </c>
      <c r="J708" s="9">
        <v>13.600000000000001</v>
      </c>
      <c r="K708" s="7">
        <v>2020</v>
      </c>
      <c r="L708" s="7" t="s">
        <v>20</v>
      </c>
      <c r="M708" s="8">
        <v>59.368174603174666</v>
      </c>
      <c r="N708" s="7">
        <v>8</v>
      </c>
      <c r="O708" t="s">
        <v>34</v>
      </c>
      <c r="P708" s="2">
        <f t="shared" si="56"/>
        <v>474.94539682539732</v>
      </c>
      <c r="Q708" s="2">
        <f t="shared" si="57"/>
        <v>14248.36190476192</v>
      </c>
      <c r="R708" s="12">
        <f>VLOOKUP(O708,'YEARLY BUDGET'!A:B,2,FALSE)</f>
        <v>61200</v>
      </c>
      <c r="S708" s="27">
        <f t="shared" si="58"/>
        <v>46951.638095238079</v>
      </c>
      <c r="T708" t="str">
        <f t="shared" si="59"/>
        <v>FAVORABLE</v>
      </c>
    </row>
    <row r="709" spans="1:20" x14ac:dyDescent="0.25">
      <c r="A709" s="4">
        <v>44044</v>
      </c>
      <c r="B709" s="5">
        <v>28.89</v>
      </c>
      <c r="C709" s="6">
        <v>0.13600000000000001</v>
      </c>
      <c r="D709" s="7" t="s">
        <v>4</v>
      </c>
      <c r="E709" s="8">
        <v>6508.3928571428596</v>
      </c>
      <c r="F709" s="7">
        <v>8</v>
      </c>
      <c r="G709" s="7">
        <v>7</v>
      </c>
      <c r="H709" s="7" t="s">
        <v>45</v>
      </c>
      <c r="I709" s="8">
        <f t="shared" si="55"/>
        <v>6550.8828571428603</v>
      </c>
      <c r="J709" s="9">
        <v>13.600000000000001</v>
      </c>
      <c r="K709" s="7">
        <v>2020</v>
      </c>
      <c r="L709" s="7" t="s">
        <v>20</v>
      </c>
      <c r="M709" s="8">
        <v>218.36276190476201</v>
      </c>
      <c r="N709" s="7">
        <v>8</v>
      </c>
      <c r="O709" t="s">
        <v>34</v>
      </c>
      <c r="P709" s="2">
        <f t="shared" si="56"/>
        <v>1746.9020952380961</v>
      </c>
      <c r="Q709" s="2">
        <f t="shared" si="57"/>
        <v>52407.062857142882</v>
      </c>
      <c r="R709" s="12">
        <f>VLOOKUP(O709,'YEARLY BUDGET'!A:B,2,FALSE)</f>
        <v>61200</v>
      </c>
      <c r="S709" s="27">
        <f t="shared" si="58"/>
        <v>8792.9371428571176</v>
      </c>
      <c r="T709" t="str">
        <f t="shared" si="59"/>
        <v>FAVORABLE</v>
      </c>
    </row>
    <row r="710" spans="1:20" x14ac:dyDescent="0.25">
      <c r="A710" s="4">
        <v>44044</v>
      </c>
      <c r="B710" s="5">
        <v>28.89</v>
      </c>
      <c r="C710" s="6">
        <v>0.13600000000000001</v>
      </c>
      <c r="D710" s="7" t="s">
        <v>5</v>
      </c>
      <c r="E710" s="8">
        <v>14575.7828571429</v>
      </c>
      <c r="F710" s="7">
        <v>8</v>
      </c>
      <c r="G710" s="7">
        <v>7</v>
      </c>
      <c r="H710" s="7" t="s">
        <v>45</v>
      </c>
      <c r="I710" s="8">
        <f t="shared" si="55"/>
        <v>14618.2728571429</v>
      </c>
      <c r="J710" s="9">
        <v>13.600000000000001</v>
      </c>
      <c r="K710" s="7">
        <v>2020</v>
      </c>
      <c r="L710" s="7" t="s">
        <v>20</v>
      </c>
      <c r="M710" s="8">
        <v>487.27576190476333</v>
      </c>
      <c r="N710" s="7">
        <v>7</v>
      </c>
      <c r="O710" t="s">
        <v>33</v>
      </c>
      <c r="P710" s="2">
        <f t="shared" si="56"/>
        <v>3410.9303333333432</v>
      </c>
      <c r="Q710" s="2">
        <f t="shared" si="57"/>
        <v>102327.91000000029</v>
      </c>
      <c r="R710" s="12">
        <f>VLOOKUP(O710,'YEARLY BUDGET'!A:B,2,FALSE)</f>
        <v>9600</v>
      </c>
      <c r="S710" s="27">
        <f t="shared" si="58"/>
        <v>-92727.910000000295</v>
      </c>
      <c r="T710" t="str">
        <f t="shared" si="59"/>
        <v>UNFAVORABLE</v>
      </c>
    </row>
    <row r="711" spans="1:20" x14ac:dyDescent="0.25">
      <c r="A711" s="4">
        <v>44044</v>
      </c>
      <c r="B711" s="5">
        <v>28.89</v>
      </c>
      <c r="C711" s="6">
        <v>0.13600000000000001</v>
      </c>
      <c r="D711" s="7" t="s">
        <v>6</v>
      </c>
      <c r="E711" s="8">
        <v>2.2999999999999998</v>
      </c>
      <c r="F711" s="7">
        <v>8</v>
      </c>
      <c r="G711" s="7">
        <v>7</v>
      </c>
      <c r="H711" s="7" t="s">
        <v>45</v>
      </c>
      <c r="I711" s="8">
        <f t="shared" si="55"/>
        <v>44.790000000000006</v>
      </c>
      <c r="J711" s="9">
        <v>13.600000000000001</v>
      </c>
      <c r="K711" s="7">
        <v>2020</v>
      </c>
      <c r="L711" s="7" t="s">
        <v>20</v>
      </c>
      <c r="M711" s="8">
        <v>1.4930000000000001</v>
      </c>
      <c r="N711" s="7">
        <v>3</v>
      </c>
      <c r="O711" t="s">
        <v>29</v>
      </c>
      <c r="P711" s="2">
        <f t="shared" si="56"/>
        <v>4.4790000000000001</v>
      </c>
      <c r="Q711" s="2">
        <f t="shared" si="57"/>
        <v>134.37</v>
      </c>
      <c r="R711" s="12">
        <f>VLOOKUP(O711,'YEARLY BUDGET'!A:B,2,FALSE)</f>
        <v>14750</v>
      </c>
      <c r="S711" s="27">
        <f t="shared" si="58"/>
        <v>14615.63</v>
      </c>
      <c r="T711" t="str">
        <f t="shared" si="59"/>
        <v>FAVORABLE</v>
      </c>
    </row>
    <row r="712" spans="1:20" x14ac:dyDescent="0.25">
      <c r="A712" s="4">
        <v>44075</v>
      </c>
      <c r="B712" s="5">
        <v>28.85</v>
      </c>
      <c r="C712" s="6">
        <v>0.21060000000000001</v>
      </c>
      <c r="D712" s="7" t="s">
        <v>3</v>
      </c>
      <c r="E712" s="8">
        <v>1743.77454545455</v>
      </c>
      <c r="F712" s="7">
        <v>9</v>
      </c>
      <c r="G712" s="7">
        <v>3</v>
      </c>
      <c r="H712" s="7" t="s">
        <v>46</v>
      </c>
      <c r="I712" s="8">
        <f t="shared" si="55"/>
        <v>1793.6845454545498</v>
      </c>
      <c r="J712" s="9">
        <v>21.060000000000002</v>
      </c>
      <c r="K712" s="7">
        <v>2020</v>
      </c>
      <c r="L712" s="7" t="s">
        <v>16</v>
      </c>
      <c r="M712" s="8">
        <v>59.789484848484996</v>
      </c>
      <c r="N712" s="7">
        <v>4</v>
      </c>
      <c r="O712" t="s">
        <v>30</v>
      </c>
      <c r="P712" s="2">
        <f t="shared" si="56"/>
        <v>239.15793939393998</v>
      </c>
      <c r="Q712" s="2">
        <f t="shared" si="57"/>
        <v>7174.7381818181993</v>
      </c>
      <c r="R712" s="12">
        <f>VLOOKUP(O712,'YEARLY BUDGET'!A:B,2,FALSE)</f>
        <v>4200</v>
      </c>
      <c r="S712" s="27">
        <f t="shared" si="58"/>
        <v>-2974.7381818181993</v>
      </c>
      <c r="T712" t="str">
        <f t="shared" si="59"/>
        <v>UNFAVORABLE</v>
      </c>
    </row>
    <row r="713" spans="1:20" x14ac:dyDescent="0.25">
      <c r="A713" s="4">
        <v>44075</v>
      </c>
      <c r="B713" s="5">
        <v>28.85</v>
      </c>
      <c r="C713" s="6">
        <v>0.21060000000000001</v>
      </c>
      <c r="D713" s="7" t="s">
        <v>4</v>
      </c>
      <c r="E713" s="8">
        <v>6704.9</v>
      </c>
      <c r="F713" s="7">
        <v>9</v>
      </c>
      <c r="G713" s="7">
        <v>3</v>
      </c>
      <c r="H713" s="7" t="s">
        <v>46</v>
      </c>
      <c r="I713" s="8">
        <f t="shared" si="55"/>
        <v>6754.81</v>
      </c>
      <c r="J713" s="9">
        <v>21.060000000000002</v>
      </c>
      <c r="K713" s="7">
        <v>2020</v>
      </c>
      <c r="L713" s="7" t="s">
        <v>16</v>
      </c>
      <c r="M713" s="8">
        <v>225.16033333333334</v>
      </c>
      <c r="N713" s="7">
        <v>3</v>
      </c>
      <c r="O713" t="s">
        <v>29</v>
      </c>
      <c r="P713" s="2">
        <f t="shared" si="56"/>
        <v>675.48099999999999</v>
      </c>
      <c r="Q713" s="2">
        <f t="shared" si="57"/>
        <v>20264.43</v>
      </c>
      <c r="R713" s="12">
        <f>VLOOKUP(O713,'YEARLY BUDGET'!A:B,2,FALSE)</f>
        <v>14750</v>
      </c>
      <c r="S713" s="27">
        <f t="shared" si="58"/>
        <v>-5514.43</v>
      </c>
      <c r="T713" t="str">
        <f t="shared" si="59"/>
        <v>UNFAVORABLE</v>
      </c>
    </row>
    <row r="714" spans="1:20" x14ac:dyDescent="0.25">
      <c r="A714" s="4">
        <v>44075</v>
      </c>
      <c r="B714" s="5">
        <v>28.85</v>
      </c>
      <c r="C714" s="6">
        <v>0.21060000000000001</v>
      </c>
      <c r="D714" s="7" t="s">
        <v>5</v>
      </c>
      <c r="E714" s="8">
        <v>14857.4886363636</v>
      </c>
      <c r="F714" s="7">
        <v>9</v>
      </c>
      <c r="G714" s="7">
        <v>3</v>
      </c>
      <c r="H714" s="7" t="s">
        <v>46</v>
      </c>
      <c r="I714" s="8">
        <f t="shared" si="55"/>
        <v>14907.3986363636</v>
      </c>
      <c r="J714" s="9">
        <v>21.060000000000002</v>
      </c>
      <c r="K714" s="7">
        <v>2020</v>
      </c>
      <c r="L714" s="7" t="s">
        <v>16</v>
      </c>
      <c r="M714" s="8">
        <v>496.91328787878666</v>
      </c>
      <c r="N714" s="7">
        <v>6</v>
      </c>
      <c r="O714" t="s">
        <v>32</v>
      </c>
      <c r="P714" s="2">
        <f t="shared" si="56"/>
        <v>2981.4797272727201</v>
      </c>
      <c r="Q714" s="2">
        <f t="shared" si="57"/>
        <v>89444.391818181597</v>
      </c>
      <c r="R714" s="12">
        <f>VLOOKUP(O714,'YEARLY BUDGET'!A:B,2,FALSE)</f>
        <v>37500</v>
      </c>
      <c r="S714" s="27">
        <f t="shared" si="58"/>
        <v>-51944.391818181597</v>
      </c>
      <c r="T714" t="str">
        <f t="shared" si="59"/>
        <v>UNFAVORABLE</v>
      </c>
    </row>
    <row r="715" spans="1:20" x14ac:dyDescent="0.25">
      <c r="A715" s="4">
        <v>44075</v>
      </c>
      <c r="B715" s="5">
        <v>28.85</v>
      </c>
      <c r="C715" s="6">
        <v>0.21060000000000001</v>
      </c>
      <c r="D715" s="7" t="s">
        <v>6</v>
      </c>
      <c r="E715" s="8">
        <v>1.92</v>
      </c>
      <c r="F715" s="7">
        <v>9</v>
      </c>
      <c r="G715" s="7">
        <v>3</v>
      </c>
      <c r="H715" s="7" t="s">
        <v>46</v>
      </c>
      <c r="I715" s="8">
        <f t="shared" si="55"/>
        <v>51.830000000000005</v>
      </c>
      <c r="J715" s="9">
        <v>21.060000000000002</v>
      </c>
      <c r="K715" s="7">
        <v>2020</v>
      </c>
      <c r="L715" s="7" t="s">
        <v>16</v>
      </c>
      <c r="M715" s="8">
        <v>1.7276666666666669</v>
      </c>
      <c r="N715" s="7">
        <v>5</v>
      </c>
      <c r="O715" t="s">
        <v>31</v>
      </c>
      <c r="P715" s="2">
        <f t="shared" si="56"/>
        <v>8.6383333333333354</v>
      </c>
      <c r="Q715" s="2">
        <f t="shared" si="57"/>
        <v>259.15000000000009</v>
      </c>
      <c r="R715" s="12">
        <f>VLOOKUP(O715,'YEARLY BUDGET'!A:B,2,FALSE)</f>
        <v>82000</v>
      </c>
      <c r="S715" s="27">
        <f t="shared" si="58"/>
        <v>81740.850000000006</v>
      </c>
      <c r="T715" t="str">
        <f t="shared" si="59"/>
        <v>FAVORABLE</v>
      </c>
    </row>
    <row r="716" spans="1:20" x14ac:dyDescent="0.25">
      <c r="A716" s="4">
        <v>44105</v>
      </c>
      <c r="B716" s="5">
        <v>28.86</v>
      </c>
      <c r="C716" s="6">
        <v>0.1981</v>
      </c>
      <c r="D716" s="7" t="s">
        <v>3</v>
      </c>
      <c r="E716" s="8">
        <v>1806.1018181818199</v>
      </c>
      <c r="F716" s="7">
        <v>10</v>
      </c>
      <c r="G716" s="7">
        <v>5</v>
      </c>
      <c r="H716" s="7" t="s">
        <v>47</v>
      </c>
      <c r="I716" s="8">
        <f t="shared" si="55"/>
        <v>1854.7718181818198</v>
      </c>
      <c r="J716" s="9">
        <v>19.809999999999999</v>
      </c>
      <c r="K716" s="7">
        <v>2020</v>
      </c>
      <c r="L716" s="7" t="s">
        <v>18</v>
      </c>
      <c r="M716" s="8">
        <v>61.825727272727327</v>
      </c>
      <c r="N716" s="7">
        <v>2</v>
      </c>
      <c r="O716" t="s">
        <v>28</v>
      </c>
      <c r="P716" s="2">
        <f t="shared" si="56"/>
        <v>123.65145454545465</v>
      </c>
      <c r="Q716" s="2">
        <f t="shared" si="57"/>
        <v>3709.5436363636395</v>
      </c>
      <c r="R716" s="12">
        <f>VLOOKUP(O716,'YEARLY BUDGET'!A:B,2,FALSE)</f>
        <v>16500</v>
      </c>
      <c r="S716" s="27">
        <f t="shared" si="58"/>
        <v>12790.45636363636</v>
      </c>
      <c r="T716" t="str">
        <f t="shared" si="59"/>
        <v>FAVORABLE</v>
      </c>
    </row>
    <row r="717" spans="1:20" x14ac:dyDescent="0.25">
      <c r="A717" s="4">
        <v>44105</v>
      </c>
      <c r="B717" s="5">
        <v>28.86</v>
      </c>
      <c r="C717" s="6">
        <v>0.1981</v>
      </c>
      <c r="D717" s="7" t="s">
        <v>4</v>
      </c>
      <c r="E717" s="8">
        <v>6713.8113636363596</v>
      </c>
      <c r="F717" s="7">
        <v>10</v>
      </c>
      <c r="G717" s="7">
        <v>5</v>
      </c>
      <c r="H717" s="7" t="s">
        <v>47</v>
      </c>
      <c r="I717" s="8">
        <f t="shared" si="55"/>
        <v>6762.4813636363597</v>
      </c>
      <c r="J717" s="9">
        <v>19.809999999999999</v>
      </c>
      <c r="K717" s="7">
        <v>2020</v>
      </c>
      <c r="L717" s="7" t="s">
        <v>18</v>
      </c>
      <c r="M717" s="8">
        <v>225.41604545454533</v>
      </c>
      <c r="N717" s="7">
        <v>2</v>
      </c>
      <c r="O717" t="s">
        <v>28</v>
      </c>
      <c r="P717" s="2">
        <f t="shared" si="56"/>
        <v>450.83209090909065</v>
      </c>
      <c r="Q717" s="2">
        <f t="shared" si="57"/>
        <v>13524.962727272719</v>
      </c>
      <c r="R717" s="12">
        <f>VLOOKUP(O717,'YEARLY BUDGET'!A:B,2,FALSE)</f>
        <v>16500</v>
      </c>
      <c r="S717" s="27">
        <f t="shared" si="58"/>
        <v>2975.0372727272807</v>
      </c>
      <c r="T717" t="str">
        <f t="shared" si="59"/>
        <v>FAVORABLE</v>
      </c>
    </row>
    <row r="718" spans="1:20" x14ac:dyDescent="0.25">
      <c r="A718" s="4">
        <v>44105</v>
      </c>
      <c r="B718" s="5">
        <v>28.86</v>
      </c>
      <c r="C718" s="6">
        <v>0.1981</v>
      </c>
      <c r="D718" s="7" t="s">
        <v>5</v>
      </c>
      <c r="E718" s="8">
        <v>15239.3636363636</v>
      </c>
      <c r="F718" s="7">
        <v>10</v>
      </c>
      <c r="G718" s="7">
        <v>5</v>
      </c>
      <c r="H718" s="7" t="s">
        <v>47</v>
      </c>
      <c r="I718" s="8">
        <f t="shared" si="55"/>
        <v>15288.0336363636</v>
      </c>
      <c r="J718" s="9">
        <v>19.809999999999999</v>
      </c>
      <c r="K718" s="7">
        <v>2020</v>
      </c>
      <c r="L718" s="7" t="s">
        <v>18</v>
      </c>
      <c r="M718" s="8">
        <v>509.60112121212001</v>
      </c>
      <c r="N718" s="7">
        <v>1</v>
      </c>
      <c r="O718" t="s">
        <v>27</v>
      </c>
      <c r="P718" s="2">
        <f t="shared" si="56"/>
        <v>509.60112121212001</v>
      </c>
      <c r="Q718" s="2">
        <f t="shared" si="57"/>
        <v>15288.0336363636</v>
      </c>
      <c r="R718" s="12">
        <f>VLOOKUP(O718,'YEARLY BUDGET'!A:B,2,FALSE)</f>
        <v>28000</v>
      </c>
      <c r="S718" s="27">
        <f t="shared" si="58"/>
        <v>12711.9663636364</v>
      </c>
      <c r="T718" t="str">
        <f t="shared" si="59"/>
        <v>FAVORABLE</v>
      </c>
    </row>
    <row r="719" spans="1:20" x14ac:dyDescent="0.25">
      <c r="A719" s="4">
        <v>44105</v>
      </c>
      <c r="B719" s="5">
        <v>28.86</v>
      </c>
      <c r="C719" s="6">
        <v>0.1981</v>
      </c>
      <c r="D719" s="7" t="s">
        <v>6</v>
      </c>
      <c r="E719" s="8">
        <v>2.39</v>
      </c>
      <c r="F719" s="7">
        <v>10</v>
      </c>
      <c r="G719" s="7">
        <v>5</v>
      </c>
      <c r="H719" s="7" t="s">
        <v>47</v>
      </c>
      <c r="I719" s="8">
        <f t="shared" si="55"/>
        <v>51.06</v>
      </c>
      <c r="J719" s="9">
        <v>19.809999999999999</v>
      </c>
      <c r="K719" s="7">
        <v>2020</v>
      </c>
      <c r="L719" s="7" t="s">
        <v>18</v>
      </c>
      <c r="M719" s="8">
        <v>1.7020000000000002</v>
      </c>
      <c r="N719" s="7">
        <v>4</v>
      </c>
      <c r="O719" t="s">
        <v>30</v>
      </c>
      <c r="P719" s="2">
        <f t="shared" si="56"/>
        <v>6.8080000000000007</v>
      </c>
      <c r="Q719" s="2">
        <f t="shared" si="57"/>
        <v>204.24</v>
      </c>
      <c r="R719" s="12">
        <f>VLOOKUP(O719,'YEARLY BUDGET'!A:B,2,FALSE)</f>
        <v>4200</v>
      </c>
      <c r="S719" s="27">
        <f t="shared" si="58"/>
        <v>3995.76</v>
      </c>
      <c r="T719" t="str">
        <f t="shared" si="59"/>
        <v>FAVORABLE</v>
      </c>
    </row>
    <row r="720" spans="1:20" x14ac:dyDescent="0.25">
      <c r="A720" s="4">
        <v>44136</v>
      </c>
      <c r="B720" s="5">
        <v>28.96</v>
      </c>
      <c r="C720" s="6">
        <v>0.18179999999999999</v>
      </c>
      <c r="D720" s="7" t="s">
        <v>3</v>
      </c>
      <c r="E720" s="8">
        <v>1935.2833333333299</v>
      </c>
      <c r="F720" s="7">
        <v>11</v>
      </c>
      <c r="G720" s="7">
        <v>1</v>
      </c>
      <c r="H720" s="7" t="s">
        <v>48</v>
      </c>
      <c r="I720" s="8">
        <f t="shared" si="55"/>
        <v>1982.42333333333</v>
      </c>
      <c r="J720" s="9">
        <v>18.18</v>
      </c>
      <c r="K720" s="7">
        <v>2020</v>
      </c>
      <c r="L720" s="7" t="s">
        <v>14</v>
      </c>
      <c r="M720" s="8">
        <v>66.080777777777669</v>
      </c>
      <c r="N720" s="7">
        <v>9</v>
      </c>
      <c r="O720" t="s">
        <v>35</v>
      </c>
      <c r="P720" s="2">
        <f t="shared" si="56"/>
        <v>594.72699999999907</v>
      </c>
      <c r="Q720" s="2">
        <f t="shared" si="57"/>
        <v>17841.809999999972</v>
      </c>
      <c r="R720" s="12">
        <f>VLOOKUP(O720,'YEARLY BUDGET'!A:B,2,FALSE)</f>
        <v>7800</v>
      </c>
      <c r="S720" s="27">
        <f t="shared" si="58"/>
        <v>-10041.809999999972</v>
      </c>
      <c r="T720" t="str">
        <f t="shared" si="59"/>
        <v>UNFAVORABLE</v>
      </c>
    </row>
    <row r="721" spans="1:20" x14ac:dyDescent="0.25">
      <c r="A721" s="4">
        <v>44136</v>
      </c>
      <c r="B721" s="5">
        <v>28.96</v>
      </c>
      <c r="C721" s="6">
        <v>0.18179999999999999</v>
      </c>
      <c r="D721" s="7" t="s">
        <v>4</v>
      </c>
      <c r="E721" s="8">
        <v>7068.9071428571397</v>
      </c>
      <c r="F721" s="7">
        <v>11</v>
      </c>
      <c r="G721" s="7">
        <v>1</v>
      </c>
      <c r="H721" s="7" t="s">
        <v>48</v>
      </c>
      <c r="I721" s="8">
        <f t="shared" si="55"/>
        <v>7116.04714285714</v>
      </c>
      <c r="J721" s="9">
        <v>18.18</v>
      </c>
      <c r="K721" s="7">
        <v>2020</v>
      </c>
      <c r="L721" s="7" t="s">
        <v>14</v>
      </c>
      <c r="M721" s="8">
        <v>237.20157142857133</v>
      </c>
      <c r="N721" s="7">
        <v>5</v>
      </c>
      <c r="O721" t="s">
        <v>31</v>
      </c>
      <c r="P721" s="2">
        <f t="shared" si="56"/>
        <v>1186.0078571428567</v>
      </c>
      <c r="Q721" s="2">
        <f t="shared" si="57"/>
        <v>35580.2357142857</v>
      </c>
      <c r="R721" s="12">
        <f>VLOOKUP(O721,'YEARLY BUDGET'!A:B,2,FALSE)</f>
        <v>82000</v>
      </c>
      <c r="S721" s="27">
        <f t="shared" si="58"/>
        <v>46419.7642857143</v>
      </c>
      <c r="T721" t="str">
        <f t="shared" si="59"/>
        <v>FAVORABLE</v>
      </c>
    </row>
    <row r="722" spans="1:20" x14ac:dyDescent="0.25">
      <c r="A722" s="4">
        <v>44136</v>
      </c>
      <c r="B722" s="5">
        <v>28.96</v>
      </c>
      <c r="C722" s="6">
        <v>0.18179999999999999</v>
      </c>
      <c r="D722" s="7" t="s">
        <v>5</v>
      </c>
      <c r="E722" s="8">
        <v>15807.733333333301</v>
      </c>
      <c r="F722" s="7">
        <v>11</v>
      </c>
      <c r="G722" s="7">
        <v>1</v>
      </c>
      <c r="H722" s="7" t="s">
        <v>48</v>
      </c>
      <c r="I722" s="8">
        <f t="shared" si="55"/>
        <v>15854.8733333333</v>
      </c>
      <c r="J722" s="9">
        <v>18.18</v>
      </c>
      <c r="K722" s="7">
        <v>2020</v>
      </c>
      <c r="L722" s="7" t="s">
        <v>14</v>
      </c>
      <c r="M722" s="8">
        <v>528.49577777777665</v>
      </c>
      <c r="N722" s="7">
        <v>1</v>
      </c>
      <c r="O722" t="s">
        <v>27</v>
      </c>
      <c r="P722" s="2">
        <f t="shared" si="56"/>
        <v>528.49577777777665</v>
      </c>
      <c r="Q722" s="2">
        <f t="shared" si="57"/>
        <v>15854.8733333333</v>
      </c>
      <c r="R722" s="12">
        <f>VLOOKUP(O722,'YEARLY BUDGET'!A:B,2,FALSE)</f>
        <v>28000</v>
      </c>
      <c r="S722" s="27">
        <f t="shared" si="58"/>
        <v>12145.1266666667</v>
      </c>
      <c r="T722" t="str">
        <f t="shared" si="59"/>
        <v>FAVORABLE</v>
      </c>
    </row>
    <row r="723" spans="1:20" x14ac:dyDescent="0.25">
      <c r="A723" s="4">
        <v>44136</v>
      </c>
      <c r="B723" s="5">
        <v>28.96</v>
      </c>
      <c r="C723" s="6">
        <v>0.18179999999999999</v>
      </c>
      <c r="D723" s="7" t="s">
        <v>6</v>
      </c>
      <c r="E723" s="8">
        <v>2.61</v>
      </c>
      <c r="F723" s="7">
        <v>11</v>
      </c>
      <c r="G723" s="7">
        <v>1</v>
      </c>
      <c r="H723" s="7" t="s">
        <v>48</v>
      </c>
      <c r="I723" s="8">
        <f t="shared" si="55"/>
        <v>49.75</v>
      </c>
      <c r="J723" s="9">
        <v>18.18</v>
      </c>
      <c r="K723" s="7">
        <v>2020</v>
      </c>
      <c r="L723" s="7" t="s">
        <v>14</v>
      </c>
      <c r="M723" s="8">
        <v>1.6583333333333334</v>
      </c>
      <c r="N723" s="7">
        <v>3</v>
      </c>
      <c r="O723" t="s">
        <v>29</v>
      </c>
      <c r="P723" s="2">
        <f t="shared" si="56"/>
        <v>4.9750000000000005</v>
      </c>
      <c r="Q723" s="2">
        <f t="shared" si="57"/>
        <v>149.25000000000003</v>
      </c>
      <c r="R723" s="12">
        <f>VLOOKUP(O723,'YEARLY BUDGET'!A:B,2,FALSE)</f>
        <v>14750</v>
      </c>
      <c r="S723" s="27">
        <f t="shared" si="58"/>
        <v>14600.75</v>
      </c>
      <c r="T723" t="str">
        <f t="shared" si="59"/>
        <v>FAVORABLE</v>
      </c>
    </row>
    <row r="724" spans="1:20" x14ac:dyDescent="0.25">
      <c r="A724" s="4">
        <v>44166</v>
      </c>
      <c r="B724" s="5">
        <v>28.99</v>
      </c>
      <c r="C724" s="6">
        <v>0.1326</v>
      </c>
      <c r="D724" s="7" t="s">
        <v>3</v>
      </c>
      <c r="E724" s="8">
        <v>2014.6719047618999</v>
      </c>
      <c r="F724" s="7">
        <v>12</v>
      </c>
      <c r="G724" s="7">
        <v>3</v>
      </c>
      <c r="H724" s="7" t="s">
        <v>49</v>
      </c>
      <c r="I724" s="8">
        <f t="shared" si="55"/>
        <v>2056.9219047618999</v>
      </c>
      <c r="J724" s="9">
        <v>13.26</v>
      </c>
      <c r="K724" s="7">
        <v>2020</v>
      </c>
      <c r="L724" s="7" t="s">
        <v>16</v>
      </c>
      <c r="M724" s="8">
        <v>68.564063492063326</v>
      </c>
      <c r="N724" s="7">
        <v>5</v>
      </c>
      <c r="O724" t="s">
        <v>31</v>
      </c>
      <c r="P724" s="2">
        <f t="shared" si="56"/>
        <v>342.82031746031663</v>
      </c>
      <c r="Q724" s="2">
        <f t="shared" si="57"/>
        <v>10284.609523809499</v>
      </c>
      <c r="R724" s="12">
        <f>VLOOKUP(O724,'YEARLY BUDGET'!A:B,2,FALSE)</f>
        <v>82000</v>
      </c>
      <c r="S724" s="27">
        <f t="shared" si="58"/>
        <v>71715.3904761905</v>
      </c>
      <c r="T724" t="str">
        <f t="shared" si="59"/>
        <v>FAVORABLE</v>
      </c>
    </row>
    <row r="725" spans="1:20" x14ac:dyDescent="0.25">
      <c r="A725" s="4">
        <v>44166</v>
      </c>
      <c r="B725" s="5">
        <v>28.99</v>
      </c>
      <c r="C725" s="6">
        <v>0.1326</v>
      </c>
      <c r="D725" s="7" t="s">
        <v>4</v>
      </c>
      <c r="E725" s="8">
        <v>7772.2380952381</v>
      </c>
      <c r="F725" s="7">
        <v>12</v>
      </c>
      <c r="G725" s="7">
        <v>3</v>
      </c>
      <c r="H725" s="7" t="s">
        <v>49</v>
      </c>
      <c r="I725" s="8">
        <f t="shared" si="55"/>
        <v>7814.4880952381</v>
      </c>
      <c r="J725" s="9">
        <v>13.26</v>
      </c>
      <c r="K725" s="7">
        <v>2020</v>
      </c>
      <c r="L725" s="7" t="s">
        <v>16</v>
      </c>
      <c r="M725" s="8">
        <v>260.48293650793664</v>
      </c>
      <c r="N725" s="7">
        <v>3</v>
      </c>
      <c r="O725" t="s">
        <v>29</v>
      </c>
      <c r="P725" s="2">
        <f t="shared" si="56"/>
        <v>781.44880952380993</v>
      </c>
      <c r="Q725" s="2">
        <f t="shared" si="57"/>
        <v>23443.464285714297</v>
      </c>
      <c r="R725" s="12">
        <f>VLOOKUP(O725,'YEARLY BUDGET'!A:B,2,FALSE)</f>
        <v>14750</v>
      </c>
      <c r="S725" s="27">
        <f t="shared" si="58"/>
        <v>-8693.4642857142971</v>
      </c>
      <c r="T725" t="str">
        <f t="shared" si="59"/>
        <v>UNFAVORABLE</v>
      </c>
    </row>
    <row r="726" spans="1:20" x14ac:dyDescent="0.25">
      <c r="A726" s="4">
        <v>44166</v>
      </c>
      <c r="B726" s="5">
        <v>28.99</v>
      </c>
      <c r="C726" s="6">
        <v>0.1326</v>
      </c>
      <c r="D726" s="7" t="s">
        <v>5</v>
      </c>
      <c r="E726" s="8">
        <v>16823.038571428599</v>
      </c>
      <c r="F726" s="7">
        <v>12</v>
      </c>
      <c r="G726" s="7">
        <v>3</v>
      </c>
      <c r="H726" s="7" t="s">
        <v>49</v>
      </c>
      <c r="I726" s="8">
        <f t="shared" si="55"/>
        <v>16865.288571428599</v>
      </c>
      <c r="J726" s="9">
        <v>13.26</v>
      </c>
      <c r="K726" s="7">
        <v>2020</v>
      </c>
      <c r="L726" s="7" t="s">
        <v>16</v>
      </c>
      <c r="M726" s="8">
        <v>562.17628571428656</v>
      </c>
      <c r="N726" s="7">
        <v>3</v>
      </c>
      <c r="O726" t="s">
        <v>29</v>
      </c>
      <c r="P726" s="2">
        <f t="shared" si="56"/>
        <v>1686.5288571428596</v>
      </c>
      <c r="Q726" s="2">
        <f t="shared" si="57"/>
        <v>50595.865714285785</v>
      </c>
      <c r="R726" s="12">
        <f>VLOOKUP(O726,'YEARLY BUDGET'!A:B,2,FALSE)</f>
        <v>14750</v>
      </c>
      <c r="S726" s="27">
        <f t="shared" si="58"/>
        <v>-35845.865714285785</v>
      </c>
      <c r="T726" t="str">
        <f t="shared" si="59"/>
        <v>UNFAVORABLE</v>
      </c>
    </row>
    <row r="727" spans="1:20" x14ac:dyDescent="0.25">
      <c r="A727" s="4">
        <v>44166</v>
      </c>
      <c r="B727" s="5">
        <v>28.99</v>
      </c>
      <c r="C727" s="6">
        <v>0.1326</v>
      </c>
      <c r="D727" s="7" t="s">
        <v>6</v>
      </c>
      <c r="E727" s="8">
        <v>2.58</v>
      </c>
      <c r="F727" s="7">
        <v>12</v>
      </c>
      <c r="G727" s="7">
        <v>3</v>
      </c>
      <c r="H727" s="7" t="s">
        <v>49</v>
      </c>
      <c r="I727" s="8">
        <f t="shared" si="55"/>
        <v>44.83</v>
      </c>
      <c r="J727" s="9">
        <v>13.26</v>
      </c>
      <c r="K727" s="7">
        <v>2020</v>
      </c>
      <c r="L727" s="7" t="s">
        <v>16</v>
      </c>
      <c r="M727" s="8">
        <v>1.4943333333333333</v>
      </c>
      <c r="N727" s="7">
        <v>2</v>
      </c>
      <c r="O727" t="s">
        <v>28</v>
      </c>
      <c r="P727" s="2">
        <f t="shared" si="56"/>
        <v>2.9886666666666666</v>
      </c>
      <c r="Q727" s="2">
        <f t="shared" si="57"/>
        <v>89.66</v>
      </c>
      <c r="R727" s="12">
        <f>VLOOKUP(O727,'YEARLY BUDGET'!A:B,2,FALSE)</f>
        <v>16500</v>
      </c>
      <c r="S727" s="27">
        <f t="shared" si="58"/>
        <v>16410.34</v>
      </c>
      <c r="T727" t="str">
        <f t="shared" si="59"/>
        <v>FAVORABLE</v>
      </c>
    </row>
    <row r="728" spans="1:20" x14ac:dyDescent="0.25">
      <c r="A728" s="4">
        <v>44197</v>
      </c>
      <c r="B728" s="5">
        <v>29.04</v>
      </c>
      <c r="C728" s="6">
        <v>0.2009</v>
      </c>
      <c r="D728" s="7" t="s">
        <v>3</v>
      </c>
      <c r="E728" s="8">
        <v>2003.9755</v>
      </c>
      <c r="F728" s="7">
        <v>1</v>
      </c>
      <c r="G728" s="7">
        <v>6</v>
      </c>
      <c r="H728" s="7" t="s">
        <v>50</v>
      </c>
      <c r="I728" s="8">
        <f t="shared" si="55"/>
        <v>2053.1055000000001</v>
      </c>
      <c r="J728" s="9">
        <v>20.09</v>
      </c>
      <c r="K728" s="7">
        <v>2021</v>
      </c>
      <c r="L728" s="7" t="s">
        <v>19</v>
      </c>
      <c r="M728" s="8">
        <v>68.436850000000007</v>
      </c>
      <c r="N728" s="7">
        <v>1</v>
      </c>
      <c r="O728" t="s">
        <v>27</v>
      </c>
      <c r="P728" s="2">
        <f t="shared" si="56"/>
        <v>68.436850000000007</v>
      </c>
      <c r="Q728" s="2">
        <f t="shared" si="57"/>
        <v>2053.1055000000001</v>
      </c>
      <c r="R728" s="12">
        <f>VLOOKUP(O728,'YEARLY BUDGET'!A:B,2,FALSE)</f>
        <v>28000</v>
      </c>
      <c r="S728" s="27">
        <f t="shared" si="58"/>
        <v>25946.894499999999</v>
      </c>
      <c r="T728" t="str">
        <f t="shared" si="59"/>
        <v>FAVORABLE</v>
      </c>
    </row>
    <row r="729" spans="1:20" x14ac:dyDescent="0.25">
      <c r="A729" s="4">
        <v>44197</v>
      </c>
      <c r="B729" s="5">
        <v>29.04</v>
      </c>
      <c r="C729" s="6">
        <v>0.2009</v>
      </c>
      <c r="D729" s="7" t="s">
        <v>4</v>
      </c>
      <c r="E729" s="8">
        <v>7972.1475</v>
      </c>
      <c r="F729" s="7">
        <v>1</v>
      </c>
      <c r="G729" s="7">
        <v>6</v>
      </c>
      <c r="H729" s="7" t="s">
        <v>50</v>
      </c>
      <c r="I729" s="8">
        <f t="shared" si="55"/>
        <v>8021.2775000000001</v>
      </c>
      <c r="J729" s="9">
        <v>20.09</v>
      </c>
      <c r="K729" s="7">
        <v>2021</v>
      </c>
      <c r="L729" s="7" t="s">
        <v>19</v>
      </c>
      <c r="M729" s="8">
        <v>267.37591666666668</v>
      </c>
      <c r="N729" s="7">
        <v>3</v>
      </c>
      <c r="O729" t="s">
        <v>29</v>
      </c>
      <c r="P729" s="2">
        <f t="shared" si="56"/>
        <v>802.12775000000011</v>
      </c>
      <c r="Q729" s="2">
        <f t="shared" si="57"/>
        <v>24063.832500000004</v>
      </c>
      <c r="R729" s="12">
        <f>VLOOKUP(O729,'YEARLY BUDGET'!A:B,2,FALSE)</f>
        <v>14750</v>
      </c>
      <c r="S729" s="27">
        <f t="shared" si="58"/>
        <v>-9313.8325000000041</v>
      </c>
      <c r="T729" t="str">
        <f t="shared" si="59"/>
        <v>UNFAVORABLE</v>
      </c>
    </row>
    <row r="730" spans="1:20" x14ac:dyDescent="0.25">
      <c r="A730" s="4">
        <v>44197</v>
      </c>
      <c r="B730" s="5">
        <v>29.04</v>
      </c>
      <c r="C730" s="6">
        <v>0.2009</v>
      </c>
      <c r="D730" s="7" t="s">
        <v>5</v>
      </c>
      <c r="E730" s="8">
        <v>17863.175999999999</v>
      </c>
      <c r="F730" s="7">
        <v>1</v>
      </c>
      <c r="G730" s="7">
        <v>6</v>
      </c>
      <c r="H730" s="7" t="s">
        <v>50</v>
      </c>
      <c r="I730" s="8">
        <f t="shared" si="55"/>
        <v>17912.306</v>
      </c>
      <c r="J730" s="9">
        <v>20.09</v>
      </c>
      <c r="K730" s="7">
        <v>2021</v>
      </c>
      <c r="L730" s="7" t="s">
        <v>19</v>
      </c>
      <c r="M730" s="8">
        <v>597.07686666666666</v>
      </c>
      <c r="N730" s="7">
        <v>10</v>
      </c>
      <c r="O730" t="s">
        <v>35</v>
      </c>
      <c r="P730" s="2">
        <f t="shared" si="56"/>
        <v>5970.7686666666668</v>
      </c>
      <c r="Q730" s="2">
        <f t="shared" si="57"/>
        <v>179123.06</v>
      </c>
      <c r="R730" s="12">
        <f>VLOOKUP(O730,'YEARLY BUDGET'!A:B,2,FALSE)</f>
        <v>7800</v>
      </c>
      <c r="S730" s="27">
        <f t="shared" si="58"/>
        <v>-171323.06</v>
      </c>
      <c r="T730" t="str">
        <f t="shared" si="59"/>
        <v>UNFAVORABLE</v>
      </c>
    </row>
    <row r="731" spans="1:20" x14ac:dyDescent="0.25">
      <c r="A731" s="4">
        <v>44197</v>
      </c>
      <c r="B731" s="5">
        <v>29.04</v>
      </c>
      <c r="C731" s="6">
        <v>0.2009</v>
      </c>
      <c r="D731" s="7" t="s">
        <v>7</v>
      </c>
      <c r="E731" s="8">
        <v>68.13</v>
      </c>
      <c r="F731" s="7">
        <v>1</v>
      </c>
      <c r="G731" s="7">
        <v>6</v>
      </c>
      <c r="H731" s="7" t="s">
        <v>50</v>
      </c>
      <c r="I731" s="8">
        <f t="shared" si="55"/>
        <v>117.25999999999999</v>
      </c>
      <c r="J731" s="9">
        <v>20.09</v>
      </c>
      <c r="K731" s="7">
        <v>2021</v>
      </c>
      <c r="L731" s="7" t="s">
        <v>19</v>
      </c>
      <c r="M731" s="8">
        <v>3.9086666666666665</v>
      </c>
      <c r="N731" s="7">
        <v>4</v>
      </c>
      <c r="O731" t="s">
        <v>30</v>
      </c>
      <c r="P731" s="2">
        <f t="shared" si="56"/>
        <v>15.634666666666666</v>
      </c>
      <c r="Q731" s="2">
        <f t="shared" si="57"/>
        <v>469.03999999999996</v>
      </c>
      <c r="R731" s="12">
        <f>VLOOKUP(O731,'YEARLY BUDGET'!A:B,2,FALSE)</f>
        <v>4200</v>
      </c>
      <c r="S731" s="27">
        <f t="shared" si="58"/>
        <v>3730.96</v>
      </c>
      <c r="T731" t="str">
        <f t="shared" si="59"/>
        <v>FAVORABLE</v>
      </c>
    </row>
    <row r="732" spans="1:20" x14ac:dyDescent="0.25">
      <c r="A732" s="4">
        <v>44197</v>
      </c>
      <c r="B732" s="5">
        <v>29.04</v>
      </c>
      <c r="C732" s="6">
        <v>0.2009</v>
      </c>
      <c r="D732" s="7" t="s">
        <v>6</v>
      </c>
      <c r="E732" s="8">
        <v>2.71</v>
      </c>
      <c r="F732" s="7">
        <v>1</v>
      </c>
      <c r="G732" s="7">
        <v>6</v>
      </c>
      <c r="H732" s="7" t="s">
        <v>50</v>
      </c>
      <c r="I732" s="8">
        <f t="shared" si="55"/>
        <v>51.84</v>
      </c>
      <c r="J732" s="9">
        <v>20.09</v>
      </c>
      <c r="K732" s="7">
        <v>2021</v>
      </c>
      <c r="L732" s="7" t="s">
        <v>19</v>
      </c>
      <c r="M732" s="8">
        <v>1.7280000000000002</v>
      </c>
      <c r="N732" s="7">
        <v>2</v>
      </c>
      <c r="O732" t="s">
        <v>28</v>
      </c>
      <c r="P732" s="2">
        <f t="shared" si="56"/>
        <v>3.4560000000000004</v>
      </c>
      <c r="Q732" s="2">
        <f t="shared" si="57"/>
        <v>103.68</v>
      </c>
      <c r="R732" s="12">
        <f>VLOOKUP(O732,'YEARLY BUDGET'!A:B,2,FALSE)</f>
        <v>16500</v>
      </c>
      <c r="S732" s="27">
        <f t="shared" si="58"/>
        <v>16396.32</v>
      </c>
      <c r="T732" t="str">
        <f t="shared" si="59"/>
        <v>FAVORABLE</v>
      </c>
    </row>
    <row r="733" spans="1:20" x14ac:dyDescent="0.25">
      <c r="A733" s="4">
        <v>44228</v>
      </c>
      <c r="B733" s="5">
        <v>29.18</v>
      </c>
      <c r="C733" s="6">
        <v>0.15110000000000001</v>
      </c>
      <c r="D733" s="7" t="s">
        <v>3</v>
      </c>
      <c r="E733" s="8">
        <v>2078.5934999999999</v>
      </c>
      <c r="F733" s="7">
        <v>2</v>
      </c>
      <c r="G733" s="7">
        <v>2</v>
      </c>
      <c r="H733" s="7" t="s">
        <v>51</v>
      </c>
      <c r="I733" s="8">
        <f t="shared" si="55"/>
        <v>2122.8834999999999</v>
      </c>
      <c r="J733" s="9">
        <v>15.110000000000001</v>
      </c>
      <c r="K733" s="7">
        <v>2021</v>
      </c>
      <c r="L733" s="7" t="s">
        <v>15</v>
      </c>
      <c r="M733" s="8">
        <v>70.762783333333331</v>
      </c>
      <c r="N733" s="7">
        <v>3</v>
      </c>
      <c r="O733" t="s">
        <v>29</v>
      </c>
      <c r="P733" s="2">
        <f t="shared" si="56"/>
        <v>212.28834999999998</v>
      </c>
      <c r="Q733" s="2">
        <f t="shared" si="57"/>
        <v>6368.6504999999997</v>
      </c>
      <c r="R733" s="12">
        <f>VLOOKUP(O733,'YEARLY BUDGET'!A:B,2,FALSE)</f>
        <v>14750</v>
      </c>
      <c r="S733" s="27">
        <f t="shared" si="58"/>
        <v>8381.3495000000003</v>
      </c>
      <c r="T733" t="str">
        <f t="shared" si="59"/>
        <v>FAVORABLE</v>
      </c>
    </row>
    <row r="734" spans="1:20" x14ac:dyDescent="0.25">
      <c r="A734" s="4">
        <v>44228</v>
      </c>
      <c r="B734" s="5">
        <v>29.18</v>
      </c>
      <c r="C734" s="6">
        <v>0.15110000000000001</v>
      </c>
      <c r="D734" s="7" t="s">
        <v>4</v>
      </c>
      <c r="E734" s="8">
        <v>8470.94</v>
      </c>
      <c r="F734" s="7">
        <v>2</v>
      </c>
      <c r="G734" s="7">
        <v>2</v>
      </c>
      <c r="H734" s="7" t="s">
        <v>51</v>
      </c>
      <c r="I734" s="8">
        <f t="shared" si="55"/>
        <v>8515.2300000000014</v>
      </c>
      <c r="J734" s="9">
        <v>15.110000000000001</v>
      </c>
      <c r="K734" s="7">
        <v>2021</v>
      </c>
      <c r="L734" s="7" t="s">
        <v>15</v>
      </c>
      <c r="M734" s="8">
        <v>283.84100000000007</v>
      </c>
      <c r="N734" s="7">
        <v>10</v>
      </c>
      <c r="O734" t="s">
        <v>35</v>
      </c>
      <c r="P734" s="2">
        <f t="shared" si="56"/>
        <v>2838.4100000000008</v>
      </c>
      <c r="Q734" s="2">
        <f t="shared" si="57"/>
        <v>85152.300000000017</v>
      </c>
      <c r="R734" s="12">
        <f>VLOOKUP(O734,'YEARLY BUDGET'!A:B,2,FALSE)</f>
        <v>7800</v>
      </c>
      <c r="S734" s="27">
        <f t="shared" si="58"/>
        <v>-77352.300000000017</v>
      </c>
      <c r="T734" t="str">
        <f t="shared" si="59"/>
        <v>UNFAVORABLE</v>
      </c>
    </row>
    <row r="735" spans="1:20" x14ac:dyDescent="0.25">
      <c r="A735" s="4">
        <v>44228</v>
      </c>
      <c r="B735" s="5">
        <v>29.18</v>
      </c>
      <c r="C735" s="6">
        <v>0.15110000000000001</v>
      </c>
      <c r="D735" s="7" t="s">
        <v>5</v>
      </c>
      <c r="E735" s="8">
        <v>18584.38</v>
      </c>
      <c r="F735" s="7">
        <v>2</v>
      </c>
      <c r="G735" s="7">
        <v>2</v>
      </c>
      <c r="H735" s="7" t="s">
        <v>51</v>
      </c>
      <c r="I735" s="8">
        <f t="shared" si="55"/>
        <v>18628.670000000002</v>
      </c>
      <c r="J735" s="9">
        <v>15.110000000000001</v>
      </c>
      <c r="K735" s="7">
        <v>2021</v>
      </c>
      <c r="L735" s="7" t="s">
        <v>15</v>
      </c>
      <c r="M735" s="8">
        <v>620.95566666666673</v>
      </c>
      <c r="N735" s="7">
        <v>3</v>
      </c>
      <c r="O735" t="s">
        <v>29</v>
      </c>
      <c r="P735" s="2">
        <f t="shared" si="56"/>
        <v>1862.8670000000002</v>
      </c>
      <c r="Q735" s="2">
        <f t="shared" si="57"/>
        <v>55886.010000000009</v>
      </c>
      <c r="R735" s="12">
        <f>VLOOKUP(O735,'YEARLY BUDGET'!A:B,2,FALSE)</f>
        <v>14750</v>
      </c>
      <c r="S735" s="27">
        <f t="shared" si="58"/>
        <v>-41136.010000000009</v>
      </c>
      <c r="T735" t="str">
        <f t="shared" si="59"/>
        <v>UNFAVORABLE</v>
      </c>
    </row>
    <row r="736" spans="1:20" x14ac:dyDescent="0.25">
      <c r="A736" s="4">
        <v>44228</v>
      </c>
      <c r="B736" s="5">
        <v>29.18</v>
      </c>
      <c r="C736" s="6">
        <v>0.15110000000000001</v>
      </c>
      <c r="D736" s="7" t="s">
        <v>6</v>
      </c>
      <c r="E736" s="8">
        <v>5.35</v>
      </c>
      <c r="F736" s="7">
        <v>2</v>
      </c>
      <c r="G736" s="7">
        <v>2</v>
      </c>
      <c r="H736" s="7" t="s">
        <v>51</v>
      </c>
      <c r="I736" s="8">
        <f t="shared" si="55"/>
        <v>49.64</v>
      </c>
      <c r="J736" s="9">
        <v>15.110000000000001</v>
      </c>
      <c r="K736" s="7">
        <v>2021</v>
      </c>
      <c r="L736" s="7" t="s">
        <v>15</v>
      </c>
      <c r="M736" s="8">
        <v>1.6546666666666667</v>
      </c>
      <c r="N736" s="7">
        <v>8</v>
      </c>
      <c r="O736" t="s">
        <v>34</v>
      </c>
      <c r="P736" s="2">
        <f t="shared" si="56"/>
        <v>13.237333333333334</v>
      </c>
      <c r="Q736" s="2">
        <f t="shared" si="57"/>
        <v>397.12</v>
      </c>
      <c r="R736" s="12">
        <f>VLOOKUP(O736,'YEARLY BUDGET'!A:B,2,FALSE)</f>
        <v>61200</v>
      </c>
      <c r="S736" s="27">
        <f t="shared" si="58"/>
        <v>60802.879999999997</v>
      </c>
      <c r="T736" t="str">
        <f t="shared" si="59"/>
        <v>FAVORABLE</v>
      </c>
    </row>
    <row r="737" spans="1:20" x14ac:dyDescent="0.25">
      <c r="A737" s="4">
        <v>44256</v>
      </c>
      <c r="B737" s="5">
        <v>29.16</v>
      </c>
      <c r="C737" s="6">
        <v>0.22359999999999999</v>
      </c>
      <c r="D737" s="7" t="s">
        <v>3</v>
      </c>
      <c r="E737" s="8">
        <v>2190.48260869565</v>
      </c>
      <c r="F737" s="7">
        <v>3</v>
      </c>
      <c r="G737" s="7">
        <v>2</v>
      </c>
      <c r="H737" s="7" t="s">
        <v>40</v>
      </c>
      <c r="I737" s="8">
        <f t="shared" si="55"/>
        <v>2242.00260869565</v>
      </c>
      <c r="J737" s="9">
        <v>22.36</v>
      </c>
      <c r="K737" s="7">
        <v>2021</v>
      </c>
      <c r="L737" s="7" t="s">
        <v>15</v>
      </c>
      <c r="M737" s="8">
        <v>74.733420289855005</v>
      </c>
      <c r="N737" s="7">
        <v>10</v>
      </c>
      <c r="O737" t="s">
        <v>35</v>
      </c>
      <c r="P737" s="2">
        <f t="shared" si="56"/>
        <v>747.33420289855007</v>
      </c>
      <c r="Q737" s="2">
        <f t="shared" si="57"/>
        <v>22420.026086956503</v>
      </c>
      <c r="R737" s="12">
        <f>VLOOKUP(O737,'YEARLY BUDGET'!A:B,2,FALSE)</f>
        <v>7800</v>
      </c>
      <c r="S737" s="27">
        <f t="shared" si="58"/>
        <v>-14620.026086956503</v>
      </c>
      <c r="T737" t="str">
        <f t="shared" si="59"/>
        <v>UNFAVORABLE</v>
      </c>
    </row>
    <row r="738" spans="1:20" x14ac:dyDescent="0.25">
      <c r="A738" s="4">
        <v>44256</v>
      </c>
      <c r="B738" s="5">
        <v>29.16</v>
      </c>
      <c r="C738" s="6">
        <v>0.22359999999999999</v>
      </c>
      <c r="D738" s="7" t="s">
        <v>4</v>
      </c>
      <c r="E738" s="8">
        <v>8988.2478260869593</v>
      </c>
      <c r="F738" s="7">
        <v>3</v>
      </c>
      <c r="G738" s="7">
        <v>2</v>
      </c>
      <c r="H738" s="7" t="s">
        <v>40</v>
      </c>
      <c r="I738" s="8">
        <f t="shared" si="55"/>
        <v>9039.7678260869598</v>
      </c>
      <c r="J738" s="9">
        <v>22.36</v>
      </c>
      <c r="K738" s="7">
        <v>2021</v>
      </c>
      <c r="L738" s="7" t="s">
        <v>15</v>
      </c>
      <c r="M738" s="8">
        <v>301.32559420289869</v>
      </c>
      <c r="N738" s="7">
        <v>7</v>
      </c>
      <c r="O738" t="s">
        <v>33</v>
      </c>
      <c r="P738" s="2">
        <f t="shared" si="56"/>
        <v>2109.2791594202909</v>
      </c>
      <c r="Q738" s="2">
        <f t="shared" si="57"/>
        <v>63278.374782608727</v>
      </c>
      <c r="R738" s="12">
        <f>VLOOKUP(O738,'YEARLY BUDGET'!A:B,2,FALSE)</f>
        <v>9600</v>
      </c>
      <c r="S738" s="27">
        <f t="shared" si="58"/>
        <v>-53678.374782608727</v>
      </c>
      <c r="T738" t="str">
        <f t="shared" si="59"/>
        <v>UNFAVORABLE</v>
      </c>
    </row>
    <row r="739" spans="1:20" x14ac:dyDescent="0.25">
      <c r="A739" s="4">
        <v>44256</v>
      </c>
      <c r="B739" s="5">
        <v>29.16</v>
      </c>
      <c r="C739" s="6">
        <v>0.22359999999999999</v>
      </c>
      <c r="D739" s="7" t="s">
        <v>5</v>
      </c>
      <c r="E739" s="8">
        <v>16406.6604347826</v>
      </c>
      <c r="F739" s="7">
        <v>3</v>
      </c>
      <c r="G739" s="7">
        <v>2</v>
      </c>
      <c r="H739" s="7" t="s">
        <v>40</v>
      </c>
      <c r="I739" s="8">
        <f t="shared" si="55"/>
        <v>16458.1804347826</v>
      </c>
      <c r="J739" s="9">
        <v>22.36</v>
      </c>
      <c r="K739" s="7">
        <v>2021</v>
      </c>
      <c r="L739" s="7" t="s">
        <v>15</v>
      </c>
      <c r="M739" s="8">
        <v>548.60601449275339</v>
      </c>
      <c r="N739" s="7">
        <v>4</v>
      </c>
      <c r="O739" t="s">
        <v>30</v>
      </c>
      <c r="P739" s="2">
        <f t="shared" si="56"/>
        <v>2194.4240579710136</v>
      </c>
      <c r="Q739" s="2">
        <f t="shared" si="57"/>
        <v>65832.7217391304</v>
      </c>
      <c r="R739" s="12">
        <f>VLOOKUP(O739,'YEARLY BUDGET'!A:B,2,FALSE)</f>
        <v>4200</v>
      </c>
      <c r="S739" s="27">
        <f t="shared" si="58"/>
        <v>-61632.7217391304</v>
      </c>
      <c r="T739" t="str">
        <f t="shared" si="59"/>
        <v>UNFAVORABLE</v>
      </c>
    </row>
    <row r="740" spans="1:20" x14ac:dyDescent="0.25">
      <c r="A740" s="4">
        <v>44256</v>
      </c>
      <c r="B740" s="5">
        <v>29.16</v>
      </c>
      <c r="C740" s="6">
        <v>0.22359999999999999</v>
      </c>
      <c r="D740" s="7" t="s">
        <v>6</v>
      </c>
      <c r="E740" s="8">
        <v>2.62</v>
      </c>
      <c r="F740" s="7">
        <v>3</v>
      </c>
      <c r="G740" s="7">
        <v>2</v>
      </c>
      <c r="H740" s="7" t="s">
        <v>40</v>
      </c>
      <c r="I740" s="8">
        <f t="shared" si="55"/>
        <v>54.14</v>
      </c>
      <c r="J740" s="9">
        <v>22.36</v>
      </c>
      <c r="K740" s="7">
        <v>2021</v>
      </c>
      <c r="L740" s="7" t="s">
        <v>15</v>
      </c>
      <c r="M740" s="8">
        <v>1.8046666666666666</v>
      </c>
      <c r="N740" s="7">
        <v>1</v>
      </c>
      <c r="O740" t="s">
        <v>27</v>
      </c>
      <c r="P740" s="2">
        <f t="shared" si="56"/>
        <v>1.8046666666666666</v>
      </c>
      <c r="Q740" s="2">
        <f t="shared" si="57"/>
        <v>54.14</v>
      </c>
      <c r="R740" s="12">
        <f>VLOOKUP(O740,'YEARLY BUDGET'!A:B,2,FALSE)</f>
        <v>28000</v>
      </c>
      <c r="S740" s="27">
        <f t="shared" si="58"/>
        <v>27945.86</v>
      </c>
      <c r="T740" t="str">
        <f t="shared" si="59"/>
        <v>FAVORABLE</v>
      </c>
    </row>
    <row r="741" spans="1:20" x14ac:dyDescent="0.25">
      <c r="A741" s="4">
        <v>44287</v>
      </c>
      <c r="B741" s="5">
        <v>29.3</v>
      </c>
      <c r="C741" s="6">
        <v>0.25069999999999998</v>
      </c>
      <c r="D741" s="7" t="s">
        <v>3</v>
      </c>
      <c r="E741" s="8">
        <v>2319.3924999999999</v>
      </c>
      <c r="F741" s="7">
        <v>4</v>
      </c>
      <c r="G741" s="7">
        <v>5</v>
      </c>
      <c r="H741" s="7" t="s">
        <v>41</v>
      </c>
      <c r="I741" s="8">
        <f t="shared" si="55"/>
        <v>2373.7625000000003</v>
      </c>
      <c r="J741" s="9">
        <v>25.069999999999997</v>
      </c>
      <c r="K741" s="7">
        <v>2021</v>
      </c>
      <c r="L741" s="7" t="s">
        <v>18</v>
      </c>
      <c r="M741" s="8">
        <v>79.12541666666668</v>
      </c>
      <c r="N741" s="7">
        <v>8</v>
      </c>
      <c r="O741" t="s">
        <v>34</v>
      </c>
      <c r="P741" s="2">
        <f t="shared" si="56"/>
        <v>633.00333333333344</v>
      </c>
      <c r="Q741" s="2">
        <f t="shared" si="57"/>
        <v>18990.100000000002</v>
      </c>
      <c r="R741" s="12">
        <f>VLOOKUP(O741,'YEARLY BUDGET'!A:B,2,FALSE)</f>
        <v>61200</v>
      </c>
      <c r="S741" s="27">
        <f t="shared" si="58"/>
        <v>42209.899999999994</v>
      </c>
      <c r="T741" t="str">
        <f t="shared" si="59"/>
        <v>FAVORABLE</v>
      </c>
    </row>
    <row r="742" spans="1:20" x14ac:dyDescent="0.25">
      <c r="A742" s="4">
        <v>44287</v>
      </c>
      <c r="B742" s="5">
        <v>29.3</v>
      </c>
      <c r="C742" s="6">
        <v>0.25069999999999998</v>
      </c>
      <c r="D742" s="7" t="s">
        <v>4</v>
      </c>
      <c r="E742" s="8">
        <v>9324.8174999999992</v>
      </c>
      <c r="F742" s="7">
        <v>4</v>
      </c>
      <c r="G742" s="7">
        <v>5</v>
      </c>
      <c r="H742" s="7" t="s">
        <v>41</v>
      </c>
      <c r="I742" s="8">
        <f t="shared" si="55"/>
        <v>9379.1874999999982</v>
      </c>
      <c r="J742" s="9">
        <v>25.069999999999997</v>
      </c>
      <c r="K742" s="7">
        <v>2021</v>
      </c>
      <c r="L742" s="7" t="s">
        <v>18</v>
      </c>
      <c r="M742" s="8">
        <v>312.63958333333329</v>
      </c>
      <c r="N742" s="7">
        <v>10</v>
      </c>
      <c r="O742" t="s">
        <v>35</v>
      </c>
      <c r="P742" s="2">
        <f t="shared" si="56"/>
        <v>3126.395833333333</v>
      </c>
      <c r="Q742" s="2">
        <f t="shared" si="57"/>
        <v>93791.874999999985</v>
      </c>
      <c r="R742" s="12">
        <f>VLOOKUP(O742,'YEARLY BUDGET'!A:B,2,FALSE)</f>
        <v>7800</v>
      </c>
      <c r="S742" s="27">
        <f t="shared" si="58"/>
        <v>-85991.874999999985</v>
      </c>
      <c r="T742" t="str">
        <f t="shared" si="59"/>
        <v>UNFAVORABLE</v>
      </c>
    </row>
    <row r="743" spans="1:20" x14ac:dyDescent="0.25">
      <c r="A743" s="4">
        <v>44287</v>
      </c>
      <c r="B743" s="5">
        <v>29.3</v>
      </c>
      <c r="C743" s="6">
        <v>0.25069999999999998</v>
      </c>
      <c r="D743" s="7" t="s">
        <v>5</v>
      </c>
      <c r="E743" s="8">
        <v>16521.25</v>
      </c>
      <c r="F743" s="7">
        <v>4</v>
      </c>
      <c r="G743" s="7">
        <v>5</v>
      </c>
      <c r="H743" s="7" t="s">
        <v>41</v>
      </c>
      <c r="I743" s="8">
        <f t="shared" si="55"/>
        <v>16575.62</v>
      </c>
      <c r="J743" s="9">
        <v>25.069999999999997</v>
      </c>
      <c r="K743" s="7">
        <v>2021</v>
      </c>
      <c r="L743" s="7" t="s">
        <v>18</v>
      </c>
      <c r="M743" s="8">
        <v>552.52066666666667</v>
      </c>
      <c r="N743" s="7">
        <v>9</v>
      </c>
      <c r="O743" t="s">
        <v>35</v>
      </c>
      <c r="P743" s="2">
        <f t="shared" si="56"/>
        <v>4972.6859999999997</v>
      </c>
      <c r="Q743" s="2">
        <f t="shared" si="57"/>
        <v>149180.57999999999</v>
      </c>
      <c r="R743" s="12">
        <f>VLOOKUP(O743,'YEARLY BUDGET'!A:B,2,FALSE)</f>
        <v>7800</v>
      </c>
      <c r="S743" s="27">
        <f t="shared" si="58"/>
        <v>-141380.57999999999</v>
      </c>
      <c r="T743" t="str">
        <f t="shared" si="59"/>
        <v>UNFAVORABLE</v>
      </c>
    </row>
    <row r="744" spans="1:20" x14ac:dyDescent="0.25">
      <c r="A744" s="4">
        <v>44287</v>
      </c>
      <c r="B744" s="5">
        <v>29.3</v>
      </c>
      <c r="C744" s="6">
        <v>0.25069999999999998</v>
      </c>
      <c r="D744" s="7" t="s">
        <v>6</v>
      </c>
      <c r="E744" s="8">
        <v>2.66</v>
      </c>
      <c r="F744" s="7">
        <v>4</v>
      </c>
      <c r="G744" s="7">
        <v>5</v>
      </c>
      <c r="H744" s="7" t="s">
        <v>41</v>
      </c>
      <c r="I744" s="8">
        <f t="shared" si="55"/>
        <v>57.03</v>
      </c>
      <c r="J744" s="9">
        <v>25.069999999999997</v>
      </c>
      <c r="K744" s="7">
        <v>2021</v>
      </c>
      <c r="L744" s="7" t="s">
        <v>18</v>
      </c>
      <c r="M744" s="8">
        <v>1.901</v>
      </c>
      <c r="N744" s="7">
        <v>3</v>
      </c>
      <c r="O744" t="s">
        <v>29</v>
      </c>
      <c r="P744" s="2">
        <f t="shared" si="56"/>
        <v>5.7030000000000003</v>
      </c>
      <c r="Q744" s="2">
        <f t="shared" si="57"/>
        <v>171.09</v>
      </c>
      <c r="R744" s="12">
        <f>VLOOKUP(O744,'YEARLY BUDGET'!A:B,2,FALSE)</f>
        <v>14750</v>
      </c>
      <c r="S744" s="27">
        <f t="shared" si="58"/>
        <v>14578.91</v>
      </c>
      <c r="T744" t="str">
        <f t="shared" si="59"/>
        <v>FAVORABLE</v>
      </c>
    </row>
    <row r="745" spans="1:20" x14ac:dyDescent="0.25">
      <c r="A745" s="4">
        <v>44317</v>
      </c>
      <c r="B745" s="5">
        <v>29.52</v>
      </c>
      <c r="C745" s="6">
        <v>0.20130000000000001</v>
      </c>
      <c r="D745" s="7" t="s">
        <v>3</v>
      </c>
      <c r="E745" s="8">
        <v>2434.7764999999999</v>
      </c>
      <c r="F745" s="7">
        <v>5</v>
      </c>
      <c r="G745" s="7">
        <v>7</v>
      </c>
      <c r="H745" s="7" t="s">
        <v>42</v>
      </c>
      <c r="I745" s="8">
        <f t="shared" si="55"/>
        <v>2484.4265</v>
      </c>
      <c r="J745" s="9">
        <v>20.13</v>
      </c>
      <c r="K745" s="7">
        <v>2021</v>
      </c>
      <c r="L745" s="7" t="s">
        <v>20</v>
      </c>
      <c r="M745" s="8">
        <v>82.814216666666667</v>
      </c>
      <c r="N745" s="7">
        <v>2</v>
      </c>
      <c r="O745" t="s">
        <v>28</v>
      </c>
      <c r="P745" s="2">
        <f t="shared" si="56"/>
        <v>165.62843333333333</v>
      </c>
      <c r="Q745" s="2">
        <f t="shared" si="57"/>
        <v>4968.8530000000001</v>
      </c>
      <c r="R745" s="12">
        <f>VLOOKUP(O745,'YEARLY BUDGET'!A:B,2,FALSE)</f>
        <v>16500</v>
      </c>
      <c r="S745" s="27">
        <f t="shared" si="58"/>
        <v>11531.147000000001</v>
      </c>
      <c r="T745" t="str">
        <f t="shared" si="59"/>
        <v>FAVORABLE</v>
      </c>
    </row>
    <row r="746" spans="1:20" x14ac:dyDescent="0.25">
      <c r="A746" s="4">
        <v>44317</v>
      </c>
      <c r="B746" s="5">
        <v>29.52</v>
      </c>
      <c r="C746" s="6">
        <v>0.20130000000000001</v>
      </c>
      <c r="D746" s="7" t="s">
        <v>4</v>
      </c>
      <c r="E746" s="8">
        <v>10166.285</v>
      </c>
      <c r="F746" s="7">
        <v>5</v>
      </c>
      <c r="G746" s="7">
        <v>7</v>
      </c>
      <c r="H746" s="7" t="s">
        <v>42</v>
      </c>
      <c r="I746" s="8">
        <f t="shared" si="55"/>
        <v>10215.934999999999</v>
      </c>
      <c r="J746" s="9">
        <v>20.13</v>
      </c>
      <c r="K746" s="7">
        <v>2021</v>
      </c>
      <c r="L746" s="7" t="s">
        <v>20</v>
      </c>
      <c r="M746" s="8">
        <v>340.53116666666665</v>
      </c>
      <c r="N746" s="7">
        <v>5</v>
      </c>
      <c r="O746" t="s">
        <v>31</v>
      </c>
      <c r="P746" s="2">
        <f t="shared" si="56"/>
        <v>1702.6558333333332</v>
      </c>
      <c r="Q746" s="2">
        <f t="shared" si="57"/>
        <v>51079.674999999996</v>
      </c>
      <c r="R746" s="12">
        <f>VLOOKUP(O746,'YEARLY BUDGET'!A:B,2,FALSE)</f>
        <v>82000</v>
      </c>
      <c r="S746" s="27">
        <f t="shared" si="58"/>
        <v>30920.325000000004</v>
      </c>
      <c r="T746" t="str">
        <f t="shared" si="59"/>
        <v>FAVORABLE</v>
      </c>
    </row>
    <row r="747" spans="1:20" x14ac:dyDescent="0.25">
      <c r="A747" s="4">
        <v>44317</v>
      </c>
      <c r="B747" s="5">
        <v>29.52</v>
      </c>
      <c r="C747" s="6">
        <v>0.20130000000000001</v>
      </c>
      <c r="D747" s="7" t="s">
        <v>5</v>
      </c>
      <c r="E747" s="8">
        <v>17602.102500000001</v>
      </c>
      <c r="F747" s="7">
        <v>5</v>
      </c>
      <c r="G747" s="7">
        <v>7</v>
      </c>
      <c r="H747" s="7" t="s">
        <v>42</v>
      </c>
      <c r="I747" s="8">
        <f t="shared" si="55"/>
        <v>17651.752500000002</v>
      </c>
      <c r="J747" s="9">
        <v>20.13</v>
      </c>
      <c r="K747" s="7">
        <v>2021</v>
      </c>
      <c r="L747" s="7" t="s">
        <v>20</v>
      </c>
      <c r="M747" s="8">
        <v>588.39175000000012</v>
      </c>
      <c r="N747" s="7">
        <v>10</v>
      </c>
      <c r="O747" t="s">
        <v>35</v>
      </c>
      <c r="P747" s="2">
        <f t="shared" si="56"/>
        <v>5883.9175000000014</v>
      </c>
      <c r="Q747" s="2">
        <f t="shared" si="57"/>
        <v>176517.52500000005</v>
      </c>
      <c r="R747" s="12">
        <f>VLOOKUP(O747,'YEARLY BUDGET'!A:B,2,FALSE)</f>
        <v>7800</v>
      </c>
      <c r="S747" s="27">
        <f t="shared" si="58"/>
        <v>-168717.52500000005</v>
      </c>
      <c r="T747" t="str">
        <f t="shared" si="59"/>
        <v>UNFAVORABLE</v>
      </c>
    </row>
    <row r="748" spans="1:20" x14ac:dyDescent="0.25">
      <c r="A748" s="4">
        <v>44317</v>
      </c>
      <c r="B748" s="5">
        <v>29.52</v>
      </c>
      <c r="C748" s="6">
        <v>0.20130000000000001</v>
      </c>
      <c r="D748" s="7" t="s">
        <v>6</v>
      </c>
      <c r="E748" s="8">
        <v>2.91</v>
      </c>
      <c r="F748" s="7">
        <v>5</v>
      </c>
      <c r="G748" s="7">
        <v>7</v>
      </c>
      <c r="H748" s="7" t="s">
        <v>42</v>
      </c>
      <c r="I748" s="8">
        <f t="shared" si="55"/>
        <v>52.56</v>
      </c>
      <c r="J748" s="9">
        <v>20.13</v>
      </c>
      <c r="K748" s="7">
        <v>2021</v>
      </c>
      <c r="L748" s="7" t="s">
        <v>20</v>
      </c>
      <c r="M748" s="8">
        <v>1.752</v>
      </c>
      <c r="N748" s="7">
        <v>2</v>
      </c>
      <c r="O748" t="s">
        <v>28</v>
      </c>
      <c r="P748" s="2">
        <f t="shared" si="56"/>
        <v>3.504</v>
      </c>
      <c r="Q748" s="2">
        <f t="shared" si="57"/>
        <v>105.12</v>
      </c>
      <c r="R748" s="12">
        <f>VLOOKUP(O748,'YEARLY BUDGET'!A:B,2,FALSE)</f>
        <v>16500</v>
      </c>
      <c r="S748" s="27">
        <f t="shared" si="58"/>
        <v>16394.88</v>
      </c>
      <c r="T748" t="str">
        <f t="shared" si="59"/>
        <v>FAVORABLE</v>
      </c>
    </row>
    <row r="749" spans="1:20" x14ac:dyDescent="0.25">
      <c r="A749" s="4">
        <v>44348</v>
      </c>
      <c r="B749" s="5">
        <v>29.6</v>
      </c>
      <c r="C749" s="6">
        <v>0.16220000000000001</v>
      </c>
      <c r="D749" s="7" t="s">
        <v>3</v>
      </c>
      <c r="E749" s="8">
        <v>2446.6454545454499</v>
      </c>
      <c r="F749" s="7">
        <v>6</v>
      </c>
      <c r="G749" s="7">
        <v>3</v>
      </c>
      <c r="H749" s="7" t="s">
        <v>43</v>
      </c>
      <c r="I749" s="8">
        <f t="shared" si="55"/>
        <v>2492.4654545454496</v>
      </c>
      <c r="J749" s="9">
        <v>16.220000000000002</v>
      </c>
      <c r="K749" s="7">
        <v>2021</v>
      </c>
      <c r="L749" s="7" t="s">
        <v>16</v>
      </c>
      <c r="M749" s="8">
        <v>83.082181818181652</v>
      </c>
      <c r="N749" s="7">
        <v>1</v>
      </c>
      <c r="O749" t="s">
        <v>27</v>
      </c>
      <c r="P749" s="2">
        <f t="shared" si="56"/>
        <v>83.082181818181652</v>
      </c>
      <c r="Q749" s="2">
        <f t="shared" si="57"/>
        <v>2492.4654545454496</v>
      </c>
      <c r="R749" s="12">
        <f>VLOOKUP(O749,'YEARLY BUDGET'!A:B,2,FALSE)</f>
        <v>28000</v>
      </c>
      <c r="S749" s="27">
        <f t="shared" si="58"/>
        <v>25507.53454545455</v>
      </c>
      <c r="T749" t="str">
        <f t="shared" si="59"/>
        <v>FAVORABLE</v>
      </c>
    </row>
    <row r="750" spans="1:20" x14ac:dyDescent="0.25">
      <c r="A750" s="4">
        <v>44348</v>
      </c>
      <c r="B750" s="5">
        <v>29.6</v>
      </c>
      <c r="C750" s="6">
        <v>0.16220000000000001</v>
      </c>
      <c r="D750" s="7" t="s">
        <v>4</v>
      </c>
      <c r="E750" s="8">
        <v>9631.5</v>
      </c>
      <c r="F750" s="7">
        <v>6</v>
      </c>
      <c r="G750" s="7">
        <v>3</v>
      </c>
      <c r="H750" s="7" t="s">
        <v>43</v>
      </c>
      <c r="I750" s="8">
        <f t="shared" si="55"/>
        <v>9677.32</v>
      </c>
      <c r="J750" s="9">
        <v>16.220000000000002</v>
      </c>
      <c r="K750" s="7">
        <v>2021</v>
      </c>
      <c r="L750" s="7" t="s">
        <v>16</v>
      </c>
      <c r="M750" s="8">
        <v>322.57733333333334</v>
      </c>
      <c r="N750" s="7">
        <v>4</v>
      </c>
      <c r="O750" t="s">
        <v>30</v>
      </c>
      <c r="P750" s="2">
        <f t="shared" si="56"/>
        <v>1290.3093333333334</v>
      </c>
      <c r="Q750" s="2">
        <f t="shared" si="57"/>
        <v>38709.279999999999</v>
      </c>
      <c r="R750" s="12">
        <f>VLOOKUP(O750,'YEARLY BUDGET'!A:B,2,FALSE)</f>
        <v>4200</v>
      </c>
      <c r="S750" s="27">
        <f t="shared" si="58"/>
        <v>-34509.279999999999</v>
      </c>
      <c r="T750" t="str">
        <f t="shared" si="59"/>
        <v>UNFAVORABLE</v>
      </c>
    </row>
    <row r="751" spans="1:20" x14ac:dyDescent="0.25">
      <c r="A751" s="4">
        <v>44348</v>
      </c>
      <c r="B751" s="5">
        <v>29.6</v>
      </c>
      <c r="C751" s="6">
        <v>0.16220000000000001</v>
      </c>
      <c r="D751" s="7" t="s">
        <v>5</v>
      </c>
      <c r="E751" s="8">
        <v>17979.565909090899</v>
      </c>
      <c r="F751" s="7">
        <v>6</v>
      </c>
      <c r="G751" s="7">
        <v>3</v>
      </c>
      <c r="H751" s="7" t="s">
        <v>43</v>
      </c>
      <c r="I751" s="8">
        <f t="shared" si="55"/>
        <v>18025.385909090899</v>
      </c>
      <c r="J751" s="9">
        <v>16.220000000000002</v>
      </c>
      <c r="K751" s="7">
        <v>2021</v>
      </c>
      <c r="L751" s="7" t="s">
        <v>16</v>
      </c>
      <c r="M751" s="8">
        <v>600.84619696969662</v>
      </c>
      <c r="N751" s="7">
        <v>9</v>
      </c>
      <c r="O751" t="s">
        <v>35</v>
      </c>
      <c r="P751" s="2">
        <f t="shared" si="56"/>
        <v>5407.6157727272694</v>
      </c>
      <c r="Q751" s="2">
        <f t="shared" si="57"/>
        <v>162228.47318181809</v>
      </c>
      <c r="R751" s="12">
        <f>VLOOKUP(O751,'YEARLY BUDGET'!A:B,2,FALSE)</f>
        <v>7800</v>
      </c>
      <c r="S751" s="27">
        <f t="shared" si="58"/>
        <v>-154428.47318181809</v>
      </c>
      <c r="T751" t="str">
        <f t="shared" si="59"/>
        <v>UNFAVORABLE</v>
      </c>
    </row>
    <row r="752" spans="1:20" x14ac:dyDescent="0.25">
      <c r="A752" s="4">
        <v>44348</v>
      </c>
      <c r="B752" s="5">
        <v>29.6</v>
      </c>
      <c r="C752" s="6">
        <v>0.16220000000000001</v>
      </c>
      <c r="D752" s="7" t="s">
        <v>6</v>
      </c>
      <c r="E752" s="8">
        <v>3.26</v>
      </c>
      <c r="F752" s="7">
        <v>6</v>
      </c>
      <c r="G752" s="7">
        <v>3</v>
      </c>
      <c r="H752" s="7" t="s">
        <v>43</v>
      </c>
      <c r="I752" s="8">
        <f t="shared" si="55"/>
        <v>49.080000000000005</v>
      </c>
      <c r="J752" s="9">
        <v>16.220000000000002</v>
      </c>
      <c r="K752" s="7">
        <v>2021</v>
      </c>
      <c r="L752" s="7" t="s">
        <v>16</v>
      </c>
      <c r="M752" s="8">
        <v>1.6360000000000001</v>
      </c>
      <c r="N752" s="7">
        <v>10</v>
      </c>
      <c r="O752" t="s">
        <v>35</v>
      </c>
      <c r="P752" s="2">
        <f t="shared" si="56"/>
        <v>16.36</v>
      </c>
      <c r="Q752" s="2">
        <f t="shared" si="57"/>
        <v>490.79999999999995</v>
      </c>
      <c r="R752" s="12">
        <f>VLOOKUP(O752,'YEARLY BUDGET'!A:B,2,FALSE)</f>
        <v>7800</v>
      </c>
      <c r="S752" s="27">
        <f t="shared" si="58"/>
        <v>7309.2</v>
      </c>
      <c r="T752" t="str">
        <f t="shared" si="59"/>
        <v>FAVORABLE</v>
      </c>
    </row>
    <row r="753" spans="1:20" x14ac:dyDescent="0.25">
      <c r="A753" s="4">
        <v>44378</v>
      </c>
      <c r="B753" s="5">
        <v>29.73</v>
      </c>
      <c r="C753" s="6">
        <v>0.13239999999999999</v>
      </c>
      <c r="D753" s="7" t="s">
        <v>3</v>
      </c>
      <c r="E753" s="8">
        <v>2497.6354545454501</v>
      </c>
      <c r="F753" s="7">
        <v>7</v>
      </c>
      <c r="G753" s="7">
        <v>5</v>
      </c>
      <c r="H753" s="7" t="s">
        <v>44</v>
      </c>
      <c r="I753" s="8">
        <f t="shared" si="55"/>
        <v>2540.6054545454499</v>
      </c>
      <c r="J753" s="9">
        <v>13.239999999999998</v>
      </c>
      <c r="K753" s="7">
        <v>2021</v>
      </c>
      <c r="L753" s="7" t="s">
        <v>18</v>
      </c>
      <c r="M753" s="8">
        <v>84.686848484848326</v>
      </c>
      <c r="N753" s="7">
        <v>8</v>
      </c>
      <c r="O753" t="s">
        <v>34</v>
      </c>
      <c r="P753" s="2">
        <f t="shared" si="56"/>
        <v>677.49478787878661</v>
      </c>
      <c r="Q753" s="2">
        <f t="shared" si="57"/>
        <v>20324.843636363599</v>
      </c>
      <c r="R753" s="12">
        <f>VLOOKUP(O753,'YEARLY BUDGET'!A:B,2,FALSE)</f>
        <v>61200</v>
      </c>
      <c r="S753" s="27">
        <f t="shared" si="58"/>
        <v>40875.156363636401</v>
      </c>
      <c r="T753" t="str">
        <f t="shared" si="59"/>
        <v>FAVORABLE</v>
      </c>
    </row>
    <row r="754" spans="1:20" x14ac:dyDescent="0.25">
      <c r="A754" s="4">
        <v>44378</v>
      </c>
      <c r="B754" s="5">
        <v>29.73</v>
      </c>
      <c r="C754" s="6">
        <v>0.13239999999999999</v>
      </c>
      <c r="D754" s="7" t="s">
        <v>4</v>
      </c>
      <c r="E754" s="8">
        <v>9450.8204545454591</v>
      </c>
      <c r="F754" s="7">
        <v>7</v>
      </c>
      <c r="G754" s="7">
        <v>5</v>
      </c>
      <c r="H754" s="7" t="s">
        <v>44</v>
      </c>
      <c r="I754" s="8">
        <f t="shared" si="55"/>
        <v>9493.7904545454585</v>
      </c>
      <c r="J754" s="9">
        <v>13.239999999999998</v>
      </c>
      <c r="K754" s="7">
        <v>2021</v>
      </c>
      <c r="L754" s="7" t="s">
        <v>18</v>
      </c>
      <c r="M754" s="8">
        <v>316.45968181818193</v>
      </c>
      <c r="N754" s="7">
        <v>6</v>
      </c>
      <c r="O754" t="s">
        <v>32</v>
      </c>
      <c r="P754" s="2">
        <f t="shared" si="56"/>
        <v>1898.7580909090916</v>
      </c>
      <c r="Q754" s="2">
        <f t="shared" si="57"/>
        <v>56962.742727272751</v>
      </c>
      <c r="R754" s="12">
        <f>VLOOKUP(O754,'YEARLY BUDGET'!A:B,2,FALSE)</f>
        <v>37500</v>
      </c>
      <c r="S754" s="27">
        <f t="shared" si="58"/>
        <v>-19462.742727272751</v>
      </c>
      <c r="T754" t="str">
        <f t="shared" si="59"/>
        <v>UNFAVORABLE</v>
      </c>
    </row>
    <row r="755" spans="1:20" x14ac:dyDescent="0.25">
      <c r="A755" s="4">
        <v>44378</v>
      </c>
      <c r="B755" s="5">
        <v>29.73</v>
      </c>
      <c r="C755" s="6">
        <v>0.13239999999999999</v>
      </c>
      <c r="D755" s="7" t="s">
        <v>5</v>
      </c>
      <c r="E755" s="8">
        <v>18818.5113636364</v>
      </c>
      <c r="F755" s="7">
        <v>7</v>
      </c>
      <c r="G755" s="7">
        <v>5</v>
      </c>
      <c r="H755" s="7" t="s">
        <v>44</v>
      </c>
      <c r="I755" s="8">
        <f t="shared" si="55"/>
        <v>18861.481363636402</v>
      </c>
      <c r="J755" s="9">
        <v>13.239999999999998</v>
      </c>
      <c r="K755" s="7">
        <v>2021</v>
      </c>
      <c r="L755" s="7" t="s">
        <v>18</v>
      </c>
      <c r="M755" s="8">
        <v>628.7160454545467</v>
      </c>
      <c r="N755" s="7">
        <v>4</v>
      </c>
      <c r="O755" t="s">
        <v>30</v>
      </c>
      <c r="P755" s="2">
        <f t="shared" si="56"/>
        <v>2514.8641818181868</v>
      </c>
      <c r="Q755" s="2">
        <f t="shared" si="57"/>
        <v>75445.925454545606</v>
      </c>
      <c r="R755" s="12">
        <f>VLOOKUP(O755,'YEARLY BUDGET'!A:B,2,FALSE)</f>
        <v>4200</v>
      </c>
      <c r="S755" s="27">
        <f t="shared" si="58"/>
        <v>-71245.925454545606</v>
      </c>
      <c r="T755" t="str">
        <f t="shared" si="59"/>
        <v>UNFAVORABLE</v>
      </c>
    </row>
    <row r="756" spans="1:20" x14ac:dyDescent="0.25">
      <c r="A756" s="4">
        <v>44378</v>
      </c>
      <c r="B756" s="5">
        <v>29.73</v>
      </c>
      <c r="C756" s="6">
        <v>0.13239999999999999</v>
      </c>
      <c r="D756" s="7" t="s">
        <v>6</v>
      </c>
      <c r="E756" s="8">
        <v>3.84</v>
      </c>
      <c r="F756" s="7">
        <v>7</v>
      </c>
      <c r="G756" s="7">
        <v>5</v>
      </c>
      <c r="H756" s="7" t="s">
        <v>44</v>
      </c>
      <c r="I756" s="8">
        <f t="shared" si="55"/>
        <v>46.81</v>
      </c>
      <c r="J756" s="9">
        <v>13.239999999999998</v>
      </c>
      <c r="K756" s="7">
        <v>2021</v>
      </c>
      <c r="L756" s="7" t="s">
        <v>18</v>
      </c>
      <c r="M756" s="8">
        <v>1.5603333333333333</v>
      </c>
      <c r="N756" s="7">
        <v>3</v>
      </c>
      <c r="O756" t="s">
        <v>29</v>
      </c>
      <c r="P756" s="2">
        <f t="shared" si="56"/>
        <v>4.681</v>
      </c>
      <c r="Q756" s="2">
        <f t="shared" si="57"/>
        <v>140.43</v>
      </c>
      <c r="R756" s="12">
        <f>VLOOKUP(O756,'YEARLY BUDGET'!A:B,2,FALSE)</f>
        <v>14750</v>
      </c>
      <c r="S756" s="27">
        <f t="shared" si="58"/>
        <v>14609.57</v>
      </c>
      <c r="T756" t="str">
        <f t="shared" si="59"/>
        <v>FAVORABLE</v>
      </c>
    </row>
    <row r="757" spans="1:20" x14ac:dyDescent="0.25">
      <c r="A757" s="4">
        <v>44409</v>
      </c>
      <c r="B757" s="5">
        <v>29.82</v>
      </c>
      <c r="C757" s="6">
        <v>0.3</v>
      </c>
      <c r="D757" s="7" t="s">
        <v>3</v>
      </c>
      <c r="E757" s="8">
        <v>2602.9919047619101</v>
      </c>
      <c r="F757" s="7">
        <v>8</v>
      </c>
      <c r="G757" s="7">
        <v>1</v>
      </c>
      <c r="H757" s="7" t="s">
        <v>45</v>
      </c>
      <c r="I757" s="8">
        <f t="shared" si="55"/>
        <v>2662.8119047619102</v>
      </c>
      <c r="J757" s="9">
        <v>30</v>
      </c>
      <c r="K757" s="7">
        <v>2021</v>
      </c>
      <c r="L757" s="7" t="s">
        <v>14</v>
      </c>
      <c r="M757" s="8">
        <v>88.760396825397009</v>
      </c>
      <c r="N757" s="7">
        <v>9</v>
      </c>
      <c r="O757" t="s">
        <v>35</v>
      </c>
      <c r="P757" s="2">
        <f t="shared" si="56"/>
        <v>798.84357142857311</v>
      </c>
      <c r="Q757" s="2">
        <f t="shared" si="57"/>
        <v>23965.307142857193</v>
      </c>
      <c r="R757" s="12">
        <f>VLOOKUP(O757,'YEARLY BUDGET'!A:B,2,FALSE)</f>
        <v>7800</v>
      </c>
      <c r="S757" s="27">
        <f t="shared" si="58"/>
        <v>-16165.307142857193</v>
      </c>
      <c r="T757" t="str">
        <f t="shared" si="59"/>
        <v>UNFAVORABLE</v>
      </c>
    </row>
    <row r="758" spans="1:20" x14ac:dyDescent="0.25">
      <c r="A758" s="4">
        <v>44409</v>
      </c>
      <c r="B758" s="5">
        <v>29.82</v>
      </c>
      <c r="C758" s="6">
        <v>0.3</v>
      </c>
      <c r="D758" s="7" t="s">
        <v>4</v>
      </c>
      <c r="E758" s="8">
        <v>9370.1385714285698</v>
      </c>
      <c r="F758" s="7">
        <v>8</v>
      </c>
      <c r="G758" s="7">
        <v>1</v>
      </c>
      <c r="H758" s="7" t="s">
        <v>45</v>
      </c>
      <c r="I758" s="8">
        <f t="shared" si="55"/>
        <v>9429.9585714285695</v>
      </c>
      <c r="J758" s="9">
        <v>30</v>
      </c>
      <c r="K758" s="7">
        <v>2021</v>
      </c>
      <c r="L758" s="7" t="s">
        <v>14</v>
      </c>
      <c r="M758" s="8">
        <v>314.33195238095232</v>
      </c>
      <c r="N758" s="7">
        <v>5</v>
      </c>
      <c r="O758" t="s">
        <v>31</v>
      </c>
      <c r="P758" s="2">
        <f t="shared" si="56"/>
        <v>1571.6597619047616</v>
      </c>
      <c r="Q758" s="2">
        <f t="shared" si="57"/>
        <v>47149.792857142849</v>
      </c>
      <c r="R758" s="12">
        <f>VLOOKUP(O758,'YEARLY BUDGET'!A:B,2,FALSE)</f>
        <v>82000</v>
      </c>
      <c r="S758" s="27">
        <f t="shared" si="58"/>
        <v>34850.207142857151</v>
      </c>
      <c r="T758" t="str">
        <f t="shared" si="59"/>
        <v>FAVORABLE</v>
      </c>
    </row>
    <row r="759" spans="1:20" x14ac:dyDescent="0.25">
      <c r="A759" s="4">
        <v>44409</v>
      </c>
      <c r="B759" s="5">
        <v>29.82</v>
      </c>
      <c r="C759" s="6">
        <v>0.3</v>
      </c>
      <c r="D759" s="7" t="s">
        <v>5</v>
      </c>
      <c r="E759" s="8">
        <v>19141.296666666702</v>
      </c>
      <c r="F759" s="7">
        <v>8</v>
      </c>
      <c r="G759" s="7">
        <v>1</v>
      </c>
      <c r="H759" s="7" t="s">
        <v>45</v>
      </c>
      <c r="I759" s="8">
        <f t="shared" si="55"/>
        <v>19201.116666666701</v>
      </c>
      <c r="J759" s="9">
        <v>30</v>
      </c>
      <c r="K759" s="7">
        <v>2021</v>
      </c>
      <c r="L759" s="7" t="s">
        <v>14</v>
      </c>
      <c r="M759" s="8">
        <v>640.03722222222336</v>
      </c>
      <c r="N759" s="7">
        <v>10</v>
      </c>
      <c r="O759" t="s">
        <v>35</v>
      </c>
      <c r="P759" s="2">
        <f t="shared" si="56"/>
        <v>6400.3722222222332</v>
      </c>
      <c r="Q759" s="2">
        <f t="shared" si="57"/>
        <v>192011.16666666701</v>
      </c>
      <c r="R759" s="12">
        <f>VLOOKUP(O759,'YEARLY BUDGET'!A:B,2,FALSE)</f>
        <v>7800</v>
      </c>
      <c r="S759" s="27">
        <f t="shared" si="58"/>
        <v>-184211.16666666701</v>
      </c>
      <c r="T759" t="str">
        <f t="shared" si="59"/>
        <v>UNFAVORABLE</v>
      </c>
    </row>
    <row r="760" spans="1:20" x14ac:dyDescent="0.25">
      <c r="A760" s="4">
        <v>44409</v>
      </c>
      <c r="B760" s="5">
        <v>29.82</v>
      </c>
      <c r="C760" s="6">
        <v>0.3</v>
      </c>
      <c r="D760" s="7" t="s">
        <v>6</v>
      </c>
      <c r="E760" s="8">
        <v>4.07</v>
      </c>
      <c r="F760" s="7">
        <v>8</v>
      </c>
      <c r="G760" s="7">
        <v>1</v>
      </c>
      <c r="H760" s="7" t="s">
        <v>45</v>
      </c>
      <c r="I760" s="8">
        <f t="shared" si="55"/>
        <v>63.89</v>
      </c>
      <c r="J760" s="9">
        <v>30</v>
      </c>
      <c r="K760" s="7">
        <v>2021</v>
      </c>
      <c r="L760" s="7" t="s">
        <v>14</v>
      </c>
      <c r="M760" s="8">
        <v>2.1296666666666666</v>
      </c>
      <c r="N760" s="7">
        <v>10</v>
      </c>
      <c r="O760" t="s">
        <v>35</v>
      </c>
      <c r="P760" s="2">
        <f t="shared" si="56"/>
        <v>21.296666666666667</v>
      </c>
      <c r="Q760" s="2">
        <f t="shared" si="57"/>
        <v>638.9</v>
      </c>
      <c r="R760" s="12">
        <f>VLOOKUP(O760,'YEARLY BUDGET'!A:B,2,FALSE)</f>
        <v>7800</v>
      </c>
      <c r="S760" s="27">
        <f t="shared" si="58"/>
        <v>7161.1</v>
      </c>
      <c r="T760" t="str">
        <f t="shared" si="59"/>
        <v>FAVORABLE</v>
      </c>
    </row>
    <row r="761" spans="1:20" x14ac:dyDescent="0.25">
      <c r="A761" s="4">
        <v>44440</v>
      </c>
      <c r="B761" s="5">
        <v>29.98</v>
      </c>
      <c r="C761" s="6">
        <v>0.23499999999999999</v>
      </c>
      <c r="D761" s="7" t="s">
        <v>3</v>
      </c>
      <c r="E761" s="8">
        <v>2834.5568181818198</v>
      </c>
      <c r="F761" s="7">
        <v>9</v>
      </c>
      <c r="G761" s="7">
        <v>4</v>
      </c>
      <c r="H761" s="7" t="s">
        <v>46</v>
      </c>
      <c r="I761" s="8">
        <f t="shared" si="55"/>
        <v>2888.0368181818199</v>
      </c>
      <c r="J761" s="9">
        <v>23.5</v>
      </c>
      <c r="K761" s="7">
        <v>2021</v>
      </c>
      <c r="L761" s="7" t="s">
        <v>17</v>
      </c>
      <c r="M761" s="8">
        <v>96.267893939394</v>
      </c>
      <c r="N761" s="7">
        <v>2</v>
      </c>
      <c r="O761" t="s">
        <v>28</v>
      </c>
      <c r="P761" s="2">
        <f t="shared" si="56"/>
        <v>192.535787878788</v>
      </c>
      <c r="Q761" s="2">
        <f t="shared" si="57"/>
        <v>5776.0736363636397</v>
      </c>
      <c r="R761" s="12">
        <f>VLOOKUP(O761,'YEARLY BUDGET'!A:B,2,FALSE)</f>
        <v>16500</v>
      </c>
      <c r="S761" s="27">
        <f t="shared" si="58"/>
        <v>10723.926363636361</v>
      </c>
      <c r="T761" t="str">
        <f t="shared" si="59"/>
        <v>FAVORABLE</v>
      </c>
    </row>
    <row r="762" spans="1:20" x14ac:dyDescent="0.25">
      <c r="A762" s="4">
        <v>44440</v>
      </c>
      <c r="B762" s="5">
        <v>29.98</v>
      </c>
      <c r="C762" s="6">
        <v>0.23499999999999999</v>
      </c>
      <c r="D762" s="7" t="s">
        <v>4</v>
      </c>
      <c r="E762" s="8">
        <v>9324.7095454545506</v>
      </c>
      <c r="F762" s="7">
        <v>9</v>
      </c>
      <c r="G762" s="7">
        <v>4</v>
      </c>
      <c r="H762" s="7" t="s">
        <v>46</v>
      </c>
      <c r="I762" s="8">
        <f t="shared" si="55"/>
        <v>9378.1895454545502</v>
      </c>
      <c r="J762" s="9">
        <v>23.5</v>
      </c>
      <c r="K762" s="7">
        <v>2021</v>
      </c>
      <c r="L762" s="7" t="s">
        <v>17</v>
      </c>
      <c r="M762" s="8">
        <v>312.60631818181832</v>
      </c>
      <c r="N762" s="7">
        <v>5</v>
      </c>
      <c r="O762" t="s">
        <v>31</v>
      </c>
      <c r="P762" s="2">
        <f t="shared" si="56"/>
        <v>1563.0315909090916</v>
      </c>
      <c r="Q762" s="2">
        <f t="shared" si="57"/>
        <v>46890.947727272745</v>
      </c>
      <c r="R762" s="12">
        <f>VLOOKUP(O762,'YEARLY BUDGET'!A:B,2,FALSE)</f>
        <v>82000</v>
      </c>
      <c r="S762" s="27">
        <f t="shared" si="58"/>
        <v>35109.052272727255</v>
      </c>
      <c r="T762" t="str">
        <f t="shared" si="59"/>
        <v>FAVORABLE</v>
      </c>
    </row>
    <row r="763" spans="1:20" x14ac:dyDescent="0.25">
      <c r="A763" s="4">
        <v>44440</v>
      </c>
      <c r="B763" s="5">
        <v>29.98</v>
      </c>
      <c r="C763" s="6">
        <v>0.23499999999999999</v>
      </c>
      <c r="D763" s="7" t="s">
        <v>5</v>
      </c>
      <c r="E763" s="8">
        <v>19376.875</v>
      </c>
      <c r="F763" s="7">
        <v>9</v>
      </c>
      <c r="G763" s="7">
        <v>4</v>
      </c>
      <c r="H763" s="7" t="s">
        <v>46</v>
      </c>
      <c r="I763" s="8">
        <f t="shared" si="55"/>
        <v>19430.355</v>
      </c>
      <c r="J763" s="9">
        <v>23.5</v>
      </c>
      <c r="K763" s="7">
        <v>2021</v>
      </c>
      <c r="L763" s="7" t="s">
        <v>17</v>
      </c>
      <c r="M763" s="8">
        <v>647.67849999999999</v>
      </c>
      <c r="N763" s="7">
        <v>8</v>
      </c>
      <c r="O763" t="s">
        <v>34</v>
      </c>
      <c r="P763" s="2">
        <f t="shared" si="56"/>
        <v>5181.4279999999999</v>
      </c>
      <c r="Q763" s="2">
        <f t="shared" si="57"/>
        <v>155442.84</v>
      </c>
      <c r="R763" s="12">
        <f>VLOOKUP(O763,'YEARLY BUDGET'!A:B,2,FALSE)</f>
        <v>61200</v>
      </c>
      <c r="S763" s="27">
        <f t="shared" si="58"/>
        <v>-94242.84</v>
      </c>
      <c r="T763" t="str">
        <f t="shared" si="59"/>
        <v>UNFAVORABLE</v>
      </c>
    </row>
    <row r="764" spans="1:20" x14ac:dyDescent="0.25">
      <c r="A764" s="4">
        <v>44440</v>
      </c>
      <c r="B764" s="5">
        <v>29.98</v>
      </c>
      <c r="C764" s="6">
        <v>0.23499999999999999</v>
      </c>
      <c r="D764" s="7" t="s">
        <v>6</v>
      </c>
      <c r="E764" s="8">
        <v>5.16</v>
      </c>
      <c r="F764" s="7">
        <v>9</v>
      </c>
      <c r="G764" s="7">
        <v>4</v>
      </c>
      <c r="H764" s="7" t="s">
        <v>46</v>
      </c>
      <c r="I764" s="8">
        <f t="shared" si="55"/>
        <v>58.64</v>
      </c>
      <c r="J764" s="9">
        <v>23.5</v>
      </c>
      <c r="K764" s="7">
        <v>2021</v>
      </c>
      <c r="L764" s="7" t="s">
        <v>17</v>
      </c>
      <c r="M764" s="8">
        <v>1.9546666666666668</v>
      </c>
      <c r="N764" s="7">
        <v>3</v>
      </c>
      <c r="O764" t="s">
        <v>29</v>
      </c>
      <c r="P764" s="2">
        <f t="shared" si="56"/>
        <v>5.8640000000000008</v>
      </c>
      <c r="Q764" s="2">
        <f t="shared" si="57"/>
        <v>175.92000000000002</v>
      </c>
      <c r="R764" s="12">
        <f>VLOOKUP(O764,'YEARLY BUDGET'!A:B,2,FALSE)</f>
        <v>14750</v>
      </c>
      <c r="S764" s="27">
        <f t="shared" si="58"/>
        <v>14574.08</v>
      </c>
      <c r="T764" t="str">
        <f t="shared" si="59"/>
        <v>FAVORABLE</v>
      </c>
    </row>
    <row r="765" spans="1:20" x14ac:dyDescent="0.25">
      <c r="A765" s="4">
        <v>44470</v>
      </c>
      <c r="B765" s="5">
        <v>30.11</v>
      </c>
      <c r="C765" s="6">
        <v>0.19520000000000001</v>
      </c>
      <c r="D765" s="7" t="s">
        <v>3</v>
      </c>
      <c r="E765" s="8">
        <v>2934.39380952381</v>
      </c>
      <c r="F765" s="7">
        <v>10</v>
      </c>
      <c r="G765" s="7">
        <v>6</v>
      </c>
      <c r="H765" s="7" t="s">
        <v>47</v>
      </c>
      <c r="I765" s="8">
        <f t="shared" si="55"/>
        <v>2984.0238095238101</v>
      </c>
      <c r="J765" s="9">
        <v>19.52</v>
      </c>
      <c r="K765" s="7">
        <v>2021</v>
      </c>
      <c r="L765" s="7" t="s">
        <v>19</v>
      </c>
      <c r="M765" s="8">
        <v>99.467460317460336</v>
      </c>
      <c r="N765" s="7">
        <v>10</v>
      </c>
      <c r="O765" t="s">
        <v>35</v>
      </c>
      <c r="P765" s="2">
        <f t="shared" si="56"/>
        <v>994.67460317460336</v>
      </c>
      <c r="Q765" s="2">
        <f t="shared" si="57"/>
        <v>29840.238095238099</v>
      </c>
      <c r="R765" s="12">
        <f>VLOOKUP(O765,'YEARLY BUDGET'!A:B,2,FALSE)</f>
        <v>7800</v>
      </c>
      <c r="S765" s="27">
        <f t="shared" si="58"/>
        <v>-22040.238095238099</v>
      </c>
      <c r="T765" t="str">
        <f t="shared" si="59"/>
        <v>UNFAVORABLE</v>
      </c>
    </row>
    <row r="766" spans="1:20" x14ac:dyDescent="0.25">
      <c r="A766" s="4">
        <v>44470</v>
      </c>
      <c r="B766" s="5">
        <v>30.11</v>
      </c>
      <c r="C766" s="6">
        <v>0.19520000000000001</v>
      </c>
      <c r="D766" s="7" t="s">
        <v>4</v>
      </c>
      <c r="E766" s="8">
        <v>9829.2190476190499</v>
      </c>
      <c r="F766" s="7">
        <v>10</v>
      </c>
      <c r="G766" s="7">
        <v>6</v>
      </c>
      <c r="H766" s="7" t="s">
        <v>47</v>
      </c>
      <c r="I766" s="8">
        <f t="shared" si="55"/>
        <v>9878.8490476190509</v>
      </c>
      <c r="J766" s="9">
        <v>19.52</v>
      </c>
      <c r="K766" s="7">
        <v>2021</v>
      </c>
      <c r="L766" s="7" t="s">
        <v>19</v>
      </c>
      <c r="M766" s="8">
        <v>329.29496825396836</v>
      </c>
      <c r="N766" s="7">
        <v>1</v>
      </c>
      <c r="O766" t="s">
        <v>27</v>
      </c>
      <c r="P766" s="2">
        <f t="shared" si="56"/>
        <v>329.29496825396836</v>
      </c>
      <c r="Q766" s="2">
        <f t="shared" si="57"/>
        <v>9878.8490476190509</v>
      </c>
      <c r="R766" s="12">
        <f>VLOOKUP(O766,'YEARLY BUDGET'!A:B,2,FALSE)</f>
        <v>28000</v>
      </c>
      <c r="S766" s="27">
        <f t="shared" si="58"/>
        <v>18121.150952380951</v>
      </c>
      <c r="T766" t="str">
        <f t="shared" si="59"/>
        <v>FAVORABLE</v>
      </c>
    </row>
    <row r="767" spans="1:20" x14ac:dyDescent="0.25">
      <c r="A767" s="4">
        <v>44470</v>
      </c>
      <c r="B767" s="5">
        <v>30.11</v>
      </c>
      <c r="C767" s="6">
        <v>0.19520000000000001</v>
      </c>
      <c r="D767" s="7" t="s">
        <v>5</v>
      </c>
      <c r="E767" s="8">
        <v>19362.392857142899</v>
      </c>
      <c r="F767" s="7">
        <v>10</v>
      </c>
      <c r="G767" s="7">
        <v>6</v>
      </c>
      <c r="H767" s="7" t="s">
        <v>47</v>
      </c>
      <c r="I767" s="8">
        <f t="shared" si="55"/>
        <v>19412.0228571429</v>
      </c>
      <c r="J767" s="9">
        <v>19.52</v>
      </c>
      <c r="K767" s="7">
        <v>2021</v>
      </c>
      <c r="L767" s="7" t="s">
        <v>19</v>
      </c>
      <c r="M767" s="8">
        <v>647.06742857143001</v>
      </c>
      <c r="N767" s="7">
        <v>8</v>
      </c>
      <c r="O767" t="s">
        <v>34</v>
      </c>
      <c r="P767" s="2">
        <f t="shared" si="56"/>
        <v>5176.5394285714401</v>
      </c>
      <c r="Q767" s="2">
        <f t="shared" si="57"/>
        <v>155296.1828571432</v>
      </c>
      <c r="R767" s="12">
        <f>VLOOKUP(O767,'YEARLY BUDGET'!A:B,2,FALSE)</f>
        <v>61200</v>
      </c>
      <c r="S767" s="27">
        <f t="shared" si="58"/>
        <v>-94096.182857143198</v>
      </c>
      <c r="T767" t="str">
        <f t="shared" si="59"/>
        <v>UNFAVORABLE</v>
      </c>
    </row>
    <row r="768" spans="1:20" x14ac:dyDescent="0.25">
      <c r="A768" s="4">
        <v>44470</v>
      </c>
      <c r="B768" s="5">
        <v>30.11</v>
      </c>
      <c r="C768" s="6">
        <v>0.19520000000000001</v>
      </c>
      <c r="D768" s="7" t="s">
        <v>6</v>
      </c>
      <c r="E768" s="8">
        <v>5.51</v>
      </c>
      <c r="F768" s="7">
        <v>10</v>
      </c>
      <c r="G768" s="7">
        <v>6</v>
      </c>
      <c r="H768" s="7" t="s">
        <v>47</v>
      </c>
      <c r="I768" s="8">
        <f t="shared" si="55"/>
        <v>55.14</v>
      </c>
      <c r="J768" s="9">
        <v>19.52</v>
      </c>
      <c r="K768" s="7">
        <v>2021</v>
      </c>
      <c r="L768" s="7" t="s">
        <v>19</v>
      </c>
      <c r="M768" s="8">
        <v>1.8380000000000001</v>
      </c>
      <c r="N768" s="7">
        <v>1</v>
      </c>
      <c r="O768" t="s">
        <v>27</v>
      </c>
      <c r="P768" s="2">
        <f t="shared" si="56"/>
        <v>1.8380000000000001</v>
      </c>
      <c r="Q768" s="2">
        <f t="shared" si="57"/>
        <v>55.14</v>
      </c>
      <c r="R768" s="12">
        <f>VLOOKUP(O768,'YEARLY BUDGET'!A:B,2,FALSE)</f>
        <v>28000</v>
      </c>
      <c r="S768" s="27">
        <f t="shared" si="58"/>
        <v>27944.86</v>
      </c>
      <c r="T768" t="str">
        <f t="shared" si="59"/>
        <v>FAVORABLE</v>
      </c>
    </row>
    <row r="769" spans="1:20" x14ac:dyDescent="0.25">
      <c r="A769" s="4">
        <v>44501</v>
      </c>
      <c r="B769" s="5">
        <v>30.18</v>
      </c>
      <c r="C769" s="6">
        <v>0.28849999999999998</v>
      </c>
      <c r="D769" s="7" t="s">
        <v>3</v>
      </c>
      <c r="E769" s="8">
        <v>2636.4522727272702</v>
      </c>
      <c r="F769" s="7">
        <v>11</v>
      </c>
      <c r="G769" s="7">
        <v>2</v>
      </c>
      <c r="H769" s="7" t="s">
        <v>48</v>
      </c>
      <c r="I769" s="8">
        <f t="shared" si="55"/>
        <v>2695.4822727272699</v>
      </c>
      <c r="J769" s="9">
        <v>28.849999999999998</v>
      </c>
      <c r="K769" s="7">
        <v>2021</v>
      </c>
      <c r="L769" s="7" t="s">
        <v>15</v>
      </c>
      <c r="M769" s="8">
        <v>89.849409090908992</v>
      </c>
      <c r="N769" s="7">
        <v>4</v>
      </c>
      <c r="O769" t="s">
        <v>30</v>
      </c>
      <c r="P769" s="2">
        <f t="shared" si="56"/>
        <v>359.39763636363597</v>
      </c>
      <c r="Q769" s="2">
        <f t="shared" si="57"/>
        <v>10781.92909090908</v>
      </c>
      <c r="R769" s="12">
        <f>VLOOKUP(O769,'YEARLY BUDGET'!A:B,2,FALSE)</f>
        <v>4200</v>
      </c>
      <c r="S769" s="27">
        <f t="shared" si="58"/>
        <v>-6581.9290909090796</v>
      </c>
      <c r="T769" t="str">
        <f t="shared" si="59"/>
        <v>UNFAVORABLE</v>
      </c>
    </row>
    <row r="770" spans="1:20" x14ac:dyDescent="0.25">
      <c r="A770" s="4">
        <v>44501</v>
      </c>
      <c r="B770" s="5">
        <v>30.18</v>
      </c>
      <c r="C770" s="6">
        <v>0.28849999999999998</v>
      </c>
      <c r="D770" s="7" t="s">
        <v>4</v>
      </c>
      <c r="E770" s="8">
        <v>9728.9045454545394</v>
      </c>
      <c r="F770" s="7">
        <v>11</v>
      </c>
      <c r="G770" s="7">
        <v>2</v>
      </c>
      <c r="H770" s="7" t="s">
        <v>48</v>
      </c>
      <c r="I770" s="8">
        <f t="shared" si="55"/>
        <v>9787.9345454545401</v>
      </c>
      <c r="J770" s="9">
        <v>28.849999999999998</v>
      </c>
      <c r="K770" s="7">
        <v>2021</v>
      </c>
      <c r="L770" s="7" t="s">
        <v>15</v>
      </c>
      <c r="M770" s="8">
        <v>326.26448484848464</v>
      </c>
      <c r="N770" s="7">
        <v>9</v>
      </c>
      <c r="O770" t="s">
        <v>35</v>
      </c>
      <c r="P770" s="2">
        <f t="shared" si="56"/>
        <v>2936.3803636363618</v>
      </c>
      <c r="Q770" s="2">
        <f t="shared" si="57"/>
        <v>88091.410909090861</v>
      </c>
      <c r="R770" s="12">
        <f>VLOOKUP(O770,'YEARLY BUDGET'!A:B,2,FALSE)</f>
        <v>7800</v>
      </c>
      <c r="S770" s="27">
        <f t="shared" si="58"/>
        <v>-80291.410909090861</v>
      </c>
      <c r="T770" t="str">
        <f t="shared" si="59"/>
        <v>UNFAVORABLE</v>
      </c>
    </row>
    <row r="771" spans="1:20" x14ac:dyDescent="0.25">
      <c r="A771" s="4">
        <v>44501</v>
      </c>
      <c r="B771" s="5">
        <v>30.18</v>
      </c>
      <c r="C771" s="6">
        <v>0.28849999999999998</v>
      </c>
      <c r="D771" s="7" t="s">
        <v>5</v>
      </c>
      <c r="E771" s="8">
        <v>19932.8631818182</v>
      </c>
      <c r="F771" s="7">
        <v>11</v>
      </c>
      <c r="G771" s="7">
        <v>2</v>
      </c>
      <c r="H771" s="7" t="s">
        <v>48</v>
      </c>
      <c r="I771" s="8">
        <f t="shared" ref="I771:I834" si="60" xml:space="preserve"> E771+J771+B771</f>
        <v>19991.893181818199</v>
      </c>
      <c r="J771" s="9">
        <v>28.849999999999998</v>
      </c>
      <c r="K771" s="7">
        <v>2021</v>
      </c>
      <c r="L771" s="7" t="s">
        <v>15</v>
      </c>
      <c r="M771" s="8">
        <v>666.39643939394</v>
      </c>
      <c r="N771" s="7">
        <v>1</v>
      </c>
      <c r="O771" t="s">
        <v>27</v>
      </c>
      <c r="P771" s="2">
        <f t="shared" ref="P771:P834" si="61">M771*N771</f>
        <v>666.39643939394</v>
      </c>
      <c r="Q771" s="2">
        <f t="shared" ref="Q771:Q834" si="62">P771*30</f>
        <v>19991.893181818199</v>
      </c>
      <c r="R771" s="12">
        <f>VLOOKUP(O771,'YEARLY BUDGET'!A:B,2,FALSE)</f>
        <v>28000</v>
      </c>
      <c r="S771" s="27">
        <f t="shared" ref="S771:S834" si="63">R771-Q771</f>
        <v>8008.1068181818009</v>
      </c>
      <c r="T771" t="str">
        <f t="shared" ref="T771:T834" si="64">IF(S771&lt;0, "UNFAVORABLE","FAVORABLE")</f>
        <v>FAVORABLE</v>
      </c>
    </row>
    <row r="772" spans="1:20" x14ac:dyDescent="0.25">
      <c r="A772" s="4">
        <v>44501</v>
      </c>
      <c r="B772" s="5">
        <v>30.18</v>
      </c>
      <c r="C772" s="6">
        <v>0.28849999999999998</v>
      </c>
      <c r="D772" s="7" t="s">
        <v>6</v>
      </c>
      <c r="E772" s="8">
        <v>5.05</v>
      </c>
      <c r="F772" s="7">
        <v>11</v>
      </c>
      <c r="G772" s="7">
        <v>2</v>
      </c>
      <c r="H772" s="7" t="s">
        <v>48</v>
      </c>
      <c r="I772" s="8">
        <f t="shared" si="60"/>
        <v>64.08</v>
      </c>
      <c r="J772" s="9">
        <v>28.849999999999998</v>
      </c>
      <c r="K772" s="7">
        <v>2021</v>
      </c>
      <c r="L772" s="7" t="s">
        <v>15</v>
      </c>
      <c r="M772" s="8">
        <v>2.1360000000000001</v>
      </c>
      <c r="N772" s="7">
        <v>9</v>
      </c>
      <c r="O772" t="s">
        <v>35</v>
      </c>
      <c r="P772" s="2">
        <f t="shared" si="61"/>
        <v>19.224</v>
      </c>
      <c r="Q772" s="2">
        <f t="shared" si="62"/>
        <v>576.72</v>
      </c>
      <c r="R772" s="12">
        <f>VLOOKUP(O772,'YEARLY BUDGET'!A:B,2,FALSE)</f>
        <v>7800</v>
      </c>
      <c r="S772" s="27">
        <f t="shared" si="63"/>
        <v>7223.28</v>
      </c>
      <c r="T772" t="str">
        <f t="shared" si="64"/>
        <v>FAVORABLE</v>
      </c>
    </row>
    <row r="773" spans="1:20" x14ac:dyDescent="0.25">
      <c r="A773" s="4">
        <v>44531</v>
      </c>
      <c r="B773" s="5">
        <v>30.34</v>
      </c>
      <c r="C773" s="6">
        <v>0.1719</v>
      </c>
      <c r="D773" s="7" t="s">
        <v>3</v>
      </c>
      <c r="E773" s="8">
        <v>2695.5314285714298</v>
      </c>
      <c r="F773" s="7">
        <v>12</v>
      </c>
      <c r="G773" s="7">
        <v>4</v>
      </c>
      <c r="H773" s="7" t="s">
        <v>49</v>
      </c>
      <c r="I773" s="8">
        <f t="shared" si="60"/>
        <v>2743.06142857143</v>
      </c>
      <c r="J773" s="9">
        <v>17.190000000000001</v>
      </c>
      <c r="K773" s="7">
        <v>2021</v>
      </c>
      <c r="L773" s="7" t="s">
        <v>17</v>
      </c>
      <c r="M773" s="8">
        <v>91.435380952380996</v>
      </c>
      <c r="N773" s="7">
        <v>3</v>
      </c>
      <c r="O773" t="s">
        <v>29</v>
      </c>
      <c r="P773" s="2">
        <f t="shared" si="61"/>
        <v>274.30614285714296</v>
      </c>
      <c r="Q773" s="2">
        <f t="shared" si="62"/>
        <v>8229.1842857142892</v>
      </c>
      <c r="R773" s="12">
        <f>VLOOKUP(O773,'YEARLY BUDGET'!A:B,2,FALSE)</f>
        <v>14750</v>
      </c>
      <c r="S773" s="27">
        <f t="shared" si="63"/>
        <v>6520.8157142857108</v>
      </c>
      <c r="T773" t="str">
        <f t="shared" si="64"/>
        <v>FAVORABLE</v>
      </c>
    </row>
    <row r="774" spans="1:20" x14ac:dyDescent="0.25">
      <c r="A774" s="4">
        <v>44531</v>
      </c>
      <c r="B774" s="5">
        <v>30.34</v>
      </c>
      <c r="C774" s="6">
        <v>0.1719</v>
      </c>
      <c r="D774" s="7" t="s">
        <v>4</v>
      </c>
      <c r="E774" s="8">
        <v>9551.18</v>
      </c>
      <c r="F774" s="7">
        <v>12</v>
      </c>
      <c r="G774" s="7">
        <v>4</v>
      </c>
      <c r="H774" s="7" t="s">
        <v>49</v>
      </c>
      <c r="I774" s="8">
        <f t="shared" si="60"/>
        <v>9598.7100000000009</v>
      </c>
      <c r="J774" s="9">
        <v>17.190000000000001</v>
      </c>
      <c r="K774" s="7">
        <v>2021</v>
      </c>
      <c r="L774" s="7" t="s">
        <v>17</v>
      </c>
      <c r="M774" s="8">
        <v>319.95700000000005</v>
      </c>
      <c r="N774" s="7">
        <v>9</v>
      </c>
      <c r="O774" t="s">
        <v>35</v>
      </c>
      <c r="P774" s="2">
        <f t="shared" si="61"/>
        <v>2879.6130000000003</v>
      </c>
      <c r="Q774" s="2">
        <f t="shared" si="62"/>
        <v>86388.390000000014</v>
      </c>
      <c r="R774" s="12">
        <f>VLOOKUP(O774,'YEARLY BUDGET'!A:B,2,FALSE)</f>
        <v>7800</v>
      </c>
      <c r="S774" s="27">
        <f t="shared" si="63"/>
        <v>-78588.390000000014</v>
      </c>
      <c r="T774" t="str">
        <f t="shared" si="64"/>
        <v>UNFAVORABLE</v>
      </c>
    </row>
    <row r="775" spans="1:20" x14ac:dyDescent="0.25">
      <c r="A775" s="4">
        <v>44531</v>
      </c>
      <c r="B775" s="5">
        <v>30.34</v>
      </c>
      <c r="C775" s="6">
        <v>0.1719</v>
      </c>
      <c r="D775" s="7" t="s">
        <v>5</v>
      </c>
      <c r="E775" s="8">
        <v>20015.548571428601</v>
      </c>
      <c r="F775" s="7">
        <v>12</v>
      </c>
      <c r="G775" s="7">
        <v>4</v>
      </c>
      <c r="H775" s="7" t="s">
        <v>49</v>
      </c>
      <c r="I775" s="8">
        <f t="shared" si="60"/>
        <v>20063.078571428599</v>
      </c>
      <c r="J775" s="9">
        <v>17.190000000000001</v>
      </c>
      <c r="K775" s="7">
        <v>2021</v>
      </c>
      <c r="L775" s="7" t="s">
        <v>17</v>
      </c>
      <c r="M775" s="8">
        <v>668.76928571428664</v>
      </c>
      <c r="N775" s="7">
        <v>10</v>
      </c>
      <c r="O775" t="s">
        <v>35</v>
      </c>
      <c r="P775" s="2">
        <f t="shared" si="61"/>
        <v>6687.6928571428662</v>
      </c>
      <c r="Q775" s="2">
        <f t="shared" si="62"/>
        <v>200630.78571428597</v>
      </c>
      <c r="R775" s="12">
        <f>VLOOKUP(O775,'YEARLY BUDGET'!A:B,2,FALSE)</f>
        <v>7800</v>
      </c>
      <c r="S775" s="27">
        <f t="shared" si="63"/>
        <v>-192830.78571428597</v>
      </c>
      <c r="T775" t="str">
        <f t="shared" si="64"/>
        <v>UNFAVORABLE</v>
      </c>
    </row>
    <row r="776" spans="1:20" x14ac:dyDescent="0.25">
      <c r="A776" s="4">
        <v>44531</v>
      </c>
      <c r="B776" s="5">
        <v>30.34</v>
      </c>
      <c r="C776" s="6">
        <v>0.1719</v>
      </c>
      <c r="D776" s="7" t="s">
        <v>6</v>
      </c>
      <c r="E776" s="8">
        <v>3.76</v>
      </c>
      <c r="F776" s="7">
        <v>12</v>
      </c>
      <c r="G776" s="7">
        <v>4</v>
      </c>
      <c r="H776" s="7" t="s">
        <v>49</v>
      </c>
      <c r="I776" s="8">
        <f t="shared" si="60"/>
        <v>51.290000000000006</v>
      </c>
      <c r="J776" s="9">
        <v>17.190000000000001</v>
      </c>
      <c r="K776" s="7">
        <v>2021</v>
      </c>
      <c r="L776" s="7" t="s">
        <v>17</v>
      </c>
      <c r="M776" s="8">
        <v>1.7096666666666669</v>
      </c>
      <c r="N776" s="7">
        <v>9</v>
      </c>
      <c r="O776" t="s">
        <v>35</v>
      </c>
      <c r="P776" s="2">
        <f t="shared" si="61"/>
        <v>15.387000000000002</v>
      </c>
      <c r="Q776" s="2">
        <f t="shared" si="62"/>
        <v>461.61000000000007</v>
      </c>
      <c r="R776" s="12">
        <f>VLOOKUP(O776,'YEARLY BUDGET'!A:B,2,FALSE)</f>
        <v>7800</v>
      </c>
      <c r="S776" s="27">
        <f t="shared" si="63"/>
        <v>7338.39</v>
      </c>
      <c r="T776" t="str">
        <f t="shared" si="64"/>
        <v>FAVORABLE</v>
      </c>
    </row>
    <row r="777" spans="1:20" x14ac:dyDescent="0.25">
      <c r="A777" s="4">
        <v>44562</v>
      </c>
      <c r="B777" s="5">
        <v>30.53</v>
      </c>
      <c r="C777" s="6">
        <v>0.1215</v>
      </c>
      <c r="D777" s="7" t="s">
        <v>3</v>
      </c>
      <c r="E777" s="8">
        <v>3005.9805000000001</v>
      </c>
      <c r="F777" s="7">
        <v>1</v>
      </c>
      <c r="G777" s="7">
        <v>7</v>
      </c>
      <c r="H777" s="7" t="s">
        <v>50</v>
      </c>
      <c r="I777" s="8">
        <f t="shared" si="60"/>
        <v>3048.6605000000004</v>
      </c>
      <c r="J777" s="9">
        <v>12.15</v>
      </c>
      <c r="K777" s="7">
        <v>2022</v>
      </c>
      <c r="L777" s="7" t="s">
        <v>20</v>
      </c>
      <c r="M777" s="8">
        <v>101.62201666666668</v>
      </c>
      <c r="N777" s="7">
        <v>2</v>
      </c>
      <c r="O777" t="s">
        <v>28</v>
      </c>
      <c r="P777" s="2">
        <f t="shared" si="61"/>
        <v>203.24403333333336</v>
      </c>
      <c r="Q777" s="2">
        <f t="shared" si="62"/>
        <v>6097.3210000000008</v>
      </c>
      <c r="R777" s="12">
        <f>VLOOKUP(O777,'YEARLY BUDGET'!A:B,2,FALSE)</f>
        <v>16500</v>
      </c>
      <c r="S777" s="27">
        <f t="shared" si="63"/>
        <v>10402.679</v>
      </c>
      <c r="T777" t="str">
        <f t="shared" si="64"/>
        <v>FAVORABLE</v>
      </c>
    </row>
    <row r="778" spans="1:20" x14ac:dyDescent="0.25">
      <c r="A778" s="4">
        <v>44562</v>
      </c>
      <c r="B778" s="5">
        <v>30.53</v>
      </c>
      <c r="C778" s="6">
        <v>0.1215</v>
      </c>
      <c r="D778" s="7" t="s">
        <v>4</v>
      </c>
      <c r="E778" s="8">
        <v>9782.3374999999996</v>
      </c>
      <c r="F778" s="7">
        <v>1</v>
      </c>
      <c r="G778" s="7">
        <v>7</v>
      </c>
      <c r="H778" s="7" t="s">
        <v>50</v>
      </c>
      <c r="I778" s="8">
        <f t="shared" si="60"/>
        <v>9825.0174999999999</v>
      </c>
      <c r="J778" s="9">
        <v>12.15</v>
      </c>
      <c r="K778" s="7">
        <v>2022</v>
      </c>
      <c r="L778" s="7" t="s">
        <v>20</v>
      </c>
      <c r="M778" s="8">
        <v>327.50058333333334</v>
      </c>
      <c r="N778" s="7">
        <v>9</v>
      </c>
      <c r="O778" t="s">
        <v>35</v>
      </c>
      <c r="P778" s="2">
        <f t="shared" si="61"/>
        <v>2947.5052500000002</v>
      </c>
      <c r="Q778" s="2">
        <f t="shared" si="62"/>
        <v>88425.157500000001</v>
      </c>
      <c r="R778" s="12">
        <f>VLOOKUP(O778,'YEARLY BUDGET'!A:B,2,FALSE)</f>
        <v>7800</v>
      </c>
      <c r="S778" s="27">
        <f t="shared" si="63"/>
        <v>-80625.157500000001</v>
      </c>
      <c r="T778" t="str">
        <f t="shared" si="64"/>
        <v>UNFAVORABLE</v>
      </c>
    </row>
    <row r="779" spans="1:20" x14ac:dyDescent="0.25">
      <c r="A779" s="4">
        <v>44562</v>
      </c>
      <c r="B779" s="5">
        <v>30.53</v>
      </c>
      <c r="C779" s="6">
        <v>0.1215</v>
      </c>
      <c r="D779" s="7" t="s">
        <v>5</v>
      </c>
      <c r="E779" s="8">
        <v>22355.4</v>
      </c>
      <c r="F779" s="7">
        <v>1</v>
      </c>
      <c r="G779" s="7">
        <v>7</v>
      </c>
      <c r="H779" s="7" t="s">
        <v>50</v>
      </c>
      <c r="I779" s="8">
        <f t="shared" si="60"/>
        <v>22398.080000000002</v>
      </c>
      <c r="J779" s="9">
        <v>12.15</v>
      </c>
      <c r="K779" s="7">
        <v>2022</v>
      </c>
      <c r="L779" s="7" t="s">
        <v>20</v>
      </c>
      <c r="M779" s="8">
        <v>746.60266666666678</v>
      </c>
      <c r="N779" s="7">
        <v>4</v>
      </c>
      <c r="O779" t="s">
        <v>30</v>
      </c>
      <c r="P779" s="2">
        <f t="shared" si="61"/>
        <v>2986.4106666666671</v>
      </c>
      <c r="Q779" s="2">
        <f t="shared" si="62"/>
        <v>89592.320000000007</v>
      </c>
      <c r="R779" s="12">
        <f>VLOOKUP(O779,'YEARLY BUDGET'!A:B,2,FALSE)</f>
        <v>4200</v>
      </c>
      <c r="S779" s="27">
        <f t="shared" si="63"/>
        <v>-85392.320000000007</v>
      </c>
      <c r="T779" t="str">
        <f t="shared" si="64"/>
        <v>UNFAVORABLE</v>
      </c>
    </row>
    <row r="780" spans="1:20" x14ac:dyDescent="0.25">
      <c r="A780" s="4">
        <v>44562</v>
      </c>
      <c r="B780" s="5">
        <v>30.53</v>
      </c>
      <c r="C780" s="6">
        <v>0.1215</v>
      </c>
      <c r="D780" s="7" t="s">
        <v>7</v>
      </c>
      <c r="E780" s="8">
        <v>94.9</v>
      </c>
      <c r="F780" s="7">
        <v>1</v>
      </c>
      <c r="G780" s="7">
        <v>7</v>
      </c>
      <c r="H780" s="7" t="s">
        <v>50</v>
      </c>
      <c r="I780" s="8">
        <f t="shared" si="60"/>
        <v>137.58000000000001</v>
      </c>
      <c r="J780" s="9">
        <v>12.15</v>
      </c>
      <c r="K780" s="7">
        <v>2022</v>
      </c>
      <c r="L780" s="7" t="s">
        <v>20</v>
      </c>
      <c r="M780" s="8">
        <v>4.5860000000000003</v>
      </c>
      <c r="N780" s="7">
        <v>1</v>
      </c>
      <c r="O780" t="s">
        <v>27</v>
      </c>
      <c r="P780" s="2">
        <f t="shared" si="61"/>
        <v>4.5860000000000003</v>
      </c>
      <c r="Q780" s="2">
        <f t="shared" si="62"/>
        <v>137.58000000000001</v>
      </c>
      <c r="R780" s="12">
        <f>VLOOKUP(O780,'YEARLY BUDGET'!A:B,2,FALSE)</f>
        <v>28000</v>
      </c>
      <c r="S780" s="27">
        <f t="shared" si="63"/>
        <v>27862.42</v>
      </c>
      <c r="T780" t="str">
        <f t="shared" si="64"/>
        <v>FAVORABLE</v>
      </c>
    </row>
    <row r="781" spans="1:20" x14ac:dyDescent="0.25">
      <c r="A781" s="4">
        <v>44562</v>
      </c>
      <c r="B781" s="5">
        <v>30.53</v>
      </c>
      <c r="C781" s="6">
        <v>0.1215</v>
      </c>
      <c r="D781" s="7" t="s">
        <v>6</v>
      </c>
      <c r="E781" s="8">
        <v>4.38</v>
      </c>
      <c r="F781" s="7">
        <v>1</v>
      </c>
      <c r="G781" s="7">
        <v>7</v>
      </c>
      <c r="H781" s="7" t="s">
        <v>50</v>
      </c>
      <c r="I781" s="8">
        <f t="shared" si="60"/>
        <v>47.06</v>
      </c>
      <c r="J781" s="9">
        <v>12.15</v>
      </c>
      <c r="K781" s="7">
        <v>2022</v>
      </c>
      <c r="L781" s="7" t="s">
        <v>20</v>
      </c>
      <c r="M781" s="8">
        <v>1.5686666666666667</v>
      </c>
      <c r="N781" s="7">
        <v>9</v>
      </c>
      <c r="O781" t="s">
        <v>35</v>
      </c>
      <c r="P781" s="2">
        <f t="shared" si="61"/>
        <v>14.118</v>
      </c>
      <c r="Q781" s="2">
        <f t="shared" si="62"/>
        <v>423.54</v>
      </c>
      <c r="R781" s="12">
        <f>VLOOKUP(O781,'YEARLY BUDGET'!A:B,2,FALSE)</f>
        <v>7800</v>
      </c>
      <c r="S781" s="27">
        <f t="shared" si="63"/>
        <v>7376.46</v>
      </c>
      <c r="T781" t="str">
        <f t="shared" si="64"/>
        <v>FAVORABLE</v>
      </c>
    </row>
    <row r="782" spans="1:20" x14ac:dyDescent="0.25">
      <c r="A782" s="4">
        <v>44593</v>
      </c>
      <c r="B782" s="5">
        <v>30.48</v>
      </c>
      <c r="C782" s="6">
        <v>0.2089</v>
      </c>
      <c r="D782" s="7" t="s">
        <v>3</v>
      </c>
      <c r="E782" s="8">
        <v>3245.7855</v>
      </c>
      <c r="F782" s="7">
        <v>2</v>
      </c>
      <c r="G782" s="7">
        <v>3</v>
      </c>
      <c r="H782" s="7" t="s">
        <v>51</v>
      </c>
      <c r="I782" s="8">
        <f t="shared" si="60"/>
        <v>3297.1554999999998</v>
      </c>
      <c r="J782" s="9">
        <v>20.89</v>
      </c>
      <c r="K782" s="7">
        <v>2022</v>
      </c>
      <c r="L782" s="7" t="s">
        <v>16</v>
      </c>
      <c r="M782" s="8">
        <v>109.90518333333333</v>
      </c>
      <c r="N782" s="7">
        <v>2</v>
      </c>
      <c r="O782" t="s">
        <v>28</v>
      </c>
      <c r="P782" s="2">
        <f t="shared" si="61"/>
        <v>219.81036666666665</v>
      </c>
      <c r="Q782" s="2">
        <f t="shared" si="62"/>
        <v>6594.3109999999997</v>
      </c>
      <c r="R782" s="12">
        <f>VLOOKUP(O782,'YEARLY BUDGET'!A:B,2,FALSE)</f>
        <v>16500</v>
      </c>
      <c r="S782" s="27">
        <f t="shared" si="63"/>
        <v>9905.6890000000003</v>
      </c>
      <c r="T782" t="str">
        <f t="shared" si="64"/>
        <v>FAVORABLE</v>
      </c>
    </row>
    <row r="783" spans="1:20" x14ac:dyDescent="0.25">
      <c r="A783" s="4">
        <v>44593</v>
      </c>
      <c r="B783" s="5">
        <v>30.48</v>
      </c>
      <c r="C783" s="6">
        <v>0.2089</v>
      </c>
      <c r="D783" s="7" t="s">
        <v>4</v>
      </c>
      <c r="E783" s="8">
        <v>9943.1749999999993</v>
      </c>
      <c r="F783" s="7">
        <v>2</v>
      </c>
      <c r="G783" s="7">
        <v>3</v>
      </c>
      <c r="H783" s="7" t="s">
        <v>51</v>
      </c>
      <c r="I783" s="8">
        <f t="shared" si="60"/>
        <v>9994.5449999999983</v>
      </c>
      <c r="J783" s="9">
        <v>20.89</v>
      </c>
      <c r="K783" s="7">
        <v>2022</v>
      </c>
      <c r="L783" s="7" t="s">
        <v>16</v>
      </c>
      <c r="M783" s="8">
        <v>333.15149999999994</v>
      </c>
      <c r="N783" s="7">
        <v>8</v>
      </c>
      <c r="O783" t="s">
        <v>34</v>
      </c>
      <c r="P783" s="2">
        <f t="shared" si="61"/>
        <v>2665.2119999999995</v>
      </c>
      <c r="Q783" s="2">
        <f t="shared" si="62"/>
        <v>79956.359999999986</v>
      </c>
      <c r="R783" s="12">
        <f>VLOOKUP(O783,'YEARLY BUDGET'!A:B,2,FALSE)</f>
        <v>61200</v>
      </c>
      <c r="S783" s="27">
        <f t="shared" si="63"/>
        <v>-18756.359999999986</v>
      </c>
      <c r="T783" t="str">
        <f t="shared" si="64"/>
        <v>UNFAVORABLE</v>
      </c>
    </row>
    <row r="784" spans="1:20" x14ac:dyDescent="0.25">
      <c r="A784" s="4">
        <v>44593</v>
      </c>
      <c r="B784" s="5">
        <v>30.48</v>
      </c>
      <c r="C784" s="6">
        <v>0.2089</v>
      </c>
      <c r="D784" s="7" t="s">
        <v>5</v>
      </c>
      <c r="E784" s="8">
        <v>24015.55</v>
      </c>
      <c r="F784" s="7">
        <v>2</v>
      </c>
      <c r="G784" s="7">
        <v>3</v>
      </c>
      <c r="H784" s="7" t="s">
        <v>51</v>
      </c>
      <c r="I784" s="8">
        <f t="shared" si="60"/>
        <v>24066.92</v>
      </c>
      <c r="J784" s="9">
        <v>20.89</v>
      </c>
      <c r="K784" s="7">
        <v>2022</v>
      </c>
      <c r="L784" s="7" t="s">
        <v>16</v>
      </c>
      <c r="M784" s="8">
        <v>802.23066666666659</v>
      </c>
      <c r="N784" s="7">
        <v>10</v>
      </c>
      <c r="O784" t="s">
        <v>35</v>
      </c>
      <c r="P784" s="2">
        <f t="shared" si="61"/>
        <v>8022.3066666666655</v>
      </c>
      <c r="Q784" s="2">
        <f t="shared" si="62"/>
        <v>240669.19999999995</v>
      </c>
      <c r="R784" s="12">
        <f>VLOOKUP(O784,'YEARLY BUDGET'!A:B,2,FALSE)</f>
        <v>7800</v>
      </c>
      <c r="S784" s="27">
        <f t="shared" si="63"/>
        <v>-232869.19999999995</v>
      </c>
      <c r="T784" t="str">
        <f t="shared" si="64"/>
        <v>UNFAVORABLE</v>
      </c>
    </row>
    <row r="785" spans="1:20" x14ac:dyDescent="0.25">
      <c r="A785" s="4">
        <v>44593</v>
      </c>
      <c r="B785" s="5">
        <v>30.48</v>
      </c>
      <c r="C785" s="6">
        <v>0.2089</v>
      </c>
      <c r="D785" s="7" t="s">
        <v>6</v>
      </c>
      <c r="E785" s="8">
        <v>4.6900000000000004</v>
      </c>
      <c r="F785" s="7">
        <v>2</v>
      </c>
      <c r="G785" s="7">
        <v>3</v>
      </c>
      <c r="H785" s="7" t="s">
        <v>51</v>
      </c>
      <c r="I785" s="8">
        <f t="shared" si="60"/>
        <v>56.06</v>
      </c>
      <c r="J785" s="9">
        <v>20.89</v>
      </c>
      <c r="K785" s="7">
        <v>2022</v>
      </c>
      <c r="L785" s="7" t="s">
        <v>16</v>
      </c>
      <c r="M785" s="8">
        <v>1.8686666666666667</v>
      </c>
      <c r="N785" s="7">
        <v>8</v>
      </c>
      <c r="O785" t="s">
        <v>34</v>
      </c>
      <c r="P785" s="2">
        <f t="shared" si="61"/>
        <v>14.949333333333334</v>
      </c>
      <c r="Q785" s="2">
        <f t="shared" si="62"/>
        <v>448.48</v>
      </c>
      <c r="R785" s="12">
        <f>VLOOKUP(O785,'YEARLY BUDGET'!A:B,2,FALSE)</f>
        <v>61200</v>
      </c>
      <c r="S785" s="27">
        <f t="shared" si="63"/>
        <v>60751.519999999997</v>
      </c>
      <c r="T785" t="str">
        <f t="shared" si="64"/>
        <v>FAVORABLE</v>
      </c>
    </row>
    <row r="786" spans="1:20" x14ac:dyDescent="0.25">
      <c r="A786" s="4">
        <v>44621</v>
      </c>
      <c r="B786" s="5">
        <v>30.59</v>
      </c>
      <c r="C786" s="6">
        <v>0.22800000000000001</v>
      </c>
      <c r="D786" s="7" t="s">
        <v>3</v>
      </c>
      <c r="E786" s="8">
        <v>3498.3730434782601</v>
      </c>
      <c r="F786" s="7">
        <v>3</v>
      </c>
      <c r="G786" s="7">
        <v>3</v>
      </c>
      <c r="H786" s="7" t="s">
        <v>40</v>
      </c>
      <c r="I786" s="8">
        <f t="shared" si="60"/>
        <v>3551.7630434782604</v>
      </c>
      <c r="J786" s="9">
        <v>22.8</v>
      </c>
      <c r="K786" s="7">
        <v>2022</v>
      </c>
      <c r="L786" s="7" t="s">
        <v>16</v>
      </c>
      <c r="M786" s="8">
        <v>118.39210144927534</v>
      </c>
      <c r="N786" s="7">
        <v>3</v>
      </c>
      <c r="O786" t="s">
        <v>29</v>
      </c>
      <c r="P786" s="2">
        <f t="shared" si="61"/>
        <v>355.17630434782603</v>
      </c>
      <c r="Q786" s="2">
        <f t="shared" si="62"/>
        <v>10655.289130434781</v>
      </c>
      <c r="R786" s="12">
        <f>VLOOKUP(O786,'YEARLY BUDGET'!A:B,2,FALSE)</f>
        <v>14750</v>
      </c>
      <c r="S786" s="27">
        <f t="shared" si="63"/>
        <v>4094.7108695652187</v>
      </c>
      <c r="T786" t="str">
        <f t="shared" si="64"/>
        <v>FAVORABLE</v>
      </c>
    </row>
    <row r="787" spans="1:20" x14ac:dyDescent="0.25">
      <c r="A787" s="4">
        <v>44621</v>
      </c>
      <c r="B787" s="5">
        <v>30.59</v>
      </c>
      <c r="C787" s="6">
        <v>0.22800000000000001</v>
      </c>
      <c r="D787" s="7" t="s">
        <v>4</v>
      </c>
      <c r="E787" s="8">
        <v>10230.893913043499</v>
      </c>
      <c r="F787" s="7">
        <v>3</v>
      </c>
      <c r="G787" s="7">
        <v>3</v>
      </c>
      <c r="H787" s="7" t="s">
        <v>40</v>
      </c>
      <c r="I787" s="8">
        <f t="shared" si="60"/>
        <v>10284.283913043499</v>
      </c>
      <c r="J787" s="9">
        <v>22.8</v>
      </c>
      <c r="K787" s="7">
        <v>2022</v>
      </c>
      <c r="L787" s="7" t="s">
        <v>16</v>
      </c>
      <c r="M787" s="8">
        <v>342.80946376811664</v>
      </c>
      <c r="N787" s="7">
        <v>8</v>
      </c>
      <c r="O787" t="s">
        <v>34</v>
      </c>
      <c r="P787" s="2">
        <f t="shared" si="61"/>
        <v>2742.4757101449331</v>
      </c>
      <c r="Q787" s="2">
        <f t="shared" si="62"/>
        <v>82274.271304347989</v>
      </c>
      <c r="R787" s="12">
        <f>VLOOKUP(O787,'YEARLY BUDGET'!A:B,2,FALSE)</f>
        <v>61200</v>
      </c>
      <c r="S787" s="27">
        <f t="shared" si="63"/>
        <v>-21074.271304347989</v>
      </c>
      <c r="T787" t="str">
        <f t="shared" si="64"/>
        <v>UNFAVORABLE</v>
      </c>
    </row>
    <row r="788" spans="1:20" x14ac:dyDescent="0.25">
      <c r="A788" s="4">
        <v>44621</v>
      </c>
      <c r="B788" s="5">
        <v>30.59</v>
      </c>
      <c r="C788" s="6">
        <v>0.22800000000000001</v>
      </c>
      <c r="D788" s="7" t="s">
        <v>5</v>
      </c>
      <c r="E788" s="8">
        <v>33924.176470588201</v>
      </c>
      <c r="F788" s="7">
        <v>3</v>
      </c>
      <c r="G788" s="7">
        <v>3</v>
      </c>
      <c r="H788" s="7" t="s">
        <v>40</v>
      </c>
      <c r="I788" s="8">
        <f t="shared" si="60"/>
        <v>33977.566470588201</v>
      </c>
      <c r="J788" s="9">
        <v>22.8</v>
      </c>
      <c r="K788" s="7">
        <v>2022</v>
      </c>
      <c r="L788" s="7" t="s">
        <v>16</v>
      </c>
      <c r="M788" s="8">
        <v>1132.5855490196068</v>
      </c>
      <c r="N788" s="7">
        <v>5</v>
      </c>
      <c r="O788" t="s">
        <v>31</v>
      </c>
      <c r="P788" s="2">
        <f t="shared" si="61"/>
        <v>5662.9277450980335</v>
      </c>
      <c r="Q788" s="2">
        <f t="shared" si="62"/>
        <v>169887.83235294101</v>
      </c>
      <c r="R788" s="12">
        <f>VLOOKUP(O788,'YEARLY BUDGET'!A:B,2,FALSE)</f>
        <v>82000</v>
      </c>
      <c r="S788" s="27">
        <f t="shared" si="63"/>
        <v>-87887.832352941012</v>
      </c>
      <c r="T788" t="str">
        <f t="shared" si="64"/>
        <v>UNFAVORABLE</v>
      </c>
    </row>
    <row r="789" spans="1:20" x14ac:dyDescent="0.25">
      <c r="A789" s="4">
        <v>44621</v>
      </c>
      <c r="B789" s="5">
        <v>30.59</v>
      </c>
      <c r="C789" s="6">
        <v>0.22800000000000001</v>
      </c>
      <c r="D789" s="7" t="s">
        <v>6</v>
      </c>
      <c r="E789" s="8">
        <v>4.9000000000000004</v>
      </c>
      <c r="F789" s="7">
        <v>3</v>
      </c>
      <c r="G789" s="7">
        <v>3</v>
      </c>
      <c r="H789" s="7" t="s">
        <v>40</v>
      </c>
      <c r="I789" s="8">
        <f t="shared" si="60"/>
        <v>58.290000000000006</v>
      </c>
      <c r="J789" s="9">
        <v>22.8</v>
      </c>
      <c r="K789" s="7">
        <v>2022</v>
      </c>
      <c r="L789" s="7" t="s">
        <v>16</v>
      </c>
      <c r="M789" s="8">
        <v>1.9430000000000003</v>
      </c>
      <c r="N789" s="7">
        <v>2</v>
      </c>
      <c r="O789" t="s">
        <v>28</v>
      </c>
      <c r="P789" s="2">
        <f t="shared" si="61"/>
        <v>3.8860000000000006</v>
      </c>
      <c r="Q789" s="2">
        <f t="shared" si="62"/>
        <v>116.58000000000001</v>
      </c>
      <c r="R789" s="12">
        <f>VLOOKUP(O789,'YEARLY BUDGET'!A:B,2,FALSE)</f>
        <v>16500</v>
      </c>
      <c r="S789" s="27">
        <f t="shared" si="63"/>
        <v>16383.42</v>
      </c>
      <c r="T789" t="str">
        <f t="shared" si="64"/>
        <v>FAVORABLE</v>
      </c>
    </row>
    <row r="790" spans="1:20" x14ac:dyDescent="0.25">
      <c r="A790" s="4">
        <v>44652</v>
      </c>
      <c r="B790" s="5">
        <v>30.78</v>
      </c>
      <c r="C790" s="6">
        <v>0.19650000000000001</v>
      </c>
      <c r="D790" s="7" t="s">
        <v>3</v>
      </c>
      <c r="E790" s="8">
        <v>3246.99047619048</v>
      </c>
      <c r="F790" s="7">
        <v>4</v>
      </c>
      <c r="G790" s="7">
        <v>6</v>
      </c>
      <c r="H790" s="7" t="s">
        <v>41</v>
      </c>
      <c r="I790" s="8">
        <f t="shared" si="60"/>
        <v>3297.4204761904803</v>
      </c>
      <c r="J790" s="9">
        <v>19.650000000000002</v>
      </c>
      <c r="K790" s="7">
        <v>2022</v>
      </c>
      <c r="L790" s="7" t="s">
        <v>19</v>
      </c>
      <c r="M790" s="8">
        <v>109.91401587301601</v>
      </c>
      <c r="N790" s="7">
        <v>5</v>
      </c>
      <c r="O790" t="s">
        <v>31</v>
      </c>
      <c r="P790" s="2">
        <f t="shared" si="61"/>
        <v>549.57007936508012</v>
      </c>
      <c r="Q790" s="2">
        <f t="shared" si="62"/>
        <v>16487.102380952405</v>
      </c>
      <c r="R790" s="12">
        <f>VLOOKUP(O790,'YEARLY BUDGET'!A:B,2,FALSE)</f>
        <v>82000</v>
      </c>
      <c r="S790" s="27">
        <f t="shared" si="63"/>
        <v>65512.897619047595</v>
      </c>
      <c r="T790" t="str">
        <f t="shared" si="64"/>
        <v>FAVORABLE</v>
      </c>
    </row>
    <row r="791" spans="1:20" x14ac:dyDescent="0.25">
      <c r="A791" s="4">
        <v>44652</v>
      </c>
      <c r="B791" s="5">
        <v>30.78</v>
      </c>
      <c r="C791" s="6">
        <v>0.19650000000000001</v>
      </c>
      <c r="D791" s="7" t="s">
        <v>4</v>
      </c>
      <c r="E791" s="8">
        <v>10174.347619047599</v>
      </c>
      <c r="F791" s="7">
        <v>4</v>
      </c>
      <c r="G791" s="7">
        <v>6</v>
      </c>
      <c r="H791" s="7" t="s">
        <v>41</v>
      </c>
      <c r="I791" s="8">
        <f t="shared" si="60"/>
        <v>10224.7776190476</v>
      </c>
      <c r="J791" s="9">
        <v>19.650000000000002</v>
      </c>
      <c r="K791" s="7">
        <v>2022</v>
      </c>
      <c r="L791" s="7" t="s">
        <v>19</v>
      </c>
      <c r="M791" s="8">
        <v>340.82592063492001</v>
      </c>
      <c r="N791" s="7">
        <v>10</v>
      </c>
      <c r="O791" t="s">
        <v>35</v>
      </c>
      <c r="P791" s="2">
        <f t="shared" si="61"/>
        <v>3408.2592063492002</v>
      </c>
      <c r="Q791" s="2">
        <f t="shared" si="62"/>
        <v>102247.77619047601</v>
      </c>
      <c r="R791" s="12">
        <f>VLOOKUP(O791,'YEARLY BUDGET'!A:B,2,FALSE)</f>
        <v>7800</v>
      </c>
      <c r="S791" s="27">
        <f t="shared" si="63"/>
        <v>-94447.776190476012</v>
      </c>
      <c r="T791" t="str">
        <f t="shared" si="64"/>
        <v>UNFAVORABLE</v>
      </c>
    </row>
    <row r="792" spans="1:20" x14ac:dyDescent="0.25">
      <c r="A792" s="4">
        <v>44652</v>
      </c>
      <c r="B792" s="5">
        <v>30.78</v>
      </c>
      <c r="C792" s="6">
        <v>0.19650000000000001</v>
      </c>
      <c r="D792" s="7" t="s">
        <v>5</v>
      </c>
      <c r="E792" s="8">
        <v>33133.809523809497</v>
      </c>
      <c r="F792" s="7">
        <v>4</v>
      </c>
      <c r="G792" s="7">
        <v>6</v>
      </c>
      <c r="H792" s="7" t="s">
        <v>41</v>
      </c>
      <c r="I792" s="8">
        <f t="shared" si="60"/>
        <v>33184.239523809498</v>
      </c>
      <c r="J792" s="9">
        <v>19.650000000000002</v>
      </c>
      <c r="K792" s="7">
        <v>2022</v>
      </c>
      <c r="L792" s="7" t="s">
        <v>19</v>
      </c>
      <c r="M792" s="8">
        <v>1106.1413174603165</v>
      </c>
      <c r="N792" s="7">
        <v>5</v>
      </c>
      <c r="O792" t="s">
        <v>31</v>
      </c>
      <c r="P792" s="2">
        <f t="shared" si="61"/>
        <v>5530.7065873015827</v>
      </c>
      <c r="Q792" s="2">
        <f t="shared" si="62"/>
        <v>165921.19761904748</v>
      </c>
      <c r="R792" s="12">
        <f>VLOOKUP(O792,'YEARLY BUDGET'!A:B,2,FALSE)</f>
        <v>82000</v>
      </c>
      <c r="S792" s="27">
        <f t="shared" si="63"/>
        <v>-83921.197619047482</v>
      </c>
      <c r="T792" t="str">
        <f t="shared" si="64"/>
        <v>UNFAVORABLE</v>
      </c>
    </row>
    <row r="793" spans="1:20" x14ac:dyDescent="0.25">
      <c r="A793" s="4">
        <v>44652</v>
      </c>
      <c r="B793" s="5">
        <v>30.78</v>
      </c>
      <c r="C793" s="6">
        <v>0.19650000000000001</v>
      </c>
      <c r="D793" s="7" t="s">
        <v>6</v>
      </c>
      <c r="E793" s="8">
        <v>6.6</v>
      </c>
      <c r="F793" s="7">
        <v>4</v>
      </c>
      <c r="G793" s="7">
        <v>6</v>
      </c>
      <c r="H793" s="7" t="s">
        <v>41</v>
      </c>
      <c r="I793" s="8">
        <f t="shared" si="60"/>
        <v>57.03</v>
      </c>
      <c r="J793" s="9">
        <v>19.650000000000002</v>
      </c>
      <c r="K793" s="7">
        <v>2022</v>
      </c>
      <c r="L793" s="7" t="s">
        <v>19</v>
      </c>
      <c r="M793" s="8">
        <v>1.901</v>
      </c>
      <c r="N793" s="7">
        <v>7</v>
      </c>
      <c r="O793" t="s">
        <v>33</v>
      </c>
      <c r="P793" s="2">
        <f t="shared" si="61"/>
        <v>13.307</v>
      </c>
      <c r="Q793" s="2">
        <f t="shared" si="62"/>
        <v>399.21000000000004</v>
      </c>
      <c r="R793" s="12">
        <f>VLOOKUP(O793,'YEARLY BUDGET'!A:B,2,FALSE)</f>
        <v>9600</v>
      </c>
      <c r="S793" s="27">
        <f t="shared" si="63"/>
        <v>9200.7900000000009</v>
      </c>
      <c r="T793" t="str">
        <f t="shared" si="64"/>
        <v>FAVORABLE</v>
      </c>
    </row>
    <row r="794" spans="1:20" x14ac:dyDescent="0.25">
      <c r="A794" s="4">
        <v>44682</v>
      </c>
      <c r="B794" s="5">
        <v>30.83</v>
      </c>
      <c r="C794" s="6">
        <v>0.21360000000000001</v>
      </c>
      <c r="D794" s="7" t="s">
        <v>3</v>
      </c>
      <c r="E794" s="8">
        <v>2839.50545454545</v>
      </c>
      <c r="F794" s="7">
        <v>5</v>
      </c>
      <c r="G794" s="7">
        <v>1</v>
      </c>
      <c r="H794" s="7" t="s">
        <v>42</v>
      </c>
      <c r="I794" s="8">
        <f t="shared" si="60"/>
        <v>2891.69545454545</v>
      </c>
      <c r="J794" s="9">
        <v>21.36</v>
      </c>
      <c r="K794" s="7">
        <v>2022</v>
      </c>
      <c r="L794" s="7" t="s">
        <v>14</v>
      </c>
      <c r="M794" s="8">
        <v>96.389848484848329</v>
      </c>
      <c r="N794" s="7">
        <v>3</v>
      </c>
      <c r="O794" t="s">
        <v>29</v>
      </c>
      <c r="P794" s="2">
        <f t="shared" si="61"/>
        <v>289.16954545454496</v>
      </c>
      <c r="Q794" s="2">
        <f t="shared" si="62"/>
        <v>8675.0863636363483</v>
      </c>
      <c r="R794" s="12">
        <f>VLOOKUP(O794,'YEARLY BUDGET'!A:B,2,FALSE)</f>
        <v>14750</v>
      </c>
      <c r="S794" s="27">
        <f t="shared" si="63"/>
        <v>6074.9136363636517</v>
      </c>
      <c r="T794" t="str">
        <f t="shared" si="64"/>
        <v>FAVORABLE</v>
      </c>
    </row>
    <row r="795" spans="1:20" x14ac:dyDescent="0.25">
      <c r="A795" s="4">
        <v>44682</v>
      </c>
      <c r="B795" s="5">
        <v>30.83</v>
      </c>
      <c r="C795" s="6">
        <v>0.21360000000000001</v>
      </c>
      <c r="D795" s="7" t="s">
        <v>4</v>
      </c>
      <c r="E795" s="8">
        <v>9395.0272727272695</v>
      </c>
      <c r="F795" s="7">
        <v>5</v>
      </c>
      <c r="G795" s="7">
        <v>1</v>
      </c>
      <c r="H795" s="7" t="s">
        <v>42</v>
      </c>
      <c r="I795" s="8">
        <f t="shared" si="60"/>
        <v>9447.21727272727</v>
      </c>
      <c r="J795" s="9">
        <v>21.36</v>
      </c>
      <c r="K795" s="7">
        <v>2022</v>
      </c>
      <c r="L795" s="7" t="s">
        <v>14</v>
      </c>
      <c r="M795" s="8">
        <v>314.90724242424233</v>
      </c>
      <c r="N795" s="7">
        <v>10</v>
      </c>
      <c r="O795" t="s">
        <v>35</v>
      </c>
      <c r="P795" s="2">
        <f t="shared" si="61"/>
        <v>3149.072424242423</v>
      </c>
      <c r="Q795" s="2">
        <f t="shared" si="62"/>
        <v>94472.172727272686</v>
      </c>
      <c r="R795" s="12">
        <f>VLOOKUP(O795,'YEARLY BUDGET'!A:B,2,FALSE)</f>
        <v>7800</v>
      </c>
      <c r="S795" s="27">
        <f t="shared" si="63"/>
        <v>-86672.172727272686</v>
      </c>
      <c r="T795" t="str">
        <f t="shared" si="64"/>
        <v>UNFAVORABLE</v>
      </c>
    </row>
    <row r="796" spans="1:20" x14ac:dyDescent="0.25">
      <c r="A796" s="4">
        <v>44682</v>
      </c>
      <c r="B796" s="5">
        <v>30.83</v>
      </c>
      <c r="C796" s="6">
        <v>0.21360000000000001</v>
      </c>
      <c r="D796" s="7" t="s">
        <v>5</v>
      </c>
      <c r="E796" s="8">
        <v>28228.8868181818</v>
      </c>
      <c r="F796" s="7">
        <v>5</v>
      </c>
      <c r="G796" s="7">
        <v>1</v>
      </c>
      <c r="H796" s="7" t="s">
        <v>42</v>
      </c>
      <c r="I796" s="8">
        <f t="shared" si="60"/>
        <v>28281.076818181802</v>
      </c>
      <c r="J796" s="9">
        <v>21.36</v>
      </c>
      <c r="K796" s="7">
        <v>2022</v>
      </c>
      <c r="L796" s="7" t="s">
        <v>14</v>
      </c>
      <c r="M796" s="8">
        <v>942.70256060606005</v>
      </c>
      <c r="N796" s="7">
        <v>1</v>
      </c>
      <c r="O796" t="s">
        <v>27</v>
      </c>
      <c r="P796" s="2">
        <f t="shared" si="61"/>
        <v>942.70256060606005</v>
      </c>
      <c r="Q796" s="2">
        <f t="shared" si="62"/>
        <v>28281.076818181802</v>
      </c>
      <c r="R796" s="12">
        <f>VLOOKUP(O796,'YEARLY BUDGET'!A:B,2,FALSE)</f>
        <v>28000</v>
      </c>
      <c r="S796" s="27">
        <f t="shared" si="63"/>
        <v>-281.07681818180208</v>
      </c>
      <c r="T796" t="str">
        <f t="shared" si="64"/>
        <v>UNFAVORABLE</v>
      </c>
    </row>
    <row r="797" spans="1:20" x14ac:dyDescent="0.25">
      <c r="A797" s="4">
        <v>44682</v>
      </c>
      <c r="B797" s="5">
        <v>30.83</v>
      </c>
      <c r="C797" s="6">
        <v>0.21360000000000001</v>
      </c>
      <c r="D797" s="7" t="s">
        <v>6</v>
      </c>
      <c r="E797" s="8">
        <v>8.14</v>
      </c>
      <c r="F797" s="7">
        <v>5</v>
      </c>
      <c r="G797" s="7">
        <v>1</v>
      </c>
      <c r="H797" s="7" t="s">
        <v>42</v>
      </c>
      <c r="I797" s="8">
        <f t="shared" si="60"/>
        <v>60.33</v>
      </c>
      <c r="J797" s="9">
        <v>21.36</v>
      </c>
      <c r="K797" s="7">
        <v>2022</v>
      </c>
      <c r="L797" s="7" t="s">
        <v>14</v>
      </c>
      <c r="M797" s="8">
        <v>2.0110000000000001</v>
      </c>
      <c r="N797" s="7">
        <v>7</v>
      </c>
      <c r="O797" t="s">
        <v>33</v>
      </c>
      <c r="P797" s="2">
        <f t="shared" si="61"/>
        <v>14.077000000000002</v>
      </c>
      <c r="Q797" s="2">
        <f t="shared" si="62"/>
        <v>422.31000000000006</v>
      </c>
      <c r="R797" s="12">
        <f>VLOOKUP(O797,'YEARLY BUDGET'!A:B,2,FALSE)</f>
        <v>9600</v>
      </c>
      <c r="S797" s="27">
        <f t="shared" si="63"/>
        <v>9177.69</v>
      </c>
      <c r="T797" t="str">
        <f t="shared" si="64"/>
        <v>FAVORABLE</v>
      </c>
    </row>
    <row r="798" spans="1:20" x14ac:dyDescent="0.25">
      <c r="A798" s="4">
        <v>44713</v>
      </c>
      <c r="B798" s="5">
        <v>30.82</v>
      </c>
      <c r="C798" s="6">
        <v>0.19800000000000001</v>
      </c>
      <c r="D798" s="7" t="s">
        <v>3</v>
      </c>
      <c r="E798" s="8">
        <v>2575.6695454545502</v>
      </c>
      <c r="F798" s="7">
        <v>6</v>
      </c>
      <c r="G798" s="7">
        <v>4</v>
      </c>
      <c r="H798" s="7" t="s">
        <v>43</v>
      </c>
      <c r="I798" s="8">
        <f t="shared" si="60"/>
        <v>2626.2895454545505</v>
      </c>
      <c r="J798" s="9">
        <v>19.8</v>
      </c>
      <c r="K798" s="7">
        <v>2022</v>
      </c>
      <c r="L798" s="7" t="s">
        <v>17</v>
      </c>
      <c r="M798" s="8">
        <v>87.54298484848502</v>
      </c>
      <c r="N798" s="7">
        <v>9</v>
      </c>
      <c r="O798" t="s">
        <v>35</v>
      </c>
      <c r="P798" s="2">
        <f t="shared" si="61"/>
        <v>787.88686363636521</v>
      </c>
      <c r="Q798" s="2">
        <f t="shared" si="62"/>
        <v>23636.605909090955</v>
      </c>
      <c r="R798" s="12">
        <f>VLOOKUP(O798,'YEARLY BUDGET'!A:B,2,FALSE)</f>
        <v>7800</v>
      </c>
      <c r="S798" s="27">
        <f t="shared" si="63"/>
        <v>-15836.605909090955</v>
      </c>
      <c r="T798" t="str">
        <f t="shared" si="64"/>
        <v>UNFAVORABLE</v>
      </c>
    </row>
    <row r="799" spans="1:20" x14ac:dyDescent="0.25">
      <c r="A799" s="4">
        <v>44713</v>
      </c>
      <c r="B799" s="5">
        <v>30.82</v>
      </c>
      <c r="C799" s="6">
        <v>0.19800000000000001</v>
      </c>
      <c r="D799" s="7" t="s">
        <v>4</v>
      </c>
      <c r="E799" s="8">
        <v>9067.5518181818206</v>
      </c>
      <c r="F799" s="7">
        <v>6</v>
      </c>
      <c r="G799" s="7">
        <v>4</v>
      </c>
      <c r="H799" s="7" t="s">
        <v>43</v>
      </c>
      <c r="I799" s="8">
        <f t="shared" si="60"/>
        <v>9118.1718181818196</v>
      </c>
      <c r="J799" s="9">
        <v>19.8</v>
      </c>
      <c r="K799" s="7">
        <v>2022</v>
      </c>
      <c r="L799" s="7" t="s">
        <v>17</v>
      </c>
      <c r="M799" s="8">
        <v>303.93906060606065</v>
      </c>
      <c r="N799" s="7">
        <v>7</v>
      </c>
      <c r="O799" t="s">
        <v>33</v>
      </c>
      <c r="P799" s="2">
        <f t="shared" si="61"/>
        <v>2127.5734242424246</v>
      </c>
      <c r="Q799" s="2">
        <f t="shared" si="62"/>
        <v>63827.202727272736</v>
      </c>
      <c r="R799" s="12">
        <f>VLOOKUP(O799,'YEARLY BUDGET'!A:B,2,FALSE)</f>
        <v>9600</v>
      </c>
      <c r="S799" s="27">
        <f t="shared" si="63"/>
        <v>-54227.202727272736</v>
      </c>
      <c r="T799" t="str">
        <f t="shared" si="64"/>
        <v>UNFAVORABLE</v>
      </c>
    </row>
    <row r="800" spans="1:20" x14ac:dyDescent="0.25">
      <c r="A800" s="4">
        <v>44713</v>
      </c>
      <c r="B800" s="5">
        <v>30.82</v>
      </c>
      <c r="C800" s="6">
        <v>0.19800000000000001</v>
      </c>
      <c r="D800" s="7" t="s">
        <v>5</v>
      </c>
      <c r="E800" s="8">
        <v>25877.068181818198</v>
      </c>
      <c r="F800" s="7">
        <v>6</v>
      </c>
      <c r="G800" s="7">
        <v>4</v>
      </c>
      <c r="H800" s="7" t="s">
        <v>43</v>
      </c>
      <c r="I800" s="8">
        <f t="shared" si="60"/>
        <v>25927.688181818197</v>
      </c>
      <c r="J800" s="9">
        <v>19.8</v>
      </c>
      <c r="K800" s="7">
        <v>2022</v>
      </c>
      <c r="L800" s="7" t="s">
        <v>17</v>
      </c>
      <c r="M800" s="8">
        <v>864.2562727272732</v>
      </c>
      <c r="N800" s="7">
        <v>1</v>
      </c>
      <c r="O800" t="s">
        <v>27</v>
      </c>
      <c r="P800" s="2">
        <f t="shared" si="61"/>
        <v>864.2562727272732</v>
      </c>
      <c r="Q800" s="2">
        <f t="shared" si="62"/>
        <v>25927.688181818197</v>
      </c>
      <c r="R800" s="12">
        <f>VLOOKUP(O800,'YEARLY BUDGET'!A:B,2,FALSE)</f>
        <v>28000</v>
      </c>
      <c r="S800" s="27">
        <f t="shared" si="63"/>
        <v>2072.3118181818027</v>
      </c>
      <c r="T800" t="str">
        <f t="shared" si="64"/>
        <v>FAVORABLE</v>
      </c>
    </row>
    <row r="801" spans="1:20" x14ac:dyDescent="0.25">
      <c r="A801" s="4">
        <v>44713</v>
      </c>
      <c r="B801" s="5">
        <v>30.82</v>
      </c>
      <c r="C801" s="6">
        <v>0.19800000000000001</v>
      </c>
      <c r="D801" s="7" t="s">
        <v>6</v>
      </c>
      <c r="E801" s="8">
        <v>7.7</v>
      </c>
      <c r="F801" s="7">
        <v>6</v>
      </c>
      <c r="G801" s="7">
        <v>4</v>
      </c>
      <c r="H801" s="7" t="s">
        <v>43</v>
      </c>
      <c r="I801" s="8">
        <f t="shared" si="60"/>
        <v>58.32</v>
      </c>
      <c r="J801" s="9">
        <v>19.8</v>
      </c>
      <c r="K801" s="7">
        <v>2022</v>
      </c>
      <c r="L801" s="7" t="s">
        <v>17</v>
      </c>
      <c r="M801" s="8">
        <v>1.944</v>
      </c>
      <c r="N801" s="7">
        <v>8</v>
      </c>
      <c r="O801" t="s">
        <v>34</v>
      </c>
      <c r="P801" s="2">
        <f t="shared" si="61"/>
        <v>15.552</v>
      </c>
      <c r="Q801" s="2">
        <f t="shared" si="62"/>
        <v>466.56</v>
      </c>
      <c r="R801" s="12">
        <f>VLOOKUP(O801,'YEARLY BUDGET'!A:B,2,FALSE)</f>
        <v>61200</v>
      </c>
      <c r="S801" s="27">
        <f t="shared" si="63"/>
        <v>60733.440000000002</v>
      </c>
      <c r="T801" t="str">
        <f t="shared" si="64"/>
        <v>FAVORABLE</v>
      </c>
    </row>
    <row r="802" spans="1:20" x14ac:dyDescent="0.25">
      <c r="A802" s="4">
        <v>44743</v>
      </c>
      <c r="B802" s="5">
        <v>30.93</v>
      </c>
      <c r="C802" s="6">
        <v>0.24690000000000001</v>
      </c>
      <c r="D802" s="7" t="s">
        <v>3</v>
      </c>
      <c r="E802" s="8">
        <v>2408.42333333333</v>
      </c>
      <c r="F802" s="7">
        <v>7</v>
      </c>
      <c r="G802" s="7">
        <v>6</v>
      </c>
      <c r="H802" s="7" t="s">
        <v>44</v>
      </c>
      <c r="I802" s="8">
        <f t="shared" si="60"/>
        <v>2464.0433333333299</v>
      </c>
      <c r="J802" s="9">
        <v>24.69</v>
      </c>
      <c r="K802" s="7">
        <v>2022</v>
      </c>
      <c r="L802" s="7" t="s">
        <v>19</v>
      </c>
      <c r="M802" s="8">
        <v>82.134777777777657</v>
      </c>
      <c r="N802" s="7">
        <v>2</v>
      </c>
      <c r="O802" t="s">
        <v>28</v>
      </c>
      <c r="P802" s="2">
        <f t="shared" si="61"/>
        <v>164.26955555555531</v>
      </c>
      <c r="Q802" s="2">
        <f t="shared" si="62"/>
        <v>4928.0866666666598</v>
      </c>
      <c r="R802" s="12">
        <f>VLOOKUP(O802,'YEARLY BUDGET'!A:B,2,FALSE)</f>
        <v>16500</v>
      </c>
      <c r="S802" s="27">
        <f t="shared" si="63"/>
        <v>11571.913333333341</v>
      </c>
      <c r="T802" t="str">
        <f t="shared" si="64"/>
        <v>FAVORABLE</v>
      </c>
    </row>
    <row r="803" spans="1:20" x14ac:dyDescent="0.25">
      <c r="A803" s="4">
        <v>44743</v>
      </c>
      <c r="B803" s="5">
        <v>30.93</v>
      </c>
      <c r="C803" s="6">
        <v>0.24690000000000001</v>
      </c>
      <c r="D803" s="7" t="s">
        <v>4</v>
      </c>
      <c r="E803" s="8">
        <v>7544.8095238095202</v>
      </c>
      <c r="F803" s="7">
        <v>7</v>
      </c>
      <c r="G803" s="7">
        <v>6</v>
      </c>
      <c r="H803" s="7" t="s">
        <v>44</v>
      </c>
      <c r="I803" s="8">
        <f t="shared" si="60"/>
        <v>7600.4295238095201</v>
      </c>
      <c r="J803" s="9">
        <v>24.69</v>
      </c>
      <c r="K803" s="7">
        <v>2022</v>
      </c>
      <c r="L803" s="7" t="s">
        <v>19</v>
      </c>
      <c r="M803" s="8">
        <v>253.34765079365067</v>
      </c>
      <c r="N803" s="7">
        <v>10</v>
      </c>
      <c r="O803" t="s">
        <v>35</v>
      </c>
      <c r="P803" s="2">
        <f t="shared" si="61"/>
        <v>2533.4765079365066</v>
      </c>
      <c r="Q803" s="2">
        <f t="shared" si="62"/>
        <v>76004.29523809519</v>
      </c>
      <c r="R803" s="12">
        <f>VLOOKUP(O803,'YEARLY BUDGET'!A:B,2,FALSE)</f>
        <v>7800</v>
      </c>
      <c r="S803" s="27">
        <f t="shared" si="63"/>
        <v>-68204.29523809519</v>
      </c>
      <c r="T803" t="str">
        <f t="shared" si="64"/>
        <v>UNFAVORABLE</v>
      </c>
    </row>
    <row r="804" spans="1:20" x14ac:dyDescent="0.25">
      <c r="A804" s="4">
        <v>44743</v>
      </c>
      <c r="B804" s="5">
        <v>30.93</v>
      </c>
      <c r="C804" s="6">
        <v>0.24690000000000001</v>
      </c>
      <c r="D804" s="7" t="s">
        <v>5</v>
      </c>
      <c r="E804" s="8">
        <v>21481.892857142899</v>
      </c>
      <c r="F804" s="7">
        <v>7</v>
      </c>
      <c r="G804" s="7">
        <v>6</v>
      </c>
      <c r="H804" s="7" t="s">
        <v>44</v>
      </c>
      <c r="I804" s="8">
        <f t="shared" si="60"/>
        <v>21537.512857142898</v>
      </c>
      <c r="J804" s="9">
        <v>24.69</v>
      </c>
      <c r="K804" s="7">
        <v>2022</v>
      </c>
      <c r="L804" s="7" t="s">
        <v>19</v>
      </c>
      <c r="M804" s="8">
        <v>717.91709523809664</v>
      </c>
      <c r="N804" s="7">
        <v>10</v>
      </c>
      <c r="O804" t="s">
        <v>35</v>
      </c>
      <c r="P804" s="2">
        <f t="shared" si="61"/>
        <v>7179.1709523809659</v>
      </c>
      <c r="Q804" s="2">
        <f t="shared" si="62"/>
        <v>215375.12857142897</v>
      </c>
      <c r="R804" s="12">
        <f>VLOOKUP(O804,'YEARLY BUDGET'!A:B,2,FALSE)</f>
        <v>7800</v>
      </c>
      <c r="S804" s="27">
        <f t="shared" si="63"/>
        <v>-207575.12857142897</v>
      </c>
      <c r="T804" t="str">
        <f t="shared" si="64"/>
        <v>UNFAVORABLE</v>
      </c>
    </row>
    <row r="805" spans="1:20" x14ac:dyDescent="0.25">
      <c r="A805" s="4">
        <v>44743</v>
      </c>
      <c r="B805" s="5">
        <v>30.93</v>
      </c>
      <c r="C805" s="6">
        <v>0.24690000000000001</v>
      </c>
      <c r="D805" s="7" t="s">
        <v>6</v>
      </c>
      <c r="E805" s="8">
        <v>7.28</v>
      </c>
      <c r="F805" s="7">
        <v>7</v>
      </c>
      <c r="G805" s="7">
        <v>6</v>
      </c>
      <c r="H805" s="7" t="s">
        <v>44</v>
      </c>
      <c r="I805" s="8">
        <f t="shared" si="60"/>
        <v>62.900000000000006</v>
      </c>
      <c r="J805" s="9">
        <v>24.69</v>
      </c>
      <c r="K805" s="7">
        <v>2022</v>
      </c>
      <c r="L805" s="7" t="s">
        <v>19</v>
      </c>
      <c r="M805" s="8">
        <v>2.0966666666666667</v>
      </c>
      <c r="N805" s="7">
        <v>7</v>
      </c>
      <c r="O805" t="s">
        <v>33</v>
      </c>
      <c r="P805" s="2">
        <f t="shared" si="61"/>
        <v>14.676666666666666</v>
      </c>
      <c r="Q805" s="2">
        <f t="shared" si="62"/>
        <v>440.29999999999995</v>
      </c>
      <c r="R805" s="12">
        <f>VLOOKUP(O805,'YEARLY BUDGET'!A:B,2,FALSE)</f>
        <v>9600</v>
      </c>
      <c r="S805" s="27">
        <f t="shared" si="63"/>
        <v>9159.7000000000007</v>
      </c>
      <c r="T805" t="str">
        <f t="shared" si="64"/>
        <v>FAVORABLE</v>
      </c>
    </row>
    <row r="806" spans="1:20" x14ac:dyDescent="0.25">
      <c r="A806" s="4">
        <v>44774</v>
      </c>
      <c r="B806" s="5">
        <v>31.03</v>
      </c>
      <c r="C806" s="6">
        <v>0.17829999999999999</v>
      </c>
      <c r="D806" s="7" t="s">
        <v>3</v>
      </c>
      <c r="E806" s="8">
        <v>2433.9160869565198</v>
      </c>
      <c r="F806" s="7">
        <v>8</v>
      </c>
      <c r="G806" s="7">
        <v>2</v>
      </c>
      <c r="H806" s="7" t="s">
        <v>45</v>
      </c>
      <c r="I806" s="8">
        <f t="shared" si="60"/>
        <v>2482.77608695652</v>
      </c>
      <c r="J806" s="9">
        <v>17.829999999999998</v>
      </c>
      <c r="K806" s="7">
        <v>2022</v>
      </c>
      <c r="L806" s="7" t="s">
        <v>15</v>
      </c>
      <c r="M806" s="8">
        <v>82.759202898550669</v>
      </c>
      <c r="N806" s="7">
        <v>1</v>
      </c>
      <c r="O806" t="s">
        <v>27</v>
      </c>
      <c r="P806" s="2">
        <f t="shared" si="61"/>
        <v>82.759202898550669</v>
      </c>
      <c r="Q806" s="2">
        <f t="shared" si="62"/>
        <v>2482.77608695652</v>
      </c>
      <c r="R806" s="12">
        <f>VLOOKUP(O806,'YEARLY BUDGET'!A:B,2,FALSE)</f>
        <v>28000</v>
      </c>
      <c r="S806" s="27">
        <f t="shared" si="63"/>
        <v>25517.223913043479</v>
      </c>
      <c r="T806" t="str">
        <f t="shared" si="64"/>
        <v>FAVORABLE</v>
      </c>
    </row>
    <row r="807" spans="1:20" x14ac:dyDescent="0.25">
      <c r="A807" s="4">
        <v>44774</v>
      </c>
      <c r="B807" s="5">
        <v>31.03</v>
      </c>
      <c r="C807" s="6">
        <v>0.17829999999999999</v>
      </c>
      <c r="D807" s="7" t="s">
        <v>4</v>
      </c>
      <c r="E807" s="8">
        <v>7990.8121739130402</v>
      </c>
      <c r="F807" s="7">
        <v>8</v>
      </c>
      <c r="G807" s="7">
        <v>2</v>
      </c>
      <c r="H807" s="7" t="s">
        <v>45</v>
      </c>
      <c r="I807" s="8">
        <f t="shared" si="60"/>
        <v>8039.6721739130398</v>
      </c>
      <c r="J807" s="9">
        <v>17.829999999999998</v>
      </c>
      <c r="K807" s="7">
        <v>2022</v>
      </c>
      <c r="L807" s="7" t="s">
        <v>15</v>
      </c>
      <c r="M807" s="8">
        <v>267.98907246376797</v>
      </c>
      <c r="N807" s="7">
        <v>3</v>
      </c>
      <c r="O807" t="s">
        <v>29</v>
      </c>
      <c r="P807" s="2">
        <f t="shared" si="61"/>
        <v>803.96721739130385</v>
      </c>
      <c r="Q807" s="2">
        <f t="shared" si="62"/>
        <v>24119.016521739115</v>
      </c>
      <c r="R807" s="12">
        <f>VLOOKUP(O807,'YEARLY BUDGET'!A:B,2,FALSE)</f>
        <v>14750</v>
      </c>
      <c r="S807" s="27">
        <f t="shared" si="63"/>
        <v>-9369.016521739115</v>
      </c>
      <c r="T807" t="str">
        <f t="shared" si="64"/>
        <v>UNFAVORABLE</v>
      </c>
    </row>
    <row r="808" spans="1:20" x14ac:dyDescent="0.25">
      <c r="A808" s="4">
        <v>44774</v>
      </c>
      <c r="B808" s="5">
        <v>31.03</v>
      </c>
      <c r="C808" s="6">
        <v>0.17829999999999999</v>
      </c>
      <c r="D808" s="7" t="s">
        <v>5</v>
      </c>
      <c r="E808" s="8">
        <v>22034.891304347799</v>
      </c>
      <c r="F808" s="7">
        <v>8</v>
      </c>
      <c r="G808" s="7">
        <v>2</v>
      </c>
      <c r="H808" s="7" t="s">
        <v>45</v>
      </c>
      <c r="I808" s="8">
        <f t="shared" si="60"/>
        <v>22083.751304347799</v>
      </c>
      <c r="J808" s="9">
        <v>17.829999999999998</v>
      </c>
      <c r="K808" s="7">
        <v>2022</v>
      </c>
      <c r="L808" s="7" t="s">
        <v>15</v>
      </c>
      <c r="M808" s="8">
        <v>736.12504347825995</v>
      </c>
      <c r="N808" s="7">
        <v>2</v>
      </c>
      <c r="O808" t="s">
        <v>28</v>
      </c>
      <c r="P808" s="2">
        <f t="shared" si="61"/>
        <v>1472.2500869565199</v>
      </c>
      <c r="Q808" s="2">
        <f t="shared" si="62"/>
        <v>44167.502608695599</v>
      </c>
      <c r="R808" s="12">
        <f>VLOOKUP(O808,'YEARLY BUDGET'!A:B,2,FALSE)</f>
        <v>16500</v>
      </c>
      <c r="S808" s="27">
        <f t="shared" si="63"/>
        <v>-27667.502608695599</v>
      </c>
      <c r="T808" t="str">
        <f t="shared" si="64"/>
        <v>UNFAVORABLE</v>
      </c>
    </row>
    <row r="809" spans="1:20" x14ac:dyDescent="0.25">
      <c r="A809" s="4">
        <v>44774</v>
      </c>
      <c r="B809" s="5">
        <v>31.03</v>
      </c>
      <c r="C809" s="6">
        <v>0.17829999999999999</v>
      </c>
      <c r="D809" s="7" t="s">
        <v>6</v>
      </c>
      <c r="E809" s="8">
        <v>8.81</v>
      </c>
      <c r="F809" s="7">
        <v>8</v>
      </c>
      <c r="G809" s="7">
        <v>2</v>
      </c>
      <c r="H809" s="7" t="s">
        <v>45</v>
      </c>
      <c r="I809" s="8">
        <f t="shared" si="60"/>
        <v>57.67</v>
      </c>
      <c r="J809" s="9">
        <v>17.829999999999998</v>
      </c>
      <c r="K809" s="7">
        <v>2022</v>
      </c>
      <c r="L809" s="7" t="s">
        <v>15</v>
      </c>
      <c r="M809" s="8">
        <v>1.9223333333333334</v>
      </c>
      <c r="N809" s="7">
        <v>4</v>
      </c>
      <c r="O809" t="s">
        <v>30</v>
      </c>
      <c r="P809" s="2">
        <f t="shared" si="61"/>
        <v>7.6893333333333338</v>
      </c>
      <c r="Q809" s="2">
        <f t="shared" si="62"/>
        <v>230.68</v>
      </c>
      <c r="R809" s="12">
        <f>VLOOKUP(O809,'YEARLY BUDGET'!A:B,2,FALSE)</f>
        <v>4200</v>
      </c>
      <c r="S809" s="27">
        <f t="shared" si="63"/>
        <v>3969.32</v>
      </c>
      <c r="T809" t="str">
        <f t="shared" si="64"/>
        <v>FAVORABLE</v>
      </c>
    </row>
    <row r="810" spans="1:20" x14ac:dyDescent="0.25">
      <c r="A810" s="4">
        <v>44805</v>
      </c>
      <c r="B810" s="5">
        <v>31.12</v>
      </c>
      <c r="C810" s="6">
        <v>0.26279999999999998</v>
      </c>
      <c r="D810" s="7" t="s">
        <v>3</v>
      </c>
      <c r="E810" s="8">
        <v>2224.7559090909099</v>
      </c>
      <c r="F810" s="7">
        <v>9</v>
      </c>
      <c r="G810" s="7">
        <v>5</v>
      </c>
      <c r="H810" s="7" t="s">
        <v>46</v>
      </c>
      <c r="I810" s="8">
        <f t="shared" si="60"/>
        <v>2282.15590909091</v>
      </c>
      <c r="J810" s="9">
        <v>26.279999999999998</v>
      </c>
      <c r="K810" s="7">
        <v>2022</v>
      </c>
      <c r="L810" s="7" t="s">
        <v>18</v>
      </c>
      <c r="M810" s="8">
        <v>76.071863636363659</v>
      </c>
      <c r="N810" s="7">
        <v>6</v>
      </c>
      <c r="O810" t="s">
        <v>32</v>
      </c>
      <c r="P810" s="2">
        <f t="shared" si="61"/>
        <v>456.43118181818193</v>
      </c>
      <c r="Q810" s="2">
        <f t="shared" si="62"/>
        <v>13692.935454545457</v>
      </c>
      <c r="R810" s="12">
        <f>VLOOKUP(O810,'YEARLY BUDGET'!A:B,2,FALSE)</f>
        <v>37500</v>
      </c>
      <c r="S810" s="27">
        <f t="shared" si="63"/>
        <v>23807.064545454545</v>
      </c>
      <c r="T810" t="str">
        <f t="shared" si="64"/>
        <v>FAVORABLE</v>
      </c>
    </row>
    <row r="811" spans="1:20" x14ac:dyDescent="0.25">
      <c r="A811" s="4">
        <v>44805</v>
      </c>
      <c r="B811" s="5">
        <v>31.12</v>
      </c>
      <c r="C811" s="6">
        <v>0.26279999999999998</v>
      </c>
      <c r="D811" s="7" t="s">
        <v>4</v>
      </c>
      <c r="E811" s="8">
        <v>7746.0113636363603</v>
      </c>
      <c r="F811" s="7">
        <v>9</v>
      </c>
      <c r="G811" s="7">
        <v>5</v>
      </c>
      <c r="H811" s="7" t="s">
        <v>46</v>
      </c>
      <c r="I811" s="8">
        <f t="shared" si="60"/>
        <v>7803.41136363636</v>
      </c>
      <c r="J811" s="9">
        <v>26.279999999999998</v>
      </c>
      <c r="K811" s="7">
        <v>2022</v>
      </c>
      <c r="L811" s="7" t="s">
        <v>18</v>
      </c>
      <c r="M811" s="8">
        <v>260.11371212121202</v>
      </c>
      <c r="N811" s="7">
        <v>2</v>
      </c>
      <c r="O811" t="s">
        <v>28</v>
      </c>
      <c r="P811" s="2">
        <f t="shared" si="61"/>
        <v>520.22742424242404</v>
      </c>
      <c r="Q811" s="2">
        <f t="shared" si="62"/>
        <v>15606.822727272722</v>
      </c>
      <c r="R811" s="12">
        <f>VLOOKUP(O811,'YEARLY BUDGET'!A:B,2,FALSE)</f>
        <v>16500</v>
      </c>
      <c r="S811" s="27">
        <f t="shared" si="63"/>
        <v>893.17727272727825</v>
      </c>
      <c r="T811" t="str">
        <f t="shared" si="64"/>
        <v>FAVORABLE</v>
      </c>
    </row>
    <row r="812" spans="1:20" x14ac:dyDescent="0.25">
      <c r="A812" s="4">
        <v>44805</v>
      </c>
      <c r="B812" s="5">
        <v>31.12</v>
      </c>
      <c r="C812" s="6">
        <v>0.26279999999999998</v>
      </c>
      <c r="D812" s="7" t="s">
        <v>5</v>
      </c>
      <c r="E812" s="8">
        <v>22773.966363636398</v>
      </c>
      <c r="F812" s="7">
        <v>9</v>
      </c>
      <c r="G812" s="7">
        <v>5</v>
      </c>
      <c r="H812" s="7" t="s">
        <v>46</v>
      </c>
      <c r="I812" s="8">
        <f t="shared" si="60"/>
        <v>22831.366363636396</v>
      </c>
      <c r="J812" s="9">
        <v>26.279999999999998</v>
      </c>
      <c r="K812" s="7">
        <v>2022</v>
      </c>
      <c r="L812" s="7" t="s">
        <v>18</v>
      </c>
      <c r="M812" s="8">
        <v>761.04554545454653</v>
      </c>
      <c r="N812" s="7">
        <v>8</v>
      </c>
      <c r="O812" t="s">
        <v>34</v>
      </c>
      <c r="P812" s="2">
        <f t="shared" si="61"/>
        <v>6088.3643636363722</v>
      </c>
      <c r="Q812" s="2">
        <f t="shared" si="62"/>
        <v>182650.93090909117</v>
      </c>
      <c r="R812" s="12">
        <f>VLOOKUP(O812,'YEARLY BUDGET'!A:B,2,FALSE)</f>
        <v>61200</v>
      </c>
      <c r="S812" s="27">
        <f t="shared" si="63"/>
        <v>-121450.93090909117</v>
      </c>
      <c r="T812" t="str">
        <f t="shared" si="64"/>
        <v>UNFAVORABLE</v>
      </c>
    </row>
    <row r="813" spans="1:20" x14ac:dyDescent="0.25">
      <c r="A813" s="4">
        <v>44805</v>
      </c>
      <c r="B813" s="5">
        <v>31.12</v>
      </c>
      <c r="C813" s="6">
        <v>0.26279999999999998</v>
      </c>
      <c r="D813" s="7" t="s">
        <v>6</v>
      </c>
      <c r="E813" s="8">
        <v>7.88</v>
      </c>
      <c r="F813" s="7">
        <v>9</v>
      </c>
      <c r="G813" s="7">
        <v>5</v>
      </c>
      <c r="H813" s="7" t="s">
        <v>46</v>
      </c>
      <c r="I813" s="8">
        <f t="shared" si="60"/>
        <v>65.28</v>
      </c>
      <c r="J813" s="9">
        <v>26.279999999999998</v>
      </c>
      <c r="K813" s="7">
        <v>2022</v>
      </c>
      <c r="L813" s="7" t="s">
        <v>18</v>
      </c>
      <c r="M813" s="8">
        <v>2.1760000000000002</v>
      </c>
      <c r="N813" s="7">
        <v>6</v>
      </c>
      <c r="O813" t="s">
        <v>32</v>
      </c>
      <c r="P813" s="2">
        <f t="shared" si="61"/>
        <v>13.056000000000001</v>
      </c>
      <c r="Q813" s="2">
        <f t="shared" si="62"/>
        <v>391.68</v>
      </c>
      <c r="R813" s="12">
        <f>VLOOKUP(O813,'YEARLY BUDGET'!A:B,2,FALSE)</f>
        <v>37500</v>
      </c>
      <c r="S813" s="27">
        <f t="shared" si="63"/>
        <v>37108.32</v>
      </c>
      <c r="T813" t="str">
        <f t="shared" si="64"/>
        <v>FAVORABLE</v>
      </c>
    </row>
    <row r="814" spans="1:20" x14ac:dyDescent="0.25">
      <c r="A814" s="4">
        <v>44835</v>
      </c>
      <c r="B814" s="5">
        <v>31.29</v>
      </c>
      <c r="C814" s="6">
        <v>0.27229999999999999</v>
      </c>
      <c r="D814" s="7" t="s">
        <v>3</v>
      </c>
      <c r="E814" s="8">
        <v>2255.5352380952399</v>
      </c>
      <c r="F814" s="7">
        <v>10</v>
      </c>
      <c r="G814" s="7">
        <v>7</v>
      </c>
      <c r="H814" s="7" t="s">
        <v>47</v>
      </c>
      <c r="I814" s="8">
        <f t="shared" si="60"/>
        <v>2314.0552380952399</v>
      </c>
      <c r="J814" s="9">
        <v>27.229999999999997</v>
      </c>
      <c r="K814" s="7">
        <v>2022</v>
      </c>
      <c r="L814" s="7" t="s">
        <v>20</v>
      </c>
      <c r="M814" s="8">
        <v>77.135174603174661</v>
      </c>
      <c r="N814" s="7">
        <v>8</v>
      </c>
      <c r="O814" t="s">
        <v>34</v>
      </c>
      <c r="P814" s="2">
        <f t="shared" si="61"/>
        <v>617.08139682539729</v>
      </c>
      <c r="Q814" s="2">
        <f t="shared" si="62"/>
        <v>18512.441904761919</v>
      </c>
      <c r="R814" s="12">
        <f>VLOOKUP(O814,'YEARLY BUDGET'!A:B,2,FALSE)</f>
        <v>61200</v>
      </c>
      <c r="S814" s="27">
        <f t="shared" si="63"/>
        <v>42687.558095238084</v>
      </c>
      <c r="T814" t="str">
        <f t="shared" si="64"/>
        <v>FAVORABLE</v>
      </c>
    </row>
    <row r="815" spans="1:20" x14ac:dyDescent="0.25">
      <c r="A815" s="4">
        <v>44835</v>
      </c>
      <c r="B815" s="5">
        <v>31.29</v>
      </c>
      <c r="C815" s="6">
        <v>0.27229999999999999</v>
      </c>
      <c r="D815" s="7" t="s">
        <v>4</v>
      </c>
      <c r="E815" s="8">
        <v>7651.0828571428601</v>
      </c>
      <c r="F815" s="7">
        <v>10</v>
      </c>
      <c r="G815" s="7">
        <v>7</v>
      </c>
      <c r="H815" s="7" t="s">
        <v>47</v>
      </c>
      <c r="I815" s="8">
        <f t="shared" si="60"/>
        <v>7709.6028571428596</v>
      </c>
      <c r="J815" s="9">
        <v>27.229999999999997</v>
      </c>
      <c r="K815" s="7">
        <v>2022</v>
      </c>
      <c r="L815" s="7" t="s">
        <v>20</v>
      </c>
      <c r="M815" s="8">
        <v>256.98676190476198</v>
      </c>
      <c r="N815" s="7">
        <v>5</v>
      </c>
      <c r="O815" t="s">
        <v>31</v>
      </c>
      <c r="P815" s="2">
        <f t="shared" si="61"/>
        <v>1284.9338095238099</v>
      </c>
      <c r="Q815" s="2">
        <f t="shared" si="62"/>
        <v>38548.0142857143</v>
      </c>
      <c r="R815" s="12">
        <f>VLOOKUP(O815,'YEARLY BUDGET'!A:B,2,FALSE)</f>
        <v>82000</v>
      </c>
      <c r="S815" s="27">
        <f t="shared" si="63"/>
        <v>43451.9857142857</v>
      </c>
      <c r="T815" t="str">
        <f t="shared" si="64"/>
        <v>FAVORABLE</v>
      </c>
    </row>
    <row r="816" spans="1:20" x14ac:dyDescent="0.25">
      <c r="A816" s="4">
        <v>44835</v>
      </c>
      <c r="B816" s="5">
        <v>31.29</v>
      </c>
      <c r="C816" s="6">
        <v>0.27229999999999999</v>
      </c>
      <c r="D816" s="7" t="s">
        <v>5</v>
      </c>
      <c r="E816" s="8">
        <v>22032.892857142899</v>
      </c>
      <c r="F816" s="7">
        <v>10</v>
      </c>
      <c r="G816" s="7">
        <v>7</v>
      </c>
      <c r="H816" s="7" t="s">
        <v>47</v>
      </c>
      <c r="I816" s="8">
        <f t="shared" si="60"/>
        <v>22091.412857142899</v>
      </c>
      <c r="J816" s="9">
        <v>27.229999999999997</v>
      </c>
      <c r="K816" s="7">
        <v>2022</v>
      </c>
      <c r="L816" s="7" t="s">
        <v>20</v>
      </c>
      <c r="M816" s="8">
        <v>736.38042857143</v>
      </c>
      <c r="N816" s="7">
        <v>4</v>
      </c>
      <c r="O816" t="s">
        <v>30</v>
      </c>
      <c r="P816" s="2">
        <f t="shared" si="61"/>
        <v>2945.52171428572</v>
      </c>
      <c r="Q816" s="2">
        <f t="shared" si="62"/>
        <v>88365.651428571597</v>
      </c>
      <c r="R816" s="12">
        <f>VLOOKUP(O816,'YEARLY BUDGET'!A:B,2,FALSE)</f>
        <v>4200</v>
      </c>
      <c r="S816" s="27">
        <f t="shared" si="63"/>
        <v>-84165.651428571597</v>
      </c>
      <c r="T816" t="str">
        <f t="shared" si="64"/>
        <v>UNFAVORABLE</v>
      </c>
    </row>
    <row r="817" spans="1:20" x14ac:dyDescent="0.25">
      <c r="A817" s="4">
        <v>44835</v>
      </c>
      <c r="B817" s="5">
        <v>31.29</v>
      </c>
      <c r="C817" s="6">
        <v>0.27229999999999999</v>
      </c>
      <c r="D817" s="7" t="s">
        <v>6</v>
      </c>
      <c r="E817" s="8">
        <v>5.66</v>
      </c>
      <c r="F817" s="7">
        <v>10</v>
      </c>
      <c r="G817" s="7">
        <v>7</v>
      </c>
      <c r="H817" s="7" t="s">
        <v>47</v>
      </c>
      <c r="I817" s="8">
        <f t="shared" si="60"/>
        <v>64.180000000000007</v>
      </c>
      <c r="J817" s="9">
        <v>27.229999999999997</v>
      </c>
      <c r="K817" s="7">
        <v>2022</v>
      </c>
      <c r="L817" s="7" t="s">
        <v>20</v>
      </c>
      <c r="M817" s="8">
        <v>2.1393333333333335</v>
      </c>
      <c r="N817" s="7">
        <v>7</v>
      </c>
      <c r="O817" t="s">
        <v>33</v>
      </c>
      <c r="P817" s="2">
        <f t="shared" si="61"/>
        <v>14.975333333333335</v>
      </c>
      <c r="Q817" s="2">
        <f t="shared" si="62"/>
        <v>449.26000000000005</v>
      </c>
      <c r="R817" s="12">
        <f>VLOOKUP(O817,'YEARLY BUDGET'!A:B,2,FALSE)</f>
        <v>9600</v>
      </c>
      <c r="S817" s="27">
        <f t="shared" si="63"/>
        <v>9150.74</v>
      </c>
      <c r="T817" t="str">
        <f t="shared" si="64"/>
        <v>FAVORABLE</v>
      </c>
    </row>
    <row r="818" spans="1:20" x14ac:dyDescent="0.25">
      <c r="A818" s="4">
        <v>44866</v>
      </c>
      <c r="B818" s="5">
        <v>31.37</v>
      </c>
      <c r="C818" s="6">
        <v>0.21340000000000001</v>
      </c>
      <c r="D818" s="7" t="s">
        <v>3</v>
      </c>
      <c r="E818" s="8">
        <v>2350.7163636363598</v>
      </c>
      <c r="F818" s="7">
        <v>11</v>
      </c>
      <c r="G818" s="7">
        <v>3</v>
      </c>
      <c r="H818" s="7" t="s">
        <v>48</v>
      </c>
      <c r="I818" s="8">
        <f t="shared" si="60"/>
        <v>2403.4263636363598</v>
      </c>
      <c r="J818" s="9">
        <v>21.34</v>
      </c>
      <c r="K818" s="7">
        <v>2022</v>
      </c>
      <c r="L818" s="7" t="s">
        <v>16</v>
      </c>
      <c r="M818" s="8">
        <v>80.114212121211992</v>
      </c>
      <c r="N818" s="7">
        <v>5</v>
      </c>
      <c r="O818" t="s">
        <v>31</v>
      </c>
      <c r="P818" s="2">
        <f t="shared" si="61"/>
        <v>400.57106060605997</v>
      </c>
      <c r="Q818" s="2">
        <f t="shared" si="62"/>
        <v>12017.131818181799</v>
      </c>
      <c r="R818" s="12">
        <f>VLOOKUP(O818,'YEARLY BUDGET'!A:B,2,FALSE)</f>
        <v>82000</v>
      </c>
      <c r="S818" s="27">
        <f t="shared" si="63"/>
        <v>69982.868181818194</v>
      </c>
      <c r="T818" t="str">
        <f t="shared" si="64"/>
        <v>FAVORABLE</v>
      </c>
    </row>
    <row r="819" spans="1:20" x14ac:dyDescent="0.25">
      <c r="A819" s="4">
        <v>44866</v>
      </c>
      <c r="B819" s="5">
        <v>31.37</v>
      </c>
      <c r="C819" s="6">
        <v>0.21340000000000001</v>
      </c>
      <c r="D819" s="7" t="s">
        <v>4</v>
      </c>
      <c r="E819" s="8">
        <v>8049.8613636363598</v>
      </c>
      <c r="F819" s="7">
        <v>11</v>
      </c>
      <c r="G819" s="7">
        <v>3</v>
      </c>
      <c r="H819" s="7" t="s">
        <v>48</v>
      </c>
      <c r="I819" s="8">
        <f t="shared" si="60"/>
        <v>8102.5713636363598</v>
      </c>
      <c r="J819" s="9">
        <v>21.34</v>
      </c>
      <c r="K819" s="7">
        <v>2022</v>
      </c>
      <c r="L819" s="7" t="s">
        <v>16</v>
      </c>
      <c r="M819" s="8">
        <v>270.085712121212</v>
      </c>
      <c r="N819" s="7">
        <v>4</v>
      </c>
      <c r="O819" t="s">
        <v>30</v>
      </c>
      <c r="P819" s="2">
        <f t="shared" si="61"/>
        <v>1080.342848484848</v>
      </c>
      <c r="Q819" s="2">
        <f t="shared" si="62"/>
        <v>32410.285454545439</v>
      </c>
      <c r="R819" s="12">
        <f>VLOOKUP(O819,'YEARLY BUDGET'!A:B,2,FALSE)</f>
        <v>4200</v>
      </c>
      <c r="S819" s="27">
        <f t="shared" si="63"/>
        <v>-28210.285454545439</v>
      </c>
      <c r="T819" t="str">
        <f t="shared" si="64"/>
        <v>UNFAVORABLE</v>
      </c>
    </row>
    <row r="820" spans="1:20" x14ac:dyDescent="0.25">
      <c r="A820" s="4">
        <v>44866</v>
      </c>
      <c r="B820" s="5">
        <v>31.37</v>
      </c>
      <c r="C820" s="6">
        <v>0.21340000000000001</v>
      </c>
      <c r="D820" s="7" t="s">
        <v>5</v>
      </c>
      <c r="E820" s="8">
        <v>25562.697727272702</v>
      </c>
      <c r="F820" s="7">
        <v>11</v>
      </c>
      <c r="G820" s="7">
        <v>3</v>
      </c>
      <c r="H820" s="7" t="s">
        <v>48</v>
      </c>
      <c r="I820" s="8">
        <f t="shared" si="60"/>
        <v>25615.407727272701</v>
      </c>
      <c r="J820" s="9">
        <v>21.34</v>
      </c>
      <c r="K820" s="7">
        <v>2022</v>
      </c>
      <c r="L820" s="7" t="s">
        <v>16</v>
      </c>
      <c r="M820" s="8">
        <v>853.84692424242337</v>
      </c>
      <c r="N820" s="7">
        <v>7</v>
      </c>
      <c r="O820" t="s">
        <v>33</v>
      </c>
      <c r="P820" s="2">
        <f t="shared" si="61"/>
        <v>5976.9284696969635</v>
      </c>
      <c r="Q820" s="2">
        <f t="shared" si="62"/>
        <v>179307.85409090889</v>
      </c>
      <c r="R820" s="12">
        <f>VLOOKUP(O820,'YEARLY BUDGET'!A:B,2,FALSE)</f>
        <v>9600</v>
      </c>
      <c r="S820" s="27">
        <f t="shared" si="63"/>
        <v>-169707.85409090889</v>
      </c>
      <c r="T820" t="str">
        <f t="shared" si="64"/>
        <v>UNFAVORABLE</v>
      </c>
    </row>
    <row r="821" spans="1:20" x14ac:dyDescent="0.25">
      <c r="A821" s="4">
        <v>44866</v>
      </c>
      <c r="B821" s="5">
        <v>31.37</v>
      </c>
      <c r="C821" s="6">
        <v>0.21340000000000001</v>
      </c>
      <c r="D821" s="7" t="s">
        <v>6</v>
      </c>
      <c r="E821" s="8">
        <v>5.45</v>
      </c>
      <c r="F821" s="7">
        <v>11</v>
      </c>
      <c r="G821" s="7">
        <v>3</v>
      </c>
      <c r="H821" s="7" t="s">
        <v>48</v>
      </c>
      <c r="I821" s="8">
        <f t="shared" si="60"/>
        <v>58.16</v>
      </c>
      <c r="J821" s="9">
        <v>21.34</v>
      </c>
      <c r="K821" s="7">
        <v>2022</v>
      </c>
      <c r="L821" s="7" t="s">
        <v>16</v>
      </c>
      <c r="M821" s="8">
        <v>1.9386666666666665</v>
      </c>
      <c r="N821" s="7">
        <v>9</v>
      </c>
      <c r="O821" t="s">
        <v>35</v>
      </c>
      <c r="P821" s="2">
        <f t="shared" si="61"/>
        <v>17.448</v>
      </c>
      <c r="Q821" s="2">
        <f t="shared" si="62"/>
        <v>523.44000000000005</v>
      </c>
      <c r="R821" s="12">
        <f>VLOOKUP(O821,'YEARLY BUDGET'!A:B,2,FALSE)</f>
        <v>7800</v>
      </c>
      <c r="S821" s="27">
        <f t="shared" si="63"/>
        <v>7276.5599999999995</v>
      </c>
      <c r="T821" t="str">
        <f t="shared" si="64"/>
        <v>FAVORABLE</v>
      </c>
    </row>
    <row r="822" spans="1:20" x14ac:dyDescent="0.25">
      <c r="A822" s="4">
        <v>44896</v>
      </c>
      <c r="B822" s="5">
        <v>31.47</v>
      </c>
      <c r="C822" s="6">
        <v>0.1741</v>
      </c>
      <c r="D822" s="7" t="s">
        <v>3</v>
      </c>
      <c r="E822" s="8">
        <v>2398.2068181818199</v>
      </c>
      <c r="F822" s="7">
        <v>12</v>
      </c>
      <c r="G822" s="7">
        <v>5</v>
      </c>
      <c r="H822" s="7" t="s">
        <v>49</v>
      </c>
      <c r="I822" s="8">
        <f t="shared" si="60"/>
        <v>2447.0868181818196</v>
      </c>
      <c r="J822" s="9">
        <v>17.41</v>
      </c>
      <c r="K822" s="7">
        <v>2022</v>
      </c>
      <c r="L822" s="7" t="s">
        <v>18</v>
      </c>
      <c r="M822" s="8">
        <v>81.569560606060648</v>
      </c>
      <c r="N822" s="7">
        <v>3</v>
      </c>
      <c r="O822" t="s">
        <v>29</v>
      </c>
      <c r="P822" s="2">
        <f t="shared" si="61"/>
        <v>244.70868181818196</v>
      </c>
      <c r="Q822" s="2">
        <f t="shared" si="62"/>
        <v>7341.2604545454587</v>
      </c>
      <c r="R822" s="12">
        <f>VLOOKUP(O822,'YEARLY BUDGET'!A:B,2,FALSE)</f>
        <v>14750</v>
      </c>
      <c r="S822" s="27">
        <f t="shared" si="63"/>
        <v>7408.7395454545413</v>
      </c>
      <c r="T822" t="str">
        <f t="shared" si="64"/>
        <v>FAVORABLE</v>
      </c>
    </row>
    <row r="823" spans="1:20" x14ac:dyDescent="0.25">
      <c r="A823" s="4">
        <v>44896</v>
      </c>
      <c r="B823" s="5">
        <v>31.47</v>
      </c>
      <c r="C823" s="6">
        <v>0.1741</v>
      </c>
      <c r="D823" s="7" t="s">
        <v>4</v>
      </c>
      <c r="E823" s="8">
        <v>8371.0913636363603</v>
      </c>
      <c r="F823" s="7">
        <v>12</v>
      </c>
      <c r="G823" s="7">
        <v>5</v>
      </c>
      <c r="H823" s="7" t="s">
        <v>49</v>
      </c>
      <c r="I823" s="8">
        <f t="shared" si="60"/>
        <v>8419.9713636363595</v>
      </c>
      <c r="J823" s="9">
        <v>17.41</v>
      </c>
      <c r="K823" s="7">
        <v>2022</v>
      </c>
      <c r="L823" s="7" t="s">
        <v>18</v>
      </c>
      <c r="M823" s="8">
        <v>280.66571212121198</v>
      </c>
      <c r="N823" s="7">
        <v>4</v>
      </c>
      <c r="O823" t="s">
        <v>30</v>
      </c>
      <c r="P823" s="2">
        <f t="shared" si="61"/>
        <v>1122.6628484848479</v>
      </c>
      <c r="Q823" s="2">
        <f t="shared" si="62"/>
        <v>33679.885454545438</v>
      </c>
      <c r="R823" s="12">
        <f>VLOOKUP(O823,'YEARLY BUDGET'!A:B,2,FALSE)</f>
        <v>4200</v>
      </c>
      <c r="S823" s="27">
        <f t="shared" si="63"/>
        <v>-29479.885454545438</v>
      </c>
      <c r="T823" t="str">
        <f t="shared" si="64"/>
        <v>UNFAVORABLE</v>
      </c>
    </row>
    <row r="824" spans="1:20" x14ac:dyDescent="0.25">
      <c r="A824" s="4">
        <v>44896</v>
      </c>
      <c r="B824" s="5">
        <v>31.47</v>
      </c>
      <c r="C824" s="6">
        <v>0.1741</v>
      </c>
      <c r="D824" s="7" t="s">
        <v>5</v>
      </c>
      <c r="E824" s="8">
        <v>28985.9204545455</v>
      </c>
      <c r="F824" s="7">
        <v>12</v>
      </c>
      <c r="G824" s="7">
        <v>5</v>
      </c>
      <c r="H824" s="7" t="s">
        <v>49</v>
      </c>
      <c r="I824" s="8">
        <f t="shared" si="60"/>
        <v>29034.800454545501</v>
      </c>
      <c r="J824" s="9">
        <v>17.41</v>
      </c>
      <c r="K824" s="7">
        <v>2022</v>
      </c>
      <c r="L824" s="7" t="s">
        <v>18</v>
      </c>
      <c r="M824" s="8">
        <v>967.82668181818337</v>
      </c>
      <c r="N824" s="7">
        <v>4</v>
      </c>
      <c r="O824" t="s">
        <v>30</v>
      </c>
      <c r="P824" s="2">
        <f t="shared" si="61"/>
        <v>3871.3067272727335</v>
      </c>
      <c r="Q824" s="2">
        <f t="shared" si="62"/>
        <v>116139.201818182</v>
      </c>
      <c r="R824" s="12">
        <f>VLOOKUP(O824,'YEARLY BUDGET'!A:B,2,FALSE)</f>
        <v>4200</v>
      </c>
      <c r="S824" s="27">
        <f t="shared" si="63"/>
        <v>-111939.201818182</v>
      </c>
      <c r="T824" t="str">
        <f t="shared" si="64"/>
        <v>UNFAVORABLE</v>
      </c>
    </row>
    <row r="825" spans="1:20" x14ac:dyDescent="0.25">
      <c r="A825" s="4">
        <v>44896</v>
      </c>
      <c r="B825" s="5">
        <v>31.47</v>
      </c>
      <c r="C825" s="6">
        <v>0.1741</v>
      </c>
      <c r="D825" s="7" t="s">
        <v>6</v>
      </c>
      <c r="E825" s="8">
        <v>5.53</v>
      </c>
      <c r="F825" s="7">
        <v>12</v>
      </c>
      <c r="G825" s="7">
        <v>5</v>
      </c>
      <c r="H825" s="7" t="s">
        <v>49</v>
      </c>
      <c r="I825" s="8">
        <f t="shared" si="60"/>
        <v>54.41</v>
      </c>
      <c r="J825" s="9">
        <v>17.41</v>
      </c>
      <c r="K825" s="7">
        <v>2022</v>
      </c>
      <c r="L825" s="7" t="s">
        <v>18</v>
      </c>
      <c r="M825" s="8">
        <v>1.8136666666666665</v>
      </c>
      <c r="N825" s="7">
        <v>4</v>
      </c>
      <c r="O825" t="s">
        <v>30</v>
      </c>
      <c r="P825" s="2">
        <f t="shared" si="61"/>
        <v>7.2546666666666662</v>
      </c>
      <c r="Q825" s="2">
        <f t="shared" si="62"/>
        <v>217.64</v>
      </c>
      <c r="R825" s="12">
        <f>VLOOKUP(O825,'YEARLY BUDGET'!A:B,2,FALSE)</f>
        <v>4200</v>
      </c>
      <c r="S825" s="27">
        <f t="shared" si="63"/>
        <v>3982.36</v>
      </c>
      <c r="T825" t="str">
        <f t="shared" si="64"/>
        <v>FAVORABLE</v>
      </c>
    </row>
    <row r="826" spans="1:20" x14ac:dyDescent="0.25">
      <c r="A826" s="4">
        <v>44927</v>
      </c>
      <c r="B826" s="5">
        <v>31.65</v>
      </c>
      <c r="C826" s="6">
        <v>0.1777</v>
      </c>
      <c r="D826" s="7" t="s">
        <v>3</v>
      </c>
      <c r="E826" s="8">
        <v>2494.9009090909099</v>
      </c>
      <c r="F826" s="7">
        <v>1</v>
      </c>
      <c r="G826" s="7">
        <v>1</v>
      </c>
      <c r="H826" s="7" t="s">
        <v>50</v>
      </c>
      <c r="I826" s="8">
        <f t="shared" si="60"/>
        <v>2544.3209090909099</v>
      </c>
      <c r="J826" s="9">
        <v>17.77</v>
      </c>
      <c r="K826" s="7">
        <v>2023</v>
      </c>
      <c r="L826" s="7" t="s">
        <v>14</v>
      </c>
      <c r="M826" s="8">
        <v>84.810696969696991</v>
      </c>
      <c r="N826" s="7">
        <v>2</v>
      </c>
      <c r="O826" t="s">
        <v>28</v>
      </c>
      <c r="P826" s="2">
        <f t="shared" si="61"/>
        <v>169.62139393939398</v>
      </c>
      <c r="Q826" s="2">
        <f t="shared" si="62"/>
        <v>5088.6418181818199</v>
      </c>
      <c r="R826" s="12">
        <f>VLOOKUP(O826,'YEARLY BUDGET'!A:B,2,FALSE)</f>
        <v>16500</v>
      </c>
      <c r="S826" s="27">
        <f t="shared" si="63"/>
        <v>11411.358181818181</v>
      </c>
      <c r="T826" t="str">
        <f t="shared" si="64"/>
        <v>FAVORABLE</v>
      </c>
    </row>
    <row r="827" spans="1:20" x14ac:dyDescent="0.25">
      <c r="A827" s="4">
        <v>44927</v>
      </c>
      <c r="B827" s="5">
        <v>31.65</v>
      </c>
      <c r="C827" s="6">
        <v>0.1777</v>
      </c>
      <c r="D827" s="7" t="s">
        <v>4</v>
      </c>
      <c r="E827" s="8">
        <v>9007.3463636363595</v>
      </c>
      <c r="F827" s="7">
        <v>1</v>
      </c>
      <c r="G827" s="7">
        <v>1</v>
      </c>
      <c r="H827" s="7" t="s">
        <v>50</v>
      </c>
      <c r="I827" s="8">
        <f t="shared" si="60"/>
        <v>9056.7663636363595</v>
      </c>
      <c r="J827" s="9">
        <v>17.77</v>
      </c>
      <c r="K827" s="7">
        <v>2023</v>
      </c>
      <c r="L827" s="7" t="s">
        <v>14</v>
      </c>
      <c r="M827" s="8">
        <v>301.89221212121197</v>
      </c>
      <c r="N827" s="7">
        <v>10</v>
      </c>
      <c r="O827" t="s">
        <v>35</v>
      </c>
      <c r="P827" s="2">
        <f t="shared" si="61"/>
        <v>3018.9221212121197</v>
      </c>
      <c r="Q827" s="2">
        <f t="shared" si="62"/>
        <v>90567.663636363592</v>
      </c>
      <c r="R827" s="12">
        <f>VLOOKUP(O827,'YEARLY BUDGET'!A:B,2,FALSE)</f>
        <v>7800</v>
      </c>
      <c r="S827" s="27">
        <f t="shared" si="63"/>
        <v>-82767.663636363592</v>
      </c>
      <c r="T827" t="str">
        <f t="shared" si="64"/>
        <v>UNFAVORABLE</v>
      </c>
    </row>
    <row r="828" spans="1:20" x14ac:dyDescent="0.25">
      <c r="A828" s="4">
        <v>44927</v>
      </c>
      <c r="B828" s="5">
        <v>31.65</v>
      </c>
      <c r="C828" s="6">
        <v>0.1777</v>
      </c>
      <c r="D828" s="7" t="s">
        <v>5</v>
      </c>
      <c r="E828" s="8">
        <v>28271.490909090899</v>
      </c>
      <c r="F828" s="7">
        <v>1</v>
      </c>
      <c r="G828" s="7">
        <v>1</v>
      </c>
      <c r="H828" s="7" t="s">
        <v>50</v>
      </c>
      <c r="I828" s="8">
        <f t="shared" si="60"/>
        <v>28320.910909090901</v>
      </c>
      <c r="J828" s="9">
        <v>17.77</v>
      </c>
      <c r="K828" s="7">
        <v>2023</v>
      </c>
      <c r="L828" s="7" t="s">
        <v>14</v>
      </c>
      <c r="M828" s="8">
        <v>944.0303636363634</v>
      </c>
      <c r="N828" s="7">
        <v>4</v>
      </c>
      <c r="O828" t="s">
        <v>30</v>
      </c>
      <c r="P828" s="2">
        <f t="shared" si="61"/>
        <v>3776.1214545454536</v>
      </c>
      <c r="Q828" s="2">
        <f t="shared" si="62"/>
        <v>113283.6436363636</v>
      </c>
      <c r="R828" s="12">
        <f>VLOOKUP(O828,'YEARLY BUDGET'!A:B,2,FALSE)</f>
        <v>4200</v>
      </c>
      <c r="S828" s="27">
        <f t="shared" si="63"/>
        <v>-109083.6436363636</v>
      </c>
      <c r="T828" t="str">
        <f t="shared" si="64"/>
        <v>UNFAVORABLE</v>
      </c>
    </row>
    <row r="829" spans="1:20" x14ac:dyDescent="0.25">
      <c r="A829" s="4">
        <v>44927</v>
      </c>
      <c r="B829" s="5">
        <v>31.65</v>
      </c>
      <c r="C829" s="6">
        <v>0.1777</v>
      </c>
      <c r="D829" s="7" t="s">
        <v>7</v>
      </c>
      <c r="E829" s="8">
        <v>77.58</v>
      </c>
      <c r="F829" s="7">
        <v>1</v>
      </c>
      <c r="G829" s="7">
        <v>1</v>
      </c>
      <c r="H829" s="7" t="s">
        <v>50</v>
      </c>
      <c r="I829" s="8">
        <f t="shared" si="60"/>
        <v>127</v>
      </c>
      <c r="J829" s="9">
        <v>17.77</v>
      </c>
      <c r="K829" s="7">
        <v>2023</v>
      </c>
      <c r="L829" s="7" t="s">
        <v>14</v>
      </c>
      <c r="M829" s="8">
        <v>4.2333333333333334</v>
      </c>
      <c r="N829" s="7">
        <v>9</v>
      </c>
      <c r="O829" t="s">
        <v>35</v>
      </c>
      <c r="P829" s="2">
        <f t="shared" si="61"/>
        <v>38.1</v>
      </c>
      <c r="Q829" s="2">
        <f t="shared" si="62"/>
        <v>1143</v>
      </c>
      <c r="R829" s="12">
        <f>VLOOKUP(O829,'YEARLY BUDGET'!A:B,2,FALSE)</f>
        <v>7800</v>
      </c>
      <c r="S829" s="27">
        <f t="shared" si="63"/>
        <v>6657</v>
      </c>
      <c r="T829" t="str">
        <f t="shared" si="64"/>
        <v>FAVORABLE</v>
      </c>
    </row>
    <row r="830" spans="1:20" x14ac:dyDescent="0.25">
      <c r="A830" s="4">
        <v>44927</v>
      </c>
      <c r="B830" s="5">
        <v>31.65</v>
      </c>
      <c r="C830" s="6">
        <v>0.1777</v>
      </c>
      <c r="D830" s="7" t="s">
        <v>6</v>
      </c>
      <c r="E830" s="8">
        <v>3.27</v>
      </c>
      <c r="F830" s="7">
        <v>1</v>
      </c>
      <c r="G830" s="7">
        <v>1</v>
      </c>
      <c r="H830" s="7" t="s">
        <v>50</v>
      </c>
      <c r="I830" s="8">
        <f t="shared" si="60"/>
        <v>52.69</v>
      </c>
      <c r="J830" s="9">
        <v>17.77</v>
      </c>
      <c r="K830" s="7">
        <v>2023</v>
      </c>
      <c r="L830" s="7" t="s">
        <v>14</v>
      </c>
      <c r="M830" s="8">
        <v>1.7563333333333333</v>
      </c>
      <c r="N830" s="7">
        <v>4</v>
      </c>
      <c r="O830" t="s">
        <v>30</v>
      </c>
      <c r="P830" s="2">
        <f t="shared" si="61"/>
        <v>7.0253333333333332</v>
      </c>
      <c r="Q830" s="2">
        <f t="shared" si="62"/>
        <v>210.76</v>
      </c>
      <c r="R830" s="12">
        <f>VLOOKUP(O830,'YEARLY BUDGET'!A:B,2,FALSE)</f>
        <v>4200</v>
      </c>
      <c r="S830" s="27">
        <f t="shared" si="63"/>
        <v>3989.24</v>
      </c>
      <c r="T830" t="str">
        <f t="shared" si="64"/>
        <v>FAVORABLE</v>
      </c>
    </row>
    <row r="831" spans="1:20" x14ac:dyDescent="0.25">
      <c r="A831" s="4">
        <v>44958</v>
      </c>
      <c r="B831" s="5">
        <v>31.69</v>
      </c>
      <c r="C831" s="6">
        <v>0.18590000000000001</v>
      </c>
      <c r="D831" s="7" t="s">
        <v>3</v>
      </c>
      <c r="E831" s="8">
        <v>2416.1815000000001</v>
      </c>
      <c r="F831" s="7">
        <v>2</v>
      </c>
      <c r="G831" s="7">
        <v>4</v>
      </c>
      <c r="H831" s="7" t="s">
        <v>51</v>
      </c>
      <c r="I831" s="8">
        <f t="shared" si="60"/>
        <v>2466.4615000000003</v>
      </c>
      <c r="J831" s="9">
        <v>18.59</v>
      </c>
      <c r="K831" s="7">
        <v>2023</v>
      </c>
      <c r="L831" s="7" t="s">
        <v>17</v>
      </c>
      <c r="M831" s="8">
        <v>82.215383333333349</v>
      </c>
      <c r="N831" s="7">
        <v>1</v>
      </c>
      <c r="O831" t="s">
        <v>27</v>
      </c>
      <c r="P831" s="2">
        <f t="shared" si="61"/>
        <v>82.215383333333349</v>
      </c>
      <c r="Q831" s="2">
        <f t="shared" si="62"/>
        <v>2466.4615000000003</v>
      </c>
      <c r="R831" s="12">
        <f>VLOOKUP(O831,'YEARLY BUDGET'!A:B,2,FALSE)</f>
        <v>28000</v>
      </c>
      <c r="S831" s="27">
        <f t="shared" si="63"/>
        <v>25533.538499999999</v>
      </c>
      <c r="T831" t="str">
        <f t="shared" si="64"/>
        <v>FAVORABLE</v>
      </c>
    </row>
    <row r="832" spans="1:20" x14ac:dyDescent="0.25">
      <c r="A832" s="4">
        <v>44958</v>
      </c>
      <c r="B832" s="5">
        <v>31.69</v>
      </c>
      <c r="C832" s="6">
        <v>0.18590000000000001</v>
      </c>
      <c r="D832" s="7" t="s">
        <v>4</v>
      </c>
      <c r="E832" s="8">
        <v>8936.5869999999995</v>
      </c>
      <c r="F832" s="7">
        <v>2</v>
      </c>
      <c r="G832" s="7">
        <v>4</v>
      </c>
      <c r="H832" s="7" t="s">
        <v>51</v>
      </c>
      <c r="I832" s="8">
        <f t="shared" si="60"/>
        <v>8986.8670000000002</v>
      </c>
      <c r="J832" s="9">
        <v>18.59</v>
      </c>
      <c r="K832" s="7">
        <v>2023</v>
      </c>
      <c r="L832" s="7" t="s">
        <v>17</v>
      </c>
      <c r="M832" s="8">
        <v>299.56223333333332</v>
      </c>
      <c r="N832" s="7">
        <v>2</v>
      </c>
      <c r="O832" t="s">
        <v>28</v>
      </c>
      <c r="P832" s="2">
        <f t="shared" si="61"/>
        <v>599.12446666666665</v>
      </c>
      <c r="Q832" s="2">
        <f t="shared" si="62"/>
        <v>17973.734</v>
      </c>
      <c r="R832" s="12">
        <f>VLOOKUP(O832,'YEARLY BUDGET'!A:B,2,FALSE)</f>
        <v>16500</v>
      </c>
      <c r="S832" s="27">
        <f t="shared" si="63"/>
        <v>-1473.7340000000004</v>
      </c>
      <c r="T832" t="str">
        <f t="shared" si="64"/>
        <v>UNFAVORABLE</v>
      </c>
    </row>
    <row r="833" spans="1:20" x14ac:dyDescent="0.25">
      <c r="A833" s="4">
        <v>44958</v>
      </c>
      <c r="B833" s="5">
        <v>31.69</v>
      </c>
      <c r="C833" s="6">
        <v>0.18590000000000001</v>
      </c>
      <c r="D833" s="7" t="s">
        <v>5</v>
      </c>
      <c r="E833" s="8">
        <v>26727.95</v>
      </c>
      <c r="F833" s="7">
        <v>2</v>
      </c>
      <c r="G833" s="7">
        <v>4</v>
      </c>
      <c r="H833" s="7" t="s">
        <v>51</v>
      </c>
      <c r="I833" s="8">
        <f t="shared" si="60"/>
        <v>26778.23</v>
      </c>
      <c r="J833" s="9">
        <v>18.59</v>
      </c>
      <c r="K833" s="7">
        <v>2023</v>
      </c>
      <c r="L833" s="7" t="s">
        <v>17</v>
      </c>
      <c r="M833" s="8">
        <v>892.60766666666666</v>
      </c>
      <c r="N833" s="7">
        <v>6</v>
      </c>
      <c r="O833" t="s">
        <v>32</v>
      </c>
      <c r="P833" s="2">
        <f t="shared" si="61"/>
        <v>5355.6459999999997</v>
      </c>
      <c r="Q833" s="2">
        <f t="shared" si="62"/>
        <v>160669.38</v>
      </c>
      <c r="R833" s="12">
        <f>VLOOKUP(O833,'YEARLY BUDGET'!A:B,2,FALSE)</f>
        <v>37500</v>
      </c>
      <c r="S833" s="27">
        <f t="shared" si="63"/>
        <v>-123169.38</v>
      </c>
      <c r="T833" t="str">
        <f t="shared" si="64"/>
        <v>UNFAVORABLE</v>
      </c>
    </row>
    <row r="834" spans="1:20" x14ac:dyDescent="0.25">
      <c r="A834" s="4">
        <v>44958</v>
      </c>
      <c r="B834" s="5">
        <v>31.69</v>
      </c>
      <c r="C834" s="6">
        <v>0.18590000000000001</v>
      </c>
      <c r="D834" s="7" t="s">
        <v>6</v>
      </c>
      <c r="E834" s="8">
        <v>2.38</v>
      </c>
      <c r="F834" s="7">
        <v>2</v>
      </c>
      <c r="G834" s="7">
        <v>4</v>
      </c>
      <c r="H834" s="7" t="s">
        <v>51</v>
      </c>
      <c r="I834" s="8">
        <f t="shared" si="60"/>
        <v>52.66</v>
      </c>
      <c r="J834" s="9">
        <v>18.59</v>
      </c>
      <c r="K834" s="7">
        <v>2023</v>
      </c>
      <c r="L834" s="7" t="s">
        <v>17</v>
      </c>
      <c r="M834" s="8">
        <v>1.7553333333333332</v>
      </c>
      <c r="N834" s="7">
        <v>4</v>
      </c>
      <c r="O834" t="s">
        <v>30</v>
      </c>
      <c r="P834" s="2">
        <f t="shared" si="61"/>
        <v>7.0213333333333328</v>
      </c>
      <c r="Q834" s="2">
        <f t="shared" si="62"/>
        <v>210.64</v>
      </c>
      <c r="R834" s="12">
        <f>VLOOKUP(O834,'YEARLY BUDGET'!A:B,2,FALSE)</f>
        <v>4200</v>
      </c>
      <c r="S834" s="27">
        <f t="shared" si="63"/>
        <v>3989.36</v>
      </c>
      <c r="T834" t="str">
        <f t="shared" si="64"/>
        <v>FAVORABLE</v>
      </c>
    </row>
    <row r="835" spans="1:20" x14ac:dyDescent="0.25">
      <c r="A835" s="4">
        <v>44986</v>
      </c>
      <c r="B835" s="5">
        <v>31.85</v>
      </c>
      <c r="C835" s="6">
        <v>0.16159999999999999</v>
      </c>
      <c r="D835" s="7" t="s">
        <v>3</v>
      </c>
      <c r="E835" s="8">
        <v>2296.4169565217398</v>
      </c>
      <c r="F835" s="7">
        <v>3</v>
      </c>
      <c r="G835" s="7">
        <v>4</v>
      </c>
      <c r="H835" s="7" t="s">
        <v>40</v>
      </c>
      <c r="I835" s="8">
        <f t="shared" ref="I835:I898" si="65" xml:space="preserve"> E835+J835+B835</f>
        <v>2344.4269565217396</v>
      </c>
      <c r="J835" s="9">
        <v>16.16</v>
      </c>
      <c r="K835" s="7">
        <v>2023</v>
      </c>
      <c r="L835" s="7" t="s">
        <v>17</v>
      </c>
      <c r="M835" s="8">
        <v>78.147565217391318</v>
      </c>
      <c r="N835" s="7">
        <v>3</v>
      </c>
      <c r="O835" t="s">
        <v>29</v>
      </c>
      <c r="P835" s="2">
        <f t="shared" ref="P835:P898" si="66">M835*N835</f>
        <v>234.44269565217394</v>
      </c>
      <c r="Q835" s="2">
        <f t="shared" ref="Q835:Q898" si="67">P835*30</f>
        <v>7033.2808695652184</v>
      </c>
      <c r="R835" s="12">
        <f>VLOOKUP(O835,'YEARLY BUDGET'!A:B,2,FALSE)</f>
        <v>14750</v>
      </c>
      <c r="S835" s="27">
        <f t="shared" ref="S835:S898" si="68">R835-Q835</f>
        <v>7716.7191304347816</v>
      </c>
      <c r="T835" t="str">
        <f t="shared" ref="T835:T898" si="69">IF(S835&lt;0, "UNFAVORABLE","FAVORABLE")</f>
        <v>FAVORABLE</v>
      </c>
    </row>
    <row r="836" spans="1:20" x14ac:dyDescent="0.25">
      <c r="A836" s="4">
        <v>44986</v>
      </c>
      <c r="B836" s="5">
        <v>31.85</v>
      </c>
      <c r="C836" s="6">
        <v>0.16159999999999999</v>
      </c>
      <c r="D836" s="7" t="s">
        <v>4</v>
      </c>
      <c r="E836" s="8">
        <v>8856.3108695652209</v>
      </c>
      <c r="F836" s="7">
        <v>3</v>
      </c>
      <c r="G836" s="7">
        <v>4</v>
      </c>
      <c r="H836" s="7" t="s">
        <v>40</v>
      </c>
      <c r="I836" s="8">
        <f t="shared" si="65"/>
        <v>8904.3208695652211</v>
      </c>
      <c r="J836" s="9">
        <v>16.16</v>
      </c>
      <c r="K836" s="7">
        <v>2023</v>
      </c>
      <c r="L836" s="7" t="s">
        <v>17</v>
      </c>
      <c r="M836" s="8">
        <v>296.81069565217405</v>
      </c>
      <c r="N836" s="7">
        <v>10</v>
      </c>
      <c r="O836" t="s">
        <v>35</v>
      </c>
      <c r="P836" s="2">
        <f t="shared" si="66"/>
        <v>2968.1069565217404</v>
      </c>
      <c r="Q836" s="2">
        <f t="shared" si="67"/>
        <v>89043.208695652211</v>
      </c>
      <c r="R836" s="12">
        <f>VLOOKUP(O836,'YEARLY BUDGET'!A:B,2,FALSE)</f>
        <v>7800</v>
      </c>
      <c r="S836" s="27">
        <f t="shared" si="68"/>
        <v>-81243.208695652211</v>
      </c>
      <c r="T836" t="str">
        <f t="shared" si="69"/>
        <v>UNFAVORABLE</v>
      </c>
    </row>
    <row r="837" spans="1:20" x14ac:dyDescent="0.25">
      <c r="A837" s="4">
        <v>44986</v>
      </c>
      <c r="B837" s="5">
        <v>31.85</v>
      </c>
      <c r="C837" s="6">
        <v>0.16159999999999999</v>
      </c>
      <c r="D837" s="7" t="s">
        <v>5</v>
      </c>
      <c r="E837" s="8">
        <v>23288.608260869602</v>
      </c>
      <c r="F837" s="7">
        <v>3</v>
      </c>
      <c r="G837" s="7">
        <v>4</v>
      </c>
      <c r="H837" s="7" t="s">
        <v>40</v>
      </c>
      <c r="I837" s="8">
        <f t="shared" si="65"/>
        <v>23336.6182608696</v>
      </c>
      <c r="J837" s="9">
        <v>16.16</v>
      </c>
      <c r="K837" s="7">
        <v>2023</v>
      </c>
      <c r="L837" s="7" t="s">
        <v>17</v>
      </c>
      <c r="M837" s="8">
        <v>777.88727536232</v>
      </c>
      <c r="N837" s="7">
        <v>5</v>
      </c>
      <c r="O837" t="s">
        <v>31</v>
      </c>
      <c r="P837" s="2">
        <f t="shared" si="66"/>
        <v>3889.4363768116</v>
      </c>
      <c r="Q837" s="2">
        <f t="shared" si="67"/>
        <v>116683.091304348</v>
      </c>
      <c r="R837" s="12">
        <f>VLOOKUP(O837,'YEARLY BUDGET'!A:B,2,FALSE)</f>
        <v>82000</v>
      </c>
      <c r="S837" s="27">
        <f t="shared" si="68"/>
        <v>-34683.091304347996</v>
      </c>
      <c r="T837" t="str">
        <f t="shared" si="69"/>
        <v>UNFAVORABLE</v>
      </c>
    </row>
    <row r="838" spans="1:20" x14ac:dyDescent="0.25">
      <c r="A838" s="4">
        <v>44986</v>
      </c>
      <c r="B838" s="5">
        <v>31.85</v>
      </c>
      <c r="C838" s="6">
        <v>0.16159999999999999</v>
      </c>
      <c r="D838" s="7" t="s">
        <v>6</v>
      </c>
      <c r="E838" s="8">
        <v>2.31</v>
      </c>
      <c r="F838" s="7">
        <v>3</v>
      </c>
      <c r="G838" s="7">
        <v>4</v>
      </c>
      <c r="H838" s="7" t="s">
        <v>40</v>
      </c>
      <c r="I838" s="8">
        <f t="shared" si="65"/>
        <v>50.32</v>
      </c>
      <c r="J838" s="9">
        <v>16.16</v>
      </c>
      <c r="K838" s="7">
        <v>2023</v>
      </c>
      <c r="L838" s="7" t="s">
        <v>17</v>
      </c>
      <c r="M838" s="8">
        <v>1.6773333333333333</v>
      </c>
      <c r="N838" s="7">
        <v>4</v>
      </c>
      <c r="O838" t="s">
        <v>30</v>
      </c>
      <c r="P838" s="2">
        <f t="shared" si="66"/>
        <v>6.7093333333333334</v>
      </c>
      <c r="Q838" s="2">
        <f t="shared" si="67"/>
        <v>201.28</v>
      </c>
      <c r="R838" s="12">
        <f>VLOOKUP(O838,'YEARLY BUDGET'!A:B,2,FALSE)</f>
        <v>4200</v>
      </c>
      <c r="S838" s="27">
        <f t="shared" si="68"/>
        <v>3998.72</v>
      </c>
      <c r="T838" t="str">
        <f t="shared" si="69"/>
        <v>FAVORABLE</v>
      </c>
    </row>
    <row r="839" spans="1:20" x14ac:dyDescent="0.25">
      <c r="A839" s="4">
        <v>45017</v>
      </c>
      <c r="B839" s="5">
        <v>32.03</v>
      </c>
      <c r="C839" s="6">
        <v>0.15010000000000001</v>
      </c>
      <c r="D839" s="7" t="s">
        <v>3</v>
      </c>
      <c r="E839" s="8">
        <v>2338.1309999999999</v>
      </c>
      <c r="F839" s="7">
        <v>4</v>
      </c>
      <c r="G839" s="7">
        <v>7</v>
      </c>
      <c r="H839" s="7" t="s">
        <v>41</v>
      </c>
      <c r="I839" s="8">
        <f t="shared" si="65"/>
        <v>2385.1710000000003</v>
      </c>
      <c r="J839" s="9">
        <v>15.010000000000002</v>
      </c>
      <c r="K839" s="7">
        <v>2023</v>
      </c>
      <c r="L839" s="7" t="s">
        <v>20</v>
      </c>
      <c r="M839" s="8">
        <v>79.505700000000004</v>
      </c>
      <c r="N839" s="7">
        <v>10</v>
      </c>
      <c r="O839" t="s">
        <v>35</v>
      </c>
      <c r="P839" s="2">
        <f t="shared" si="66"/>
        <v>795.05700000000002</v>
      </c>
      <c r="Q839" s="2">
        <f t="shared" si="67"/>
        <v>23851.71</v>
      </c>
      <c r="R839" s="12">
        <f>VLOOKUP(O839,'YEARLY BUDGET'!A:B,2,FALSE)</f>
        <v>7800</v>
      </c>
      <c r="S839" s="27">
        <f t="shared" si="68"/>
        <v>-16051.71</v>
      </c>
      <c r="T839" t="str">
        <f t="shared" si="69"/>
        <v>UNFAVORABLE</v>
      </c>
    </row>
    <row r="840" spans="1:20" x14ac:dyDescent="0.25">
      <c r="A840" s="4">
        <v>45017</v>
      </c>
      <c r="B840" s="5">
        <v>32.03</v>
      </c>
      <c r="C840" s="6">
        <v>0.15010000000000001</v>
      </c>
      <c r="D840" s="7" t="s">
        <v>4</v>
      </c>
      <c r="E840" s="8">
        <v>8809.1574999999993</v>
      </c>
      <c r="F840" s="7">
        <v>4</v>
      </c>
      <c r="G840" s="7">
        <v>7</v>
      </c>
      <c r="H840" s="7" t="s">
        <v>41</v>
      </c>
      <c r="I840" s="8">
        <f t="shared" si="65"/>
        <v>8856.1975000000002</v>
      </c>
      <c r="J840" s="9">
        <v>15.010000000000002</v>
      </c>
      <c r="K840" s="7">
        <v>2023</v>
      </c>
      <c r="L840" s="7" t="s">
        <v>20</v>
      </c>
      <c r="M840" s="8">
        <v>295.20658333333336</v>
      </c>
      <c r="N840" s="7">
        <v>10</v>
      </c>
      <c r="O840" t="s">
        <v>35</v>
      </c>
      <c r="P840" s="2">
        <f t="shared" si="66"/>
        <v>2952.0658333333336</v>
      </c>
      <c r="Q840" s="2">
        <f t="shared" si="67"/>
        <v>88561.975000000006</v>
      </c>
      <c r="R840" s="12">
        <f>VLOOKUP(O840,'YEARLY BUDGET'!A:B,2,FALSE)</f>
        <v>7800</v>
      </c>
      <c r="S840" s="27">
        <f t="shared" si="68"/>
        <v>-80761.975000000006</v>
      </c>
      <c r="T840" t="str">
        <f t="shared" si="69"/>
        <v>UNFAVORABLE</v>
      </c>
    </row>
    <row r="841" spans="1:20" x14ac:dyDescent="0.25">
      <c r="A841" s="4">
        <v>45017</v>
      </c>
      <c r="B841" s="5">
        <v>32.03</v>
      </c>
      <c r="C841" s="6">
        <v>0.15010000000000001</v>
      </c>
      <c r="D841" s="7" t="s">
        <v>5</v>
      </c>
      <c r="E841" s="8">
        <v>23770.799500000001</v>
      </c>
      <c r="F841" s="7">
        <v>4</v>
      </c>
      <c r="G841" s="7">
        <v>7</v>
      </c>
      <c r="H841" s="7" t="s">
        <v>41</v>
      </c>
      <c r="I841" s="8">
        <f t="shared" si="65"/>
        <v>23817.839499999998</v>
      </c>
      <c r="J841" s="9">
        <v>15.010000000000002</v>
      </c>
      <c r="K841" s="7">
        <v>2023</v>
      </c>
      <c r="L841" s="7" t="s">
        <v>20</v>
      </c>
      <c r="M841" s="8">
        <v>793.92798333333326</v>
      </c>
      <c r="N841" s="7">
        <v>5</v>
      </c>
      <c r="O841" t="s">
        <v>31</v>
      </c>
      <c r="P841" s="2">
        <f t="shared" si="66"/>
        <v>3969.6399166666661</v>
      </c>
      <c r="Q841" s="2">
        <f t="shared" si="67"/>
        <v>119089.19749999998</v>
      </c>
      <c r="R841" s="12">
        <f>VLOOKUP(O841,'YEARLY BUDGET'!A:B,2,FALSE)</f>
        <v>82000</v>
      </c>
      <c r="S841" s="27">
        <f t="shared" si="68"/>
        <v>-37089.19749999998</v>
      </c>
      <c r="T841" t="str">
        <f t="shared" si="69"/>
        <v>UNFAVORABLE</v>
      </c>
    </row>
    <row r="842" spans="1:20" x14ac:dyDescent="0.25">
      <c r="A842" s="4">
        <v>45017</v>
      </c>
      <c r="B842" s="5">
        <v>32.03</v>
      </c>
      <c r="C842" s="6">
        <v>0.15010000000000001</v>
      </c>
      <c r="D842" s="7" t="s">
        <v>6</v>
      </c>
      <c r="E842" s="8">
        <v>2.16</v>
      </c>
      <c r="F842" s="7">
        <v>4</v>
      </c>
      <c r="G842" s="7">
        <v>7</v>
      </c>
      <c r="H842" s="7" t="s">
        <v>41</v>
      </c>
      <c r="I842" s="8">
        <f t="shared" si="65"/>
        <v>49.2</v>
      </c>
      <c r="J842" s="9">
        <v>15.010000000000002</v>
      </c>
      <c r="K842" s="7">
        <v>2023</v>
      </c>
      <c r="L842" s="7" t="s">
        <v>20</v>
      </c>
      <c r="M842" s="8">
        <v>1.6400000000000001</v>
      </c>
      <c r="N842" s="7">
        <v>10</v>
      </c>
      <c r="O842" t="s">
        <v>35</v>
      </c>
      <c r="P842" s="2">
        <f t="shared" si="66"/>
        <v>16.400000000000002</v>
      </c>
      <c r="Q842" s="2">
        <f t="shared" si="67"/>
        <v>492.00000000000006</v>
      </c>
      <c r="R842" s="12">
        <f>VLOOKUP(O842,'YEARLY BUDGET'!A:B,2,FALSE)</f>
        <v>7800</v>
      </c>
      <c r="S842" s="27">
        <f t="shared" si="68"/>
        <v>7308</v>
      </c>
      <c r="T842" t="str">
        <f t="shared" si="69"/>
        <v>FAVORABLE</v>
      </c>
    </row>
    <row r="843" spans="1:20" x14ac:dyDescent="0.25">
      <c r="A843" s="4">
        <v>45047</v>
      </c>
      <c r="B843" s="5">
        <v>32.15</v>
      </c>
      <c r="C843" s="6">
        <v>0.23369999999999999</v>
      </c>
      <c r="D843" s="7" t="s">
        <v>3</v>
      </c>
      <c r="E843" s="8">
        <v>2274.0126086956502</v>
      </c>
      <c r="F843" s="7">
        <v>5</v>
      </c>
      <c r="G843" s="7">
        <v>2</v>
      </c>
      <c r="H843" s="7" t="s">
        <v>42</v>
      </c>
      <c r="I843" s="8">
        <f t="shared" si="65"/>
        <v>2329.5326086956502</v>
      </c>
      <c r="J843" s="9">
        <v>23.369999999999997</v>
      </c>
      <c r="K843" s="7">
        <v>2023</v>
      </c>
      <c r="L843" s="7" t="s">
        <v>15</v>
      </c>
      <c r="M843" s="8">
        <v>77.651086956521667</v>
      </c>
      <c r="N843" s="7">
        <v>9</v>
      </c>
      <c r="O843" t="s">
        <v>35</v>
      </c>
      <c r="P843" s="2">
        <f t="shared" si="66"/>
        <v>698.85978260869501</v>
      </c>
      <c r="Q843" s="2">
        <f t="shared" si="67"/>
        <v>20965.79347826085</v>
      </c>
      <c r="R843" s="12">
        <f>VLOOKUP(O843,'YEARLY BUDGET'!A:B,2,FALSE)</f>
        <v>7800</v>
      </c>
      <c r="S843" s="27">
        <f t="shared" si="68"/>
        <v>-13165.79347826085</v>
      </c>
      <c r="T843" t="str">
        <f t="shared" si="69"/>
        <v>UNFAVORABLE</v>
      </c>
    </row>
    <row r="844" spans="1:20" x14ac:dyDescent="0.25">
      <c r="A844" s="4">
        <v>45047</v>
      </c>
      <c r="B844" s="5">
        <v>32.15</v>
      </c>
      <c r="C844" s="6">
        <v>0.23369999999999999</v>
      </c>
      <c r="D844" s="7" t="s">
        <v>4</v>
      </c>
      <c r="E844" s="8">
        <v>8243.1560869565201</v>
      </c>
      <c r="F844" s="7">
        <v>5</v>
      </c>
      <c r="G844" s="7">
        <v>2</v>
      </c>
      <c r="H844" s="7" t="s">
        <v>42</v>
      </c>
      <c r="I844" s="8">
        <f t="shared" si="65"/>
        <v>8298.6760869565205</v>
      </c>
      <c r="J844" s="9">
        <v>23.369999999999997</v>
      </c>
      <c r="K844" s="7">
        <v>2023</v>
      </c>
      <c r="L844" s="7" t="s">
        <v>15</v>
      </c>
      <c r="M844" s="8">
        <v>276.622536231884</v>
      </c>
      <c r="N844" s="7">
        <v>9</v>
      </c>
      <c r="O844" t="s">
        <v>35</v>
      </c>
      <c r="P844" s="2">
        <f t="shared" si="66"/>
        <v>2489.6028260869562</v>
      </c>
      <c r="Q844" s="2">
        <f t="shared" si="67"/>
        <v>74688.084782608683</v>
      </c>
      <c r="R844" s="12">
        <f>VLOOKUP(O844,'YEARLY BUDGET'!A:B,2,FALSE)</f>
        <v>7800</v>
      </c>
      <c r="S844" s="27">
        <f t="shared" si="68"/>
        <v>-66888.084782608683</v>
      </c>
      <c r="T844" t="str">
        <f t="shared" si="69"/>
        <v>UNFAVORABLE</v>
      </c>
    </row>
    <row r="845" spans="1:20" x14ac:dyDescent="0.25">
      <c r="A845" s="4">
        <v>45047</v>
      </c>
      <c r="B845" s="5">
        <v>32.15</v>
      </c>
      <c r="C845" s="6">
        <v>0.23369999999999999</v>
      </c>
      <c r="D845" s="7" t="s">
        <v>5</v>
      </c>
      <c r="E845" s="8">
        <v>22134.782608695699</v>
      </c>
      <c r="F845" s="7">
        <v>5</v>
      </c>
      <c r="G845" s="7">
        <v>2</v>
      </c>
      <c r="H845" s="7" t="s">
        <v>42</v>
      </c>
      <c r="I845" s="8">
        <f t="shared" si="65"/>
        <v>22190.3026086957</v>
      </c>
      <c r="J845" s="9">
        <v>23.369999999999997</v>
      </c>
      <c r="K845" s="7">
        <v>2023</v>
      </c>
      <c r="L845" s="7" t="s">
        <v>15</v>
      </c>
      <c r="M845" s="8">
        <v>739.67675362318994</v>
      </c>
      <c r="N845" s="7">
        <v>6</v>
      </c>
      <c r="O845" t="s">
        <v>32</v>
      </c>
      <c r="P845" s="2">
        <f t="shared" si="66"/>
        <v>4438.0605217391394</v>
      </c>
      <c r="Q845" s="2">
        <f t="shared" si="67"/>
        <v>133141.81565217418</v>
      </c>
      <c r="R845" s="12">
        <f>VLOOKUP(O845,'YEARLY BUDGET'!A:B,2,FALSE)</f>
        <v>37500</v>
      </c>
      <c r="S845" s="27">
        <f t="shared" si="68"/>
        <v>-95641.815652174177</v>
      </c>
      <c r="T845" t="str">
        <f t="shared" si="69"/>
        <v>UNFAVORABLE</v>
      </c>
    </row>
    <row r="846" spans="1:20" x14ac:dyDescent="0.25">
      <c r="A846" s="4">
        <v>45047</v>
      </c>
      <c r="B846" s="5">
        <v>32.15</v>
      </c>
      <c r="C846" s="6">
        <v>0.23369999999999999</v>
      </c>
      <c r="D846" s="7" t="s">
        <v>6</v>
      </c>
      <c r="E846" s="8">
        <v>2.15</v>
      </c>
      <c r="F846" s="7">
        <v>5</v>
      </c>
      <c r="G846" s="7">
        <v>2</v>
      </c>
      <c r="H846" s="7" t="s">
        <v>42</v>
      </c>
      <c r="I846" s="8">
        <f t="shared" si="65"/>
        <v>57.669999999999995</v>
      </c>
      <c r="J846" s="9">
        <v>23.369999999999997</v>
      </c>
      <c r="K846" s="7">
        <v>2023</v>
      </c>
      <c r="L846" s="7" t="s">
        <v>15</v>
      </c>
      <c r="M846" s="8">
        <v>1.9223333333333332</v>
      </c>
      <c r="N846" s="7">
        <v>5</v>
      </c>
      <c r="O846" t="s">
        <v>31</v>
      </c>
      <c r="P846" s="2">
        <f t="shared" si="66"/>
        <v>9.6116666666666664</v>
      </c>
      <c r="Q846" s="2">
        <f t="shared" si="67"/>
        <v>288.34999999999997</v>
      </c>
      <c r="R846" s="12">
        <f>VLOOKUP(O846,'YEARLY BUDGET'!A:B,2,FALSE)</f>
        <v>82000</v>
      </c>
      <c r="S846" s="27">
        <f t="shared" si="68"/>
        <v>81711.649999999994</v>
      </c>
      <c r="T846" t="str">
        <f t="shared" si="69"/>
        <v>FAVORABLE</v>
      </c>
    </row>
    <row r="847" spans="1:20" x14ac:dyDescent="0.25">
      <c r="A847" s="4">
        <v>45078</v>
      </c>
      <c r="B847" s="5">
        <v>32.380000000000003</v>
      </c>
      <c r="C847" s="6">
        <v>0.22459999999999999</v>
      </c>
      <c r="D847" s="7" t="s">
        <v>3</v>
      </c>
      <c r="E847" s="8">
        <v>2184.75363636364</v>
      </c>
      <c r="F847" s="7">
        <v>6</v>
      </c>
      <c r="G847" s="7">
        <v>5</v>
      </c>
      <c r="H847" s="7" t="s">
        <v>43</v>
      </c>
      <c r="I847" s="8">
        <f t="shared" si="65"/>
        <v>2239.5936363636401</v>
      </c>
      <c r="J847" s="9">
        <v>22.46</v>
      </c>
      <c r="K847" s="7">
        <v>2023</v>
      </c>
      <c r="L847" s="7" t="s">
        <v>18</v>
      </c>
      <c r="M847" s="8">
        <v>74.653121212121334</v>
      </c>
      <c r="N847" s="7">
        <v>5</v>
      </c>
      <c r="O847" t="s">
        <v>31</v>
      </c>
      <c r="P847" s="2">
        <f t="shared" si="66"/>
        <v>373.26560606060667</v>
      </c>
      <c r="Q847" s="2">
        <f t="shared" si="67"/>
        <v>11197.9681818182</v>
      </c>
      <c r="R847" s="12">
        <f>VLOOKUP(O847,'YEARLY BUDGET'!A:B,2,FALSE)</f>
        <v>82000</v>
      </c>
      <c r="S847" s="27">
        <f t="shared" si="68"/>
        <v>70802.0318181818</v>
      </c>
      <c r="T847" t="str">
        <f t="shared" si="69"/>
        <v>FAVORABLE</v>
      </c>
    </row>
    <row r="848" spans="1:20" x14ac:dyDescent="0.25">
      <c r="A848" s="4">
        <v>45078</v>
      </c>
      <c r="B848" s="5">
        <v>32.380000000000003</v>
      </c>
      <c r="C848" s="6">
        <v>0.22459999999999999</v>
      </c>
      <c r="D848" s="7" t="s">
        <v>4</v>
      </c>
      <c r="E848" s="8">
        <v>8396.5177272727306</v>
      </c>
      <c r="F848" s="7">
        <v>6</v>
      </c>
      <c r="G848" s="7">
        <v>5</v>
      </c>
      <c r="H848" s="7" t="s">
        <v>43</v>
      </c>
      <c r="I848" s="8">
        <f t="shared" si="65"/>
        <v>8451.3577272727289</v>
      </c>
      <c r="J848" s="9">
        <v>22.46</v>
      </c>
      <c r="K848" s="7">
        <v>2023</v>
      </c>
      <c r="L848" s="7" t="s">
        <v>18</v>
      </c>
      <c r="M848" s="8">
        <v>281.71192424242429</v>
      </c>
      <c r="N848" s="7">
        <v>3</v>
      </c>
      <c r="O848" t="s">
        <v>29</v>
      </c>
      <c r="P848" s="2">
        <f t="shared" si="66"/>
        <v>845.13577272727287</v>
      </c>
      <c r="Q848" s="2">
        <f t="shared" si="67"/>
        <v>25354.073181818185</v>
      </c>
      <c r="R848" s="12">
        <f>VLOOKUP(O848,'YEARLY BUDGET'!A:B,2,FALSE)</f>
        <v>14750</v>
      </c>
      <c r="S848" s="27">
        <f t="shared" si="68"/>
        <v>-10604.073181818185</v>
      </c>
      <c r="T848" t="str">
        <f t="shared" si="69"/>
        <v>UNFAVORABLE</v>
      </c>
    </row>
    <row r="849" spans="1:20" x14ac:dyDescent="0.25">
      <c r="A849" s="4">
        <v>45078</v>
      </c>
      <c r="B849" s="5">
        <v>32.380000000000003</v>
      </c>
      <c r="C849" s="6">
        <v>0.22459999999999999</v>
      </c>
      <c r="D849" s="7" t="s">
        <v>5</v>
      </c>
      <c r="E849" s="8">
        <v>21233.278181818201</v>
      </c>
      <c r="F849" s="7">
        <v>6</v>
      </c>
      <c r="G849" s="7">
        <v>5</v>
      </c>
      <c r="H849" s="7" t="s">
        <v>43</v>
      </c>
      <c r="I849" s="8">
        <f t="shared" si="65"/>
        <v>21288.118181818201</v>
      </c>
      <c r="J849" s="9">
        <v>22.46</v>
      </c>
      <c r="K849" s="7">
        <v>2023</v>
      </c>
      <c r="L849" s="7" t="s">
        <v>18</v>
      </c>
      <c r="M849" s="8">
        <v>709.6039393939401</v>
      </c>
      <c r="N849" s="7">
        <v>2</v>
      </c>
      <c r="O849" t="s">
        <v>28</v>
      </c>
      <c r="P849" s="2">
        <f t="shared" si="66"/>
        <v>1419.2078787878802</v>
      </c>
      <c r="Q849" s="2">
        <f t="shared" si="67"/>
        <v>42576.236363636403</v>
      </c>
      <c r="R849" s="12">
        <f>VLOOKUP(O849,'YEARLY BUDGET'!A:B,2,FALSE)</f>
        <v>16500</v>
      </c>
      <c r="S849" s="27">
        <f t="shared" si="68"/>
        <v>-26076.236363636403</v>
      </c>
      <c r="T849" t="str">
        <f t="shared" si="69"/>
        <v>UNFAVORABLE</v>
      </c>
    </row>
    <row r="850" spans="1:20" x14ac:dyDescent="0.25">
      <c r="A850" s="4">
        <v>45078</v>
      </c>
      <c r="B850" s="5">
        <v>32.380000000000003</v>
      </c>
      <c r="C850" s="6">
        <v>0.22459999999999999</v>
      </c>
      <c r="D850" s="7" t="s">
        <v>6</v>
      </c>
      <c r="E850" s="8">
        <v>2.1800000000000002</v>
      </c>
      <c r="F850" s="7">
        <v>6</v>
      </c>
      <c r="G850" s="7">
        <v>5</v>
      </c>
      <c r="H850" s="7" t="s">
        <v>43</v>
      </c>
      <c r="I850" s="8">
        <f t="shared" si="65"/>
        <v>57.02</v>
      </c>
      <c r="J850" s="9">
        <v>22.46</v>
      </c>
      <c r="K850" s="7">
        <v>2023</v>
      </c>
      <c r="L850" s="7" t="s">
        <v>18</v>
      </c>
      <c r="M850" s="8">
        <v>1.9006666666666667</v>
      </c>
      <c r="N850" s="7">
        <v>5</v>
      </c>
      <c r="O850" t="s">
        <v>31</v>
      </c>
      <c r="P850" s="2">
        <f t="shared" si="66"/>
        <v>9.5033333333333339</v>
      </c>
      <c r="Q850" s="2">
        <f t="shared" si="67"/>
        <v>285.10000000000002</v>
      </c>
      <c r="R850" s="12">
        <f>VLOOKUP(O850,'YEARLY BUDGET'!A:B,2,FALSE)</f>
        <v>82000</v>
      </c>
      <c r="S850" s="27">
        <f t="shared" si="68"/>
        <v>81714.899999999994</v>
      </c>
      <c r="T850" t="str">
        <f t="shared" si="69"/>
        <v>FAVORABLE</v>
      </c>
    </row>
    <row r="851" spans="1:20" x14ac:dyDescent="0.25">
      <c r="A851" s="4">
        <v>45108</v>
      </c>
      <c r="B851" s="5">
        <v>32.57</v>
      </c>
      <c r="C851" s="6">
        <v>0.17349999999999999</v>
      </c>
      <c r="D851" s="7" t="s">
        <v>3</v>
      </c>
      <c r="E851" s="8">
        <v>2159.73238095238</v>
      </c>
      <c r="F851" s="7">
        <v>7</v>
      </c>
      <c r="G851" s="7">
        <v>7</v>
      </c>
      <c r="H851" s="7" t="s">
        <v>44</v>
      </c>
      <c r="I851" s="8">
        <f t="shared" si="65"/>
        <v>2209.6523809523801</v>
      </c>
      <c r="J851" s="9">
        <v>17.349999999999998</v>
      </c>
      <c r="K851" s="7">
        <v>2023</v>
      </c>
      <c r="L851" s="7" t="s">
        <v>20</v>
      </c>
      <c r="M851" s="8">
        <v>73.655079365079331</v>
      </c>
      <c r="N851" s="7">
        <v>1</v>
      </c>
      <c r="O851" t="s">
        <v>27</v>
      </c>
      <c r="P851" s="2">
        <f t="shared" si="66"/>
        <v>73.655079365079331</v>
      </c>
      <c r="Q851" s="2">
        <f t="shared" si="67"/>
        <v>2209.6523809523801</v>
      </c>
      <c r="R851" s="12">
        <f>VLOOKUP(O851,'YEARLY BUDGET'!A:B,2,FALSE)</f>
        <v>28000</v>
      </c>
      <c r="S851" s="27">
        <f t="shared" si="68"/>
        <v>25790.347619047621</v>
      </c>
      <c r="T851" t="str">
        <f t="shared" si="69"/>
        <v>FAVORABLE</v>
      </c>
    </row>
    <row r="852" spans="1:20" x14ac:dyDescent="0.25">
      <c r="A852" s="4">
        <v>45108</v>
      </c>
      <c r="B852" s="5">
        <v>32.57</v>
      </c>
      <c r="C852" s="6">
        <v>0.17349999999999999</v>
      </c>
      <c r="D852" s="7" t="s">
        <v>4</v>
      </c>
      <c r="E852" s="8">
        <v>8476.6790476190508</v>
      </c>
      <c r="F852" s="7">
        <v>7</v>
      </c>
      <c r="G852" s="7">
        <v>7</v>
      </c>
      <c r="H852" s="7" t="s">
        <v>44</v>
      </c>
      <c r="I852" s="8">
        <f t="shared" si="65"/>
        <v>8526.5990476190509</v>
      </c>
      <c r="J852" s="9">
        <v>17.349999999999998</v>
      </c>
      <c r="K852" s="7">
        <v>2023</v>
      </c>
      <c r="L852" s="7" t="s">
        <v>20</v>
      </c>
      <c r="M852" s="8">
        <v>284.21996825396837</v>
      </c>
      <c r="N852" s="7">
        <v>2</v>
      </c>
      <c r="O852" t="s">
        <v>28</v>
      </c>
      <c r="P852" s="2">
        <f t="shared" si="66"/>
        <v>568.43993650793675</v>
      </c>
      <c r="Q852" s="2">
        <f t="shared" si="67"/>
        <v>17053.198095238102</v>
      </c>
      <c r="R852" s="12">
        <f>VLOOKUP(O852,'YEARLY BUDGET'!A:B,2,FALSE)</f>
        <v>16500</v>
      </c>
      <c r="S852" s="27">
        <f t="shared" si="68"/>
        <v>-553.19809523810181</v>
      </c>
      <c r="T852" t="str">
        <f t="shared" si="69"/>
        <v>UNFAVORABLE</v>
      </c>
    </row>
    <row r="853" spans="1:20" x14ac:dyDescent="0.25">
      <c r="A853" s="4">
        <v>45108</v>
      </c>
      <c r="B853" s="5">
        <v>32.57</v>
      </c>
      <c r="C853" s="6">
        <v>0.17349999999999999</v>
      </c>
      <c r="D853" s="7" t="s">
        <v>5</v>
      </c>
      <c r="E853" s="8">
        <v>21091.261904761901</v>
      </c>
      <c r="F853" s="7">
        <v>7</v>
      </c>
      <c r="G853" s="7">
        <v>7</v>
      </c>
      <c r="H853" s="7" t="s">
        <v>44</v>
      </c>
      <c r="I853" s="8">
        <f t="shared" si="65"/>
        <v>21141.181904761899</v>
      </c>
      <c r="J853" s="9">
        <v>17.349999999999998</v>
      </c>
      <c r="K853" s="7">
        <v>2023</v>
      </c>
      <c r="L853" s="7" t="s">
        <v>20</v>
      </c>
      <c r="M853" s="8">
        <v>704.70606349206332</v>
      </c>
      <c r="N853" s="7">
        <v>4</v>
      </c>
      <c r="O853" t="s">
        <v>30</v>
      </c>
      <c r="P853" s="2">
        <f t="shared" si="66"/>
        <v>2818.8242539682533</v>
      </c>
      <c r="Q853" s="2">
        <f t="shared" si="67"/>
        <v>84564.727619047597</v>
      </c>
      <c r="R853" s="12">
        <f>VLOOKUP(O853,'YEARLY BUDGET'!A:B,2,FALSE)</f>
        <v>4200</v>
      </c>
      <c r="S853" s="27">
        <f t="shared" si="68"/>
        <v>-80364.727619047597</v>
      </c>
      <c r="T853" t="str">
        <f t="shared" si="69"/>
        <v>UNFAVORABLE</v>
      </c>
    </row>
    <row r="854" spans="1:20" x14ac:dyDescent="0.25">
      <c r="A854" s="4">
        <v>45108</v>
      </c>
      <c r="B854" s="5">
        <v>32.57</v>
      </c>
      <c r="C854" s="6">
        <v>0.17349999999999999</v>
      </c>
      <c r="D854" s="7" t="s">
        <v>6</v>
      </c>
      <c r="E854" s="8">
        <v>2.5499999999999998</v>
      </c>
      <c r="F854" s="7">
        <v>7</v>
      </c>
      <c r="G854" s="7">
        <v>7</v>
      </c>
      <c r="H854" s="7" t="s">
        <v>44</v>
      </c>
      <c r="I854" s="8">
        <f t="shared" si="65"/>
        <v>52.47</v>
      </c>
      <c r="J854" s="9">
        <v>17.349999999999998</v>
      </c>
      <c r="K854" s="7">
        <v>2023</v>
      </c>
      <c r="L854" s="7" t="s">
        <v>20</v>
      </c>
      <c r="M854" s="8">
        <v>1.7489999999999999</v>
      </c>
      <c r="N854" s="7">
        <v>2</v>
      </c>
      <c r="O854" t="s">
        <v>28</v>
      </c>
      <c r="P854" s="2">
        <f t="shared" si="66"/>
        <v>3.4979999999999998</v>
      </c>
      <c r="Q854" s="2">
        <f t="shared" si="67"/>
        <v>104.94</v>
      </c>
      <c r="R854" s="12">
        <f>VLOOKUP(O854,'YEARLY BUDGET'!A:B,2,FALSE)</f>
        <v>16500</v>
      </c>
      <c r="S854" s="27">
        <f t="shared" si="68"/>
        <v>16395.060000000001</v>
      </c>
      <c r="T854" t="str">
        <f t="shared" si="69"/>
        <v>FAVORABLE</v>
      </c>
    </row>
    <row r="855" spans="1:20" x14ac:dyDescent="0.25">
      <c r="A855" s="4">
        <v>45139</v>
      </c>
      <c r="B855" s="5">
        <v>32.590000000000003</v>
      </c>
      <c r="C855" s="6">
        <v>0.25950000000000001</v>
      </c>
      <c r="D855" s="7" t="s">
        <v>3</v>
      </c>
      <c r="E855" s="8">
        <v>2135.5817391304299</v>
      </c>
      <c r="F855" s="7">
        <v>8</v>
      </c>
      <c r="G855" s="7">
        <v>3</v>
      </c>
      <c r="H855" s="7" t="s">
        <v>45</v>
      </c>
      <c r="I855" s="8">
        <f t="shared" si="65"/>
        <v>2194.1217391304299</v>
      </c>
      <c r="J855" s="9">
        <v>25.95</v>
      </c>
      <c r="K855" s="7">
        <v>2023</v>
      </c>
      <c r="L855" s="7" t="s">
        <v>16</v>
      </c>
      <c r="M855" s="8">
        <v>73.137391304347659</v>
      </c>
      <c r="N855" s="7">
        <v>4</v>
      </c>
      <c r="O855" t="s">
        <v>30</v>
      </c>
      <c r="P855" s="2">
        <f t="shared" si="66"/>
        <v>292.54956521739064</v>
      </c>
      <c r="Q855" s="2">
        <f t="shared" si="67"/>
        <v>8776.4869565217195</v>
      </c>
      <c r="R855" s="12">
        <f>VLOOKUP(O855,'YEARLY BUDGET'!A:B,2,FALSE)</f>
        <v>4200</v>
      </c>
      <c r="S855" s="27">
        <f t="shared" si="68"/>
        <v>-4576.4869565217195</v>
      </c>
      <c r="T855" t="str">
        <f t="shared" si="69"/>
        <v>UNFAVORABLE</v>
      </c>
    </row>
    <row r="856" spans="1:20" x14ac:dyDescent="0.25">
      <c r="A856" s="4">
        <v>45139</v>
      </c>
      <c r="B856" s="5">
        <v>32.590000000000003</v>
      </c>
      <c r="C856" s="6">
        <v>0.25950000000000001</v>
      </c>
      <c r="D856" s="7" t="s">
        <v>4</v>
      </c>
      <c r="E856" s="8">
        <v>8347.8282608695699</v>
      </c>
      <c r="F856" s="7">
        <v>8</v>
      </c>
      <c r="G856" s="7">
        <v>3</v>
      </c>
      <c r="H856" s="7" t="s">
        <v>45</v>
      </c>
      <c r="I856" s="8">
        <f t="shared" si="65"/>
        <v>8406.3682608695708</v>
      </c>
      <c r="J856" s="9">
        <v>25.95</v>
      </c>
      <c r="K856" s="7">
        <v>2023</v>
      </c>
      <c r="L856" s="7" t="s">
        <v>16</v>
      </c>
      <c r="M856" s="8">
        <v>280.21227536231902</v>
      </c>
      <c r="N856" s="7">
        <v>8</v>
      </c>
      <c r="O856" t="s">
        <v>34</v>
      </c>
      <c r="P856" s="2">
        <f t="shared" si="66"/>
        <v>2241.6982028985522</v>
      </c>
      <c r="Q856" s="2">
        <f t="shared" si="67"/>
        <v>67250.946086956566</v>
      </c>
      <c r="R856" s="12">
        <f>VLOOKUP(O856,'YEARLY BUDGET'!A:B,2,FALSE)</f>
        <v>61200</v>
      </c>
      <c r="S856" s="27">
        <f t="shared" si="68"/>
        <v>-6050.9460869565664</v>
      </c>
      <c r="T856" t="str">
        <f t="shared" si="69"/>
        <v>UNFAVORABLE</v>
      </c>
    </row>
    <row r="857" spans="1:20" x14ac:dyDescent="0.25">
      <c r="A857" s="4">
        <v>45139</v>
      </c>
      <c r="B857" s="5">
        <v>32.590000000000003</v>
      </c>
      <c r="C857" s="6">
        <v>0.25950000000000001</v>
      </c>
      <c r="D857" s="7" t="s">
        <v>5</v>
      </c>
      <c r="E857" s="8">
        <v>20446.358260869602</v>
      </c>
      <c r="F857" s="7">
        <v>8</v>
      </c>
      <c r="G857" s="7">
        <v>3</v>
      </c>
      <c r="H857" s="7" t="s">
        <v>45</v>
      </c>
      <c r="I857" s="8">
        <f t="shared" si="65"/>
        <v>20504.898260869602</v>
      </c>
      <c r="J857" s="9">
        <v>25.95</v>
      </c>
      <c r="K857" s="7">
        <v>2023</v>
      </c>
      <c r="L857" s="7" t="s">
        <v>16</v>
      </c>
      <c r="M857" s="8">
        <v>683.49660869565344</v>
      </c>
      <c r="N857" s="7">
        <v>7</v>
      </c>
      <c r="O857" t="s">
        <v>33</v>
      </c>
      <c r="P857" s="2">
        <f t="shared" si="66"/>
        <v>4784.4762608695737</v>
      </c>
      <c r="Q857" s="2">
        <f t="shared" si="67"/>
        <v>143534.28782608721</v>
      </c>
      <c r="R857" s="12">
        <f>VLOOKUP(O857,'YEARLY BUDGET'!A:B,2,FALSE)</f>
        <v>9600</v>
      </c>
      <c r="S857" s="27">
        <f t="shared" si="68"/>
        <v>-133934.28782608721</v>
      </c>
      <c r="T857" t="str">
        <f t="shared" si="69"/>
        <v>UNFAVORABLE</v>
      </c>
    </row>
    <row r="858" spans="1:20" x14ac:dyDescent="0.25">
      <c r="A858" s="4">
        <v>45139</v>
      </c>
      <c r="B858" s="5">
        <v>32.590000000000003</v>
      </c>
      <c r="C858" s="6">
        <v>0.25950000000000001</v>
      </c>
      <c r="D858" s="7" t="s">
        <v>6</v>
      </c>
      <c r="E858" s="8">
        <v>2.58</v>
      </c>
      <c r="F858" s="7">
        <v>8</v>
      </c>
      <c r="G858" s="7">
        <v>3</v>
      </c>
      <c r="H858" s="7" t="s">
        <v>45</v>
      </c>
      <c r="I858" s="8">
        <f t="shared" si="65"/>
        <v>61.120000000000005</v>
      </c>
      <c r="J858" s="9">
        <v>25.95</v>
      </c>
      <c r="K858" s="7">
        <v>2023</v>
      </c>
      <c r="L858" s="7" t="s">
        <v>16</v>
      </c>
      <c r="M858" s="8">
        <v>2.0373333333333337</v>
      </c>
      <c r="N858" s="7">
        <v>7</v>
      </c>
      <c r="O858" t="s">
        <v>33</v>
      </c>
      <c r="P858" s="2">
        <f t="shared" si="66"/>
        <v>14.261333333333337</v>
      </c>
      <c r="Q858" s="2">
        <f t="shared" si="67"/>
        <v>427.84000000000009</v>
      </c>
      <c r="R858" s="12">
        <f>VLOOKUP(O858,'YEARLY BUDGET'!A:B,2,FALSE)</f>
        <v>9600</v>
      </c>
      <c r="S858" s="27">
        <f t="shared" si="68"/>
        <v>9172.16</v>
      </c>
      <c r="T858" t="str">
        <f t="shared" si="69"/>
        <v>FAVORABLE</v>
      </c>
    </row>
    <row r="859" spans="1:20" x14ac:dyDescent="0.25">
      <c r="A859" s="4">
        <v>45170</v>
      </c>
      <c r="B859" s="5">
        <v>32.76</v>
      </c>
      <c r="C859" s="6">
        <v>0.22359999999999999</v>
      </c>
      <c r="D859" s="7" t="s">
        <v>3</v>
      </c>
      <c r="E859" s="8">
        <v>2184.6738095238102</v>
      </c>
      <c r="F859" s="7">
        <v>9</v>
      </c>
      <c r="G859" s="7">
        <v>6</v>
      </c>
      <c r="H859" s="7" t="s">
        <v>46</v>
      </c>
      <c r="I859" s="8">
        <f t="shared" si="65"/>
        <v>2239.7938095238105</v>
      </c>
      <c r="J859" s="9">
        <v>22.36</v>
      </c>
      <c r="K859" s="7">
        <v>2023</v>
      </c>
      <c r="L859" s="7" t="s">
        <v>19</v>
      </c>
      <c r="M859" s="8">
        <v>74.659793650793688</v>
      </c>
      <c r="N859" s="7">
        <v>6</v>
      </c>
      <c r="O859" t="s">
        <v>32</v>
      </c>
      <c r="P859" s="2">
        <f t="shared" si="66"/>
        <v>447.95876190476213</v>
      </c>
      <c r="Q859" s="2">
        <f t="shared" si="67"/>
        <v>13438.762857142863</v>
      </c>
      <c r="R859" s="12">
        <f>VLOOKUP(O859,'YEARLY BUDGET'!A:B,2,FALSE)</f>
        <v>37500</v>
      </c>
      <c r="S859" s="27">
        <f t="shared" si="68"/>
        <v>24061.237142857135</v>
      </c>
      <c r="T859" t="str">
        <f t="shared" si="69"/>
        <v>FAVORABLE</v>
      </c>
    </row>
    <row r="860" spans="1:20" x14ac:dyDescent="0.25">
      <c r="A860" s="4">
        <v>45170</v>
      </c>
      <c r="B860" s="5">
        <v>32.76</v>
      </c>
      <c r="C860" s="6">
        <v>0.22359999999999999</v>
      </c>
      <c r="D860" s="7" t="s">
        <v>4</v>
      </c>
      <c r="E860" s="8">
        <v>8276.7138095238097</v>
      </c>
      <c r="F860" s="7">
        <v>9</v>
      </c>
      <c r="G860" s="7">
        <v>6</v>
      </c>
      <c r="H860" s="7" t="s">
        <v>46</v>
      </c>
      <c r="I860" s="8">
        <f t="shared" si="65"/>
        <v>8331.8338095238105</v>
      </c>
      <c r="J860" s="9">
        <v>22.36</v>
      </c>
      <c r="K860" s="7">
        <v>2023</v>
      </c>
      <c r="L860" s="7" t="s">
        <v>19</v>
      </c>
      <c r="M860" s="8">
        <v>277.72779365079367</v>
      </c>
      <c r="N860" s="7">
        <v>7</v>
      </c>
      <c r="O860" t="s">
        <v>33</v>
      </c>
      <c r="P860" s="2">
        <f t="shared" si="66"/>
        <v>1944.0945555555556</v>
      </c>
      <c r="Q860" s="2">
        <f t="shared" si="67"/>
        <v>58322.83666666667</v>
      </c>
      <c r="R860" s="12">
        <f>VLOOKUP(O860,'YEARLY BUDGET'!A:B,2,FALSE)</f>
        <v>9600</v>
      </c>
      <c r="S860" s="27">
        <f t="shared" si="68"/>
        <v>-48722.83666666667</v>
      </c>
      <c r="T860" t="str">
        <f t="shared" si="69"/>
        <v>UNFAVORABLE</v>
      </c>
    </row>
    <row r="861" spans="1:20" x14ac:dyDescent="0.25">
      <c r="A861" s="4">
        <v>45170</v>
      </c>
      <c r="B861" s="5">
        <v>32.76</v>
      </c>
      <c r="C861" s="6">
        <v>0.22359999999999999</v>
      </c>
      <c r="D861" s="7" t="s">
        <v>5</v>
      </c>
      <c r="E861" s="8">
        <v>19644.642857142899</v>
      </c>
      <c r="F861" s="7">
        <v>9</v>
      </c>
      <c r="G861" s="7">
        <v>6</v>
      </c>
      <c r="H861" s="7" t="s">
        <v>46</v>
      </c>
      <c r="I861" s="8">
        <f t="shared" si="65"/>
        <v>19699.762857142898</v>
      </c>
      <c r="J861" s="9">
        <v>22.36</v>
      </c>
      <c r="K861" s="7">
        <v>2023</v>
      </c>
      <c r="L861" s="7" t="s">
        <v>19</v>
      </c>
      <c r="M861" s="8">
        <v>656.65876190476331</v>
      </c>
      <c r="N861" s="7">
        <v>4</v>
      </c>
      <c r="O861" t="s">
        <v>30</v>
      </c>
      <c r="P861" s="2">
        <f t="shared" si="66"/>
        <v>2626.6350476190532</v>
      </c>
      <c r="Q861" s="2">
        <f t="shared" si="67"/>
        <v>78799.051428571591</v>
      </c>
      <c r="R861" s="12">
        <f>VLOOKUP(O861,'YEARLY BUDGET'!A:B,2,FALSE)</f>
        <v>4200</v>
      </c>
      <c r="S861" s="27">
        <f t="shared" si="68"/>
        <v>-74599.051428571591</v>
      </c>
      <c r="T861" t="str">
        <f t="shared" si="69"/>
        <v>UNFAVORABLE</v>
      </c>
    </row>
    <row r="862" spans="1:20" x14ac:dyDescent="0.25">
      <c r="A862" s="4">
        <v>45170</v>
      </c>
      <c r="B862" s="5">
        <v>32.76</v>
      </c>
      <c r="C862" s="6">
        <v>0.22359999999999999</v>
      </c>
      <c r="D862" s="7" t="s">
        <v>6</v>
      </c>
      <c r="E862" s="8">
        <v>2.64</v>
      </c>
      <c r="F862" s="7">
        <v>9</v>
      </c>
      <c r="G862" s="7">
        <v>6</v>
      </c>
      <c r="H862" s="7" t="s">
        <v>46</v>
      </c>
      <c r="I862" s="8">
        <f t="shared" si="65"/>
        <v>57.76</v>
      </c>
      <c r="J862" s="9">
        <v>22.36</v>
      </c>
      <c r="K862" s="7">
        <v>2023</v>
      </c>
      <c r="L862" s="7" t="s">
        <v>19</v>
      </c>
      <c r="M862" s="8">
        <v>1.9253333333333333</v>
      </c>
      <c r="N862" s="7">
        <v>8</v>
      </c>
      <c r="O862" t="s">
        <v>34</v>
      </c>
      <c r="P862" s="2">
        <f t="shared" si="66"/>
        <v>15.402666666666667</v>
      </c>
      <c r="Q862" s="2">
        <f t="shared" si="67"/>
        <v>462.08</v>
      </c>
      <c r="R862" s="12">
        <f>VLOOKUP(O862,'YEARLY BUDGET'!A:B,2,FALSE)</f>
        <v>61200</v>
      </c>
      <c r="S862" s="27">
        <f t="shared" si="68"/>
        <v>60737.919999999998</v>
      </c>
      <c r="T862" t="str">
        <f t="shared" si="69"/>
        <v>FAVORABLE</v>
      </c>
    </row>
    <row r="863" spans="1:20" x14ac:dyDescent="0.25">
      <c r="A863" s="4">
        <v>45200</v>
      </c>
      <c r="B863" s="5">
        <v>32.840000000000003</v>
      </c>
      <c r="C863" s="6">
        <v>0.1242</v>
      </c>
      <c r="D863" s="7" t="s">
        <v>3</v>
      </c>
      <c r="E863" s="8">
        <v>2194.3909090909101</v>
      </c>
      <c r="F863" s="7">
        <v>10</v>
      </c>
      <c r="G863" s="7">
        <v>1</v>
      </c>
      <c r="H863" s="7" t="s">
        <v>47</v>
      </c>
      <c r="I863" s="8">
        <f t="shared" si="65"/>
        <v>2239.6509090909103</v>
      </c>
      <c r="J863" s="9">
        <v>12.42</v>
      </c>
      <c r="K863" s="7">
        <v>2023</v>
      </c>
      <c r="L863" s="7" t="s">
        <v>14</v>
      </c>
      <c r="M863" s="8">
        <v>74.655030303030344</v>
      </c>
      <c r="N863" s="7">
        <v>7</v>
      </c>
      <c r="O863" t="s">
        <v>33</v>
      </c>
      <c r="P863" s="2">
        <f t="shared" si="66"/>
        <v>522.58521212121241</v>
      </c>
      <c r="Q863" s="2">
        <f t="shared" si="67"/>
        <v>15677.556363636373</v>
      </c>
      <c r="R863" s="12">
        <f>VLOOKUP(O863,'YEARLY BUDGET'!A:B,2,FALSE)</f>
        <v>9600</v>
      </c>
      <c r="S863" s="27">
        <f t="shared" si="68"/>
        <v>-6077.5563636363731</v>
      </c>
      <c r="T863" t="str">
        <f t="shared" si="69"/>
        <v>UNFAVORABLE</v>
      </c>
    </row>
    <row r="864" spans="1:20" x14ac:dyDescent="0.25">
      <c r="A864" s="4">
        <v>45200</v>
      </c>
      <c r="B864" s="5">
        <v>32.840000000000003</v>
      </c>
      <c r="C864" s="6">
        <v>0.1242</v>
      </c>
      <c r="D864" s="7" t="s">
        <v>4</v>
      </c>
      <c r="E864" s="8">
        <v>7941.3559090909102</v>
      </c>
      <c r="F864" s="7">
        <v>10</v>
      </c>
      <c r="G864" s="7">
        <v>1</v>
      </c>
      <c r="H864" s="7" t="s">
        <v>47</v>
      </c>
      <c r="I864" s="8">
        <f t="shared" si="65"/>
        <v>7986.6159090909105</v>
      </c>
      <c r="J864" s="9">
        <v>12.42</v>
      </c>
      <c r="K864" s="7">
        <v>2023</v>
      </c>
      <c r="L864" s="7" t="s">
        <v>14</v>
      </c>
      <c r="M864" s="8">
        <v>266.22053030303033</v>
      </c>
      <c r="N864" s="7">
        <v>10</v>
      </c>
      <c r="O864" t="s">
        <v>35</v>
      </c>
      <c r="P864" s="2">
        <f t="shared" si="66"/>
        <v>2662.2053030303032</v>
      </c>
      <c r="Q864" s="2">
        <f t="shared" si="67"/>
        <v>79866.159090909088</v>
      </c>
      <c r="R864" s="12">
        <f>VLOOKUP(O864,'YEARLY BUDGET'!A:B,2,FALSE)</f>
        <v>7800</v>
      </c>
      <c r="S864" s="27">
        <f t="shared" si="68"/>
        <v>-72066.159090909088</v>
      </c>
      <c r="T864" t="str">
        <f t="shared" si="69"/>
        <v>UNFAVORABLE</v>
      </c>
    </row>
    <row r="865" spans="1:20" x14ac:dyDescent="0.25">
      <c r="A865" s="4">
        <v>45200</v>
      </c>
      <c r="B865" s="5">
        <v>32.840000000000003</v>
      </c>
      <c r="C865" s="6">
        <v>0.1242</v>
      </c>
      <c r="D865" s="7" t="s">
        <v>5</v>
      </c>
      <c r="E865" s="8">
        <v>18264.035454545501</v>
      </c>
      <c r="F865" s="7">
        <v>10</v>
      </c>
      <c r="G865" s="7">
        <v>1</v>
      </c>
      <c r="H865" s="7" t="s">
        <v>47</v>
      </c>
      <c r="I865" s="8">
        <f t="shared" si="65"/>
        <v>18309.2954545455</v>
      </c>
      <c r="J865" s="9">
        <v>12.42</v>
      </c>
      <c r="K865" s="7">
        <v>2023</v>
      </c>
      <c r="L865" s="7" t="s">
        <v>14</v>
      </c>
      <c r="M865" s="8">
        <v>610.30984848485002</v>
      </c>
      <c r="N865" s="7">
        <v>7</v>
      </c>
      <c r="O865" t="s">
        <v>33</v>
      </c>
      <c r="P865" s="2">
        <f t="shared" si="66"/>
        <v>4272.1689393939505</v>
      </c>
      <c r="Q865" s="2">
        <f t="shared" si="67"/>
        <v>128165.06818181851</v>
      </c>
      <c r="R865" s="12">
        <f>VLOOKUP(O865,'YEARLY BUDGET'!A:B,2,FALSE)</f>
        <v>9600</v>
      </c>
      <c r="S865" s="27">
        <f t="shared" si="68"/>
        <v>-118565.06818181851</v>
      </c>
      <c r="T865" t="str">
        <f t="shared" si="69"/>
        <v>UNFAVORABLE</v>
      </c>
    </row>
    <row r="866" spans="1:20" x14ac:dyDescent="0.25">
      <c r="A866" s="4">
        <v>45200</v>
      </c>
      <c r="B866" s="5">
        <v>32.840000000000003</v>
      </c>
      <c r="C866" s="6">
        <v>0.1242</v>
      </c>
      <c r="D866" s="7" t="s">
        <v>6</v>
      </c>
      <c r="E866" s="8">
        <v>2.98</v>
      </c>
      <c r="F866" s="7">
        <v>10</v>
      </c>
      <c r="G866" s="7">
        <v>1</v>
      </c>
      <c r="H866" s="7" t="s">
        <v>47</v>
      </c>
      <c r="I866" s="8">
        <f t="shared" si="65"/>
        <v>48.24</v>
      </c>
      <c r="J866" s="9">
        <v>12.42</v>
      </c>
      <c r="K866" s="7">
        <v>2023</v>
      </c>
      <c r="L866" s="7" t="s">
        <v>14</v>
      </c>
      <c r="M866" s="8">
        <v>1.6080000000000001</v>
      </c>
      <c r="N866" s="7">
        <v>9</v>
      </c>
      <c r="O866" t="s">
        <v>35</v>
      </c>
      <c r="P866" s="2">
        <f t="shared" si="66"/>
        <v>14.472000000000001</v>
      </c>
      <c r="Q866" s="2">
        <f t="shared" si="67"/>
        <v>434.16</v>
      </c>
      <c r="R866" s="12">
        <f>VLOOKUP(O866,'YEARLY BUDGET'!A:B,2,FALSE)</f>
        <v>7800</v>
      </c>
      <c r="S866" s="27">
        <f t="shared" si="68"/>
        <v>7365.84</v>
      </c>
      <c r="T866" t="str">
        <f t="shared" si="69"/>
        <v>FAVORABLE</v>
      </c>
    </row>
    <row r="867" spans="1:20" x14ac:dyDescent="0.25">
      <c r="A867" s="4">
        <v>45231</v>
      </c>
      <c r="B867" s="5">
        <v>33.03</v>
      </c>
      <c r="C867" s="6">
        <v>0.18060000000000001</v>
      </c>
      <c r="D867" s="7" t="s">
        <v>3</v>
      </c>
      <c r="E867" s="8">
        <v>2202.25545454545</v>
      </c>
      <c r="F867" s="7">
        <v>11</v>
      </c>
      <c r="G867" s="7">
        <v>4</v>
      </c>
      <c r="H867" s="7" t="s">
        <v>48</v>
      </c>
      <c r="I867" s="8">
        <f t="shared" si="65"/>
        <v>2253.3454545454501</v>
      </c>
      <c r="J867" s="9">
        <v>18.060000000000002</v>
      </c>
      <c r="K867" s="7">
        <v>2023</v>
      </c>
      <c r="L867" s="7" t="s">
        <v>17</v>
      </c>
      <c r="M867" s="8">
        <v>75.111515151515007</v>
      </c>
      <c r="N867" s="7">
        <v>3</v>
      </c>
      <c r="O867" t="s">
        <v>29</v>
      </c>
      <c r="P867" s="2">
        <f t="shared" si="66"/>
        <v>225.33454545454504</v>
      </c>
      <c r="Q867" s="2">
        <f t="shared" si="67"/>
        <v>6760.0363636363509</v>
      </c>
      <c r="R867" s="12">
        <f>VLOOKUP(O867,'YEARLY BUDGET'!A:B,2,FALSE)</f>
        <v>14750</v>
      </c>
      <c r="S867" s="27">
        <f t="shared" si="68"/>
        <v>7989.9636363636491</v>
      </c>
      <c r="T867" t="str">
        <f t="shared" si="69"/>
        <v>FAVORABLE</v>
      </c>
    </row>
    <row r="868" spans="1:20" x14ac:dyDescent="0.25">
      <c r="A868" s="4">
        <v>45231</v>
      </c>
      <c r="B868" s="5">
        <v>33.03</v>
      </c>
      <c r="C868" s="6">
        <v>0.18060000000000001</v>
      </c>
      <c r="D868" s="7" t="s">
        <v>4</v>
      </c>
      <c r="E868" s="8">
        <v>8189.5877272727303</v>
      </c>
      <c r="F868" s="7">
        <v>11</v>
      </c>
      <c r="G868" s="7">
        <v>4</v>
      </c>
      <c r="H868" s="7" t="s">
        <v>48</v>
      </c>
      <c r="I868" s="8">
        <f t="shared" si="65"/>
        <v>8240.6777272727304</v>
      </c>
      <c r="J868" s="9">
        <v>18.060000000000002</v>
      </c>
      <c r="K868" s="7">
        <v>2023</v>
      </c>
      <c r="L868" s="7" t="s">
        <v>17</v>
      </c>
      <c r="M868" s="8">
        <v>274.68925757575767</v>
      </c>
      <c r="N868" s="7">
        <v>6</v>
      </c>
      <c r="O868" t="s">
        <v>32</v>
      </c>
      <c r="P868" s="2">
        <f t="shared" si="66"/>
        <v>1648.135545454546</v>
      </c>
      <c r="Q868" s="2">
        <f t="shared" si="67"/>
        <v>49444.066363636382</v>
      </c>
      <c r="R868" s="12">
        <f>VLOOKUP(O868,'YEARLY BUDGET'!A:B,2,FALSE)</f>
        <v>37500</v>
      </c>
      <c r="S868" s="27">
        <f t="shared" si="68"/>
        <v>-11944.066363636382</v>
      </c>
      <c r="T868" t="str">
        <f t="shared" si="69"/>
        <v>UNFAVORABLE</v>
      </c>
    </row>
    <row r="869" spans="1:20" x14ac:dyDescent="0.25">
      <c r="A869" s="4">
        <v>45231</v>
      </c>
      <c r="B869" s="5">
        <v>33.03</v>
      </c>
      <c r="C869" s="6">
        <v>0.18060000000000001</v>
      </c>
      <c r="D869" s="7" t="s">
        <v>5</v>
      </c>
      <c r="E869" s="8">
        <v>17027.3636363636</v>
      </c>
      <c r="F869" s="7">
        <v>11</v>
      </c>
      <c r="G869" s="7">
        <v>4</v>
      </c>
      <c r="H869" s="7" t="s">
        <v>48</v>
      </c>
      <c r="I869" s="8">
        <f t="shared" si="65"/>
        <v>17078.4536363636</v>
      </c>
      <c r="J869" s="9">
        <v>18.060000000000002</v>
      </c>
      <c r="K869" s="7">
        <v>2023</v>
      </c>
      <c r="L869" s="7" t="s">
        <v>17</v>
      </c>
      <c r="M869" s="8">
        <v>569.28178787878664</v>
      </c>
      <c r="N869" s="7">
        <v>2</v>
      </c>
      <c r="O869" t="s">
        <v>28</v>
      </c>
      <c r="P869" s="2">
        <f t="shared" si="66"/>
        <v>1138.5635757575733</v>
      </c>
      <c r="Q869" s="2">
        <f t="shared" si="67"/>
        <v>34156.9072727272</v>
      </c>
      <c r="R869" s="12">
        <f>VLOOKUP(O869,'YEARLY BUDGET'!A:B,2,FALSE)</f>
        <v>16500</v>
      </c>
      <c r="S869" s="27">
        <f t="shared" si="68"/>
        <v>-17656.9072727272</v>
      </c>
      <c r="T869" t="str">
        <f t="shared" si="69"/>
        <v>UNFAVORABLE</v>
      </c>
    </row>
    <row r="870" spans="1:20" x14ac:dyDescent="0.25">
      <c r="A870" s="4">
        <v>45231</v>
      </c>
      <c r="B870" s="5">
        <v>33.03</v>
      </c>
      <c r="C870" s="6">
        <v>0.18060000000000001</v>
      </c>
      <c r="D870" s="7" t="s">
        <v>6</v>
      </c>
      <c r="E870" s="8">
        <v>2.71</v>
      </c>
      <c r="F870" s="7">
        <v>11</v>
      </c>
      <c r="G870" s="7">
        <v>4</v>
      </c>
      <c r="H870" s="7" t="s">
        <v>48</v>
      </c>
      <c r="I870" s="8">
        <f t="shared" si="65"/>
        <v>53.800000000000004</v>
      </c>
      <c r="J870" s="9">
        <v>18.060000000000002</v>
      </c>
      <c r="K870" s="7">
        <v>2023</v>
      </c>
      <c r="L870" s="7" t="s">
        <v>17</v>
      </c>
      <c r="M870" s="8">
        <v>1.7933333333333334</v>
      </c>
      <c r="N870" s="7">
        <v>4</v>
      </c>
      <c r="O870" t="s">
        <v>30</v>
      </c>
      <c r="P870" s="2">
        <f t="shared" si="66"/>
        <v>7.1733333333333338</v>
      </c>
      <c r="Q870" s="2">
        <f t="shared" si="67"/>
        <v>215.20000000000002</v>
      </c>
      <c r="R870" s="12">
        <f>VLOOKUP(O870,'YEARLY BUDGET'!A:B,2,FALSE)</f>
        <v>4200</v>
      </c>
      <c r="S870" s="27">
        <f t="shared" si="68"/>
        <v>3984.8</v>
      </c>
      <c r="T870" t="str">
        <f t="shared" si="69"/>
        <v>FAVORABLE</v>
      </c>
    </row>
    <row r="871" spans="1:20" x14ac:dyDescent="0.25">
      <c r="A871" s="4">
        <v>45261</v>
      </c>
      <c r="B871" s="5">
        <v>33.21</v>
      </c>
      <c r="C871" s="6">
        <v>0.3</v>
      </c>
      <c r="D871" s="7" t="s">
        <v>3</v>
      </c>
      <c r="E871" s="8">
        <v>2192.0052380952402</v>
      </c>
      <c r="F871" s="7">
        <v>12</v>
      </c>
      <c r="G871" s="7">
        <v>6</v>
      </c>
      <c r="H871" s="7" t="s">
        <v>49</v>
      </c>
      <c r="I871" s="8">
        <f t="shared" si="65"/>
        <v>2255.2152380952402</v>
      </c>
      <c r="J871" s="9">
        <v>30</v>
      </c>
      <c r="K871" s="7">
        <v>2023</v>
      </c>
      <c r="L871" s="7" t="s">
        <v>19</v>
      </c>
      <c r="M871" s="8">
        <v>75.173841269841347</v>
      </c>
      <c r="N871" s="7">
        <v>8</v>
      </c>
      <c r="O871" t="s">
        <v>34</v>
      </c>
      <c r="P871" s="2">
        <f t="shared" si="66"/>
        <v>601.39073015873078</v>
      </c>
      <c r="Q871" s="2">
        <f t="shared" si="67"/>
        <v>18041.721904761922</v>
      </c>
      <c r="R871" s="12">
        <f>VLOOKUP(O871,'YEARLY BUDGET'!A:B,2,FALSE)</f>
        <v>61200</v>
      </c>
      <c r="S871" s="27">
        <f t="shared" si="68"/>
        <v>43158.278095238078</v>
      </c>
      <c r="T871" t="str">
        <f t="shared" si="69"/>
        <v>FAVORABLE</v>
      </c>
    </row>
    <row r="872" spans="1:20" x14ac:dyDescent="0.25">
      <c r="A872" s="4">
        <v>45261</v>
      </c>
      <c r="B872" s="5">
        <v>33.21</v>
      </c>
      <c r="C872" s="6">
        <v>0.3</v>
      </c>
      <c r="D872" s="7" t="s">
        <v>4</v>
      </c>
      <c r="E872" s="8">
        <v>8407.9004761904798</v>
      </c>
      <c r="F872" s="7">
        <v>12</v>
      </c>
      <c r="G872" s="7">
        <v>6</v>
      </c>
      <c r="H872" s="7" t="s">
        <v>49</v>
      </c>
      <c r="I872" s="8">
        <f t="shared" si="65"/>
        <v>8471.1104761904789</v>
      </c>
      <c r="J872" s="9">
        <v>30</v>
      </c>
      <c r="K872" s="7">
        <v>2023</v>
      </c>
      <c r="L872" s="7" t="s">
        <v>19</v>
      </c>
      <c r="M872" s="8">
        <v>282.37034920634932</v>
      </c>
      <c r="N872" s="7">
        <v>3</v>
      </c>
      <c r="O872" t="s">
        <v>29</v>
      </c>
      <c r="P872" s="2">
        <f t="shared" si="66"/>
        <v>847.11104761904789</v>
      </c>
      <c r="Q872" s="2">
        <f t="shared" si="67"/>
        <v>25413.331428571437</v>
      </c>
      <c r="R872" s="12">
        <f>VLOOKUP(O872,'YEARLY BUDGET'!A:B,2,FALSE)</f>
        <v>14750</v>
      </c>
      <c r="S872" s="27">
        <f t="shared" si="68"/>
        <v>-10663.331428571437</v>
      </c>
      <c r="T872" t="str">
        <f t="shared" si="69"/>
        <v>UNFAVORABLE</v>
      </c>
    </row>
    <row r="873" spans="1:20" x14ac:dyDescent="0.25">
      <c r="A873" s="4">
        <v>45261</v>
      </c>
      <c r="B873" s="5">
        <v>33.21</v>
      </c>
      <c r="C873" s="6">
        <v>0.3</v>
      </c>
      <c r="D873" s="7" t="s">
        <v>5</v>
      </c>
      <c r="E873" s="8">
        <v>16443.523809523798</v>
      </c>
      <c r="F873" s="7">
        <v>12</v>
      </c>
      <c r="G873" s="7">
        <v>6</v>
      </c>
      <c r="H873" s="7" t="s">
        <v>49</v>
      </c>
      <c r="I873" s="8">
        <f t="shared" si="65"/>
        <v>16506.733809523797</v>
      </c>
      <c r="J873" s="9">
        <v>30</v>
      </c>
      <c r="K873" s="7">
        <v>2023</v>
      </c>
      <c r="L873" s="7" t="s">
        <v>19</v>
      </c>
      <c r="M873" s="8">
        <v>550.22446031745994</v>
      </c>
      <c r="N873" s="7">
        <v>5</v>
      </c>
      <c r="O873" t="s">
        <v>31</v>
      </c>
      <c r="P873" s="2">
        <f t="shared" si="66"/>
        <v>2751.1223015872997</v>
      </c>
      <c r="Q873" s="2">
        <f t="shared" si="67"/>
        <v>82533.669047618998</v>
      </c>
      <c r="R873" s="12">
        <f>VLOOKUP(O873,'YEARLY BUDGET'!A:B,2,FALSE)</f>
        <v>82000</v>
      </c>
      <c r="S873" s="27">
        <f t="shared" si="68"/>
        <v>-533.66904761899787</v>
      </c>
      <c r="T873" t="str">
        <f t="shared" si="69"/>
        <v>UNFAVORABLE</v>
      </c>
    </row>
    <row r="874" spans="1:20" x14ac:dyDescent="0.25">
      <c r="A874" s="4">
        <v>45261</v>
      </c>
      <c r="B874" s="5">
        <v>33.21</v>
      </c>
      <c r="C874" s="6">
        <v>0.3</v>
      </c>
      <c r="D874" s="7" t="s">
        <v>6</v>
      </c>
      <c r="E874" s="8">
        <v>2.52</v>
      </c>
      <c r="F874" s="7">
        <v>12</v>
      </c>
      <c r="G874" s="7">
        <v>6</v>
      </c>
      <c r="H874" s="7" t="s">
        <v>49</v>
      </c>
      <c r="I874" s="8">
        <f t="shared" si="65"/>
        <v>65.73</v>
      </c>
      <c r="J874" s="9">
        <v>30</v>
      </c>
      <c r="K874" s="7">
        <v>2023</v>
      </c>
      <c r="L874" s="7" t="s">
        <v>19</v>
      </c>
      <c r="M874" s="8">
        <v>2.1910000000000003</v>
      </c>
      <c r="N874" s="7">
        <v>5</v>
      </c>
      <c r="O874" t="s">
        <v>31</v>
      </c>
      <c r="P874" s="2">
        <f t="shared" si="66"/>
        <v>10.955000000000002</v>
      </c>
      <c r="Q874" s="2">
        <f t="shared" si="67"/>
        <v>328.65000000000003</v>
      </c>
      <c r="R874" s="12">
        <f>VLOOKUP(O874,'YEARLY BUDGET'!A:B,2,FALSE)</f>
        <v>82000</v>
      </c>
      <c r="S874" s="27">
        <f t="shared" si="68"/>
        <v>81671.350000000006</v>
      </c>
      <c r="T874" t="str">
        <f t="shared" si="69"/>
        <v>FAVORABLE</v>
      </c>
    </row>
    <row r="875" spans="1:20" x14ac:dyDescent="0.25">
      <c r="A875" s="4">
        <v>45292</v>
      </c>
      <c r="B875" s="5">
        <v>33.340000000000003</v>
      </c>
      <c r="C875" s="6">
        <v>0.16350000000000001</v>
      </c>
      <c r="D875" s="7" t="s">
        <v>3</v>
      </c>
      <c r="E875" s="8">
        <v>2201.5665217391302</v>
      </c>
      <c r="F875" s="7">
        <v>1</v>
      </c>
      <c r="G875" s="7">
        <v>2</v>
      </c>
      <c r="H875" s="7" t="s">
        <v>50</v>
      </c>
      <c r="I875" s="8">
        <f t="shared" si="65"/>
        <v>2251.2565217391302</v>
      </c>
      <c r="J875" s="9">
        <v>16.350000000000001</v>
      </c>
      <c r="K875" s="7">
        <v>2024</v>
      </c>
      <c r="L875" s="7" t="s">
        <v>15</v>
      </c>
      <c r="M875" s="8">
        <v>75.041884057971004</v>
      </c>
      <c r="N875" s="7">
        <v>9</v>
      </c>
      <c r="O875" t="s">
        <v>35</v>
      </c>
      <c r="P875" s="2">
        <f t="shared" si="66"/>
        <v>675.37695652173898</v>
      </c>
      <c r="Q875" s="2">
        <f t="shared" si="67"/>
        <v>20261.308695652169</v>
      </c>
      <c r="R875" s="12">
        <f>VLOOKUP(O875,'YEARLY BUDGET'!A:B,2,FALSE)</f>
        <v>7800</v>
      </c>
      <c r="S875" s="27">
        <f t="shared" si="68"/>
        <v>-12461.308695652169</v>
      </c>
      <c r="T875" t="str">
        <f t="shared" si="69"/>
        <v>UNFAVORABLE</v>
      </c>
    </row>
    <row r="876" spans="1:20" x14ac:dyDescent="0.25">
      <c r="A876" s="4">
        <v>45292</v>
      </c>
      <c r="B876" s="5">
        <v>33.340000000000003</v>
      </c>
      <c r="C876" s="6">
        <v>0.16350000000000001</v>
      </c>
      <c r="D876" s="7" t="s">
        <v>4</v>
      </c>
      <c r="E876" s="8">
        <v>8351.3395652173895</v>
      </c>
      <c r="F876" s="7">
        <v>1</v>
      </c>
      <c r="G876" s="7">
        <v>2</v>
      </c>
      <c r="H876" s="7" t="s">
        <v>50</v>
      </c>
      <c r="I876" s="8">
        <f t="shared" si="65"/>
        <v>8401.02956521739</v>
      </c>
      <c r="J876" s="9">
        <v>16.350000000000001</v>
      </c>
      <c r="K876" s="7">
        <v>2024</v>
      </c>
      <c r="L876" s="7" t="s">
        <v>15</v>
      </c>
      <c r="M876" s="8">
        <v>280.03431884057966</v>
      </c>
      <c r="N876" s="7">
        <v>7</v>
      </c>
      <c r="O876" t="s">
        <v>33</v>
      </c>
      <c r="P876" s="2">
        <f t="shared" si="66"/>
        <v>1960.2402318840577</v>
      </c>
      <c r="Q876" s="2">
        <f t="shared" si="67"/>
        <v>58807.206956521732</v>
      </c>
      <c r="R876" s="12">
        <f>VLOOKUP(O876,'YEARLY BUDGET'!A:B,2,FALSE)</f>
        <v>9600</v>
      </c>
      <c r="S876" s="27">
        <f t="shared" si="68"/>
        <v>-49207.206956521732</v>
      </c>
      <c r="T876" t="str">
        <f t="shared" si="69"/>
        <v>UNFAVORABLE</v>
      </c>
    </row>
    <row r="877" spans="1:20" x14ac:dyDescent="0.25">
      <c r="A877" s="4">
        <v>45292</v>
      </c>
      <c r="B877" s="5">
        <v>33.340000000000003</v>
      </c>
      <c r="C877" s="6">
        <v>0.16350000000000001</v>
      </c>
      <c r="D877" s="7" t="s">
        <v>5</v>
      </c>
      <c r="E877" s="8">
        <v>16111.6669565217</v>
      </c>
      <c r="F877" s="7">
        <v>1</v>
      </c>
      <c r="G877" s="7">
        <v>2</v>
      </c>
      <c r="H877" s="7" t="s">
        <v>50</v>
      </c>
      <c r="I877" s="8">
        <f t="shared" si="65"/>
        <v>16161.3569565217</v>
      </c>
      <c r="J877" s="9">
        <v>16.350000000000001</v>
      </c>
      <c r="K877" s="7">
        <v>2024</v>
      </c>
      <c r="L877" s="7" t="s">
        <v>15</v>
      </c>
      <c r="M877" s="8">
        <v>538.71189855072339</v>
      </c>
      <c r="N877" s="7">
        <v>3</v>
      </c>
      <c r="O877" t="s">
        <v>29</v>
      </c>
      <c r="P877" s="2">
        <f t="shared" si="66"/>
        <v>1616.1356956521702</v>
      </c>
      <c r="Q877" s="2">
        <f t="shared" si="67"/>
        <v>48484.070869565105</v>
      </c>
      <c r="R877" s="12">
        <f>VLOOKUP(O877,'YEARLY BUDGET'!A:B,2,FALSE)</f>
        <v>14750</v>
      </c>
      <c r="S877" s="27">
        <f t="shared" si="68"/>
        <v>-33734.070869565105</v>
      </c>
      <c r="T877" t="str">
        <f t="shared" si="69"/>
        <v>UNFAVORABLE</v>
      </c>
    </row>
    <row r="878" spans="1:20" x14ac:dyDescent="0.25">
      <c r="A878" s="4">
        <v>45292</v>
      </c>
      <c r="B878" s="5">
        <v>33.340000000000003</v>
      </c>
      <c r="C878" s="6">
        <v>0.16350000000000001</v>
      </c>
      <c r="D878" s="7" t="s">
        <v>7</v>
      </c>
      <c r="E878" s="8">
        <v>76.63</v>
      </c>
      <c r="F878" s="7">
        <v>1</v>
      </c>
      <c r="G878" s="7">
        <v>2</v>
      </c>
      <c r="H878" s="7" t="s">
        <v>50</v>
      </c>
      <c r="I878" s="8">
        <f t="shared" si="65"/>
        <v>126.32</v>
      </c>
      <c r="J878" s="9">
        <v>16.350000000000001</v>
      </c>
      <c r="K878" s="7">
        <v>2024</v>
      </c>
      <c r="L878" s="7" t="s">
        <v>15</v>
      </c>
      <c r="M878" s="8">
        <v>4.2106666666666666</v>
      </c>
      <c r="N878" s="7">
        <v>7</v>
      </c>
      <c r="O878" t="s">
        <v>33</v>
      </c>
      <c r="P878" s="2">
        <f t="shared" si="66"/>
        <v>29.474666666666664</v>
      </c>
      <c r="Q878" s="2">
        <f t="shared" si="67"/>
        <v>884.2399999999999</v>
      </c>
      <c r="R878" s="12">
        <f>VLOOKUP(O878,'YEARLY BUDGET'!A:B,2,FALSE)</f>
        <v>9600</v>
      </c>
      <c r="S878" s="27">
        <f t="shared" si="68"/>
        <v>8715.76</v>
      </c>
      <c r="T878" t="str">
        <f t="shared" si="69"/>
        <v>FAVORABLE</v>
      </c>
    </row>
    <row r="879" spans="1:20" x14ac:dyDescent="0.25">
      <c r="A879" s="4">
        <v>45292</v>
      </c>
      <c r="B879" s="5">
        <v>33.340000000000003</v>
      </c>
      <c r="C879" s="6">
        <v>0.16350000000000001</v>
      </c>
      <c r="D879" s="7" t="s">
        <v>6</v>
      </c>
      <c r="E879" s="8">
        <v>3.18</v>
      </c>
      <c r="F879" s="7">
        <v>1</v>
      </c>
      <c r="G879" s="7">
        <v>2</v>
      </c>
      <c r="H879" s="7" t="s">
        <v>50</v>
      </c>
      <c r="I879" s="8">
        <f t="shared" si="65"/>
        <v>52.870000000000005</v>
      </c>
      <c r="J879" s="9">
        <v>16.350000000000001</v>
      </c>
      <c r="K879" s="7">
        <v>2024</v>
      </c>
      <c r="L879" s="7" t="s">
        <v>15</v>
      </c>
      <c r="M879" s="8">
        <v>1.7623333333333335</v>
      </c>
      <c r="N879" s="7">
        <v>2</v>
      </c>
      <c r="O879" t="s">
        <v>28</v>
      </c>
      <c r="P879" s="2">
        <f t="shared" si="66"/>
        <v>3.5246666666666671</v>
      </c>
      <c r="Q879" s="2">
        <f t="shared" si="67"/>
        <v>105.74000000000001</v>
      </c>
      <c r="R879" s="12">
        <f>VLOOKUP(O879,'YEARLY BUDGET'!A:B,2,FALSE)</f>
        <v>16500</v>
      </c>
      <c r="S879" s="27">
        <f t="shared" si="68"/>
        <v>16394.259999999998</v>
      </c>
      <c r="T879" t="str">
        <f t="shared" si="69"/>
        <v>FAVORABLE</v>
      </c>
    </row>
    <row r="880" spans="1:20" x14ac:dyDescent="0.25">
      <c r="A880" s="4">
        <v>45323</v>
      </c>
      <c r="B880" s="5">
        <v>33.42</v>
      </c>
      <c r="C880" s="6">
        <v>0.19919999999999999</v>
      </c>
      <c r="D880" s="7" t="s">
        <v>3</v>
      </c>
      <c r="E880" s="8">
        <v>2179.4571428571398</v>
      </c>
      <c r="F880" s="7">
        <v>2</v>
      </c>
      <c r="G880" s="7">
        <v>5</v>
      </c>
      <c r="H880" s="7" t="s">
        <v>51</v>
      </c>
      <c r="I880" s="8">
        <f t="shared" si="65"/>
        <v>2232.79714285714</v>
      </c>
      <c r="J880" s="9">
        <v>19.919999999999998</v>
      </c>
      <c r="K880" s="7">
        <v>2024</v>
      </c>
      <c r="L880" s="7" t="s">
        <v>18</v>
      </c>
      <c r="M880" s="8">
        <v>74.426571428571336</v>
      </c>
      <c r="N880" s="7">
        <v>4</v>
      </c>
      <c r="O880" t="s">
        <v>30</v>
      </c>
      <c r="P880" s="2">
        <f t="shared" si="66"/>
        <v>297.70628571428534</v>
      </c>
      <c r="Q880" s="2">
        <f t="shared" si="67"/>
        <v>8931.18857142856</v>
      </c>
      <c r="R880" s="12">
        <f>VLOOKUP(O880,'YEARLY BUDGET'!A:B,2,FALSE)</f>
        <v>4200</v>
      </c>
      <c r="S880" s="27">
        <f t="shared" si="68"/>
        <v>-4731.18857142856</v>
      </c>
      <c r="T880" t="str">
        <f t="shared" si="69"/>
        <v>UNFAVORABLE</v>
      </c>
    </row>
    <row r="881" spans="1:20" x14ac:dyDescent="0.25">
      <c r="A881" s="4">
        <v>45323</v>
      </c>
      <c r="B881" s="5">
        <v>33.42</v>
      </c>
      <c r="C881" s="6">
        <v>0.19919999999999999</v>
      </c>
      <c r="D881" s="7" t="s">
        <v>4</v>
      </c>
      <c r="E881" s="8">
        <v>8304.9504761904791</v>
      </c>
      <c r="F881" s="7">
        <v>2</v>
      </c>
      <c r="G881" s="7">
        <v>5</v>
      </c>
      <c r="H881" s="7" t="s">
        <v>51</v>
      </c>
      <c r="I881" s="8">
        <f t="shared" si="65"/>
        <v>8358.2904761904792</v>
      </c>
      <c r="J881" s="9">
        <v>19.919999999999998</v>
      </c>
      <c r="K881" s="7">
        <v>2024</v>
      </c>
      <c r="L881" s="7" t="s">
        <v>18</v>
      </c>
      <c r="M881" s="8">
        <v>278.60968253968264</v>
      </c>
      <c r="N881" s="7">
        <v>10</v>
      </c>
      <c r="O881" t="s">
        <v>35</v>
      </c>
      <c r="P881" s="2">
        <f t="shared" si="66"/>
        <v>2786.0968253968263</v>
      </c>
      <c r="Q881" s="2">
        <f t="shared" si="67"/>
        <v>83582.904761904792</v>
      </c>
      <c r="R881" s="12">
        <f>VLOOKUP(O881,'YEARLY BUDGET'!A:B,2,FALSE)</f>
        <v>7800</v>
      </c>
      <c r="S881" s="27">
        <f t="shared" si="68"/>
        <v>-75782.904761904792</v>
      </c>
      <c r="T881" t="str">
        <f t="shared" si="69"/>
        <v>UNFAVORABLE</v>
      </c>
    </row>
    <row r="882" spans="1:20" x14ac:dyDescent="0.25">
      <c r="A882" s="4">
        <v>45323</v>
      </c>
      <c r="B882" s="5">
        <v>33.42</v>
      </c>
      <c r="C882" s="6">
        <v>0.19919999999999999</v>
      </c>
      <c r="D882" s="7" t="s">
        <v>5</v>
      </c>
      <c r="E882" s="8">
        <v>16338.464285714301</v>
      </c>
      <c r="F882" s="7">
        <v>2</v>
      </c>
      <c r="G882" s="7">
        <v>5</v>
      </c>
      <c r="H882" s="7" t="s">
        <v>51</v>
      </c>
      <c r="I882" s="8">
        <f t="shared" si="65"/>
        <v>16391.804285714301</v>
      </c>
      <c r="J882" s="9">
        <v>19.919999999999998</v>
      </c>
      <c r="K882" s="7">
        <v>2024</v>
      </c>
      <c r="L882" s="7" t="s">
        <v>18</v>
      </c>
      <c r="M882" s="8">
        <v>546.39347619047669</v>
      </c>
      <c r="N882" s="7">
        <v>6</v>
      </c>
      <c r="O882" t="s">
        <v>32</v>
      </c>
      <c r="P882" s="2">
        <f t="shared" si="66"/>
        <v>3278.3608571428604</v>
      </c>
      <c r="Q882" s="2">
        <f t="shared" si="67"/>
        <v>98350.825714285806</v>
      </c>
      <c r="R882" s="12">
        <f>VLOOKUP(O882,'YEARLY BUDGET'!A:B,2,FALSE)</f>
        <v>37500</v>
      </c>
      <c r="S882" s="27">
        <f t="shared" si="68"/>
        <v>-60850.825714285806</v>
      </c>
      <c r="T882" t="str">
        <f t="shared" si="69"/>
        <v>UNFAVORABLE</v>
      </c>
    </row>
    <row r="883" spans="1:20" x14ac:dyDescent="0.25">
      <c r="A883" s="4">
        <v>45323</v>
      </c>
      <c r="B883" s="5">
        <v>33.42</v>
      </c>
      <c r="C883" s="6">
        <v>0.19919999999999999</v>
      </c>
      <c r="D883" s="7" t="s">
        <v>6</v>
      </c>
      <c r="E883" s="8">
        <v>1.72</v>
      </c>
      <c r="F883" s="7">
        <v>2</v>
      </c>
      <c r="G883" s="7">
        <v>5</v>
      </c>
      <c r="H883" s="7" t="s">
        <v>51</v>
      </c>
      <c r="I883" s="8">
        <f t="shared" si="65"/>
        <v>55.06</v>
      </c>
      <c r="J883" s="9">
        <v>19.919999999999998</v>
      </c>
      <c r="K883" s="7">
        <v>2024</v>
      </c>
      <c r="L883" s="7" t="s">
        <v>18</v>
      </c>
      <c r="M883" s="8">
        <v>1.8353333333333335</v>
      </c>
      <c r="N883" s="7">
        <v>9</v>
      </c>
      <c r="O883" t="s">
        <v>35</v>
      </c>
      <c r="P883" s="2">
        <f t="shared" si="66"/>
        <v>16.518000000000001</v>
      </c>
      <c r="Q883" s="2">
        <f t="shared" si="67"/>
        <v>495.54</v>
      </c>
      <c r="R883" s="12">
        <f>VLOOKUP(O883,'YEARLY BUDGET'!A:B,2,FALSE)</f>
        <v>7800</v>
      </c>
      <c r="S883" s="27">
        <f t="shared" si="68"/>
        <v>7304.46</v>
      </c>
      <c r="T883" t="str">
        <f t="shared" si="69"/>
        <v>FAVORABLE</v>
      </c>
    </row>
    <row r="884" spans="1:20" x14ac:dyDescent="0.25">
      <c r="A884" s="4">
        <v>45352</v>
      </c>
      <c r="B884" s="5">
        <v>33.6</v>
      </c>
      <c r="C884" s="6">
        <v>0.17549999999999999</v>
      </c>
      <c r="D884" s="7" t="s">
        <v>3</v>
      </c>
      <c r="E884" s="8">
        <v>2229.4419047618999</v>
      </c>
      <c r="F884" s="7">
        <v>3</v>
      </c>
      <c r="G884" s="7">
        <v>6</v>
      </c>
      <c r="H884" s="7" t="s">
        <v>40</v>
      </c>
      <c r="I884" s="8">
        <f t="shared" si="65"/>
        <v>2280.5919047619</v>
      </c>
      <c r="J884" s="9">
        <v>17.549999999999997</v>
      </c>
      <c r="K884" s="7">
        <v>2024</v>
      </c>
      <c r="L884" s="7" t="s">
        <v>19</v>
      </c>
      <c r="M884" s="8">
        <v>76.019730158729999</v>
      </c>
      <c r="N884" s="7">
        <v>5</v>
      </c>
      <c r="O884" t="s">
        <v>31</v>
      </c>
      <c r="P884" s="2">
        <f t="shared" si="66"/>
        <v>380.09865079364999</v>
      </c>
      <c r="Q884" s="2">
        <f t="shared" si="67"/>
        <v>11402.959523809499</v>
      </c>
      <c r="R884" s="12">
        <f>VLOOKUP(O884,'YEARLY BUDGET'!A:B,2,FALSE)</f>
        <v>82000</v>
      </c>
      <c r="S884" s="27">
        <f t="shared" si="68"/>
        <v>70597.040476190508</v>
      </c>
      <c r="T884" t="str">
        <f t="shared" si="69"/>
        <v>FAVORABLE</v>
      </c>
    </row>
    <row r="885" spans="1:20" x14ac:dyDescent="0.25">
      <c r="A885" s="4">
        <v>45352</v>
      </c>
      <c r="B885" s="5">
        <v>33.6</v>
      </c>
      <c r="C885" s="6">
        <v>0.17549999999999999</v>
      </c>
      <c r="D885" s="7" t="s">
        <v>4</v>
      </c>
      <c r="E885" s="8">
        <v>8692.8190476190503</v>
      </c>
      <c r="F885" s="7">
        <v>3</v>
      </c>
      <c r="G885" s="7">
        <v>6</v>
      </c>
      <c r="H885" s="7" t="s">
        <v>40</v>
      </c>
      <c r="I885" s="8">
        <f t="shared" si="65"/>
        <v>8743.9690476190499</v>
      </c>
      <c r="J885" s="9">
        <v>17.549999999999997</v>
      </c>
      <c r="K885" s="7">
        <v>2024</v>
      </c>
      <c r="L885" s="7" t="s">
        <v>19</v>
      </c>
      <c r="M885" s="8">
        <v>291.46563492063501</v>
      </c>
      <c r="N885" s="7">
        <v>9</v>
      </c>
      <c r="O885" t="s">
        <v>35</v>
      </c>
      <c r="P885" s="2">
        <f t="shared" si="66"/>
        <v>2623.1907142857153</v>
      </c>
      <c r="Q885" s="2">
        <f t="shared" si="67"/>
        <v>78695.721428571458</v>
      </c>
      <c r="R885" s="12">
        <f>VLOOKUP(O885,'YEARLY BUDGET'!A:B,2,FALSE)</f>
        <v>7800</v>
      </c>
      <c r="S885" s="27">
        <f t="shared" si="68"/>
        <v>-70895.721428571458</v>
      </c>
      <c r="T885" t="str">
        <f t="shared" si="69"/>
        <v>UNFAVORABLE</v>
      </c>
    </row>
    <row r="886" spans="1:20" x14ac:dyDescent="0.25">
      <c r="A886" s="4">
        <v>45352</v>
      </c>
      <c r="B886" s="5">
        <v>33.6</v>
      </c>
      <c r="C886" s="6">
        <v>0.17549999999999999</v>
      </c>
      <c r="D886" s="7" t="s">
        <v>5</v>
      </c>
      <c r="E886" s="8">
        <v>17397.360476190501</v>
      </c>
      <c r="F886" s="7">
        <v>3</v>
      </c>
      <c r="G886" s="7">
        <v>6</v>
      </c>
      <c r="H886" s="7" t="s">
        <v>40</v>
      </c>
      <c r="I886" s="8">
        <f t="shared" si="65"/>
        <v>17448.510476190499</v>
      </c>
      <c r="J886" s="9">
        <v>17.549999999999997</v>
      </c>
      <c r="K886" s="7">
        <v>2024</v>
      </c>
      <c r="L886" s="7" t="s">
        <v>19</v>
      </c>
      <c r="M886" s="8">
        <v>581.61701587301661</v>
      </c>
      <c r="N886" s="7">
        <v>8</v>
      </c>
      <c r="O886" t="s">
        <v>34</v>
      </c>
      <c r="P886" s="2">
        <f t="shared" si="66"/>
        <v>4652.9361269841329</v>
      </c>
      <c r="Q886" s="2">
        <f t="shared" si="67"/>
        <v>139588.08380952399</v>
      </c>
      <c r="R886" s="12">
        <f>VLOOKUP(O886,'YEARLY BUDGET'!A:B,2,FALSE)</f>
        <v>61200</v>
      </c>
      <c r="S886" s="27">
        <f t="shared" si="68"/>
        <v>-78388.083809523989</v>
      </c>
      <c r="T886" t="str">
        <f t="shared" si="69"/>
        <v>UNFAVORABLE</v>
      </c>
    </row>
    <row r="887" spans="1:20" x14ac:dyDescent="0.25">
      <c r="A887" s="4">
        <v>45352</v>
      </c>
      <c r="B887" s="5">
        <v>33.6</v>
      </c>
      <c r="C887" s="6">
        <v>0.17549999999999999</v>
      </c>
      <c r="D887" s="7" t="s">
        <v>6</v>
      </c>
      <c r="E887" s="8">
        <v>1.49</v>
      </c>
      <c r="F887" s="7">
        <v>3</v>
      </c>
      <c r="G887" s="7">
        <v>6</v>
      </c>
      <c r="H887" s="7" t="s">
        <v>40</v>
      </c>
      <c r="I887" s="8">
        <f t="shared" si="65"/>
        <v>52.64</v>
      </c>
      <c r="J887" s="9">
        <v>17.549999999999997</v>
      </c>
      <c r="K887" s="7">
        <v>2024</v>
      </c>
      <c r="L887" s="7" t="s">
        <v>19</v>
      </c>
      <c r="M887" s="8">
        <v>1.7546666666666666</v>
      </c>
      <c r="N887" s="7">
        <v>4</v>
      </c>
      <c r="O887" t="s">
        <v>30</v>
      </c>
      <c r="P887" s="2">
        <f t="shared" si="66"/>
        <v>7.0186666666666664</v>
      </c>
      <c r="Q887" s="2">
        <f t="shared" si="67"/>
        <v>210.56</v>
      </c>
      <c r="R887" s="12">
        <f>VLOOKUP(O887,'YEARLY BUDGET'!A:B,2,FALSE)</f>
        <v>4200</v>
      </c>
      <c r="S887" s="27">
        <f t="shared" si="68"/>
        <v>3989.44</v>
      </c>
      <c r="T887" t="str">
        <f t="shared" si="69"/>
        <v>FAVORABLE</v>
      </c>
    </row>
    <row r="888" spans="1:20" x14ac:dyDescent="0.25">
      <c r="A888" s="4">
        <v>45383</v>
      </c>
      <c r="B888" s="5">
        <v>33.619999999999997</v>
      </c>
      <c r="C888" s="6">
        <v>0.22919999999999999</v>
      </c>
      <c r="D888" s="7" t="s">
        <v>3</v>
      </c>
      <c r="E888" s="8">
        <v>2499.22818181818</v>
      </c>
      <c r="F888" s="7">
        <v>4</v>
      </c>
      <c r="G888" s="7">
        <v>2</v>
      </c>
      <c r="H888" s="7" t="s">
        <v>41</v>
      </c>
      <c r="I888" s="8">
        <f t="shared" si="65"/>
        <v>2555.76818181818</v>
      </c>
      <c r="J888" s="9">
        <v>22.919999999999998</v>
      </c>
      <c r="K888" s="7">
        <v>2024</v>
      </c>
      <c r="L888" s="7" t="s">
        <v>15</v>
      </c>
      <c r="M888" s="8">
        <v>85.192272727272666</v>
      </c>
      <c r="N888" s="7">
        <v>6</v>
      </c>
      <c r="O888" t="s">
        <v>32</v>
      </c>
      <c r="P888" s="2">
        <f t="shared" si="66"/>
        <v>511.153636363636</v>
      </c>
      <c r="Q888" s="2">
        <f t="shared" si="67"/>
        <v>15334.60909090908</v>
      </c>
      <c r="R888" s="12">
        <f>VLOOKUP(O888,'YEARLY BUDGET'!A:B,2,FALSE)</f>
        <v>37500</v>
      </c>
      <c r="S888" s="27">
        <f t="shared" si="68"/>
        <v>22165.390909090922</v>
      </c>
      <c r="T888" t="str">
        <f t="shared" si="69"/>
        <v>FAVORABLE</v>
      </c>
    </row>
    <row r="889" spans="1:20" x14ac:dyDescent="0.25">
      <c r="A889" s="4">
        <v>45383</v>
      </c>
      <c r="B889" s="5">
        <v>33.619999999999997</v>
      </c>
      <c r="C889" s="6">
        <v>0.22919999999999999</v>
      </c>
      <c r="D889" s="7" t="s">
        <v>4</v>
      </c>
      <c r="E889" s="8">
        <v>9445.5936363636301</v>
      </c>
      <c r="F889" s="7">
        <v>4</v>
      </c>
      <c r="G889" s="7">
        <v>2</v>
      </c>
      <c r="H889" s="7" t="s">
        <v>41</v>
      </c>
      <c r="I889" s="8">
        <f t="shared" si="65"/>
        <v>9502.133636363631</v>
      </c>
      <c r="J889" s="9">
        <v>22.919999999999998</v>
      </c>
      <c r="K889" s="7">
        <v>2024</v>
      </c>
      <c r="L889" s="7" t="s">
        <v>15</v>
      </c>
      <c r="M889" s="8">
        <v>316.73778787878769</v>
      </c>
      <c r="N889" s="7">
        <v>6</v>
      </c>
      <c r="O889" t="s">
        <v>32</v>
      </c>
      <c r="P889" s="2">
        <f t="shared" si="66"/>
        <v>1900.4267272727261</v>
      </c>
      <c r="Q889" s="2">
        <f t="shared" si="67"/>
        <v>57012.801818181782</v>
      </c>
      <c r="R889" s="12">
        <f>VLOOKUP(O889,'YEARLY BUDGET'!A:B,2,FALSE)</f>
        <v>37500</v>
      </c>
      <c r="S889" s="27">
        <f t="shared" si="68"/>
        <v>-19512.801818181782</v>
      </c>
      <c r="T889" t="str">
        <f t="shared" si="69"/>
        <v>UNFAVORABLE</v>
      </c>
    </row>
    <row r="890" spans="1:20" x14ac:dyDescent="0.25">
      <c r="A890" s="4">
        <v>45383</v>
      </c>
      <c r="B890" s="5">
        <v>33.619999999999997</v>
      </c>
      <c r="C890" s="6">
        <v>0.22919999999999999</v>
      </c>
      <c r="D890" s="7" t="s">
        <v>5</v>
      </c>
      <c r="E890" s="8">
        <v>18132.364090909101</v>
      </c>
      <c r="F890" s="7">
        <v>4</v>
      </c>
      <c r="G890" s="7">
        <v>2</v>
      </c>
      <c r="H890" s="7" t="s">
        <v>41</v>
      </c>
      <c r="I890" s="8">
        <f t="shared" si="65"/>
        <v>18188.904090909098</v>
      </c>
      <c r="J890" s="9">
        <v>22.919999999999998</v>
      </c>
      <c r="K890" s="7">
        <v>2024</v>
      </c>
      <c r="L890" s="7" t="s">
        <v>15</v>
      </c>
      <c r="M890" s="8">
        <v>606.29680303030329</v>
      </c>
      <c r="N890" s="7">
        <v>6</v>
      </c>
      <c r="O890" t="s">
        <v>32</v>
      </c>
      <c r="P890" s="2">
        <f t="shared" si="66"/>
        <v>3637.78081818182</v>
      </c>
      <c r="Q890" s="2">
        <f t="shared" si="67"/>
        <v>109133.4245454546</v>
      </c>
      <c r="R890" s="12">
        <f>VLOOKUP(O890,'YEARLY BUDGET'!A:B,2,FALSE)</f>
        <v>37500</v>
      </c>
      <c r="S890" s="27">
        <f t="shared" si="68"/>
        <v>-71633.424545454604</v>
      </c>
      <c r="T890" t="str">
        <f t="shared" si="69"/>
        <v>UNFAVORABLE</v>
      </c>
    </row>
    <row r="891" spans="1:20" x14ac:dyDescent="0.25">
      <c r="A891" s="4">
        <v>45383</v>
      </c>
      <c r="B891" s="5">
        <v>33.619999999999997</v>
      </c>
      <c r="C891" s="6">
        <v>0.22919999999999999</v>
      </c>
      <c r="D891" s="7" t="s">
        <v>6</v>
      </c>
      <c r="E891" s="8">
        <v>1.6</v>
      </c>
      <c r="F891" s="7">
        <v>4</v>
      </c>
      <c r="G891" s="7">
        <v>2</v>
      </c>
      <c r="H891" s="7" t="s">
        <v>41</v>
      </c>
      <c r="I891" s="8">
        <f t="shared" si="65"/>
        <v>58.14</v>
      </c>
      <c r="J891" s="9">
        <v>22.919999999999998</v>
      </c>
      <c r="K891" s="7">
        <v>2024</v>
      </c>
      <c r="L891" s="7" t="s">
        <v>15</v>
      </c>
      <c r="M891" s="8">
        <v>1.9379999999999999</v>
      </c>
      <c r="N891" s="7">
        <v>3</v>
      </c>
      <c r="O891" t="s">
        <v>29</v>
      </c>
      <c r="P891" s="2">
        <f t="shared" si="66"/>
        <v>5.8140000000000001</v>
      </c>
      <c r="Q891" s="2">
        <f t="shared" si="67"/>
        <v>174.42000000000002</v>
      </c>
      <c r="R891" s="12">
        <f>VLOOKUP(O891,'YEARLY BUDGET'!A:B,2,FALSE)</f>
        <v>14750</v>
      </c>
      <c r="S891" s="27">
        <f t="shared" si="68"/>
        <v>14575.58</v>
      </c>
      <c r="T891" t="str">
        <f t="shared" si="69"/>
        <v>FAVORABLE</v>
      </c>
    </row>
    <row r="892" spans="1:20" x14ac:dyDescent="0.25">
      <c r="A892" s="4">
        <v>45413</v>
      </c>
      <c r="B892" s="5">
        <v>33.799999999999997</v>
      </c>
      <c r="C892" s="6">
        <v>0.24099999999999999</v>
      </c>
      <c r="D892" s="7" t="s">
        <v>3</v>
      </c>
      <c r="E892" s="8">
        <v>2566.3186956521699</v>
      </c>
      <c r="F892" s="7">
        <v>5</v>
      </c>
      <c r="G892" s="7">
        <v>4</v>
      </c>
      <c r="H892" s="7" t="s">
        <v>42</v>
      </c>
      <c r="I892" s="8">
        <f t="shared" si="65"/>
        <v>2624.21869565217</v>
      </c>
      <c r="J892" s="9">
        <v>24.099999999999998</v>
      </c>
      <c r="K892" s="7">
        <v>2024</v>
      </c>
      <c r="L892" s="7" t="s">
        <v>17</v>
      </c>
      <c r="M892" s="8">
        <v>87.473956521738998</v>
      </c>
      <c r="N892" s="7">
        <v>1</v>
      </c>
      <c r="O892" t="s">
        <v>27</v>
      </c>
      <c r="P892" s="2">
        <f t="shared" si="66"/>
        <v>87.473956521738998</v>
      </c>
      <c r="Q892" s="2">
        <f t="shared" si="67"/>
        <v>2624.21869565217</v>
      </c>
      <c r="R892" s="12">
        <f>VLOOKUP(O892,'YEARLY BUDGET'!A:B,2,FALSE)</f>
        <v>28000</v>
      </c>
      <c r="S892" s="27">
        <f t="shared" si="68"/>
        <v>25375.781304347831</v>
      </c>
      <c r="T892" t="str">
        <f t="shared" si="69"/>
        <v>FAVORABLE</v>
      </c>
    </row>
    <row r="893" spans="1:20" x14ac:dyDescent="0.25">
      <c r="A893" s="4">
        <v>45413</v>
      </c>
      <c r="B893" s="5">
        <v>33.799999999999997</v>
      </c>
      <c r="C893" s="6">
        <v>0.24099999999999999</v>
      </c>
      <c r="D893" s="7" t="s">
        <v>4</v>
      </c>
      <c r="E893" s="8">
        <v>10117.1634782609</v>
      </c>
      <c r="F893" s="7">
        <v>5</v>
      </c>
      <c r="G893" s="7">
        <v>4</v>
      </c>
      <c r="H893" s="7" t="s">
        <v>42</v>
      </c>
      <c r="I893" s="8">
        <f t="shared" si="65"/>
        <v>10175.0634782609</v>
      </c>
      <c r="J893" s="9">
        <v>24.099999999999998</v>
      </c>
      <c r="K893" s="7">
        <v>2024</v>
      </c>
      <c r="L893" s="7" t="s">
        <v>17</v>
      </c>
      <c r="M893" s="8">
        <v>339.16878260869663</v>
      </c>
      <c r="N893" s="7">
        <v>4</v>
      </c>
      <c r="O893" t="s">
        <v>30</v>
      </c>
      <c r="P893" s="2">
        <f t="shared" si="66"/>
        <v>1356.6751304347865</v>
      </c>
      <c r="Q893" s="2">
        <f t="shared" si="67"/>
        <v>40700.253913043598</v>
      </c>
      <c r="R893" s="12">
        <f>VLOOKUP(O893,'YEARLY BUDGET'!A:B,2,FALSE)</f>
        <v>4200</v>
      </c>
      <c r="S893" s="27">
        <f t="shared" si="68"/>
        <v>-36500.253913043598</v>
      </c>
      <c r="T893" t="str">
        <f t="shared" si="69"/>
        <v>UNFAVORABLE</v>
      </c>
    </row>
    <row r="894" spans="1:20" x14ac:dyDescent="0.25">
      <c r="A894" s="4">
        <v>45413</v>
      </c>
      <c r="B894" s="5">
        <v>33.799999999999997</v>
      </c>
      <c r="C894" s="6">
        <v>0.24099999999999999</v>
      </c>
      <c r="D894" s="7" t="s">
        <v>5</v>
      </c>
      <c r="E894" s="8">
        <v>19576.546521739099</v>
      </c>
      <c r="F894" s="7">
        <v>5</v>
      </c>
      <c r="G894" s="7">
        <v>4</v>
      </c>
      <c r="H894" s="7" t="s">
        <v>42</v>
      </c>
      <c r="I894" s="8">
        <f t="shared" si="65"/>
        <v>19634.446521739097</v>
      </c>
      <c r="J894" s="9">
        <v>24.099999999999998</v>
      </c>
      <c r="K894" s="7">
        <v>2024</v>
      </c>
      <c r="L894" s="7" t="s">
        <v>17</v>
      </c>
      <c r="M894" s="8">
        <v>654.48155072463658</v>
      </c>
      <c r="N894" s="7">
        <v>10</v>
      </c>
      <c r="O894" t="s">
        <v>35</v>
      </c>
      <c r="P894" s="2">
        <f t="shared" si="66"/>
        <v>6544.815507246366</v>
      </c>
      <c r="Q894" s="2">
        <f t="shared" si="67"/>
        <v>196344.46521739097</v>
      </c>
      <c r="R894" s="12">
        <f>VLOOKUP(O894,'YEARLY BUDGET'!A:B,2,FALSE)</f>
        <v>7800</v>
      </c>
      <c r="S894" s="27">
        <f t="shared" si="68"/>
        <v>-188544.46521739097</v>
      </c>
      <c r="T894" t="str">
        <f t="shared" si="69"/>
        <v>UNFAVORABLE</v>
      </c>
    </row>
    <row r="895" spans="1:20" x14ac:dyDescent="0.25">
      <c r="A895" s="4">
        <v>45413</v>
      </c>
      <c r="B895" s="5">
        <v>33.799999999999997</v>
      </c>
      <c r="C895" s="6">
        <v>0.24099999999999999</v>
      </c>
      <c r="D895" s="7" t="s">
        <v>6</v>
      </c>
      <c r="E895" s="8">
        <v>2.12</v>
      </c>
      <c r="F895" s="7">
        <v>5</v>
      </c>
      <c r="G895" s="7">
        <v>4</v>
      </c>
      <c r="H895" s="7" t="s">
        <v>42</v>
      </c>
      <c r="I895" s="8">
        <f t="shared" si="65"/>
        <v>60.019999999999996</v>
      </c>
      <c r="J895" s="9">
        <v>24.099999999999998</v>
      </c>
      <c r="K895" s="7">
        <v>2024</v>
      </c>
      <c r="L895" s="7" t="s">
        <v>17</v>
      </c>
      <c r="M895" s="8">
        <v>2.0006666666666666</v>
      </c>
      <c r="N895" s="7">
        <v>1</v>
      </c>
      <c r="O895" t="s">
        <v>27</v>
      </c>
      <c r="P895" s="2">
        <f t="shared" si="66"/>
        <v>2.0006666666666666</v>
      </c>
      <c r="Q895" s="2">
        <f t="shared" si="67"/>
        <v>60.019999999999996</v>
      </c>
      <c r="R895" s="12">
        <f>VLOOKUP(O895,'YEARLY BUDGET'!A:B,2,FALSE)</f>
        <v>28000</v>
      </c>
      <c r="S895" s="27">
        <f t="shared" si="68"/>
        <v>27939.98</v>
      </c>
      <c r="T895" t="str">
        <f t="shared" si="69"/>
        <v>FAVORABLE</v>
      </c>
    </row>
    <row r="896" spans="1:20" x14ac:dyDescent="0.25">
      <c r="A896" s="4">
        <v>45444</v>
      </c>
      <c r="B896" s="5">
        <v>34</v>
      </c>
      <c r="C896" s="6">
        <v>0.26910000000000001</v>
      </c>
      <c r="D896" s="7" t="s">
        <v>3</v>
      </c>
      <c r="E896" s="8">
        <v>2497.6055000000001</v>
      </c>
      <c r="F896" s="7">
        <v>6</v>
      </c>
      <c r="G896" s="7">
        <v>7</v>
      </c>
      <c r="H896" s="7" t="s">
        <v>43</v>
      </c>
      <c r="I896" s="8">
        <f t="shared" si="65"/>
        <v>2558.5155</v>
      </c>
      <c r="J896" s="9">
        <v>26.91</v>
      </c>
      <c r="K896" s="7">
        <v>2024</v>
      </c>
      <c r="L896" s="7" t="s">
        <v>20</v>
      </c>
      <c r="M896" s="8">
        <v>85.283850000000001</v>
      </c>
      <c r="N896" s="7">
        <v>7</v>
      </c>
      <c r="O896" t="s">
        <v>33</v>
      </c>
      <c r="P896" s="2">
        <f t="shared" si="66"/>
        <v>596.98694999999998</v>
      </c>
      <c r="Q896" s="2">
        <f t="shared" si="67"/>
        <v>17909.608499999998</v>
      </c>
      <c r="R896" s="12">
        <f>VLOOKUP(O896,'YEARLY BUDGET'!A:B,2,FALSE)</f>
        <v>9600</v>
      </c>
      <c r="S896" s="27">
        <f t="shared" si="68"/>
        <v>-8309.6084999999985</v>
      </c>
      <c r="T896" t="str">
        <f t="shared" si="69"/>
        <v>UNFAVORABLE</v>
      </c>
    </row>
    <row r="897" spans="1:20" x14ac:dyDescent="0.25">
      <c r="A897" s="4">
        <v>45444</v>
      </c>
      <c r="B897" s="5">
        <v>34</v>
      </c>
      <c r="C897" s="6">
        <v>0.26910000000000001</v>
      </c>
      <c r="D897" s="7" t="s">
        <v>4</v>
      </c>
      <c r="E897" s="8">
        <v>9648.1669999999995</v>
      </c>
      <c r="F897" s="7">
        <v>6</v>
      </c>
      <c r="G897" s="7">
        <v>7</v>
      </c>
      <c r="H897" s="7" t="s">
        <v>43</v>
      </c>
      <c r="I897" s="8">
        <f t="shared" si="65"/>
        <v>9709.0769999999993</v>
      </c>
      <c r="J897" s="9">
        <v>26.91</v>
      </c>
      <c r="K897" s="7">
        <v>2024</v>
      </c>
      <c r="L897" s="7" t="s">
        <v>20</v>
      </c>
      <c r="M897" s="8">
        <v>323.63589999999999</v>
      </c>
      <c r="N897" s="7">
        <v>7</v>
      </c>
      <c r="O897" t="s">
        <v>33</v>
      </c>
      <c r="P897" s="2">
        <f t="shared" si="66"/>
        <v>2265.4512999999997</v>
      </c>
      <c r="Q897" s="2">
        <f t="shared" si="67"/>
        <v>67963.53899999999</v>
      </c>
      <c r="R897" s="12">
        <f>VLOOKUP(O897,'YEARLY BUDGET'!A:B,2,FALSE)</f>
        <v>9600</v>
      </c>
      <c r="S897" s="27">
        <f t="shared" si="68"/>
        <v>-58363.53899999999</v>
      </c>
      <c r="T897" t="str">
        <f t="shared" si="69"/>
        <v>UNFAVORABLE</v>
      </c>
    </row>
    <row r="898" spans="1:20" x14ac:dyDescent="0.25">
      <c r="A898" s="4">
        <v>45444</v>
      </c>
      <c r="B898" s="5">
        <v>34</v>
      </c>
      <c r="C898" s="6">
        <v>0.26910000000000001</v>
      </c>
      <c r="D898" s="7" t="s">
        <v>5</v>
      </c>
      <c r="E898" s="8">
        <v>17498.0075</v>
      </c>
      <c r="F898" s="7">
        <v>6</v>
      </c>
      <c r="G898" s="7">
        <v>7</v>
      </c>
      <c r="H898" s="7" t="s">
        <v>43</v>
      </c>
      <c r="I898" s="8">
        <f t="shared" si="65"/>
        <v>17558.9175</v>
      </c>
      <c r="J898" s="9">
        <v>26.91</v>
      </c>
      <c r="K898" s="7">
        <v>2024</v>
      </c>
      <c r="L898" s="7" t="s">
        <v>20</v>
      </c>
      <c r="M898" s="8">
        <v>585.29724999999996</v>
      </c>
      <c r="N898" s="7">
        <v>9</v>
      </c>
      <c r="O898" t="s">
        <v>35</v>
      </c>
      <c r="P898" s="2">
        <f t="shared" si="66"/>
        <v>5267.6752499999993</v>
      </c>
      <c r="Q898" s="2">
        <f t="shared" si="67"/>
        <v>158030.25749999998</v>
      </c>
      <c r="R898" s="12">
        <f>VLOOKUP(O898,'YEARLY BUDGET'!A:B,2,FALSE)</f>
        <v>7800</v>
      </c>
      <c r="S898" s="27">
        <f t="shared" si="68"/>
        <v>-150230.25749999998</v>
      </c>
      <c r="T898" t="str">
        <f t="shared" si="69"/>
        <v>UNFAVORABLE</v>
      </c>
    </row>
    <row r="899" spans="1:20" x14ac:dyDescent="0.25">
      <c r="A899" s="4">
        <v>45444</v>
      </c>
      <c r="B899" s="5">
        <v>34</v>
      </c>
      <c r="C899" s="6">
        <v>0.26910000000000001</v>
      </c>
      <c r="D899" s="7" t="s">
        <v>6</v>
      </c>
      <c r="E899" s="8">
        <v>2.54</v>
      </c>
      <c r="F899" s="7">
        <v>6</v>
      </c>
      <c r="G899" s="7">
        <v>7</v>
      </c>
      <c r="H899" s="7" t="s">
        <v>43</v>
      </c>
      <c r="I899" s="8">
        <f t="shared" ref="I899:I945" si="70" xml:space="preserve"> E899+J899+B899</f>
        <v>63.45</v>
      </c>
      <c r="J899" s="9">
        <v>26.91</v>
      </c>
      <c r="K899" s="7">
        <v>2024</v>
      </c>
      <c r="L899" s="7" t="s">
        <v>20</v>
      </c>
      <c r="M899" s="8">
        <v>2.1150000000000002</v>
      </c>
      <c r="N899" s="7">
        <v>9</v>
      </c>
      <c r="O899" t="s">
        <v>35</v>
      </c>
      <c r="P899" s="2">
        <f t="shared" ref="P899:P945" si="71">M899*N899</f>
        <v>19.035000000000004</v>
      </c>
      <c r="Q899" s="2">
        <f t="shared" ref="Q899:Q945" si="72">P899*30</f>
        <v>571.05000000000007</v>
      </c>
      <c r="R899" s="12">
        <f>VLOOKUP(O899,'YEARLY BUDGET'!A:B,2,FALSE)</f>
        <v>7800</v>
      </c>
      <c r="S899" s="27">
        <f t="shared" ref="S899:S945" si="73">R899-Q899</f>
        <v>7228.95</v>
      </c>
      <c r="T899" t="str">
        <f t="shared" ref="T899:T945" si="74">IF(S899&lt;0, "UNFAVORABLE","FAVORABLE")</f>
        <v>FAVORABLE</v>
      </c>
    </row>
    <row r="900" spans="1:20" x14ac:dyDescent="0.25">
      <c r="A900" s="4">
        <v>45474</v>
      </c>
      <c r="B900" s="5">
        <v>34.08</v>
      </c>
      <c r="C900" s="6">
        <v>0.26029999999999998</v>
      </c>
      <c r="D900" s="7" t="s">
        <v>3</v>
      </c>
      <c r="E900" s="8">
        <v>2349.1252173912999</v>
      </c>
      <c r="F900" s="7">
        <v>7</v>
      </c>
      <c r="G900" s="7">
        <v>2</v>
      </c>
      <c r="H900" s="7" t="s">
        <v>44</v>
      </c>
      <c r="I900" s="8">
        <f t="shared" si="70"/>
        <v>2409.2352173913</v>
      </c>
      <c r="J900" s="9">
        <v>26.029999999999998</v>
      </c>
      <c r="K900" s="7">
        <v>2024</v>
      </c>
      <c r="L900" s="7" t="s">
        <v>15</v>
      </c>
      <c r="M900" s="8">
        <v>80.307840579710003</v>
      </c>
      <c r="N900" s="7">
        <v>2</v>
      </c>
      <c r="O900" t="s">
        <v>28</v>
      </c>
      <c r="P900" s="2">
        <f t="shared" si="71"/>
        <v>160.61568115942001</v>
      </c>
      <c r="Q900" s="2">
        <f t="shared" si="72"/>
        <v>4818.4704347826</v>
      </c>
      <c r="R900" s="12">
        <f>VLOOKUP(O900,'YEARLY BUDGET'!A:B,2,FALSE)</f>
        <v>16500</v>
      </c>
      <c r="S900" s="27">
        <f t="shared" si="73"/>
        <v>11681.529565217399</v>
      </c>
      <c r="T900" t="str">
        <f t="shared" si="74"/>
        <v>FAVORABLE</v>
      </c>
    </row>
    <row r="901" spans="1:20" x14ac:dyDescent="0.25">
      <c r="A901" s="4">
        <v>45474</v>
      </c>
      <c r="B901" s="5">
        <v>34.08</v>
      </c>
      <c r="C901" s="6">
        <v>0.26029999999999998</v>
      </c>
      <c r="D901" s="7" t="s">
        <v>4</v>
      </c>
      <c r="E901" s="8">
        <v>9385.3130434782597</v>
      </c>
      <c r="F901" s="7">
        <v>7</v>
      </c>
      <c r="G901" s="7">
        <v>2</v>
      </c>
      <c r="H901" s="7" t="s">
        <v>44</v>
      </c>
      <c r="I901" s="8">
        <f t="shared" si="70"/>
        <v>9445.4230434782603</v>
      </c>
      <c r="J901" s="9">
        <v>26.029999999999998</v>
      </c>
      <c r="K901" s="7">
        <v>2024</v>
      </c>
      <c r="L901" s="7" t="s">
        <v>15</v>
      </c>
      <c r="M901" s="8">
        <v>314.84743478260867</v>
      </c>
      <c r="N901" s="7">
        <v>1</v>
      </c>
      <c r="O901" t="s">
        <v>27</v>
      </c>
      <c r="P901" s="2">
        <f t="shared" si="71"/>
        <v>314.84743478260867</v>
      </c>
      <c r="Q901" s="2">
        <f t="shared" si="72"/>
        <v>9445.4230434782603</v>
      </c>
      <c r="R901" s="12">
        <f>VLOOKUP(O901,'YEARLY BUDGET'!A:B,2,FALSE)</f>
        <v>28000</v>
      </c>
      <c r="S901" s="27">
        <f t="shared" si="73"/>
        <v>18554.576956521742</v>
      </c>
      <c r="T901" t="str">
        <f t="shared" si="74"/>
        <v>FAVORABLE</v>
      </c>
    </row>
    <row r="902" spans="1:20" x14ac:dyDescent="0.25">
      <c r="A902" s="4">
        <v>45474</v>
      </c>
      <c r="B902" s="5">
        <v>34.08</v>
      </c>
      <c r="C902" s="6">
        <v>0.26029999999999998</v>
      </c>
      <c r="D902" s="7" t="s">
        <v>5</v>
      </c>
      <c r="E902" s="8">
        <v>16334.8752173913</v>
      </c>
      <c r="F902" s="7">
        <v>7</v>
      </c>
      <c r="G902" s="7">
        <v>2</v>
      </c>
      <c r="H902" s="7" t="s">
        <v>44</v>
      </c>
      <c r="I902" s="8">
        <f t="shared" si="70"/>
        <v>16394.985217391302</v>
      </c>
      <c r="J902" s="9">
        <v>26.029999999999998</v>
      </c>
      <c r="K902" s="7">
        <v>2024</v>
      </c>
      <c r="L902" s="7" t="s">
        <v>15</v>
      </c>
      <c r="M902" s="8">
        <v>546.49950724637677</v>
      </c>
      <c r="N902" s="7">
        <v>9</v>
      </c>
      <c r="O902" t="s">
        <v>35</v>
      </c>
      <c r="P902" s="2">
        <f t="shared" si="71"/>
        <v>4918.4955652173912</v>
      </c>
      <c r="Q902" s="2">
        <f t="shared" si="72"/>
        <v>147554.86695652173</v>
      </c>
      <c r="R902" s="12">
        <f>VLOOKUP(O902,'YEARLY BUDGET'!A:B,2,FALSE)</f>
        <v>7800</v>
      </c>
      <c r="S902" s="27">
        <f t="shared" si="73"/>
        <v>-139754.86695652173</v>
      </c>
      <c r="T902" t="str">
        <f t="shared" si="74"/>
        <v>UNFAVORABLE</v>
      </c>
    </row>
    <row r="903" spans="1:20" x14ac:dyDescent="0.25">
      <c r="A903" s="4">
        <v>45474</v>
      </c>
      <c r="B903" s="5">
        <v>34.08</v>
      </c>
      <c r="C903" s="6">
        <v>0.26029999999999998</v>
      </c>
      <c r="D903" s="7" t="s">
        <v>6</v>
      </c>
      <c r="E903" s="8">
        <v>2.0699999999999998</v>
      </c>
      <c r="F903" s="7">
        <v>7</v>
      </c>
      <c r="G903" s="7">
        <v>2</v>
      </c>
      <c r="H903" s="7" t="s">
        <v>44</v>
      </c>
      <c r="I903" s="8">
        <f t="shared" si="70"/>
        <v>62.179999999999993</v>
      </c>
      <c r="J903" s="9">
        <v>26.029999999999998</v>
      </c>
      <c r="K903" s="7">
        <v>2024</v>
      </c>
      <c r="L903" s="7" t="s">
        <v>15</v>
      </c>
      <c r="M903" s="8">
        <v>2.0726666666666662</v>
      </c>
      <c r="N903" s="7">
        <v>1</v>
      </c>
      <c r="O903" t="s">
        <v>27</v>
      </c>
      <c r="P903" s="2">
        <f t="shared" si="71"/>
        <v>2.0726666666666662</v>
      </c>
      <c r="Q903" s="2">
        <f t="shared" si="72"/>
        <v>62.179999999999986</v>
      </c>
      <c r="R903" s="12">
        <f>VLOOKUP(O903,'YEARLY BUDGET'!A:B,2,FALSE)</f>
        <v>28000</v>
      </c>
      <c r="S903" s="27">
        <f t="shared" si="73"/>
        <v>27937.82</v>
      </c>
      <c r="T903" t="str">
        <f t="shared" si="74"/>
        <v>FAVORABLE</v>
      </c>
    </row>
    <row r="904" spans="1:20" x14ac:dyDescent="0.25">
      <c r="A904" s="4">
        <v>45505</v>
      </c>
      <c r="B904" s="5">
        <v>34.18</v>
      </c>
      <c r="C904" s="6">
        <v>0.2014</v>
      </c>
      <c r="D904" s="7" t="s">
        <v>3</v>
      </c>
      <c r="E904" s="8">
        <v>2352.46727272727</v>
      </c>
      <c r="F904" s="7">
        <v>8</v>
      </c>
      <c r="G904" s="7">
        <v>5</v>
      </c>
      <c r="H904" s="7" t="s">
        <v>45</v>
      </c>
      <c r="I904" s="8">
        <f t="shared" si="70"/>
        <v>2406.7872727272697</v>
      </c>
      <c r="J904" s="9">
        <v>20.14</v>
      </c>
      <c r="K904" s="7">
        <v>2024</v>
      </c>
      <c r="L904" s="7" t="s">
        <v>18</v>
      </c>
      <c r="M904" s="8">
        <v>80.226242424242329</v>
      </c>
      <c r="N904" s="7">
        <v>6</v>
      </c>
      <c r="O904" t="s">
        <v>32</v>
      </c>
      <c r="P904" s="2">
        <f t="shared" si="71"/>
        <v>481.35745454545395</v>
      </c>
      <c r="Q904" s="2">
        <f t="shared" si="72"/>
        <v>14440.723636363618</v>
      </c>
      <c r="R904" s="12">
        <f>VLOOKUP(O904,'YEARLY BUDGET'!A:B,2,FALSE)</f>
        <v>37500</v>
      </c>
      <c r="S904" s="27">
        <f t="shared" si="73"/>
        <v>23059.276363636382</v>
      </c>
      <c r="T904" t="str">
        <f t="shared" si="74"/>
        <v>FAVORABLE</v>
      </c>
    </row>
    <row r="905" spans="1:20" x14ac:dyDescent="0.25">
      <c r="A905" s="4">
        <v>45505</v>
      </c>
      <c r="B905" s="5">
        <v>34.18</v>
      </c>
      <c r="C905" s="6">
        <v>0.2014</v>
      </c>
      <c r="D905" s="7" t="s">
        <v>4</v>
      </c>
      <c r="E905" s="8">
        <v>8981.1177272727291</v>
      </c>
      <c r="F905" s="7">
        <v>8</v>
      </c>
      <c r="G905" s="7">
        <v>5</v>
      </c>
      <c r="H905" s="7" t="s">
        <v>45</v>
      </c>
      <c r="I905" s="8">
        <f t="shared" si="70"/>
        <v>9035.4377272727288</v>
      </c>
      <c r="J905" s="9">
        <v>20.14</v>
      </c>
      <c r="K905" s="7">
        <v>2024</v>
      </c>
      <c r="L905" s="7" t="s">
        <v>18</v>
      </c>
      <c r="M905" s="8">
        <v>301.18125757575763</v>
      </c>
      <c r="N905" s="7">
        <v>10</v>
      </c>
      <c r="O905" t="s">
        <v>35</v>
      </c>
      <c r="P905" s="2">
        <f t="shared" si="71"/>
        <v>3011.8125757575763</v>
      </c>
      <c r="Q905" s="2">
        <f t="shared" si="72"/>
        <v>90354.377272727288</v>
      </c>
      <c r="R905" s="12">
        <f>VLOOKUP(O905,'YEARLY BUDGET'!A:B,2,FALSE)</f>
        <v>7800</v>
      </c>
      <c r="S905" s="27">
        <f t="shared" si="73"/>
        <v>-82554.377272727288</v>
      </c>
      <c r="T905" t="str">
        <f t="shared" si="74"/>
        <v>UNFAVORABLE</v>
      </c>
    </row>
    <row r="906" spans="1:20" x14ac:dyDescent="0.25">
      <c r="A906" s="4">
        <v>45505</v>
      </c>
      <c r="B906" s="5">
        <v>34.18</v>
      </c>
      <c r="C906" s="6">
        <v>0.2014</v>
      </c>
      <c r="D906" s="7" t="s">
        <v>5</v>
      </c>
      <c r="E906" s="8">
        <v>16303.2877272727</v>
      </c>
      <c r="F906" s="7">
        <v>8</v>
      </c>
      <c r="G906" s="7">
        <v>5</v>
      </c>
      <c r="H906" s="7" t="s">
        <v>45</v>
      </c>
      <c r="I906" s="8">
        <f t="shared" si="70"/>
        <v>16357.6077272727</v>
      </c>
      <c r="J906" s="9">
        <v>20.14</v>
      </c>
      <c r="K906" s="7">
        <v>2024</v>
      </c>
      <c r="L906" s="7" t="s">
        <v>18</v>
      </c>
      <c r="M906" s="8">
        <v>545.25359090909001</v>
      </c>
      <c r="N906" s="7">
        <v>4</v>
      </c>
      <c r="O906" t="s">
        <v>30</v>
      </c>
      <c r="P906" s="2">
        <f t="shared" si="71"/>
        <v>2181.01436363636</v>
      </c>
      <c r="Q906" s="2">
        <f t="shared" si="72"/>
        <v>65430.430909090799</v>
      </c>
      <c r="R906" s="12">
        <f>VLOOKUP(O906,'YEARLY BUDGET'!A:B,2,FALSE)</f>
        <v>4200</v>
      </c>
      <c r="S906" s="27">
        <f t="shared" si="73"/>
        <v>-61230.430909090799</v>
      </c>
      <c r="T906" t="str">
        <f t="shared" si="74"/>
        <v>UNFAVORABLE</v>
      </c>
    </row>
    <row r="907" spans="1:20" x14ac:dyDescent="0.25">
      <c r="A907" s="4">
        <v>45505</v>
      </c>
      <c r="B907" s="5">
        <v>34.18</v>
      </c>
      <c r="C907" s="6">
        <v>0.2014</v>
      </c>
      <c r="D907" s="7" t="s">
        <v>6</v>
      </c>
      <c r="E907" s="8">
        <v>1.99</v>
      </c>
      <c r="F907" s="7">
        <v>8</v>
      </c>
      <c r="G907" s="7">
        <v>5</v>
      </c>
      <c r="H907" s="7" t="s">
        <v>45</v>
      </c>
      <c r="I907" s="8">
        <f t="shared" si="70"/>
        <v>56.31</v>
      </c>
      <c r="J907" s="9">
        <v>20.14</v>
      </c>
      <c r="K907" s="7">
        <v>2024</v>
      </c>
      <c r="L907" s="7" t="s">
        <v>18</v>
      </c>
      <c r="M907" s="8">
        <v>1.877</v>
      </c>
      <c r="N907" s="7">
        <v>6</v>
      </c>
      <c r="O907" t="s">
        <v>32</v>
      </c>
      <c r="P907" s="2">
        <f t="shared" si="71"/>
        <v>11.262</v>
      </c>
      <c r="Q907" s="2">
        <f t="shared" si="72"/>
        <v>337.86</v>
      </c>
      <c r="R907" s="12">
        <f>VLOOKUP(O907,'YEARLY BUDGET'!A:B,2,FALSE)</f>
        <v>37500</v>
      </c>
      <c r="S907" s="27">
        <f t="shared" si="73"/>
        <v>37162.14</v>
      </c>
      <c r="T907" t="str">
        <f t="shared" si="74"/>
        <v>FAVORABLE</v>
      </c>
    </row>
    <row r="908" spans="1:20" x14ac:dyDescent="0.25">
      <c r="A908" s="4">
        <v>45536</v>
      </c>
      <c r="B908" s="5">
        <v>34.26</v>
      </c>
      <c r="C908" s="6">
        <v>0.13200000000000001</v>
      </c>
      <c r="D908" s="7" t="s">
        <v>3</v>
      </c>
      <c r="E908" s="8">
        <v>2457.4780952381002</v>
      </c>
      <c r="F908" s="7">
        <v>9</v>
      </c>
      <c r="G908" s="7">
        <v>1</v>
      </c>
      <c r="H908" s="7" t="s">
        <v>46</v>
      </c>
      <c r="I908" s="8">
        <f t="shared" si="70"/>
        <v>2504.9380952381002</v>
      </c>
      <c r="J908" s="9">
        <v>13.200000000000001</v>
      </c>
      <c r="K908" s="7">
        <v>2024</v>
      </c>
      <c r="L908" s="7" t="s">
        <v>14</v>
      </c>
      <c r="M908" s="8">
        <v>83.497936507936672</v>
      </c>
      <c r="N908" s="7">
        <v>10</v>
      </c>
      <c r="O908" t="s">
        <v>35</v>
      </c>
      <c r="P908" s="2">
        <f t="shared" si="71"/>
        <v>834.97936507936674</v>
      </c>
      <c r="Q908" s="2">
        <f t="shared" si="72"/>
        <v>25049.380952381001</v>
      </c>
      <c r="R908" s="12">
        <f>VLOOKUP(O908,'YEARLY BUDGET'!A:B,2,FALSE)</f>
        <v>7800</v>
      </c>
      <c r="S908" s="27">
        <f t="shared" si="73"/>
        <v>-17249.380952381001</v>
      </c>
      <c r="T908" t="str">
        <f t="shared" si="74"/>
        <v>UNFAVORABLE</v>
      </c>
    </row>
    <row r="909" spans="1:20" x14ac:dyDescent="0.25">
      <c r="A909" s="4">
        <v>45536</v>
      </c>
      <c r="B909" s="5">
        <v>34.26</v>
      </c>
      <c r="C909" s="6">
        <v>0.13200000000000001</v>
      </c>
      <c r="D909" s="7" t="s">
        <v>4</v>
      </c>
      <c r="E909" s="8">
        <v>9259.1285714285696</v>
      </c>
      <c r="F909" s="7">
        <v>9</v>
      </c>
      <c r="G909" s="7">
        <v>1</v>
      </c>
      <c r="H909" s="7" t="s">
        <v>46</v>
      </c>
      <c r="I909" s="8">
        <f t="shared" si="70"/>
        <v>9306.5885714285705</v>
      </c>
      <c r="J909" s="9">
        <v>13.200000000000001</v>
      </c>
      <c r="K909" s="7">
        <v>2024</v>
      </c>
      <c r="L909" s="7" t="s">
        <v>14</v>
      </c>
      <c r="M909" s="8">
        <v>310.21961904761901</v>
      </c>
      <c r="N909" s="7">
        <v>8</v>
      </c>
      <c r="O909" t="s">
        <v>34</v>
      </c>
      <c r="P909" s="2">
        <f t="shared" si="71"/>
        <v>2481.756952380952</v>
      </c>
      <c r="Q909" s="2">
        <f t="shared" si="72"/>
        <v>74452.708571428564</v>
      </c>
      <c r="R909" s="12">
        <f>VLOOKUP(O909,'YEARLY BUDGET'!A:B,2,FALSE)</f>
        <v>61200</v>
      </c>
      <c r="S909" s="27">
        <f t="shared" si="73"/>
        <v>-13252.708571428564</v>
      </c>
      <c r="T909" t="str">
        <f t="shared" si="74"/>
        <v>UNFAVORABLE</v>
      </c>
    </row>
    <row r="910" spans="1:20" x14ac:dyDescent="0.25">
      <c r="A910" s="4">
        <v>45536</v>
      </c>
      <c r="B910" s="5">
        <v>34.26</v>
      </c>
      <c r="C910" s="6">
        <v>0.13200000000000001</v>
      </c>
      <c r="D910" s="7" t="s">
        <v>5</v>
      </c>
      <c r="E910" s="8">
        <v>16167.677619047599</v>
      </c>
      <c r="F910" s="7">
        <v>9</v>
      </c>
      <c r="G910" s="7">
        <v>1</v>
      </c>
      <c r="H910" s="7" t="s">
        <v>46</v>
      </c>
      <c r="I910" s="8">
        <f t="shared" si="70"/>
        <v>16215.1376190476</v>
      </c>
      <c r="J910" s="9">
        <v>13.200000000000001</v>
      </c>
      <c r="K910" s="7">
        <v>2024</v>
      </c>
      <c r="L910" s="7" t="s">
        <v>14</v>
      </c>
      <c r="M910" s="8">
        <v>540.50458730158664</v>
      </c>
      <c r="N910" s="7">
        <v>10</v>
      </c>
      <c r="O910" t="s">
        <v>35</v>
      </c>
      <c r="P910" s="2">
        <f t="shared" si="71"/>
        <v>5405.0458730158662</v>
      </c>
      <c r="Q910" s="2">
        <f t="shared" si="72"/>
        <v>162151.37619047597</v>
      </c>
      <c r="R910" s="12">
        <f>VLOOKUP(O910,'YEARLY BUDGET'!A:B,2,FALSE)</f>
        <v>7800</v>
      </c>
      <c r="S910" s="27">
        <f t="shared" si="73"/>
        <v>-154351.37619047597</v>
      </c>
      <c r="T910" t="str">
        <f t="shared" si="74"/>
        <v>UNFAVORABLE</v>
      </c>
    </row>
    <row r="911" spans="1:20" x14ac:dyDescent="0.25">
      <c r="A911" s="4">
        <v>45536</v>
      </c>
      <c r="B911" s="5">
        <v>34.26</v>
      </c>
      <c r="C911" s="6">
        <v>0.13200000000000001</v>
      </c>
      <c r="D911" s="7" t="s">
        <v>6</v>
      </c>
      <c r="E911" s="8">
        <v>2.2799999999999998</v>
      </c>
      <c r="F911" s="7">
        <v>9</v>
      </c>
      <c r="G911" s="7">
        <v>1</v>
      </c>
      <c r="H911" s="7" t="s">
        <v>46</v>
      </c>
      <c r="I911" s="8">
        <f t="shared" si="70"/>
        <v>49.739999999999995</v>
      </c>
      <c r="J911" s="9">
        <v>13.200000000000001</v>
      </c>
      <c r="K911" s="7">
        <v>2024</v>
      </c>
      <c r="L911" s="7" t="s">
        <v>14</v>
      </c>
      <c r="M911" s="8">
        <v>1.6579999999999999</v>
      </c>
      <c r="N911" s="7">
        <v>3</v>
      </c>
      <c r="O911" t="s">
        <v>29</v>
      </c>
      <c r="P911" s="2">
        <f t="shared" si="71"/>
        <v>4.9740000000000002</v>
      </c>
      <c r="Q911" s="2">
        <f t="shared" si="72"/>
        <v>149.22</v>
      </c>
      <c r="R911" s="12">
        <f>VLOOKUP(O911,'YEARLY BUDGET'!A:B,2,FALSE)</f>
        <v>14750</v>
      </c>
      <c r="S911" s="27">
        <f t="shared" si="73"/>
        <v>14600.78</v>
      </c>
      <c r="T911" t="str">
        <f t="shared" si="74"/>
        <v>FAVORABLE</v>
      </c>
    </row>
    <row r="912" spans="1:20" x14ac:dyDescent="0.25">
      <c r="A912" s="4">
        <v>45566</v>
      </c>
      <c r="B912" s="5">
        <v>34.36</v>
      </c>
      <c r="C912" s="6">
        <v>0.18459999999999999</v>
      </c>
      <c r="D912" s="7" t="s">
        <v>3</v>
      </c>
      <c r="E912" s="8">
        <v>2595.5830434782602</v>
      </c>
      <c r="F912" s="7">
        <v>10</v>
      </c>
      <c r="G912" s="7">
        <v>3</v>
      </c>
      <c r="H912" s="7" t="s">
        <v>47</v>
      </c>
      <c r="I912" s="8">
        <f t="shared" si="70"/>
        <v>2648.4030434782603</v>
      </c>
      <c r="J912" s="9">
        <v>18.459999999999997</v>
      </c>
      <c r="K912" s="7">
        <v>2024</v>
      </c>
      <c r="L912" s="7" t="s">
        <v>16</v>
      </c>
      <c r="M912" s="8">
        <v>88.28010144927535</v>
      </c>
      <c r="N912" s="7">
        <v>1</v>
      </c>
      <c r="O912" t="s">
        <v>27</v>
      </c>
      <c r="P912" s="2">
        <f t="shared" si="71"/>
        <v>88.28010144927535</v>
      </c>
      <c r="Q912" s="2">
        <f t="shared" si="72"/>
        <v>2648.4030434782603</v>
      </c>
      <c r="R912" s="12">
        <f>VLOOKUP(O912,'YEARLY BUDGET'!A:B,2,FALSE)</f>
        <v>28000</v>
      </c>
      <c r="S912" s="27">
        <f t="shared" si="73"/>
        <v>25351.596956521738</v>
      </c>
      <c r="T912" t="str">
        <f t="shared" si="74"/>
        <v>FAVORABLE</v>
      </c>
    </row>
    <row r="913" spans="1:20" x14ac:dyDescent="0.25">
      <c r="A913" s="4">
        <v>45566</v>
      </c>
      <c r="B913" s="5">
        <v>34.36</v>
      </c>
      <c r="C913" s="6">
        <v>0.18459999999999999</v>
      </c>
      <c r="D913" s="7" t="s">
        <v>4</v>
      </c>
      <c r="E913" s="8">
        <v>9533.99130434783</v>
      </c>
      <c r="F913" s="7">
        <v>10</v>
      </c>
      <c r="G913" s="7">
        <v>3</v>
      </c>
      <c r="H913" s="7" t="s">
        <v>47</v>
      </c>
      <c r="I913" s="8">
        <f t="shared" si="70"/>
        <v>9586.8113043478297</v>
      </c>
      <c r="J913" s="9">
        <v>18.459999999999997</v>
      </c>
      <c r="K913" s="7">
        <v>2024</v>
      </c>
      <c r="L913" s="7" t="s">
        <v>16</v>
      </c>
      <c r="M913" s="8">
        <v>319.56037681159432</v>
      </c>
      <c r="N913" s="7">
        <v>6</v>
      </c>
      <c r="O913" t="s">
        <v>32</v>
      </c>
      <c r="P913" s="2">
        <f t="shared" si="71"/>
        <v>1917.3622608695659</v>
      </c>
      <c r="Q913" s="2">
        <f t="shared" si="72"/>
        <v>57520.867826086978</v>
      </c>
      <c r="R913" s="12">
        <f>VLOOKUP(O913,'YEARLY BUDGET'!A:B,2,FALSE)</f>
        <v>37500</v>
      </c>
      <c r="S913" s="27">
        <f t="shared" si="73"/>
        <v>-20020.867826086978</v>
      </c>
      <c r="T913" t="str">
        <f t="shared" si="74"/>
        <v>UNFAVORABLE</v>
      </c>
    </row>
    <row r="914" spans="1:20" x14ac:dyDescent="0.25">
      <c r="A914" s="4">
        <v>45566</v>
      </c>
      <c r="B914" s="5">
        <v>34.36</v>
      </c>
      <c r="C914" s="6">
        <v>0.18459999999999999</v>
      </c>
      <c r="D914" s="7" t="s">
        <v>5</v>
      </c>
      <c r="E914" s="8">
        <v>16765.803478260899</v>
      </c>
      <c r="F914" s="7">
        <v>10</v>
      </c>
      <c r="G914" s="7">
        <v>3</v>
      </c>
      <c r="H914" s="7" t="s">
        <v>47</v>
      </c>
      <c r="I914" s="8">
        <f t="shared" si="70"/>
        <v>16818.623478260899</v>
      </c>
      <c r="J914" s="9">
        <v>18.459999999999997</v>
      </c>
      <c r="K914" s="7">
        <v>2024</v>
      </c>
      <c r="L914" s="7" t="s">
        <v>16</v>
      </c>
      <c r="M914" s="8">
        <v>560.62078260869669</v>
      </c>
      <c r="N914" s="7">
        <v>2</v>
      </c>
      <c r="O914" t="s">
        <v>28</v>
      </c>
      <c r="P914" s="2">
        <f t="shared" si="71"/>
        <v>1121.2415652173934</v>
      </c>
      <c r="Q914" s="2">
        <f t="shared" si="72"/>
        <v>33637.246956521798</v>
      </c>
      <c r="R914" s="12">
        <f>VLOOKUP(O914,'YEARLY BUDGET'!A:B,2,FALSE)</f>
        <v>16500</v>
      </c>
      <c r="S914" s="27">
        <f t="shared" si="73"/>
        <v>-17137.246956521798</v>
      </c>
      <c r="T914" t="str">
        <f t="shared" si="74"/>
        <v>UNFAVORABLE</v>
      </c>
    </row>
    <row r="915" spans="1:20" x14ac:dyDescent="0.25">
      <c r="A915" s="4">
        <v>45566</v>
      </c>
      <c r="B915" s="5">
        <v>34.36</v>
      </c>
      <c r="C915" s="6">
        <v>0.18459999999999999</v>
      </c>
      <c r="D915" s="7" t="s">
        <v>6</v>
      </c>
      <c r="E915" s="8">
        <v>2.2000000000000002</v>
      </c>
      <c r="F915" s="7">
        <v>10</v>
      </c>
      <c r="G915" s="7">
        <v>3</v>
      </c>
      <c r="H915" s="7" t="s">
        <v>47</v>
      </c>
      <c r="I915" s="8">
        <f t="shared" si="70"/>
        <v>55.019999999999996</v>
      </c>
      <c r="J915" s="9">
        <v>18.459999999999997</v>
      </c>
      <c r="K915" s="7">
        <v>2024</v>
      </c>
      <c r="L915" s="7" t="s">
        <v>16</v>
      </c>
      <c r="M915" s="8">
        <v>1.8339999999999999</v>
      </c>
      <c r="N915" s="7">
        <v>8</v>
      </c>
      <c r="O915" t="s">
        <v>34</v>
      </c>
      <c r="P915" s="2">
        <f t="shared" si="71"/>
        <v>14.671999999999999</v>
      </c>
      <c r="Q915" s="2">
        <f t="shared" si="72"/>
        <v>440.15999999999997</v>
      </c>
      <c r="R915" s="12">
        <f>VLOOKUP(O915,'YEARLY BUDGET'!A:B,2,FALSE)</f>
        <v>61200</v>
      </c>
      <c r="S915" s="27">
        <f t="shared" si="73"/>
        <v>60759.839999999997</v>
      </c>
      <c r="T915" t="str">
        <f t="shared" si="74"/>
        <v>FAVORABLE</v>
      </c>
    </row>
    <row r="916" spans="1:20" x14ac:dyDescent="0.25">
      <c r="A916" s="4">
        <v>45597</v>
      </c>
      <c r="B916" s="5">
        <v>34.47</v>
      </c>
      <c r="C916" s="6">
        <v>0.19520000000000001</v>
      </c>
      <c r="D916" s="7" t="s">
        <v>3</v>
      </c>
      <c r="E916" s="8">
        <v>2582.18857142857</v>
      </c>
      <c r="F916" s="7">
        <v>11</v>
      </c>
      <c r="G916" s="7">
        <v>6</v>
      </c>
      <c r="H916" s="7" t="s">
        <v>48</v>
      </c>
      <c r="I916" s="8">
        <f t="shared" si="70"/>
        <v>2636.1785714285697</v>
      </c>
      <c r="J916" s="9">
        <v>19.52</v>
      </c>
      <c r="K916" s="7">
        <v>2024</v>
      </c>
      <c r="L916" s="7" t="s">
        <v>19</v>
      </c>
      <c r="M916" s="8">
        <v>87.872619047618997</v>
      </c>
      <c r="N916" s="7">
        <v>5</v>
      </c>
      <c r="O916" t="s">
        <v>31</v>
      </c>
      <c r="P916" s="2">
        <f t="shared" si="71"/>
        <v>439.36309523809496</v>
      </c>
      <c r="Q916" s="2">
        <f t="shared" si="72"/>
        <v>13180.892857142848</v>
      </c>
      <c r="R916" s="12">
        <f>VLOOKUP(O916,'YEARLY BUDGET'!A:B,2,FALSE)</f>
        <v>82000</v>
      </c>
      <c r="S916" s="27">
        <f t="shared" si="73"/>
        <v>68819.107142857159</v>
      </c>
      <c r="T916" t="str">
        <f t="shared" si="74"/>
        <v>FAVORABLE</v>
      </c>
    </row>
    <row r="917" spans="1:20" x14ac:dyDescent="0.25">
      <c r="A917" s="4">
        <v>45597</v>
      </c>
      <c r="B917" s="5">
        <v>34.47</v>
      </c>
      <c r="C917" s="6">
        <v>0.19520000000000001</v>
      </c>
      <c r="D917" s="7" t="s">
        <v>4</v>
      </c>
      <c r="E917" s="8">
        <v>9075.7271428571403</v>
      </c>
      <c r="F917" s="7">
        <v>11</v>
      </c>
      <c r="G917" s="7">
        <v>6</v>
      </c>
      <c r="H917" s="7" t="s">
        <v>48</v>
      </c>
      <c r="I917" s="8">
        <f t="shared" si="70"/>
        <v>9129.7171428571401</v>
      </c>
      <c r="J917" s="9">
        <v>19.52</v>
      </c>
      <c r="K917" s="7">
        <v>2024</v>
      </c>
      <c r="L917" s="7" t="s">
        <v>19</v>
      </c>
      <c r="M917" s="8">
        <v>304.32390476190466</v>
      </c>
      <c r="N917" s="7">
        <v>3</v>
      </c>
      <c r="O917" t="s">
        <v>29</v>
      </c>
      <c r="P917" s="2">
        <f t="shared" si="71"/>
        <v>912.97171428571392</v>
      </c>
      <c r="Q917" s="2">
        <f t="shared" si="72"/>
        <v>27389.151428571418</v>
      </c>
      <c r="R917" s="12">
        <f>VLOOKUP(O917,'YEARLY BUDGET'!A:B,2,FALSE)</f>
        <v>14750</v>
      </c>
      <c r="S917" s="27">
        <f t="shared" si="73"/>
        <v>-12639.151428571418</v>
      </c>
      <c r="T917" t="str">
        <f t="shared" si="74"/>
        <v>UNFAVORABLE</v>
      </c>
    </row>
    <row r="918" spans="1:20" x14ac:dyDescent="0.25">
      <c r="A918" s="4">
        <v>45597</v>
      </c>
      <c r="B918" s="5">
        <v>34.47</v>
      </c>
      <c r="C918" s="6">
        <v>0.19520000000000001</v>
      </c>
      <c r="D918" s="7" t="s">
        <v>5</v>
      </c>
      <c r="E918" s="8">
        <v>15726.9476190476</v>
      </c>
      <c r="F918" s="7">
        <v>11</v>
      </c>
      <c r="G918" s="7">
        <v>6</v>
      </c>
      <c r="H918" s="7" t="s">
        <v>48</v>
      </c>
      <c r="I918" s="8">
        <f t="shared" si="70"/>
        <v>15780.9376190476</v>
      </c>
      <c r="J918" s="9">
        <v>19.52</v>
      </c>
      <c r="K918" s="7">
        <v>2024</v>
      </c>
      <c r="L918" s="7" t="s">
        <v>19</v>
      </c>
      <c r="M918" s="8">
        <v>526.03125396825328</v>
      </c>
      <c r="N918" s="7">
        <v>8</v>
      </c>
      <c r="O918" t="s">
        <v>34</v>
      </c>
      <c r="P918" s="2">
        <f t="shared" si="71"/>
        <v>4208.2500317460263</v>
      </c>
      <c r="Q918" s="2">
        <f t="shared" si="72"/>
        <v>126247.50095238078</v>
      </c>
      <c r="R918" s="12">
        <f>VLOOKUP(O918,'YEARLY BUDGET'!A:B,2,FALSE)</f>
        <v>61200</v>
      </c>
      <c r="S918" s="27">
        <f t="shared" si="73"/>
        <v>-65047.500952380782</v>
      </c>
      <c r="T918" t="str">
        <f t="shared" si="74"/>
        <v>UNFAVORABLE</v>
      </c>
    </row>
    <row r="919" spans="1:20" x14ac:dyDescent="0.25">
      <c r="A919" s="4">
        <v>45597</v>
      </c>
      <c r="B919" s="5">
        <v>34.47</v>
      </c>
      <c r="C919" s="6">
        <v>0.19520000000000001</v>
      </c>
      <c r="D919" s="7" t="s">
        <v>6</v>
      </c>
      <c r="E919" s="8">
        <v>2.12</v>
      </c>
      <c r="F919" s="7">
        <v>11</v>
      </c>
      <c r="G919" s="7">
        <v>6</v>
      </c>
      <c r="H919" s="7" t="s">
        <v>48</v>
      </c>
      <c r="I919" s="8">
        <f t="shared" si="70"/>
        <v>56.11</v>
      </c>
      <c r="J919" s="9">
        <v>19.52</v>
      </c>
      <c r="K919" s="7">
        <v>2024</v>
      </c>
      <c r="L919" s="7" t="s">
        <v>19</v>
      </c>
      <c r="M919" s="8">
        <v>1.8703333333333334</v>
      </c>
      <c r="N919" s="7">
        <v>1</v>
      </c>
      <c r="O919" t="s">
        <v>27</v>
      </c>
      <c r="P919" s="2">
        <f t="shared" si="71"/>
        <v>1.8703333333333334</v>
      </c>
      <c r="Q919" s="2">
        <f t="shared" si="72"/>
        <v>56.11</v>
      </c>
      <c r="R919" s="12">
        <f>VLOOKUP(O919,'YEARLY BUDGET'!A:B,2,FALSE)</f>
        <v>28000</v>
      </c>
      <c r="S919" s="27">
        <f t="shared" si="73"/>
        <v>27943.89</v>
      </c>
      <c r="T919" t="str">
        <f t="shared" si="74"/>
        <v>FAVORABLE</v>
      </c>
    </row>
    <row r="920" spans="1:20" x14ac:dyDescent="0.25">
      <c r="A920" s="4">
        <v>45627</v>
      </c>
      <c r="B920" s="5">
        <v>34.54</v>
      </c>
      <c r="C920" s="6">
        <v>0.1777</v>
      </c>
      <c r="D920" s="7" t="s">
        <v>3</v>
      </c>
      <c r="E920" s="8">
        <v>2540.88227272727</v>
      </c>
      <c r="F920" s="7">
        <v>12</v>
      </c>
      <c r="G920" s="7">
        <v>1</v>
      </c>
      <c r="H920" s="7" t="s">
        <v>49</v>
      </c>
      <c r="I920" s="8">
        <f t="shared" si="70"/>
        <v>2593.1922727272699</v>
      </c>
      <c r="J920" s="9">
        <v>17.77</v>
      </c>
      <c r="K920" s="7">
        <v>2024</v>
      </c>
      <c r="L920" s="7" t="s">
        <v>14</v>
      </c>
      <c r="M920" s="8">
        <v>86.439742424242326</v>
      </c>
      <c r="N920" s="7">
        <v>3</v>
      </c>
      <c r="O920" t="s">
        <v>29</v>
      </c>
      <c r="P920" s="2">
        <f t="shared" si="71"/>
        <v>259.31922727272695</v>
      </c>
      <c r="Q920" s="2">
        <f t="shared" si="72"/>
        <v>7779.5768181818084</v>
      </c>
      <c r="R920" s="12">
        <f>VLOOKUP(O920,'YEARLY BUDGET'!A:B,2,FALSE)</f>
        <v>14750</v>
      </c>
      <c r="S920" s="27">
        <f t="shared" si="73"/>
        <v>6970.4231818181916</v>
      </c>
      <c r="T920" t="str">
        <f t="shared" si="74"/>
        <v>FAVORABLE</v>
      </c>
    </row>
    <row r="921" spans="1:20" x14ac:dyDescent="0.25">
      <c r="A921" s="4">
        <v>45627</v>
      </c>
      <c r="B921" s="5">
        <v>34.54</v>
      </c>
      <c r="C921" s="6">
        <v>0.1777</v>
      </c>
      <c r="D921" s="7" t="s">
        <v>4</v>
      </c>
      <c r="E921" s="8">
        <v>8909.90772727273</v>
      </c>
      <c r="F921" s="7">
        <v>12</v>
      </c>
      <c r="G921" s="7">
        <v>1</v>
      </c>
      <c r="H921" s="7" t="s">
        <v>49</v>
      </c>
      <c r="I921" s="8">
        <f t="shared" si="70"/>
        <v>8962.2177272727313</v>
      </c>
      <c r="J921" s="9">
        <v>17.77</v>
      </c>
      <c r="K921" s="7">
        <v>2024</v>
      </c>
      <c r="L921" s="7" t="s">
        <v>14</v>
      </c>
      <c r="M921" s="8">
        <v>298.74059090909105</v>
      </c>
      <c r="N921" s="7">
        <v>8</v>
      </c>
      <c r="O921" t="s">
        <v>34</v>
      </c>
      <c r="P921" s="2">
        <f t="shared" si="71"/>
        <v>2389.9247272727284</v>
      </c>
      <c r="Q921" s="2">
        <f t="shared" si="72"/>
        <v>71697.74181818185</v>
      </c>
      <c r="R921" s="12">
        <f>VLOOKUP(O921,'YEARLY BUDGET'!A:B,2,FALSE)</f>
        <v>61200</v>
      </c>
      <c r="S921" s="27">
        <f t="shared" si="73"/>
        <v>-10497.74181818185</v>
      </c>
      <c r="T921" t="str">
        <f t="shared" si="74"/>
        <v>UNFAVORABLE</v>
      </c>
    </row>
    <row r="922" spans="1:20" x14ac:dyDescent="0.25">
      <c r="A922" s="4">
        <v>45627</v>
      </c>
      <c r="B922" s="5">
        <v>34.54</v>
      </c>
      <c r="C922" s="6">
        <v>0.1777</v>
      </c>
      <c r="D922" s="7" t="s">
        <v>5</v>
      </c>
      <c r="E922" s="8">
        <v>15438.656363636401</v>
      </c>
      <c r="F922" s="7">
        <v>12</v>
      </c>
      <c r="G922" s="7">
        <v>1</v>
      </c>
      <c r="H922" s="7" t="s">
        <v>49</v>
      </c>
      <c r="I922" s="8">
        <f t="shared" si="70"/>
        <v>15490.966363636402</v>
      </c>
      <c r="J922" s="9">
        <v>17.77</v>
      </c>
      <c r="K922" s="7">
        <v>2024</v>
      </c>
      <c r="L922" s="7" t="s">
        <v>14</v>
      </c>
      <c r="M922" s="8">
        <v>516.36554545454669</v>
      </c>
      <c r="N922" s="7">
        <v>10</v>
      </c>
      <c r="O922" t="s">
        <v>35</v>
      </c>
      <c r="P922" s="2">
        <f t="shared" si="71"/>
        <v>5163.6554545454674</v>
      </c>
      <c r="Q922" s="2">
        <f t="shared" si="72"/>
        <v>154909.66363636401</v>
      </c>
      <c r="R922" s="12">
        <f>VLOOKUP(O922,'YEARLY BUDGET'!A:B,2,FALSE)</f>
        <v>7800</v>
      </c>
      <c r="S922" s="27">
        <f t="shared" si="73"/>
        <v>-147109.66363636401</v>
      </c>
      <c r="T922" t="str">
        <f t="shared" si="74"/>
        <v>UNFAVORABLE</v>
      </c>
    </row>
    <row r="923" spans="1:20" x14ac:dyDescent="0.25">
      <c r="A923" s="4">
        <v>45627</v>
      </c>
      <c r="B923" s="5">
        <v>34.54</v>
      </c>
      <c r="C923" s="6">
        <v>0.1777</v>
      </c>
      <c r="D923" s="7" t="s">
        <v>6</v>
      </c>
      <c r="E923" s="8">
        <v>3.01</v>
      </c>
      <c r="F923" s="7">
        <v>12</v>
      </c>
      <c r="G923" s="7">
        <v>1</v>
      </c>
      <c r="H923" s="7" t="s">
        <v>49</v>
      </c>
      <c r="I923" s="8">
        <f t="shared" si="70"/>
        <v>55.32</v>
      </c>
      <c r="J923" s="9">
        <v>17.77</v>
      </c>
      <c r="K923" s="7">
        <v>2024</v>
      </c>
      <c r="L923" s="7" t="s">
        <v>14</v>
      </c>
      <c r="M923" s="8">
        <v>1.8440000000000001</v>
      </c>
      <c r="N923" s="7">
        <v>3</v>
      </c>
      <c r="O923" t="s">
        <v>29</v>
      </c>
      <c r="P923" s="2">
        <f t="shared" si="71"/>
        <v>5.532</v>
      </c>
      <c r="Q923" s="2">
        <f t="shared" si="72"/>
        <v>165.96</v>
      </c>
      <c r="R923" s="12">
        <f>VLOOKUP(O923,'YEARLY BUDGET'!A:B,2,FALSE)</f>
        <v>14750</v>
      </c>
      <c r="S923" s="27">
        <f t="shared" si="73"/>
        <v>14584.04</v>
      </c>
      <c r="T923" t="str">
        <f t="shared" si="74"/>
        <v>FAVORABLE</v>
      </c>
    </row>
    <row r="924" spans="1:20" x14ac:dyDescent="0.25">
      <c r="A924" s="4">
        <v>45627</v>
      </c>
      <c r="B924" s="5">
        <v>34.54</v>
      </c>
      <c r="C924" s="6">
        <v>0.1777</v>
      </c>
      <c r="D924" s="7" t="s">
        <v>8</v>
      </c>
      <c r="E924" s="8">
        <v>100</v>
      </c>
      <c r="F924" s="7">
        <v>12</v>
      </c>
      <c r="G924" s="7">
        <v>1</v>
      </c>
      <c r="H924" s="7" t="s">
        <v>49</v>
      </c>
      <c r="I924" s="8">
        <f t="shared" si="70"/>
        <v>152.31</v>
      </c>
      <c r="J924" s="9">
        <v>17.77</v>
      </c>
      <c r="K924" s="7">
        <v>2024</v>
      </c>
      <c r="L924" s="7" t="s">
        <v>14</v>
      </c>
      <c r="M924" s="8">
        <v>5.077</v>
      </c>
      <c r="N924" s="7">
        <v>1</v>
      </c>
      <c r="O924" t="s">
        <v>27</v>
      </c>
      <c r="P924" s="2">
        <f t="shared" si="71"/>
        <v>5.077</v>
      </c>
      <c r="Q924" s="2">
        <f t="shared" si="72"/>
        <v>152.31</v>
      </c>
      <c r="R924" s="12">
        <f>VLOOKUP(O924,'YEARLY BUDGET'!A:B,2,FALSE)</f>
        <v>28000</v>
      </c>
      <c r="S924" s="27">
        <f t="shared" si="73"/>
        <v>27847.69</v>
      </c>
      <c r="T924" t="str">
        <f t="shared" si="74"/>
        <v>FAVORABLE</v>
      </c>
    </row>
    <row r="925" spans="1:20" x14ac:dyDescent="0.25">
      <c r="A925" s="4">
        <v>45658</v>
      </c>
      <c r="B925" s="5">
        <v>34.729999999999997</v>
      </c>
      <c r="C925" s="6">
        <v>0.16500000000000001</v>
      </c>
      <c r="D925" s="7" t="s">
        <v>3</v>
      </c>
      <c r="E925" s="8">
        <v>2571.3704347826101</v>
      </c>
      <c r="F925" s="7">
        <v>1</v>
      </c>
      <c r="G925" s="7">
        <v>4</v>
      </c>
      <c r="H925" s="7" t="s">
        <v>50</v>
      </c>
      <c r="I925" s="8">
        <f t="shared" si="70"/>
        <v>2622.6004347826101</v>
      </c>
      <c r="J925" s="9">
        <v>16.5</v>
      </c>
      <c r="K925" s="7">
        <v>2025</v>
      </c>
      <c r="L925" s="7" t="s">
        <v>17</v>
      </c>
      <c r="M925" s="8">
        <v>87.420014492753666</v>
      </c>
      <c r="N925" s="7">
        <v>7</v>
      </c>
      <c r="O925" t="s">
        <v>33</v>
      </c>
      <c r="P925" s="2">
        <f t="shared" si="71"/>
        <v>611.94010144927563</v>
      </c>
      <c r="Q925" s="2">
        <f t="shared" si="72"/>
        <v>18358.203043478268</v>
      </c>
      <c r="R925" s="12">
        <f>VLOOKUP(O925,'YEARLY BUDGET'!A:B,2,FALSE)</f>
        <v>9600</v>
      </c>
      <c r="S925" s="27">
        <f t="shared" si="73"/>
        <v>-8758.2030434782682</v>
      </c>
      <c r="T925" t="str">
        <f t="shared" si="74"/>
        <v>UNFAVORABLE</v>
      </c>
    </row>
    <row r="926" spans="1:20" x14ac:dyDescent="0.25">
      <c r="A926" s="4">
        <v>45658</v>
      </c>
      <c r="B926" s="5">
        <v>34.729999999999997</v>
      </c>
      <c r="C926" s="6">
        <v>0.16500000000000001</v>
      </c>
      <c r="D926" s="7" t="s">
        <v>4</v>
      </c>
      <c r="E926" s="8">
        <v>8976.6804347826092</v>
      </c>
      <c r="F926" s="7">
        <v>1</v>
      </c>
      <c r="G926" s="7">
        <v>4</v>
      </c>
      <c r="H926" s="7" t="s">
        <v>50</v>
      </c>
      <c r="I926" s="8">
        <f t="shared" si="70"/>
        <v>9027.9104347826087</v>
      </c>
      <c r="J926" s="9">
        <v>16.5</v>
      </c>
      <c r="K926" s="7">
        <v>2025</v>
      </c>
      <c r="L926" s="7" t="s">
        <v>17</v>
      </c>
      <c r="M926" s="8">
        <v>300.93034782608697</v>
      </c>
      <c r="N926" s="7">
        <v>5</v>
      </c>
      <c r="O926" t="s">
        <v>31</v>
      </c>
      <c r="P926" s="2">
        <f t="shared" si="71"/>
        <v>1504.6517391304349</v>
      </c>
      <c r="Q926" s="2">
        <f t="shared" si="72"/>
        <v>45139.552173913049</v>
      </c>
      <c r="R926" s="12">
        <f>VLOOKUP(O926,'YEARLY BUDGET'!A:B,2,FALSE)</f>
        <v>82000</v>
      </c>
      <c r="S926" s="27">
        <f t="shared" si="73"/>
        <v>36860.447826086951</v>
      </c>
      <c r="T926" t="str">
        <f t="shared" si="74"/>
        <v>FAVORABLE</v>
      </c>
    </row>
    <row r="927" spans="1:20" x14ac:dyDescent="0.25">
      <c r="A927" s="4">
        <v>45658</v>
      </c>
      <c r="B927" s="5">
        <v>34.729999999999997</v>
      </c>
      <c r="C927" s="6">
        <v>0.16500000000000001</v>
      </c>
      <c r="D927" s="7" t="s">
        <v>5</v>
      </c>
      <c r="E927" s="8">
        <v>15374.060869565201</v>
      </c>
      <c r="F927" s="7">
        <v>1</v>
      </c>
      <c r="G927" s="7">
        <v>4</v>
      </c>
      <c r="H927" s="7" t="s">
        <v>50</v>
      </c>
      <c r="I927" s="8">
        <f t="shared" si="70"/>
        <v>15425.2908695652</v>
      </c>
      <c r="J927" s="9">
        <v>16.5</v>
      </c>
      <c r="K927" s="7">
        <v>2025</v>
      </c>
      <c r="L927" s="7" t="s">
        <v>17</v>
      </c>
      <c r="M927" s="8">
        <v>514.17636231884001</v>
      </c>
      <c r="N927" s="7">
        <v>10</v>
      </c>
      <c r="O927" t="s">
        <v>35</v>
      </c>
      <c r="P927" s="2">
        <f t="shared" si="71"/>
        <v>5141.7636231883998</v>
      </c>
      <c r="Q927" s="2">
        <f t="shared" si="72"/>
        <v>154252.908695652</v>
      </c>
      <c r="R927" s="12">
        <f>VLOOKUP(O927,'YEARLY BUDGET'!A:B,2,FALSE)</f>
        <v>7800</v>
      </c>
      <c r="S927" s="27">
        <f t="shared" si="73"/>
        <v>-146452.908695652</v>
      </c>
      <c r="T927" t="str">
        <f t="shared" si="74"/>
        <v>UNFAVORABLE</v>
      </c>
    </row>
    <row r="928" spans="1:20" x14ac:dyDescent="0.25">
      <c r="A928" s="4">
        <v>45658</v>
      </c>
      <c r="B928" s="5">
        <v>34.729999999999997</v>
      </c>
      <c r="C928" s="6">
        <v>0.16500000000000001</v>
      </c>
      <c r="D928" s="7" t="s">
        <v>6</v>
      </c>
      <c r="E928" s="8">
        <v>4.13</v>
      </c>
      <c r="F928" s="7">
        <v>1</v>
      </c>
      <c r="G928" s="7">
        <v>4</v>
      </c>
      <c r="H928" s="7" t="s">
        <v>50</v>
      </c>
      <c r="I928" s="8">
        <f t="shared" si="70"/>
        <v>55.36</v>
      </c>
      <c r="J928" s="9">
        <v>16.5</v>
      </c>
      <c r="K928" s="7">
        <v>2025</v>
      </c>
      <c r="L928" s="7" t="s">
        <v>17</v>
      </c>
      <c r="M928" s="8">
        <v>1.8453333333333333</v>
      </c>
      <c r="N928" s="7">
        <v>4</v>
      </c>
      <c r="O928" t="s">
        <v>30</v>
      </c>
      <c r="P928" s="2">
        <f t="shared" si="71"/>
        <v>7.3813333333333331</v>
      </c>
      <c r="Q928" s="2">
        <f t="shared" si="72"/>
        <v>221.44</v>
      </c>
      <c r="R928" s="12">
        <f>VLOOKUP(O928,'YEARLY BUDGET'!A:B,2,FALSE)</f>
        <v>4200</v>
      </c>
      <c r="S928" s="27">
        <f t="shared" si="73"/>
        <v>3978.56</v>
      </c>
      <c r="T928" t="str">
        <f t="shared" si="74"/>
        <v>FAVORABLE</v>
      </c>
    </row>
    <row r="929" spans="1:20" x14ac:dyDescent="0.25">
      <c r="A929" s="4">
        <v>45658</v>
      </c>
      <c r="B929" s="5">
        <v>34.729999999999997</v>
      </c>
      <c r="C929" s="6">
        <v>0.16500000000000001</v>
      </c>
      <c r="D929" s="7" t="s">
        <v>8</v>
      </c>
      <c r="E929" s="8">
        <v>100.2</v>
      </c>
      <c r="F929" s="7">
        <v>1</v>
      </c>
      <c r="G929" s="7">
        <v>4</v>
      </c>
      <c r="H929" s="7" t="s">
        <v>50</v>
      </c>
      <c r="I929" s="8">
        <f t="shared" si="70"/>
        <v>151.43</v>
      </c>
      <c r="J929" s="9">
        <v>16.5</v>
      </c>
      <c r="K929" s="7">
        <v>2025</v>
      </c>
      <c r="L929" s="7" t="s">
        <v>17</v>
      </c>
      <c r="M929" s="8">
        <v>5.0476666666666672</v>
      </c>
      <c r="N929" s="7">
        <v>7</v>
      </c>
      <c r="O929" t="s">
        <v>33</v>
      </c>
      <c r="P929" s="2">
        <f t="shared" si="71"/>
        <v>35.333666666666673</v>
      </c>
      <c r="Q929" s="2">
        <f t="shared" si="72"/>
        <v>1060.0100000000002</v>
      </c>
      <c r="R929" s="12">
        <f>VLOOKUP(O929,'YEARLY BUDGET'!A:B,2,FALSE)</f>
        <v>9600</v>
      </c>
      <c r="S929" s="27">
        <f t="shared" si="73"/>
        <v>8539.99</v>
      </c>
      <c r="T929" t="str">
        <f t="shared" si="74"/>
        <v>FAVORABLE</v>
      </c>
    </row>
    <row r="930" spans="1:20" x14ac:dyDescent="0.25">
      <c r="A930" s="4">
        <v>45689</v>
      </c>
      <c r="B930" s="5">
        <v>34.880000000000003</v>
      </c>
      <c r="C930" s="6">
        <v>0.27829999999999999</v>
      </c>
      <c r="D930" s="7" t="s">
        <v>3</v>
      </c>
      <c r="E930" s="8">
        <v>2655.7725</v>
      </c>
      <c r="F930" s="7">
        <v>2</v>
      </c>
      <c r="G930" s="7">
        <v>7</v>
      </c>
      <c r="H930" s="7" t="s">
        <v>51</v>
      </c>
      <c r="I930" s="8">
        <f t="shared" si="70"/>
        <v>2718.4825000000001</v>
      </c>
      <c r="J930" s="9">
        <v>27.83</v>
      </c>
      <c r="K930" s="7">
        <v>2025</v>
      </c>
      <c r="L930" s="7" t="s">
        <v>20</v>
      </c>
      <c r="M930" s="8">
        <v>90.616083333333336</v>
      </c>
      <c r="N930" s="7">
        <v>2</v>
      </c>
      <c r="O930" t="s">
        <v>28</v>
      </c>
      <c r="P930" s="2">
        <f t="shared" si="71"/>
        <v>181.23216666666667</v>
      </c>
      <c r="Q930" s="2">
        <f t="shared" si="72"/>
        <v>5436.9650000000001</v>
      </c>
      <c r="R930" s="12">
        <f>VLOOKUP(O930,'YEARLY BUDGET'!A:B,2,FALSE)</f>
        <v>16500</v>
      </c>
      <c r="S930" s="27">
        <f t="shared" si="73"/>
        <v>11063.035</v>
      </c>
      <c r="T930" t="str">
        <f t="shared" si="74"/>
        <v>FAVORABLE</v>
      </c>
    </row>
    <row r="931" spans="1:20" x14ac:dyDescent="0.25">
      <c r="A931" s="4">
        <v>45689</v>
      </c>
      <c r="B931" s="5">
        <v>34.880000000000003</v>
      </c>
      <c r="C931" s="6">
        <v>0.27829999999999999</v>
      </c>
      <c r="D931" s="7" t="s">
        <v>4</v>
      </c>
      <c r="E931" s="8">
        <v>9330.9750000000004</v>
      </c>
      <c r="F931" s="7">
        <v>2</v>
      </c>
      <c r="G931" s="7">
        <v>7</v>
      </c>
      <c r="H931" s="7" t="s">
        <v>51</v>
      </c>
      <c r="I931" s="8">
        <f t="shared" si="70"/>
        <v>9393.6849999999995</v>
      </c>
      <c r="J931" s="9">
        <v>27.83</v>
      </c>
      <c r="K931" s="7">
        <v>2025</v>
      </c>
      <c r="L931" s="7" t="s">
        <v>20</v>
      </c>
      <c r="M931" s="8">
        <v>313.12283333333329</v>
      </c>
      <c r="N931" s="7">
        <v>8</v>
      </c>
      <c r="O931" t="s">
        <v>34</v>
      </c>
      <c r="P931" s="2">
        <f t="shared" si="71"/>
        <v>2504.9826666666663</v>
      </c>
      <c r="Q931" s="2">
        <f t="shared" si="72"/>
        <v>75149.48</v>
      </c>
      <c r="R931" s="12">
        <f>VLOOKUP(O931,'YEARLY BUDGET'!A:B,2,FALSE)</f>
        <v>61200</v>
      </c>
      <c r="S931" s="27">
        <f t="shared" si="73"/>
        <v>-13949.479999999996</v>
      </c>
      <c r="T931" t="str">
        <f t="shared" si="74"/>
        <v>UNFAVORABLE</v>
      </c>
    </row>
    <row r="932" spans="1:20" x14ac:dyDescent="0.25">
      <c r="A932" s="4">
        <v>45689</v>
      </c>
      <c r="B932" s="5">
        <v>34.880000000000003</v>
      </c>
      <c r="C932" s="6">
        <v>0.27829999999999999</v>
      </c>
      <c r="D932" s="7" t="s">
        <v>5</v>
      </c>
      <c r="E932" s="8">
        <v>15287.031000000001</v>
      </c>
      <c r="F932" s="7">
        <v>2</v>
      </c>
      <c r="G932" s="7">
        <v>7</v>
      </c>
      <c r="H932" s="7" t="s">
        <v>51</v>
      </c>
      <c r="I932" s="8">
        <f t="shared" si="70"/>
        <v>15349.741</v>
      </c>
      <c r="J932" s="9">
        <v>27.83</v>
      </c>
      <c r="K932" s="7">
        <v>2025</v>
      </c>
      <c r="L932" s="7" t="s">
        <v>20</v>
      </c>
      <c r="M932" s="8">
        <v>511.65803333333332</v>
      </c>
      <c r="N932" s="7">
        <v>3</v>
      </c>
      <c r="O932" t="s">
        <v>29</v>
      </c>
      <c r="P932" s="2">
        <f t="shared" si="71"/>
        <v>1534.9740999999999</v>
      </c>
      <c r="Q932" s="2">
        <f t="shared" si="72"/>
        <v>46049.222999999998</v>
      </c>
      <c r="R932" s="12">
        <f>VLOOKUP(O932,'YEARLY BUDGET'!A:B,2,FALSE)</f>
        <v>14750</v>
      </c>
      <c r="S932" s="27">
        <f t="shared" si="73"/>
        <v>-31299.222999999998</v>
      </c>
      <c r="T932" t="str">
        <f t="shared" si="74"/>
        <v>UNFAVORABLE</v>
      </c>
    </row>
    <row r="933" spans="1:20" x14ac:dyDescent="0.25">
      <c r="A933" s="4">
        <v>45689</v>
      </c>
      <c r="B933" s="5">
        <v>34.880000000000003</v>
      </c>
      <c r="C933" s="6">
        <v>0.27829999999999999</v>
      </c>
      <c r="D933" s="7" t="s">
        <v>6</v>
      </c>
      <c r="E933" s="8">
        <v>4.1900000000000004</v>
      </c>
      <c r="F933" s="7">
        <v>2</v>
      </c>
      <c r="G933" s="7">
        <v>7</v>
      </c>
      <c r="H933" s="7" t="s">
        <v>51</v>
      </c>
      <c r="I933" s="8">
        <f t="shared" si="70"/>
        <v>66.900000000000006</v>
      </c>
      <c r="J933" s="9">
        <v>27.83</v>
      </c>
      <c r="K933" s="7">
        <v>2025</v>
      </c>
      <c r="L933" s="7" t="s">
        <v>20</v>
      </c>
      <c r="M933" s="8">
        <v>2.23</v>
      </c>
      <c r="N933" s="7">
        <v>2</v>
      </c>
      <c r="O933" t="s">
        <v>28</v>
      </c>
      <c r="P933" s="2">
        <f t="shared" si="71"/>
        <v>4.46</v>
      </c>
      <c r="Q933" s="2">
        <f t="shared" si="72"/>
        <v>133.80000000000001</v>
      </c>
      <c r="R933" s="12">
        <f>VLOOKUP(O933,'YEARLY BUDGET'!A:B,2,FALSE)</f>
        <v>16500</v>
      </c>
      <c r="S933" s="27">
        <f t="shared" si="73"/>
        <v>16366.2</v>
      </c>
      <c r="T933" t="str">
        <f t="shared" si="74"/>
        <v>FAVORABLE</v>
      </c>
    </row>
    <row r="934" spans="1:20" x14ac:dyDescent="0.25">
      <c r="A934" s="4">
        <v>45689</v>
      </c>
      <c r="B934" s="5">
        <v>34.880000000000003</v>
      </c>
      <c r="C934" s="6">
        <v>0.27829999999999999</v>
      </c>
      <c r="D934" s="7" t="s">
        <v>8</v>
      </c>
      <c r="E934" s="8">
        <v>94.4</v>
      </c>
      <c r="F934" s="7">
        <v>2</v>
      </c>
      <c r="G934" s="7">
        <v>7</v>
      </c>
      <c r="H934" s="7" t="s">
        <v>51</v>
      </c>
      <c r="I934" s="8">
        <f t="shared" si="70"/>
        <v>157.11000000000001</v>
      </c>
      <c r="J934" s="9">
        <v>27.83</v>
      </c>
      <c r="K934" s="7">
        <v>2025</v>
      </c>
      <c r="L934" s="7" t="s">
        <v>20</v>
      </c>
      <c r="M934" s="8">
        <v>5.2370000000000001</v>
      </c>
      <c r="N934" s="7">
        <v>6</v>
      </c>
      <c r="O934" t="s">
        <v>32</v>
      </c>
      <c r="P934" s="2">
        <f t="shared" si="71"/>
        <v>31.422000000000001</v>
      </c>
      <c r="Q934" s="2">
        <f t="shared" si="72"/>
        <v>942.66</v>
      </c>
      <c r="R934" s="12">
        <f>VLOOKUP(O934,'YEARLY BUDGET'!A:B,2,FALSE)</f>
        <v>37500</v>
      </c>
      <c r="S934" s="27">
        <f t="shared" si="73"/>
        <v>36557.339999999997</v>
      </c>
      <c r="T934" t="str">
        <f t="shared" si="74"/>
        <v>FAVORABLE</v>
      </c>
    </row>
    <row r="935" spans="1:20" x14ac:dyDescent="0.25">
      <c r="A935" s="4">
        <v>45717</v>
      </c>
      <c r="B935" s="5">
        <v>35.17</v>
      </c>
      <c r="C935" s="6">
        <v>0.1</v>
      </c>
      <c r="D935" s="7" t="s">
        <v>3</v>
      </c>
      <c r="E935" s="8">
        <v>2651.5985714285698</v>
      </c>
      <c r="F935" s="7">
        <v>3</v>
      </c>
      <c r="G935" s="7">
        <v>7</v>
      </c>
      <c r="H935" s="7" t="s">
        <v>40</v>
      </c>
      <c r="I935" s="8">
        <f t="shared" si="70"/>
        <v>2696.7685714285699</v>
      </c>
      <c r="J935" s="9">
        <v>10</v>
      </c>
      <c r="K935" s="7">
        <v>2025</v>
      </c>
      <c r="L935" s="7" t="s">
        <v>20</v>
      </c>
      <c r="M935" s="8">
        <v>89.892285714285663</v>
      </c>
      <c r="N935" s="7">
        <v>10</v>
      </c>
      <c r="O935" t="s">
        <v>35</v>
      </c>
      <c r="P935" s="2">
        <f t="shared" si="71"/>
        <v>898.92285714285663</v>
      </c>
      <c r="Q935" s="2">
        <f t="shared" si="72"/>
        <v>26967.685714285697</v>
      </c>
      <c r="R935" s="12">
        <f>VLOOKUP(O935,'YEARLY BUDGET'!A:B,2,FALSE)</f>
        <v>7800</v>
      </c>
      <c r="S935" s="27">
        <f t="shared" si="73"/>
        <v>-19167.685714285697</v>
      </c>
      <c r="T935" t="str">
        <f t="shared" si="74"/>
        <v>UNFAVORABLE</v>
      </c>
    </row>
    <row r="936" spans="1:20" x14ac:dyDescent="0.25">
      <c r="A936" s="4">
        <v>45717</v>
      </c>
      <c r="B936" s="5">
        <v>35.17</v>
      </c>
      <c r="C936" s="6">
        <v>0.1</v>
      </c>
      <c r="D936" s="7" t="s">
        <v>4</v>
      </c>
      <c r="E936" s="8">
        <v>9735.8233333333392</v>
      </c>
      <c r="F936" s="7">
        <v>3</v>
      </c>
      <c r="G936" s="7">
        <v>7</v>
      </c>
      <c r="H936" s="7" t="s">
        <v>40</v>
      </c>
      <c r="I936" s="8">
        <f t="shared" si="70"/>
        <v>9780.9933333333393</v>
      </c>
      <c r="J936" s="9">
        <v>10</v>
      </c>
      <c r="K936" s="7">
        <v>2025</v>
      </c>
      <c r="L936" s="7" t="s">
        <v>20</v>
      </c>
      <c r="M936" s="8">
        <v>326.03311111111128</v>
      </c>
      <c r="N936" s="7">
        <v>2</v>
      </c>
      <c r="O936" t="s">
        <v>28</v>
      </c>
      <c r="P936" s="2">
        <f t="shared" si="71"/>
        <v>652.06622222222256</v>
      </c>
      <c r="Q936" s="2">
        <f t="shared" si="72"/>
        <v>19561.986666666679</v>
      </c>
      <c r="R936" s="12">
        <f>VLOOKUP(O936,'YEARLY BUDGET'!A:B,2,FALSE)</f>
        <v>16500</v>
      </c>
      <c r="S936" s="27">
        <f t="shared" si="73"/>
        <v>-3061.9866666666785</v>
      </c>
      <c r="T936" t="str">
        <f t="shared" si="74"/>
        <v>UNFAVORABLE</v>
      </c>
    </row>
    <row r="937" spans="1:20" x14ac:dyDescent="0.25">
      <c r="A937" s="4">
        <v>45717</v>
      </c>
      <c r="B937" s="5">
        <v>35.17</v>
      </c>
      <c r="C937" s="6">
        <v>0.1</v>
      </c>
      <c r="D937" s="7" t="s">
        <v>5</v>
      </c>
      <c r="E937" s="8">
        <v>16048.2019047619</v>
      </c>
      <c r="F937" s="7">
        <v>3</v>
      </c>
      <c r="G937" s="7">
        <v>7</v>
      </c>
      <c r="H937" s="7" t="s">
        <v>40</v>
      </c>
      <c r="I937" s="8">
        <f t="shared" si="70"/>
        <v>16093.3719047619</v>
      </c>
      <c r="J937" s="9">
        <v>10</v>
      </c>
      <c r="K937" s="7">
        <v>2025</v>
      </c>
      <c r="L937" s="7" t="s">
        <v>20</v>
      </c>
      <c r="M937" s="8">
        <v>536.44573015873004</v>
      </c>
      <c r="N937" s="7">
        <v>5</v>
      </c>
      <c r="O937" t="s">
        <v>31</v>
      </c>
      <c r="P937" s="2">
        <f t="shared" si="71"/>
        <v>2682.2286507936501</v>
      </c>
      <c r="Q937" s="2">
        <f t="shared" si="72"/>
        <v>80466.8595238095</v>
      </c>
      <c r="R937" s="12">
        <f>VLOOKUP(O937,'YEARLY BUDGET'!A:B,2,FALSE)</f>
        <v>82000</v>
      </c>
      <c r="S937" s="27">
        <f t="shared" si="73"/>
        <v>1533.1404761904996</v>
      </c>
      <c r="T937" t="str">
        <f t="shared" si="74"/>
        <v>FAVORABLE</v>
      </c>
    </row>
    <row r="938" spans="1:20" x14ac:dyDescent="0.25">
      <c r="A938" s="4">
        <v>45717</v>
      </c>
      <c r="B938" s="5">
        <v>35.17</v>
      </c>
      <c r="C938" s="6">
        <v>0.1</v>
      </c>
      <c r="D938" s="7" t="s">
        <v>6</v>
      </c>
      <c r="E938" s="8">
        <v>4.12</v>
      </c>
      <c r="F938" s="7">
        <v>3</v>
      </c>
      <c r="G938" s="7">
        <v>7</v>
      </c>
      <c r="H938" s="7" t="s">
        <v>40</v>
      </c>
      <c r="I938" s="8">
        <f t="shared" si="70"/>
        <v>49.290000000000006</v>
      </c>
      <c r="J938" s="9">
        <v>10</v>
      </c>
      <c r="K938" s="7">
        <v>2025</v>
      </c>
      <c r="L938" s="7" t="s">
        <v>20</v>
      </c>
      <c r="M938" s="8">
        <v>1.6430000000000002</v>
      </c>
      <c r="N938" s="7">
        <v>7</v>
      </c>
      <c r="O938" t="s">
        <v>33</v>
      </c>
      <c r="P938" s="2">
        <f t="shared" si="71"/>
        <v>11.501000000000001</v>
      </c>
      <c r="Q938" s="2">
        <f t="shared" si="72"/>
        <v>345.03000000000003</v>
      </c>
      <c r="R938" s="12">
        <f>VLOOKUP(O938,'YEARLY BUDGET'!A:B,2,FALSE)</f>
        <v>9600</v>
      </c>
      <c r="S938" s="27">
        <f t="shared" si="73"/>
        <v>9254.9699999999993</v>
      </c>
      <c r="T938" t="str">
        <f t="shared" si="74"/>
        <v>FAVORABLE</v>
      </c>
    </row>
    <row r="939" spans="1:20" x14ac:dyDescent="0.25">
      <c r="A939" s="4">
        <v>45717</v>
      </c>
      <c r="B939" s="5">
        <v>35.17</v>
      </c>
      <c r="C939" s="6">
        <v>0.1</v>
      </c>
      <c r="D939" s="7" t="s">
        <v>8</v>
      </c>
      <c r="E939" s="8">
        <v>96.2</v>
      </c>
      <c r="F939" s="7">
        <v>3</v>
      </c>
      <c r="G939" s="7">
        <v>7</v>
      </c>
      <c r="H939" s="7" t="s">
        <v>40</v>
      </c>
      <c r="I939" s="8">
        <f t="shared" si="70"/>
        <v>141.37</v>
      </c>
      <c r="J939" s="9">
        <v>10</v>
      </c>
      <c r="K939" s="7">
        <v>2025</v>
      </c>
      <c r="L939" s="7" t="s">
        <v>20</v>
      </c>
      <c r="M939" s="8">
        <v>4.7123333333333335</v>
      </c>
      <c r="N939" s="7">
        <v>7</v>
      </c>
      <c r="O939" t="s">
        <v>33</v>
      </c>
      <c r="P939" s="2">
        <f t="shared" si="71"/>
        <v>32.986333333333334</v>
      </c>
      <c r="Q939" s="2">
        <f t="shared" si="72"/>
        <v>989.59</v>
      </c>
      <c r="R939" s="12">
        <f>VLOOKUP(O939,'YEARLY BUDGET'!A:B,2,FALSE)</f>
        <v>9600</v>
      </c>
      <c r="S939" s="27">
        <f t="shared" si="73"/>
        <v>8610.41</v>
      </c>
      <c r="T939" t="str">
        <f t="shared" si="74"/>
        <v>FAVORABLE</v>
      </c>
    </row>
    <row r="940" spans="1:20" x14ac:dyDescent="0.25">
      <c r="A940" s="4">
        <v>45748</v>
      </c>
      <c r="B940" s="5">
        <v>35.11</v>
      </c>
      <c r="C940" s="6">
        <v>0.2122</v>
      </c>
      <c r="D940" s="7" t="s">
        <v>3</v>
      </c>
      <c r="E940" s="8">
        <v>2367.8004545454601</v>
      </c>
      <c r="F940" s="7">
        <v>4</v>
      </c>
      <c r="G940" s="7">
        <v>3</v>
      </c>
      <c r="H940" s="7" t="s">
        <v>41</v>
      </c>
      <c r="I940" s="8">
        <f t="shared" si="70"/>
        <v>2424.13045454546</v>
      </c>
      <c r="J940" s="9">
        <v>21.22</v>
      </c>
      <c r="K940" s="7">
        <v>2025</v>
      </c>
      <c r="L940" s="7" t="s">
        <v>16</v>
      </c>
      <c r="M940" s="8">
        <v>80.80434848484866</v>
      </c>
      <c r="N940" s="7">
        <v>4</v>
      </c>
      <c r="O940" t="s">
        <v>30</v>
      </c>
      <c r="P940" s="2">
        <f t="shared" si="71"/>
        <v>323.21739393939464</v>
      </c>
      <c r="Q940" s="2">
        <f t="shared" si="72"/>
        <v>9696.52181818184</v>
      </c>
      <c r="R940" s="12">
        <f>VLOOKUP(O940,'YEARLY BUDGET'!A:B,2,FALSE)</f>
        <v>4200</v>
      </c>
      <c r="S940" s="27">
        <f t="shared" si="73"/>
        <v>-5496.52181818184</v>
      </c>
      <c r="T940" t="str">
        <f t="shared" si="74"/>
        <v>UNFAVORABLE</v>
      </c>
    </row>
    <row r="941" spans="1:20" x14ac:dyDescent="0.25">
      <c r="A941" s="4">
        <v>45748</v>
      </c>
      <c r="B941" s="5">
        <v>35.11</v>
      </c>
      <c r="C941" s="6">
        <v>0.2122</v>
      </c>
      <c r="D941" s="7" t="s">
        <v>4</v>
      </c>
      <c r="E941" s="8">
        <v>9172.6959090909095</v>
      </c>
      <c r="F941" s="7">
        <v>4</v>
      </c>
      <c r="G941" s="7">
        <v>3</v>
      </c>
      <c r="H941" s="7" t="s">
        <v>41</v>
      </c>
      <c r="I941" s="8">
        <f t="shared" si="70"/>
        <v>9229.0259090909094</v>
      </c>
      <c r="J941" s="9">
        <v>21.22</v>
      </c>
      <c r="K941" s="7">
        <v>2025</v>
      </c>
      <c r="L941" s="7" t="s">
        <v>16</v>
      </c>
      <c r="M941" s="8">
        <v>307.63419696969697</v>
      </c>
      <c r="N941" s="7">
        <v>7</v>
      </c>
      <c r="O941" t="s">
        <v>33</v>
      </c>
      <c r="P941" s="2">
        <f t="shared" si="71"/>
        <v>2153.4393787878789</v>
      </c>
      <c r="Q941" s="2">
        <f t="shared" si="72"/>
        <v>64603.181363636366</v>
      </c>
      <c r="R941" s="12">
        <f>VLOOKUP(O941,'YEARLY BUDGET'!A:B,2,FALSE)</f>
        <v>9600</v>
      </c>
      <c r="S941" s="27">
        <f t="shared" si="73"/>
        <v>-55003.181363636366</v>
      </c>
      <c r="T941" t="str">
        <f t="shared" si="74"/>
        <v>UNFAVORABLE</v>
      </c>
    </row>
    <row r="942" spans="1:20" x14ac:dyDescent="0.25">
      <c r="A942" s="4">
        <v>45748</v>
      </c>
      <c r="B942" s="5">
        <v>35.11</v>
      </c>
      <c r="C942" s="6">
        <v>0.2122</v>
      </c>
      <c r="D942" s="7" t="s">
        <v>5</v>
      </c>
      <c r="E942" s="8">
        <v>15146.002272727301</v>
      </c>
      <c r="F942" s="7">
        <v>4</v>
      </c>
      <c r="G942" s="7">
        <v>3</v>
      </c>
      <c r="H942" s="7" t="s">
        <v>41</v>
      </c>
      <c r="I942" s="8">
        <f t="shared" si="70"/>
        <v>15202.332272727301</v>
      </c>
      <c r="J942" s="9">
        <v>21.22</v>
      </c>
      <c r="K942" s="7">
        <v>2025</v>
      </c>
      <c r="L942" s="7" t="s">
        <v>16</v>
      </c>
      <c r="M942" s="8">
        <v>506.74440909091004</v>
      </c>
      <c r="N942" s="7">
        <v>1</v>
      </c>
      <c r="O942" t="s">
        <v>27</v>
      </c>
      <c r="P942" s="2">
        <f t="shared" si="71"/>
        <v>506.74440909091004</v>
      </c>
      <c r="Q942" s="2">
        <f t="shared" si="72"/>
        <v>15202.332272727301</v>
      </c>
      <c r="R942" s="12">
        <f>VLOOKUP(O942,'YEARLY BUDGET'!A:B,2,FALSE)</f>
        <v>28000</v>
      </c>
      <c r="S942" s="27">
        <f t="shared" si="73"/>
        <v>12797.667727272699</v>
      </c>
      <c r="T942" t="str">
        <f t="shared" si="74"/>
        <v>FAVORABLE</v>
      </c>
    </row>
    <row r="943" spans="1:20" x14ac:dyDescent="0.25">
      <c r="A943" s="4">
        <v>45748</v>
      </c>
      <c r="B943" s="5">
        <v>35.11</v>
      </c>
      <c r="C943" s="6">
        <v>0.2122</v>
      </c>
      <c r="D943" s="7" t="s">
        <v>6</v>
      </c>
      <c r="E943" s="8">
        <v>3.42</v>
      </c>
      <c r="F943" s="7">
        <v>4</v>
      </c>
      <c r="G943" s="7">
        <v>3</v>
      </c>
      <c r="H943" s="7" t="s">
        <v>41</v>
      </c>
      <c r="I943" s="8">
        <f t="shared" si="70"/>
        <v>59.75</v>
      </c>
      <c r="J943" s="9">
        <v>21.22</v>
      </c>
      <c r="K943" s="7">
        <v>2025</v>
      </c>
      <c r="L943" s="7" t="s">
        <v>16</v>
      </c>
      <c r="M943" s="8">
        <v>1.9916666666666667</v>
      </c>
      <c r="N943" s="7">
        <v>1</v>
      </c>
      <c r="O943" t="s">
        <v>27</v>
      </c>
      <c r="P943" s="2">
        <f t="shared" si="71"/>
        <v>1.9916666666666667</v>
      </c>
      <c r="Q943" s="2">
        <f t="shared" si="72"/>
        <v>59.75</v>
      </c>
      <c r="R943" s="12">
        <f>VLOOKUP(O943,'YEARLY BUDGET'!A:B,2,FALSE)</f>
        <v>28000</v>
      </c>
      <c r="S943" s="27">
        <f t="shared" si="73"/>
        <v>27940.25</v>
      </c>
      <c r="T943" t="str">
        <f t="shared" si="74"/>
        <v>FAVORABLE</v>
      </c>
    </row>
    <row r="944" spans="1:20" x14ac:dyDescent="0.25">
      <c r="A944" s="4">
        <v>45748</v>
      </c>
      <c r="B944" s="5">
        <v>35.11</v>
      </c>
      <c r="C944" s="6">
        <v>0.2122</v>
      </c>
      <c r="D944" s="7" t="s">
        <v>8</v>
      </c>
      <c r="E944" s="8">
        <v>90.7</v>
      </c>
      <c r="F944" s="7">
        <v>4</v>
      </c>
      <c r="G944" s="7">
        <v>3</v>
      </c>
      <c r="H944" s="7" t="s">
        <v>41</v>
      </c>
      <c r="I944" s="8">
        <f t="shared" si="70"/>
        <v>147.03</v>
      </c>
      <c r="J944" s="9">
        <v>21.22</v>
      </c>
      <c r="K944" s="7">
        <v>2025</v>
      </c>
      <c r="L944" s="7" t="s">
        <v>16</v>
      </c>
      <c r="M944" s="8">
        <v>4.9009999999999998</v>
      </c>
      <c r="N944" s="7">
        <v>1</v>
      </c>
      <c r="O944" t="s">
        <v>27</v>
      </c>
      <c r="P944" s="2">
        <f t="shared" si="71"/>
        <v>4.9009999999999998</v>
      </c>
      <c r="Q944" s="2">
        <f t="shared" si="72"/>
        <v>147.03</v>
      </c>
      <c r="R944" s="12">
        <f>VLOOKUP(O944,'YEARLY BUDGET'!A:B,2,FALSE)</f>
        <v>28000</v>
      </c>
      <c r="S944" s="27">
        <f t="shared" si="73"/>
        <v>27852.97</v>
      </c>
      <c r="T944" t="str">
        <f t="shared" si="74"/>
        <v>FAVORABLE</v>
      </c>
    </row>
    <row r="945" spans="1:20" x14ac:dyDescent="0.25">
      <c r="A945" s="4">
        <v>45778</v>
      </c>
      <c r="B945" s="5">
        <v>35.28</v>
      </c>
      <c r="C945" s="6">
        <v>0.19500000000000001</v>
      </c>
      <c r="D945" s="7" t="s">
        <v>6</v>
      </c>
      <c r="E945" s="8">
        <v>3.12</v>
      </c>
      <c r="F945" s="7">
        <v>5</v>
      </c>
      <c r="G945" s="7">
        <v>5</v>
      </c>
      <c r="H945" s="7" t="s">
        <v>42</v>
      </c>
      <c r="I945" s="8">
        <f t="shared" si="70"/>
        <v>57.900000000000006</v>
      </c>
      <c r="J945" s="9">
        <v>19.5</v>
      </c>
      <c r="K945" s="7">
        <v>2025</v>
      </c>
      <c r="L945" s="7" t="s">
        <v>18</v>
      </c>
      <c r="M945" s="8">
        <v>1.9300000000000002</v>
      </c>
      <c r="N945" s="7">
        <v>3</v>
      </c>
      <c r="O945" t="s">
        <v>29</v>
      </c>
      <c r="P945" s="2">
        <f t="shared" si="71"/>
        <v>5.7900000000000009</v>
      </c>
      <c r="Q945" s="2">
        <f t="shared" si="72"/>
        <v>173.70000000000002</v>
      </c>
      <c r="R945" s="12">
        <f>VLOOKUP(O945,'YEARLY BUDGET'!A:B,2,FALSE)</f>
        <v>14750</v>
      </c>
      <c r="S945" s="27">
        <f t="shared" si="73"/>
        <v>14576.3</v>
      </c>
      <c r="T945" t="str">
        <f t="shared" si="74"/>
        <v>FAVORABLE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2561-0426-BF4F-963F-0013501C447C}">
  <sheetPr>
    <tabColor theme="4"/>
  </sheetPr>
  <dimension ref="A1:B11"/>
  <sheetViews>
    <sheetView workbookViewId="0">
      <selection activeCell="A5" sqref="A5"/>
    </sheetView>
  </sheetViews>
  <sheetFormatPr defaultColWidth="11.42578125" defaultRowHeight="15" x14ac:dyDescent="0.25"/>
  <cols>
    <col min="1" max="1" width="24.28515625" bestFit="1" customWidth="1"/>
    <col min="2" max="2" width="10.85546875"/>
  </cols>
  <sheetData>
    <row r="1" spans="1:2" ht="15.75" thickBot="1" x14ac:dyDescent="0.3">
      <c r="A1" s="1" t="s">
        <v>37</v>
      </c>
      <c r="B1" s="10" t="s">
        <v>26</v>
      </c>
    </row>
    <row r="2" spans="1:2" ht="15.75" thickTop="1" x14ac:dyDescent="0.25">
      <c r="A2" t="s">
        <v>27</v>
      </c>
      <c r="B2">
        <v>1</v>
      </c>
    </row>
    <row r="3" spans="1:2" x14ac:dyDescent="0.25">
      <c r="A3" t="s">
        <v>28</v>
      </c>
      <c r="B3">
        <v>2</v>
      </c>
    </row>
    <row r="4" spans="1:2" x14ac:dyDescent="0.25">
      <c r="A4" t="s">
        <v>29</v>
      </c>
      <c r="B4">
        <v>3</v>
      </c>
    </row>
    <row r="5" spans="1:2" x14ac:dyDescent="0.25">
      <c r="A5" t="s">
        <v>30</v>
      </c>
      <c r="B5">
        <v>4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6</v>
      </c>
    </row>
    <row r="8" spans="1:2" x14ac:dyDescent="0.25">
      <c r="A8" t="s">
        <v>33</v>
      </c>
      <c r="B8">
        <v>7</v>
      </c>
    </row>
    <row r="9" spans="1:2" x14ac:dyDescent="0.25">
      <c r="A9" t="s">
        <v>34</v>
      </c>
      <c r="B9">
        <v>8</v>
      </c>
    </row>
    <row r="10" spans="1:2" x14ac:dyDescent="0.25">
      <c r="A10" t="s">
        <v>35</v>
      </c>
      <c r="B10">
        <v>9</v>
      </c>
    </row>
    <row r="11" spans="1:2" x14ac:dyDescent="0.25">
      <c r="A11" t="s">
        <v>36</v>
      </c>
      <c r="B11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7C5-8CCE-EC4B-918A-668E64077A72}">
  <sheetPr>
    <tabColor theme="4"/>
  </sheetPr>
  <dimension ref="A1:B11"/>
  <sheetViews>
    <sheetView workbookViewId="0">
      <selection activeCell="B6" sqref="A6:B6"/>
    </sheetView>
  </sheetViews>
  <sheetFormatPr defaultColWidth="11.42578125" defaultRowHeight="15" x14ac:dyDescent="0.25"/>
  <cols>
    <col min="1" max="1" width="24.28515625" bestFit="1" customWidth="1"/>
    <col min="2" max="2" width="19" bestFit="1" customWidth="1"/>
  </cols>
  <sheetData>
    <row r="1" spans="1:2" x14ac:dyDescent="0.25">
      <c r="A1" s="1" t="s">
        <v>54</v>
      </c>
      <c r="B1" s="1" t="s">
        <v>55</v>
      </c>
    </row>
    <row r="2" spans="1:2" x14ac:dyDescent="0.25">
      <c r="A2" t="s">
        <v>27</v>
      </c>
      <c r="B2" s="11">
        <v>28000</v>
      </c>
    </row>
    <row r="3" spans="1:2" x14ac:dyDescent="0.25">
      <c r="A3" t="s">
        <v>28</v>
      </c>
      <c r="B3" s="11">
        <v>16500</v>
      </c>
    </row>
    <row r="4" spans="1:2" x14ac:dyDescent="0.25">
      <c r="A4" t="s">
        <v>29</v>
      </c>
      <c r="B4" s="11">
        <v>14750</v>
      </c>
    </row>
    <row r="5" spans="1:2" x14ac:dyDescent="0.25">
      <c r="A5" t="s">
        <v>30</v>
      </c>
      <c r="B5" s="11">
        <v>4200</v>
      </c>
    </row>
    <row r="6" spans="1:2" x14ac:dyDescent="0.25">
      <c r="A6" t="s">
        <v>31</v>
      </c>
      <c r="B6" s="11">
        <v>82000</v>
      </c>
    </row>
    <row r="7" spans="1:2" x14ac:dyDescent="0.25">
      <c r="A7" t="s">
        <v>32</v>
      </c>
      <c r="B7" s="11">
        <v>37500</v>
      </c>
    </row>
    <row r="8" spans="1:2" x14ac:dyDescent="0.25">
      <c r="A8" t="s">
        <v>33</v>
      </c>
      <c r="B8" s="11">
        <v>9600</v>
      </c>
    </row>
    <row r="9" spans="1:2" x14ac:dyDescent="0.25">
      <c r="A9" t="s">
        <v>34</v>
      </c>
      <c r="B9" s="11">
        <v>61200</v>
      </c>
    </row>
    <row r="10" spans="1:2" x14ac:dyDescent="0.25">
      <c r="A10" t="s">
        <v>35</v>
      </c>
      <c r="B10" s="11">
        <v>7800</v>
      </c>
    </row>
    <row r="11" spans="1:2" x14ac:dyDescent="0.25">
      <c r="A11" t="s">
        <v>36</v>
      </c>
      <c r="B11" s="11"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QUANTITYSHEET</vt:lpstr>
      <vt:lpstr>YEARLY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Raymond Chau</cp:lastModifiedBy>
  <dcterms:created xsi:type="dcterms:W3CDTF">2025-06-08T18:23:16Z</dcterms:created>
  <dcterms:modified xsi:type="dcterms:W3CDTF">2025-06-15T20:19:37Z</dcterms:modified>
</cp:coreProperties>
</file>