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20" windowWidth="15180" windowHeight="8835"/>
  </bookViews>
  <sheets>
    <sheet name="Sheet1" sheetId="15463" r:id="rId1"/>
    <sheet name="Sheet2" sheetId="2" r:id="rId2"/>
    <sheet name="Sheet3" sheetId="15459" r:id="rId3"/>
  </sheets>
  <externalReferences>
    <externalReference r:id="rId4"/>
  </externalReferences>
  <definedNames>
    <definedName name="canadaflag">[1]Checks!$Y$40</definedName>
    <definedName name="_xlnm.Print_Area" localSheetId="0">Sheet1!$A$1:$EL$142</definedName>
  </definedNames>
  <calcPr calcId="92512" calcMode="manual" calcCompleted="0" calcOnSave="0"/>
</workbook>
</file>

<file path=xl/calcChain.xml><?xml version="1.0" encoding="utf-8"?>
<calcChain xmlns="http://schemas.openxmlformats.org/spreadsheetml/2006/main">
  <c r="Z6" i="15463" l="1"/>
  <c r="AU6" i="15463"/>
  <c r="BS6" i="15463"/>
  <c r="BW6" i="15463"/>
  <c r="CO6" i="15463"/>
  <c r="DM6" i="15463"/>
  <c r="DO6" i="15463"/>
  <c r="EL6" i="15463"/>
  <c r="Z7" i="15463"/>
  <c r="AU7" i="15463"/>
  <c r="BS7" i="15463"/>
  <c r="CO7" i="15463"/>
  <c r="CQ7" i="15463"/>
  <c r="CR7" i="15463"/>
  <c r="CS7" i="15463"/>
  <c r="CT7" i="15463"/>
  <c r="CU7" i="15463"/>
  <c r="CV7" i="15463"/>
  <c r="CW7" i="15463"/>
  <c r="CX7" i="15463"/>
  <c r="CY7" i="15463"/>
  <c r="CZ7" i="15463"/>
  <c r="DA7" i="15463"/>
  <c r="DB7" i="15463"/>
  <c r="DC7" i="15463"/>
  <c r="DD7" i="15463"/>
  <c r="DE7" i="15463"/>
  <c r="DF7" i="15463"/>
  <c r="DG7" i="15463"/>
  <c r="DH7" i="15463"/>
  <c r="DI7" i="15463"/>
  <c r="DJ7" i="15463"/>
  <c r="DK7" i="15463"/>
  <c r="DM7" i="15463"/>
  <c r="EL7" i="15463"/>
  <c r="Z8" i="15463"/>
  <c r="AU8" i="15463"/>
  <c r="BS8" i="15463"/>
  <c r="BW8" i="15463"/>
  <c r="CO8" i="15463"/>
  <c r="CQ8" i="15463"/>
  <c r="CR8" i="15463"/>
  <c r="CS8" i="15463"/>
  <c r="CT8" i="15463"/>
  <c r="CU8" i="15463"/>
  <c r="CV8" i="15463"/>
  <c r="CW8" i="15463"/>
  <c r="CX8" i="15463"/>
  <c r="CY8" i="15463"/>
  <c r="CZ8" i="15463"/>
  <c r="DA8" i="15463"/>
  <c r="DB8" i="15463"/>
  <c r="DC8" i="15463"/>
  <c r="DD8" i="15463"/>
  <c r="DE8" i="15463"/>
  <c r="DF8" i="15463"/>
  <c r="DG8" i="15463"/>
  <c r="DH8" i="15463"/>
  <c r="DI8" i="15463"/>
  <c r="DJ8" i="15463"/>
  <c r="DK8" i="15463"/>
  <c r="DM8" i="15463"/>
  <c r="DO8" i="15463"/>
  <c r="EL8" i="15463"/>
  <c r="E13" i="15463"/>
  <c r="F13" i="15463"/>
  <c r="G13" i="15463"/>
  <c r="H13" i="15463"/>
  <c r="I13" i="15463"/>
  <c r="J13" i="15463"/>
  <c r="K13" i="15463"/>
  <c r="L13" i="15463"/>
  <c r="M13" i="15463"/>
  <c r="N13" i="15463"/>
  <c r="O13" i="15463"/>
  <c r="P13" i="15463"/>
  <c r="Q13" i="15463"/>
  <c r="R13" i="15463"/>
  <c r="S13" i="15463"/>
  <c r="T13" i="15463"/>
  <c r="U13" i="15463"/>
  <c r="V13" i="15463"/>
  <c r="W13" i="15463"/>
  <c r="X13" i="15463"/>
  <c r="Y13" i="15463"/>
  <c r="Z13" i="15463"/>
  <c r="AB13" i="15463"/>
  <c r="AC13" i="15463"/>
  <c r="AD13" i="15463"/>
  <c r="AE13" i="15463"/>
  <c r="AF13" i="15463"/>
  <c r="AG13" i="15463"/>
  <c r="AH13" i="15463"/>
  <c r="AI13" i="15463"/>
  <c r="AJ13" i="15463"/>
  <c r="AK13" i="15463"/>
  <c r="AL13" i="15463"/>
  <c r="AM13" i="15463"/>
  <c r="AN13" i="15463"/>
  <c r="AO13" i="15463"/>
  <c r="AP13" i="15463"/>
  <c r="AQ13" i="15463"/>
  <c r="AR13" i="15463"/>
  <c r="AS13" i="15463"/>
  <c r="AT13" i="15463"/>
  <c r="AU13" i="15463"/>
  <c r="AW13" i="15463"/>
  <c r="AX13" i="15463"/>
  <c r="AY13" i="15463"/>
  <c r="AZ13" i="15463"/>
  <c r="BA13" i="15463"/>
  <c r="BB13" i="15463"/>
  <c r="BC13" i="15463"/>
  <c r="BD13" i="15463"/>
  <c r="BE13" i="15463"/>
  <c r="BF13" i="15463"/>
  <c r="BG13" i="15463"/>
  <c r="BH13" i="15463"/>
  <c r="BI13" i="15463"/>
  <c r="BJ13" i="15463"/>
  <c r="BK13" i="15463"/>
  <c r="BL13" i="15463"/>
  <c r="BM13" i="15463"/>
  <c r="BN13" i="15463"/>
  <c r="BO13" i="15463"/>
  <c r="BP13" i="15463"/>
  <c r="BQ13" i="15463"/>
  <c r="BR13" i="15463"/>
  <c r="BS13" i="15463"/>
  <c r="BU13" i="15463"/>
  <c r="BV13" i="15463"/>
  <c r="BW13" i="15463"/>
  <c r="BX13" i="15463"/>
  <c r="BY13" i="15463"/>
  <c r="BZ13" i="15463"/>
  <c r="CA13" i="15463"/>
  <c r="CB13" i="15463"/>
  <c r="CC13" i="15463"/>
  <c r="CD13" i="15463"/>
  <c r="CE13" i="15463"/>
  <c r="CF13" i="15463"/>
  <c r="CG13" i="15463"/>
  <c r="CH13" i="15463"/>
  <c r="CI13" i="15463"/>
  <c r="CJ13" i="15463"/>
  <c r="CK13" i="15463"/>
  <c r="CL13" i="15463"/>
  <c r="CM13" i="15463"/>
  <c r="CN13" i="15463"/>
  <c r="CO13" i="15463"/>
  <c r="CQ13" i="15463"/>
  <c r="CR13" i="15463"/>
  <c r="CS13" i="15463"/>
  <c r="CT13" i="15463"/>
  <c r="CU13" i="15463"/>
  <c r="CV13" i="15463"/>
  <c r="CW13" i="15463"/>
  <c r="CX13" i="15463"/>
  <c r="CY13" i="15463"/>
  <c r="CZ13" i="15463"/>
  <c r="DA13" i="15463"/>
  <c r="DB13" i="15463"/>
  <c r="DC13" i="15463"/>
  <c r="DD13" i="15463"/>
  <c r="DE13" i="15463"/>
  <c r="DF13" i="15463"/>
  <c r="DG13" i="15463"/>
  <c r="DH13" i="15463"/>
  <c r="DI13" i="15463"/>
  <c r="DJ13" i="15463"/>
  <c r="DK13" i="15463"/>
  <c r="DL13" i="15463"/>
  <c r="DM13" i="15463"/>
  <c r="DO13" i="15463"/>
  <c r="DP13" i="15463"/>
  <c r="DQ13" i="15463"/>
  <c r="DR13" i="15463"/>
  <c r="DS13" i="15463"/>
  <c r="DT13" i="15463"/>
  <c r="DU13" i="15463"/>
  <c r="DV13" i="15463"/>
  <c r="DW13" i="15463"/>
  <c r="DX13" i="15463"/>
  <c r="DY13" i="15463"/>
  <c r="DZ13" i="15463"/>
  <c r="EA13" i="15463"/>
  <c r="EB13" i="15463"/>
  <c r="EC13" i="15463"/>
  <c r="ED13" i="15463"/>
  <c r="EE13" i="15463"/>
  <c r="EF13" i="15463"/>
  <c r="EG13" i="15463"/>
  <c r="EH13" i="15463"/>
  <c r="EI13" i="15463"/>
  <c r="EJ13" i="15463"/>
  <c r="EL13" i="15463"/>
  <c r="Z14" i="15463"/>
  <c r="AU14" i="15463"/>
  <c r="BS14" i="15463"/>
  <c r="CO14" i="15463"/>
  <c r="CQ14" i="15463"/>
  <c r="DF14" i="15463"/>
  <c r="DM14" i="15463"/>
  <c r="EL14" i="15463"/>
  <c r="Z15" i="15463"/>
  <c r="AU15" i="15463"/>
  <c r="BS15" i="15463"/>
  <c r="CO15" i="15463"/>
  <c r="DM15" i="15463"/>
  <c r="EL15" i="15463"/>
  <c r="Z16" i="15463"/>
  <c r="AU16" i="15463"/>
  <c r="BS16" i="15463"/>
  <c r="CO16" i="15463"/>
  <c r="DM16" i="15463"/>
  <c r="EL16" i="15463"/>
  <c r="Z17" i="15463"/>
  <c r="AU17" i="15463"/>
  <c r="BS17" i="15463"/>
  <c r="CO17" i="15463"/>
  <c r="DM17" i="15463"/>
  <c r="EL17" i="15463"/>
  <c r="Z18" i="15463"/>
  <c r="AU18" i="15463"/>
  <c r="BS18" i="15463"/>
  <c r="CO18" i="15463"/>
  <c r="DM18" i="15463"/>
  <c r="EL18" i="15463"/>
  <c r="Z19" i="15463"/>
  <c r="AU19" i="15463"/>
  <c r="BS19" i="15463"/>
  <c r="CO19" i="15463"/>
  <c r="DM19" i="15463"/>
  <c r="EL19" i="15463"/>
  <c r="Z20" i="15463"/>
  <c r="AU20" i="15463"/>
  <c r="BS20" i="15463"/>
  <c r="CO20" i="15463"/>
  <c r="DM20" i="15463"/>
  <c r="EL20" i="15463"/>
  <c r="Z21" i="15463"/>
  <c r="AU21" i="15463"/>
  <c r="BS21" i="15463"/>
  <c r="CO21" i="15463"/>
  <c r="DM21" i="15463"/>
  <c r="EL21" i="15463"/>
  <c r="Z22" i="15463"/>
  <c r="AU22" i="15463"/>
  <c r="BS22" i="15463"/>
  <c r="CO22" i="15463"/>
  <c r="DM22" i="15463"/>
  <c r="EL22" i="15463"/>
  <c r="Z23" i="15463"/>
  <c r="CO23" i="15463"/>
  <c r="DF23" i="15463"/>
  <c r="DM23" i="15463"/>
  <c r="EL23" i="15463"/>
  <c r="Z24" i="15463"/>
  <c r="CO24" i="15463"/>
  <c r="DM24" i="15463"/>
  <c r="EL24" i="15463"/>
  <c r="Z25" i="15463"/>
  <c r="AU25" i="15463"/>
  <c r="BS25" i="15463"/>
  <c r="CO25" i="15463"/>
  <c r="DM25" i="15463"/>
  <c r="EL25" i="15463"/>
  <c r="Z26" i="15463"/>
  <c r="AU26" i="15463"/>
  <c r="BS26" i="15463"/>
  <c r="CO26" i="15463"/>
  <c r="DM26" i="15463"/>
  <c r="EL26" i="15463"/>
  <c r="Z27" i="15463"/>
  <c r="AU27" i="15463"/>
  <c r="BS27" i="15463"/>
  <c r="CO27" i="15463"/>
  <c r="DM27" i="15463"/>
  <c r="EL27" i="15463"/>
  <c r="Z28" i="15463"/>
  <c r="AU28" i="15463"/>
  <c r="BS28" i="15463"/>
  <c r="CO28" i="15463"/>
  <c r="DM28" i="15463"/>
  <c r="EL28" i="15463"/>
  <c r="Z29" i="15463"/>
  <c r="AU29" i="15463"/>
  <c r="BS29" i="15463"/>
  <c r="CO29" i="15463"/>
  <c r="DM29" i="15463"/>
  <c r="EL29" i="15463"/>
  <c r="Z30" i="15463"/>
  <c r="AU30" i="15463"/>
  <c r="BS30" i="15463"/>
  <c r="CO30" i="15463"/>
  <c r="DM30" i="15463"/>
  <c r="EL30" i="15463"/>
  <c r="Z31" i="15463"/>
  <c r="AU31" i="15463"/>
  <c r="BS31" i="15463"/>
  <c r="CO31" i="15463"/>
  <c r="DM31" i="15463"/>
  <c r="EL31" i="15463"/>
  <c r="Z32" i="15463"/>
  <c r="AU32" i="15463"/>
  <c r="BS32" i="15463"/>
  <c r="CO32" i="15463"/>
  <c r="DM32" i="15463"/>
  <c r="EL32" i="15463"/>
  <c r="Z33" i="15463"/>
  <c r="AU33" i="15463"/>
  <c r="BS33" i="15463"/>
  <c r="CO33" i="15463"/>
  <c r="DM33" i="15463"/>
  <c r="EL33" i="15463"/>
  <c r="Z34" i="15463"/>
  <c r="AU34" i="15463"/>
  <c r="BS34" i="15463"/>
  <c r="CO34" i="15463"/>
  <c r="DM34" i="15463"/>
  <c r="EL34" i="15463"/>
  <c r="Z35" i="15463"/>
  <c r="AU35" i="15463"/>
  <c r="BS35" i="15463"/>
  <c r="CO35" i="15463"/>
  <c r="DM35" i="15463"/>
  <c r="EL35" i="15463"/>
  <c r="Z36" i="15463"/>
  <c r="AU36" i="15463"/>
  <c r="BS36" i="15463"/>
  <c r="CO36" i="15463"/>
  <c r="DM36" i="15463"/>
  <c r="EL36" i="15463"/>
  <c r="E37" i="15463"/>
  <c r="F37" i="15463"/>
  <c r="G37" i="15463"/>
  <c r="H37" i="15463"/>
  <c r="I37" i="15463"/>
  <c r="J37" i="15463"/>
  <c r="K37" i="15463"/>
  <c r="L37" i="15463"/>
  <c r="M37" i="15463"/>
  <c r="N37" i="15463"/>
  <c r="O37" i="15463"/>
  <c r="P37" i="15463"/>
  <c r="Q37" i="15463"/>
  <c r="R37" i="15463"/>
  <c r="S37" i="15463"/>
  <c r="T37" i="15463"/>
  <c r="U37" i="15463"/>
  <c r="V37" i="15463"/>
  <c r="W37" i="15463"/>
  <c r="X37" i="15463"/>
  <c r="Y37" i="15463"/>
  <c r="Z37" i="15463"/>
  <c r="AB37" i="15463"/>
  <c r="AC37" i="15463"/>
  <c r="AD37" i="15463"/>
  <c r="AE37" i="15463"/>
  <c r="AF37" i="15463"/>
  <c r="AG37" i="15463"/>
  <c r="AH37" i="15463"/>
  <c r="AI37" i="15463"/>
  <c r="AJ37" i="15463"/>
  <c r="AK37" i="15463"/>
  <c r="AL37" i="15463"/>
  <c r="AM37" i="15463"/>
  <c r="AN37" i="15463"/>
  <c r="AO37" i="15463"/>
  <c r="AP37" i="15463"/>
  <c r="AQ37" i="15463"/>
  <c r="AR37" i="15463"/>
  <c r="AS37" i="15463"/>
  <c r="AT37" i="15463"/>
  <c r="AU37" i="15463"/>
  <c r="AW37" i="15463"/>
  <c r="AX37" i="15463"/>
  <c r="AY37" i="15463"/>
  <c r="AZ37" i="15463"/>
  <c r="BA37" i="15463"/>
  <c r="BB37" i="15463"/>
  <c r="BC37" i="15463"/>
  <c r="BD37" i="15463"/>
  <c r="BE37" i="15463"/>
  <c r="BF37" i="15463"/>
  <c r="BG37" i="15463"/>
  <c r="BH37" i="15463"/>
  <c r="BI37" i="15463"/>
  <c r="BJ37" i="15463"/>
  <c r="BK37" i="15463"/>
  <c r="BL37" i="15463"/>
  <c r="BM37" i="15463"/>
  <c r="BN37" i="15463"/>
  <c r="BO37" i="15463"/>
  <c r="BP37" i="15463"/>
  <c r="BQ37" i="15463"/>
  <c r="BR37" i="15463"/>
  <c r="BS37" i="15463"/>
  <c r="BU37" i="15463"/>
  <c r="BV37" i="15463"/>
  <c r="BW37" i="15463"/>
  <c r="BX37" i="15463"/>
  <c r="BY37" i="15463"/>
  <c r="BZ37" i="15463"/>
  <c r="CA37" i="15463"/>
  <c r="CB37" i="15463"/>
  <c r="CC37" i="15463"/>
  <c r="CD37" i="15463"/>
  <c r="CE37" i="15463"/>
  <c r="CF37" i="15463"/>
  <c r="CG37" i="15463"/>
  <c r="CH37" i="15463"/>
  <c r="CI37" i="15463"/>
  <c r="CJ37" i="15463"/>
  <c r="CK37" i="15463"/>
  <c r="CL37" i="15463"/>
  <c r="CM37" i="15463"/>
  <c r="CN37" i="15463"/>
  <c r="CO37" i="15463"/>
  <c r="CQ37" i="15463"/>
  <c r="CR37" i="15463"/>
  <c r="CS37" i="15463"/>
  <c r="CT37" i="15463"/>
  <c r="CU37" i="15463"/>
  <c r="CV37" i="15463"/>
  <c r="CW37" i="15463"/>
  <c r="CX37" i="15463"/>
  <c r="CY37" i="15463"/>
  <c r="CZ37" i="15463"/>
  <c r="DA37" i="15463"/>
  <c r="DB37" i="15463"/>
  <c r="DC37" i="15463"/>
  <c r="DD37" i="15463"/>
  <c r="DE37" i="15463"/>
  <c r="DF37" i="15463"/>
  <c r="DG37" i="15463"/>
  <c r="DH37" i="15463"/>
  <c r="DI37" i="15463"/>
  <c r="DJ37" i="15463"/>
  <c r="DK37" i="15463"/>
  <c r="DL37" i="15463"/>
  <c r="DM37" i="15463"/>
  <c r="EL37" i="15463"/>
  <c r="Z38" i="15463"/>
  <c r="AU38" i="15463"/>
  <c r="BS38" i="15463"/>
  <c r="CO38" i="15463"/>
  <c r="DM38" i="15463"/>
  <c r="EL38" i="15463"/>
  <c r="Z39" i="15463"/>
  <c r="AU39" i="15463"/>
  <c r="BS39" i="15463"/>
  <c r="CO39" i="15463"/>
  <c r="DM39" i="15463"/>
  <c r="EL39" i="15463"/>
  <c r="Z40" i="15463"/>
  <c r="AU40" i="15463"/>
  <c r="BS40" i="15463"/>
  <c r="CO40" i="15463"/>
  <c r="DM40" i="15463"/>
  <c r="EL40" i="15463"/>
  <c r="Z41" i="15463"/>
  <c r="AU41" i="15463"/>
  <c r="BS41" i="15463"/>
  <c r="CO41" i="15463"/>
  <c r="DM41" i="15463"/>
  <c r="EL41" i="15463"/>
  <c r="E45" i="15463"/>
  <c r="F45" i="15463"/>
  <c r="G45" i="15463"/>
  <c r="H45" i="15463"/>
  <c r="I45" i="15463"/>
  <c r="J45" i="15463"/>
  <c r="K45" i="15463"/>
  <c r="L45" i="15463"/>
  <c r="M45" i="15463"/>
  <c r="N45" i="15463"/>
  <c r="O45" i="15463"/>
  <c r="P45" i="15463"/>
  <c r="Q45" i="15463"/>
  <c r="R45" i="15463"/>
  <c r="S45" i="15463"/>
  <c r="T45" i="15463"/>
  <c r="U45" i="15463"/>
  <c r="V45" i="15463"/>
  <c r="W45" i="15463"/>
  <c r="X45" i="15463"/>
  <c r="Y45" i="15463"/>
  <c r="Z45" i="15463"/>
  <c r="AB45" i="15463"/>
  <c r="AC45" i="15463"/>
  <c r="AD45" i="15463"/>
  <c r="AE45" i="15463"/>
  <c r="AF45" i="15463"/>
  <c r="AG45" i="15463"/>
  <c r="AH45" i="15463"/>
  <c r="AI45" i="15463"/>
  <c r="AJ45" i="15463"/>
  <c r="AK45" i="15463"/>
  <c r="AL45" i="15463"/>
  <c r="AM45" i="15463"/>
  <c r="AN45" i="15463"/>
  <c r="AO45" i="15463"/>
  <c r="AP45" i="15463"/>
  <c r="AQ45" i="15463"/>
  <c r="AR45" i="15463"/>
  <c r="AS45" i="15463"/>
  <c r="AT45" i="15463"/>
  <c r="AU45" i="15463"/>
  <c r="AW45" i="15463"/>
  <c r="AX45" i="15463"/>
  <c r="AY45" i="15463"/>
  <c r="AZ45" i="15463"/>
  <c r="BA45" i="15463"/>
  <c r="BB45" i="15463"/>
  <c r="BC45" i="15463"/>
  <c r="BD45" i="15463"/>
  <c r="BE45" i="15463"/>
  <c r="BF45" i="15463"/>
  <c r="BG45" i="15463"/>
  <c r="BH45" i="15463"/>
  <c r="BI45" i="15463"/>
  <c r="BJ45" i="15463"/>
  <c r="BK45" i="15463"/>
  <c r="BL45" i="15463"/>
  <c r="BM45" i="15463"/>
  <c r="BN45" i="15463"/>
  <c r="BO45" i="15463"/>
  <c r="BP45" i="15463"/>
  <c r="BQ45" i="15463"/>
  <c r="BR45" i="15463"/>
  <c r="BS45" i="15463"/>
  <c r="BU45" i="15463"/>
  <c r="BV45" i="15463"/>
  <c r="BW45" i="15463"/>
  <c r="BX45" i="15463"/>
  <c r="BY45" i="15463"/>
  <c r="BZ45" i="15463"/>
  <c r="CA45" i="15463"/>
  <c r="CB45" i="15463"/>
  <c r="CC45" i="15463"/>
  <c r="CD45" i="15463"/>
  <c r="CE45" i="15463"/>
  <c r="CF45" i="15463"/>
  <c r="CG45" i="15463"/>
  <c r="CH45" i="15463"/>
  <c r="CI45" i="15463"/>
  <c r="CJ45" i="15463"/>
  <c r="CK45" i="15463"/>
  <c r="CL45" i="15463"/>
  <c r="CM45" i="15463"/>
  <c r="CN45" i="15463"/>
  <c r="CO45" i="15463"/>
  <c r="CQ45" i="15463"/>
  <c r="CR45" i="15463"/>
  <c r="CS45" i="15463"/>
  <c r="CT45" i="15463"/>
  <c r="CU45" i="15463"/>
  <c r="CV45" i="15463"/>
  <c r="CW45" i="15463"/>
  <c r="CX45" i="15463"/>
  <c r="CY45" i="15463"/>
  <c r="CZ45" i="15463"/>
  <c r="DA45" i="15463"/>
  <c r="DB45" i="15463"/>
  <c r="DC45" i="15463"/>
  <c r="DD45" i="15463"/>
  <c r="DE45" i="15463"/>
  <c r="DF45" i="15463"/>
  <c r="DG45" i="15463"/>
  <c r="DH45" i="15463"/>
  <c r="DI45" i="15463"/>
  <c r="DJ45" i="15463"/>
  <c r="DK45" i="15463"/>
  <c r="DL45" i="15463"/>
  <c r="DM45" i="15463"/>
  <c r="DO45" i="15463"/>
  <c r="DP45" i="15463"/>
  <c r="DQ45" i="15463"/>
  <c r="DR45" i="15463"/>
  <c r="DS45" i="15463"/>
  <c r="DT45" i="15463"/>
  <c r="DU45" i="15463"/>
  <c r="DV45" i="15463"/>
  <c r="DW45" i="15463"/>
  <c r="DX45" i="15463"/>
  <c r="DY45" i="15463"/>
  <c r="DZ45" i="15463"/>
  <c r="EA45" i="15463"/>
  <c r="EB45" i="15463"/>
  <c r="EC45" i="15463"/>
  <c r="ED45" i="15463"/>
  <c r="EE45" i="15463"/>
  <c r="EF45" i="15463"/>
  <c r="EG45" i="15463"/>
  <c r="EH45" i="15463"/>
  <c r="EI45" i="15463"/>
  <c r="EJ45" i="15463"/>
  <c r="EL45" i="15463"/>
  <c r="Z46" i="15463"/>
  <c r="AU46" i="15463"/>
  <c r="BS46" i="15463"/>
  <c r="CO46" i="15463"/>
  <c r="DM46" i="15463"/>
  <c r="EL46" i="15463"/>
  <c r="Z47" i="15463"/>
  <c r="AU47" i="15463"/>
  <c r="BS47" i="15463"/>
  <c r="CO47" i="15463"/>
  <c r="DM47" i="15463"/>
  <c r="EL47" i="15463"/>
  <c r="Z48" i="15463"/>
  <c r="AU48" i="15463"/>
  <c r="BS48" i="15463"/>
  <c r="CH48" i="15463"/>
  <c r="CO48" i="15463"/>
  <c r="DM48" i="15463"/>
  <c r="EL48" i="15463"/>
  <c r="Z49" i="15463"/>
  <c r="AU49" i="15463"/>
  <c r="BS49" i="15463"/>
  <c r="CO49" i="15463"/>
  <c r="DM49" i="15463"/>
  <c r="EL49" i="15463"/>
  <c r="Z50" i="15463"/>
  <c r="AU50" i="15463"/>
  <c r="BS50" i="15463"/>
  <c r="CO50" i="15463"/>
  <c r="DM50" i="15463"/>
  <c r="EL50" i="15463"/>
  <c r="Z51" i="15463"/>
  <c r="AU51" i="15463"/>
  <c r="BS51" i="15463"/>
  <c r="CO51" i="15463"/>
  <c r="DM51" i="15463"/>
  <c r="EL51" i="15463"/>
  <c r="Z52" i="15463"/>
  <c r="AU52" i="15463"/>
  <c r="BS52" i="15463"/>
  <c r="CO52" i="15463"/>
  <c r="DM52" i="15463"/>
  <c r="EL52" i="15463"/>
  <c r="Z53" i="15463"/>
  <c r="AU53" i="15463"/>
  <c r="BS53" i="15463"/>
  <c r="CH53" i="15463"/>
  <c r="CO53" i="15463"/>
  <c r="DE53" i="15463"/>
  <c r="DM53" i="15463"/>
  <c r="EL53" i="15463"/>
  <c r="Z54" i="15463"/>
  <c r="AU54" i="15463"/>
  <c r="BS54" i="15463"/>
  <c r="CO54" i="15463"/>
  <c r="DM54" i="15463"/>
  <c r="EL54" i="15463"/>
  <c r="Z55" i="15463"/>
  <c r="AU55" i="15463"/>
  <c r="BS55" i="15463"/>
  <c r="CO55" i="15463"/>
  <c r="DM55" i="15463"/>
  <c r="EL55" i="15463"/>
  <c r="Z56" i="15463"/>
  <c r="AU56" i="15463"/>
  <c r="BS56" i="15463"/>
  <c r="CO56" i="15463"/>
  <c r="DM56" i="15463"/>
  <c r="EL56" i="15463"/>
  <c r="Z57" i="15463"/>
  <c r="AU57" i="15463"/>
  <c r="BS57" i="15463"/>
  <c r="CO57" i="15463"/>
  <c r="DE57" i="15463"/>
  <c r="DM57" i="15463"/>
  <c r="EL57" i="15463"/>
  <c r="E58" i="15463"/>
  <c r="F58" i="15463"/>
  <c r="G58" i="15463"/>
  <c r="H58" i="15463"/>
  <c r="I58" i="15463"/>
  <c r="J58" i="15463"/>
  <c r="K58" i="15463"/>
  <c r="L58" i="15463"/>
  <c r="M58" i="15463"/>
  <c r="N58" i="15463"/>
  <c r="O58" i="15463"/>
  <c r="P58" i="15463"/>
  <c r="Q58" i="15463"/>
  <c r="R58" i="15463"/>
  <c r="S58" i="15463"/>
  <c r="T58" i="15463"/>
  <c r="U58" i="15463"/>
  <c r="V58" i="15463"/>
  <c r="W58" i="15463"/>
  <c r="X58" i="15463"/>
  <c r="Y58" i="15463"/>
  <c r="Z58" i="15463"/>
  <c r="AB58" i="15463"/>
  <c r="AC58" i="15463"/>
  <c r="AD58" i="15463"/>
  <c r="AE58" i="15463"/>
  <c r="AF58" i="15463"/>
  <c r="AG58" i="15463"/>
  <c r="AH58" i="15463"/>
  <c r="AI58" i="15463"/>
  <c r="AJ58" i="15463"/>
  <c r="AK58" i="15463"/>
  <c r="AL58" i="15463"/>
  <c r="AM58" i="15463"/>
  <c r="AN58" i="15463"/>
  <c r="AO58" i="15463"/>
  <c r="AP58" i="15463"/>
  <c r="AQ58" i="15463"/>
  <c r="AR58" i="15463"/>
  <c r="AS58" i="15463"/>
  <c r="AT58" i="15463"/>
  <c r="AU58" i="15463"/>
  <c r="AW58" i="15463"/>
  <c r="AX58" i="15463"/>
  <c r="AY58" i="15463"/>
  <c r="AZ58" i="15463"/>
  <c r="BA58" i="15463"/>
  <c r="BB58" i="15463"/>
  <c r="BC58" i="15463"/>
  <c r="BD58" i="15463"/>
  <c r="BE58" i="15463"/>
  <c r="BF58" i="15463"/>
  <c r="BG58" i="15463"/>
  <c r="BH58" i="15463"/>
  <c r="BI58" i="15463"/>
  <c r="BJ58" i="15463"/>
  <c r="BK58" i="15463"/>
  <c r="BL58" i="15463"/>
  <c r="BM58" i="15463"/>
  <c r="BN58" i="15463"/>
  <c r="BO58" i="15463"/>
  <c r="BP58" i="15463"/>
  <c r="BQ58" i="15463"/>
  <c r="BR58" i="15463"/>
  <c r="BS58" i="15463"/>
  <c r="BU58" i="15463"/>
  <c r="BV58" i="15463"/>
  <c r="BW58" i="15463"/>
  <c r="BX58" i="15463"/>
  <c r="BY58" i="15463"/>
  <c r="BZ58" i="15463"/>
  <c r="CA58" i="15463"/>
  <c r="CB58" i="15463"/>
  <c r="CC58" i="15463"/>
  <c r="CD58" i="15463"/>
  <c r="CE58" i="15463"/>
  <c r="CF58" i="15463"/>
  <c r="CG58" i="15463"/>
  <c r="CH58" i="15463"/>
  <c r="CI58" i="15463"/>
  <c r="CJ58" i="15463"/>
  <c r="CK58" i="15463"/>
  <c r="CL58" i="15463"/>
  <c r="CM58" i="15463"/>
  <c r="CN58" i="15463"/>
  <c r="CO58" i="15463"/>
  <c r="CQ58" i="15463"/>
  <c r="CR58" i="15463"/>
  <c r="CS58" i="15463"/>
  <c r="CT58" i="15463"/>
  <c r="CU58" i="15463"/>
  <c r="CV58" i="15463"/>
  <c r="CW58" i="15463"/>
  <c r="CX58" i="15463"/>
  <c r="CY58" i="15463"/>
  <c r="CZ58" i="15463"/>
  <c r="DA58" i="15463"/>
  <c r="DB58" i="15463"/>
  <c r="DC58" i="15463"/>
  <c r="DD58" i="15463"/>
  <c r="DE58" i="15463"/>
  <c r="DF58" i="15463"/>
  <c r="DG58" i="15463"/>
  <c r="DH58" i="15463"/>
  <c r="DI58" i="15463"/>
  <c r="DJ58" i="15463"/>
  <c r="DK58" i="15463"/>
  <c r="DL58" i="15463"/>
  <c r="DM58" i="15463"/>
  <c r="EL58" i="15463"/>
  <c r="Z59" i="15463"/>
  <c r="AU59" i="15463"/>
  <c r="BS59" i="15463"/>
  <c r="CO59" i="15463"/>
  <c r="DM59" i="15463"/>
  <c r="EL59" i="15463"/>
  <c r="Z60" i="15463"/>
  <c r="AU60" i="15463"/>
  <c r="BS60" i="15463"/>
  <c r="CO60" i="15463"/>
  <c r="DM60" i="15463"/>
  <c r="EL60" i="15463"/>
  <c r="Z61" i="15463"/>
  <c r="AU61" i="15463"/>
  <c r="BS61" i="15463"/>
  <c r="CO61" i="15463"/>
  <c r="DM61" i="15463"/>
  <c r="EL61" i="15463"/>
  <c r="Z62" i="15463"/>
  <c r="AU62" i="15463"/>
  <c r="BS62" i="15463"/>
  <c r="CO62" i="15463"/>
  <c r="DM62" i="15463"/>
  <c r="EL62" i="15463"/>
  <c r="Z63" i="15463"/>
  <c r="AU63" i="15463"/>
  <c r="BS63" i="15463"/>
  <c r="CO63" i="15463"/>
  <c r="DM63" i="15463"/>
  <c r="EL63" i="15463"/>
  <c r="E67" i="15463"/>
  <c r="F67" i="15463"/>
  <c r="G67" i="15463"/>
  <c r="H67" i="15463"/>
  <c r="I67" i="15463"/>
  <c r="J67" i="15463"/>
  <c r="K67" i="15463"/>
  <c r="L67" i="15463"/>
  <c r="M67" i="15463"/>
  <c r="N67" i="15463"/>
  <c r="O67" i="15463"/>
  <c r="P67" i="15463"/>
  <c r="Q67" i="15463"/>
  <c r="R67" i="15463"/>
  <c r="S67" i="15463"/>
  <c r="T67" i="15463"/>
  <c r="U67" i="15463"/>
  <c r="V67" i="15463"/>
  <c r="W67" i="15463"/>
  <c r="X67" i="15463"/>
  <c r="Y67" i="15463"/>
  <c r="Z67" i="15463"/>
  <c r="AB67" i="15463"/>
  <c r="AC67" i="15463"/>
  <c r="AD67" i="15463"/>
  <c r="AE67" i="15463"/>
  <c r="AF67" i="15463"/>
  <c r="AG67" i="15463"/>
  <c r="AH67" i="15463"/>
  <c r="AI67" i="15463"/>
  <c r="AJ67" i="15463"/>
  <c r="AK67" i="15463"/>
  <c r="AL67" i="15463"/>
  <c r="AM67" i="15463"/>
  <c r="AN67" i="15463"/>
  <c r="AO67" i="15463"/>
  <c r="AP67" i="15463"/>
  <c r="AQ67" i="15463"/>
  <c r="AR67" i="15463"/>
  <c r="AS67" i="15463"/>
  <c r="AT67" i="15463"/>
  <c r="AU67" i="15463"/>
  <c r="AW67" i="15463"/>
  <c r="AX67" i="15463"/>
  <c r="AY67" i="15463"/>
  <c r="AZ67" i="15463"/>
  <c r="BA67" i="15463"/>
  <c r="BB67" i="15463"/>
  <c r="BC67" i="15463"/>
  <c r="BD67" i="15463"/>
  <c r="BE67" i="15463"/>
  <c r="BF67" i="15463"/>
  <c r="BG67" i="15463"/>
  <c r="BH67" i="15463"/>
  <c r="BI67" i="15463"/>
  <c r="BJ67" i="15463"/>
  <c r="BK67" i="15463"/>
  <c r="BL67" i="15463"/>
  <c r="BM67" i="15463"/>
  <c r="BN67" i="15463"/>
  <c r="BO67" i="15463"/>
  <c r="BP67" i="15463"/>
  <c r="BQ67" i="15463"/>
  <c r="BR67" i="15463"/>
  <c r="BS67" i="15463"/>
  <c r="BU67" i="15463"/>
  <c r="BV67" i="15463"/>
  <c r="BW67" i="15463"/>
  <c r="BX67" i="15463"/>
  <c r="BY67" i="15463"/>
  <c r="BZ67" i="15463"/>
  <c r="CA67" i="15463"/>
  <c r="CB67" i="15463"/>
  <c r="CC67" i="15463"/>
  <c r="CD67" i="15463"/>
  <c r="CE67" i="15463"/>
  <c r="CF67" i="15463"/>
  <c r="CG67" i="15463"/>
  <c r="CH67" i="15463"/>
  <c r="CI67" i="15463"/>
  <c r="CJ67" i="15463"/>
  <c r="CK67" i="15463"/>
  <c r="CL67" i="15463"/>
  <c r="CM67" i="15463"/>
  <c r="CN67" i="15463"/>
  <c r="CO67" i="15463"/>
  <c r="CQ67" i="15463"/>
  <c r="CR67" i="15463"/>
  <c r="CS67" i="15463"/>
  <c r="CT67" i="15463"/>
  <c r="CU67" i="15463"/>
  <c r="CV67" i="15463"/>
  <c r="CW67" i="15463"/>
  <c r="CX67" i="15463"/>
  <c r="CY67" i="15463"/>
  <c r="CZ67" i="15463"/>
  <c r="DA67" i="15463"/>
  <c r="DB67" i="15463"/>
  <c r="DC67" i="15463"/>
  <c r="DD67" i="15463"/>
  <c r="DE67" i="15463"/>
  <c r="DF67" i="15463"/>
  <c r="DG67" i="15463"/>
  <c r="DH67" i="15463"/>
  <c r="DI67" i="15463"/>
  <c r="DJ67" i="15463"/>
  <c r="DK67" i="15463"/>
  <c r="DL67" i="15463"/>
  <c r="DM67" i="15463"/>
  <c r="DO67" i="15463"/>
  <c r="DP67" i="15463"/>
  <c r="DQ67" i="15463"/>
  <c r="DR67" i="15463"/>
  <c r="DS67" i="15463"/>
  <c r="DT67" i="15463"/>
  <c r="DU67" i="15463"/>
  <c r="DV67" i="15463"/>
  <c r="DW67" i="15463"/>
  <c r="DX67" i="15463"/>
  <c r="DY67" i="15463"/>
  <c r="DZ67" i="15463"/>
  <c r="EA67" i="15463"/>
  <c r="EB67" i="15463"/>
  <c r="EC67" i="15463"/>
  <c r="ED67" i="15463"/>
  <c r="EE67" i="15463"/>
  <c r="EF67" i="15463"/>
  <c r="EG67" i="15463"/>
  <c r="EH67" i="15463"/>
  <c r="EI67" i="15463"/>
  <c r="EJ67" i="15463"/>
  <c r="EL67" i="15463"/>
  <c r="Z68" i="15463"/>
  <c r="AU68" i="15463"/>
  <c r="BS68" i="15463"/>
  <c r="CO68" i="15463"/>
  <c r="DM68" i="15463"/>
  <c r="EL68" i="15463"/>
  <c r="Z69" i="15463"/>
  <c r="AU69" i="15463"/>
  <c r="BS69" i="15463"/>
  <c r="CO69" i="15463"/>
  <c r="DM69" i="15463"/>
  <c r="EL69" i="15463"/>
  <c r="Z70" i="15463"/>
  <c r="BS70" i="15463"/>
  <c r="CO70" i="15463"/>
  <c r="DM70" i="15463"/>
  <c r="EL70" i="15463"/>
  <c r="Z71" i="15463"/>
  <c r="AU71" i="15463"/>
  <c r="BS71" i="15463"/>
  <c r="CO71" i="15463"/>
  <c r="DM71" i="15463"/>
  <c r="EL71" i="15463"/>
  <c r="Z72" i="15463"/>
  <c r="AU72" i="15463"/>
  <c r="BS72" i="15463"/>
  <c r="CO72" i="15463"/>
  <c r="DM72" i="15463"/>
  <c r="EL72" i="15463"/>
  <c r="Z73" i="15463"/>
  <c r="BS73" i="15463"/>
  <c r="CO73" i="15463"/>
  <c r="DM73" i="15463"/>
  <c r="EL73" i="15463"/>
  <c r="Z74" i="15463"/>
  <c r="AU74" i="15463"/>
  <c r="BS74" i="15463"/>
  <c r="CO74" i="15463"/>
  <c r="DM74" i="15463"/>
  <c r="EL74" i="15463"/>
  <c r="Z75" i="15463"/>
  <c r="AU75" i="15463"/>
  <c r="BS75" i="15463"/>
  <c r="CO75" i="15463"/>
  <c r="DM75" i="15463"/>
  <c r="EL75" i="15463"/>
  <c r="E76" i="15463"/>
  <c r="F76" i="15463"/>
  <c r="G76" i="15463"/>
  <c r="H76" i="15463"/>
  <c r="I76" i="15463"/>
  <c r="J76" i="15463"/>
  <c r="K76" i="15463"/>
  <c r="L76" i="15463"/>
  <c r="M76" i="15463"/>
  <c r="N76" i="15463"/>
  <c r="O76" i="15463"/>
  <c r="P76" i="15463"/>
  <c r="Q76" i="15463"/>
  <c r="R76" i="15463"/>
  <c r="S76" i="15463"/>
  <c r="T76" i="15463"/>
  <c r="U76" i="15463"/>
  <c r="V76" i="15463"/>
  <c r="W76" i="15463"/>
  <c r="X76" i="15463"/>
  <c r="Y76" i="15463"/>
  <c r="Z76" i="15463"/>
  <c r="AB76" i="15463"/>
  <c r="AC76" i="15463"/>
  <c r="AD76" i="15463"/>
  <c r="AE76" i="15463"/>
  <c r="AF76" i="15463"/>
  <c r="AG76" i="15463"/>
  <c r="AH76" i="15463"/>
  <c r="AI76" i="15463"/>
  <c r="AJ76" i="15463"/>
  <c r="AK76" i="15463"/>
  <c r="AL76" i="15463"/>
  <c r="AM76" i="15463"/>
  <c r="AN76" i="15463"/>
  <c r="AO76" i="15463"/>
  <c r="AP76" i="15463"/>
  <c r="AQ76" i="15463"/>
  <c r="AR76" i="15463"/>
  <c r="AS76" i="15463"/>
  <c r="AT76" i="15463"/>
  <c r="AU76" i="15463"/>
  <c r="AW76" i="15463"/>
  <c r="AX76" i="15463"/>
  <c r="AY76" i="15463"/>
  <c r="AZ76" i="15463"/>
  <c r="BA76" i="15463"/>
  <c r="BB76" i="15463"/>
  <c r="BC76" i="15463"/>
  <c r="BD76" i="15463"/>
  <c r="BE76" i="15463"/>
  <c r="BF76" i="15463"/>
  <c r="BG76" i="15463"/>
  <c r="BH76" i="15463"/>
  <c r="BI76" i="15463"/>
  <c r="BJ76" i="15463"/>
  <c r="BK76" i="15463"/>
  <c r="BL76" i="15463"/>
  <c r="BM76" i="15463"/>
  <c r="BN76" i="15463"/>
  <c r="BO76" i="15463"/>
  <c r="BP76" i="15463"/>
  <c r="BQ76" i="15463"/>
  <c r="BR76" i="15463"/>
  <c r="BS76" i="15463"/>
  <c r="BU76" i="15463"/>
  <c r="BV76" i="15463"/>
  <c r="BW76" i="15463"/>
  <c r="BX76" i="15463"/>
  <c r="BY76" i="15463"/>
  <c r="BZ76" i="15463"/>
  <c r="CA76" i="15463"/>
  <c r="CB76" i="15463"/>
  <c r="CC76" i="15463"/>
  <c r="CD76" i="15463"/>
  <c r="CE76" i="15463"/>
  <c r="CF76" i="15463"/>
  <c r="CG76" i="15463"/>
  <c r="CH76" i="15463"/>
  <c r="CI76" i="15463"/>
  <c r="CJ76" i="15463"/>
  <c r="CK76" i="15463"/>
  <c r="CL76" i="15463"/>
  <c r="CM76" i="15463"/>
  <c r="CN76" i="15463"/>
  <c r="CO76" i="15463"/>
  <c r="CQ76" i="15463"/>
  <c r="CR76" i="15463"/>
  <c r="CS76" i="15463"/>
  <c r="CT76" i="15463"/>
  <c r="CU76" i="15463"/>
  <c r="CV76" i="15463"/>
  <c r="CW76" i="15463"/>
  <c r="CX76" i="15463"/>
  <c r="CY76" i="15463"/>
  <c r="CZ76" i="15463"/>
  <c r="DA76" i="15463"/>
  <c r="DB76" i="15463"/>
  <c r="DC76" i="15463"/>
  <c r="DD76" i="15463"/>
  <c r="DE76" i="15463"/>
  <c r="DF76" i="15463"/>
  <c r="DG76" i="15463"/>
  <c r="DH76" i="15463"/>
  <c r="DI76" i="15463"/>
  <c r="DJ76" i="15463"/>
  <c r="DK76" i="15463"/>
  <c r="DL76" i="15463"/>
  <c r="DM76" i="15463"/>
  <c r="EL76" i="15463"/>
  <c r="Z77" i="15463"/>
  <c r="AU77" i="15463"/>
  <c r="BS77" i="15463"/>
  <c r="CO77" i="15463"/>
  <c r="DM77" i="15463"/>
  <c r="EL77" i="15463"/>
  <c r="Z78" i="15463"/>
  <c r="AU78" i="15463"/>
  <c r="BS78" i="15463"/>
  <c r="CO78" i="15463"/>
  <c r="DM78" i="15463"/>
  <c r="EL78" i="15463"/>
  <c r="Z79" i="15463"/>
  <c r="AU79" i="15463"/>
  <c r="BS79" i="15463"/>
  <c r="CO79" i="15463"/>
  <c r="DM79" i="15463"/>
  <c r="EL79" i="15463"/>
  <c r="E83" i="15463"/>
  <c r="F83" i="15463"/>
  <c r="G83" i="15463"/>
  <c r="H83" i="15463"/>
  <c r="I83" i="15463"/>
  <c r="J83" i="15463"/>
  <c r="K83" i="15463"/>
  <c r="L83" i="15463"/>
  <c r="M83" i="15463"/>
  <c r="N83" i="15463"/>
  <c r="O83" i="15463"/>
  <c r="P83" i="15463"/>
  <c r="Q83" i="15463"/>
  <c r="R83" i="15463"/>
  <c r="S83" i="15463"/>
  <c r="T83" i="15463"/>
  <c r="U83" i="15463"/>
  <c r="V83" i="15463"/>
  <c r="W83" i="15463"/>
  <c r="X83" i="15463"/>
  <c r="Y83" i="15463"/>
  <c r="Z83" i="15463"/>
  <c r="AB83" i="15463"/>
  <c r="AC83" i="15463"/>
  <c r="AD83" i="15463"/>
  <c r="AE83" i="15463"/>
  <c r="AF83" i="15463"/>
  <c r="AG83" i="15463"/>
  <c r="AH83" i="15463"/>
  <c r="AI83" i="15463"/>
  <c r="AJ83" i="15463"/>
  <c r="AK83" i="15463"/>
  <c r="AL83" i="15463"/>
  <c r="AM83" i="15463"/>
  <c r="AN83" i="15463"/>
  <c r="AO83" i="15463"/>
  <c r="AP83" i="15463"/>
  <c r="AQ83" i="15463"/>
  <c r="AR83" i="15463"/>
  <c r="AS83" i="15463"/>
  <c r="AT83" i="15463"/>
  <c r="AU83" i="15463"/>
  <c r="AW83" i="15463"/>
  <c r="AX83" i="15463"/>
  <c r="AY83" i="15463"/>
  <c r="AZ83" i="15463"/>
  <c r="BA83" i="15463"/>
  <c r="BB83" i="15463"/>
  <c r="BC83" i="15463"/>
  <c r="BD83" i="15463"/>
  <c r="BE83" i="15463"/>
  <c r="BF83" i="15463"/>
  <c r="BG83" i="15463"/>
  <c r="BH83" i="15463"/>
  <c r="BI83" i="15463"/>
  <c r="BJ83" i="15463"/>
  <c r="BK83" i="15463"/>
  <c r="BL83" i="15463"/>
  <c r="BM83" i="15463"/>
  <c r="BN83" i="15463"/>
  <c r="BO83" i="15463"/>
  <c r="BP83" i="15463"/>
  <c r="BQ83" i="15463"/>
  <c r="BR83" i="15463"/>
  <c r="BS83" i="15463"/>
  <c r="BU83" i="15463"/>
  <c r="BV83" i="15463"/>
  <c r="BW83" i="15463"/>
  <c r="BX83" i="15463"/>
  <c r="BY83" i="15463"/>
  <c r="BZ83" i="15463"/>
  <c r="CA83" i="15463"/>
  <c r="CB83" i="15463"/>
  <c r="CC83" i="15463"/>
  <c r="CD83" i="15463"/>
  <c r="CE83" i="15463"/>
  <c r="CF83" i="15463"/>
  <c r="CG83" i="15463"/>
  <c r="CH83" i="15463"/>
  <c r="CI83" i="15463"/>
  <c r="CJ83" i="15463"/>
  <c r="CK83" i="15463"/>
  <c r="CL83" i="15463"/>
  <c r="CM83" i="15463"/>
  <c r="CN83" i="15463"/>
  <c r="CO83" i="15463"/>
  <c r="CQ83" i="15463"/>
  <c r="CR83" i="15463"/>
  <c r="CS83" i="15463"/>
  <c r="CT83" i="15463"/>
  <c r="CU83" i="15463"/>
  <c r="CV83" i="15463"/>
  <c r="CW83" i="15463"/>
  <c r="CX83" i="15463"/>
  <c r="CY83" i="15463"/>
  <c r="CZ83" i="15463"/>
  <c r="DA83" i="15463"/>
  <c r="DB83" i="15463"/>
  <c r="DC83" i="15463"/>
  <c r="DD83" i="15463"/>
  <c r="DE83" i="15463"/>
  <c r="DF83" i="15463"/>
  <c r="DG83" i="15463"/>
  <c r="DH83" i="15463"/>
  <c r="DI83" i="15463"/>
  <c r="DJ83" i="15463"/>
  <c r="DK83" i="15463"/>
  <c r="DL83" i="15463"/>
  <c r="DM83" i="15463"/>
  <c r="DO83" i="15463"/>
  <c r="DP83" i="15463"/>
  <c r="DQ83" i="15463"/>
  <c r="DR83" i="15463"/>
  <c r="DS83" i="15463"/>
  <c r="DT83" i="15463"/>
  <c r="DU83" i="15463"/>
  <c r="DV83" i="15463"/>
  <c r="DW83" i="15463"/>
  <c r="DX83" i="15463"/>
  <c r="DY83" i="15463"/>
  <c r="DZ83" i="15463"/>
  <c r="EA83" i="15463"/>
  <c r="EB83" i="15463"/>
  <c r="EC83" i="15463"/>
  <c r="ED83" i="15463"/>
  <c r="EE83" i="15463"/>
  <c r="EF83" i="15463"/>
  <c r="EG83" i="15463"/>
  <c r="EH83" i="15463"/>
  <c r="EI83" i="15463"/>
  <c r="EJ83" i="15463"/>
  <c r="EL83" i="15463"/>
  <c r="Z84" i="15463"/>
  <c r="AU84" i="15463"/>
  <c r="BS84" i="15463"/>
  <c r="CO84" i="15463"/>
  <c r="DM84" i="15463"/>
  <c r="EL84" i="15463"/>
  <c r="Z85" i="15463"/>
  <c r="AU85" i="15463"/>
  <c r="BS85" i="15463"/>
  <c r="CO85" i="15463"/>
  <c r="DM85" i="15463"/>
  <c r="EL85" i="15463"/>
  <c r="Z86" i="15463"/>
  <c r="AU86" i="15463"/>
  <c r="BS86" i="15463"/>
  <c r="CO86" i="15463"/>
  <c r="DM86" i="15463"/>
  <c r="EL86" i="15463"/>
  <c r="Z87" i="15463"/>
  <c r="AU87" i="15463"/>
  <c r="BS87" i="15463"/>
  <c r="CO87" i="15463"/>
  <c r="DM87" i="15463"/>
  <c r="EL87" i="15463"/>
  <c r="Z88" i="15463"/>
  <c r="AU88" i="15463"/>
  <c r="BS88" i="15463"/>
  <c r="CO88" i="15463"/>
  <c r="DM88" i="15463"/>
  <c r="EL88" i="15463"/>
  <c r="Z89" i="15463"/>
  <c r="AU89" i="15463"/>
  <c r="BS89" i="15463"/>
  <c r="CO89" i="15463"/>
  <c r="DM89" i="15463"/>
  <c r="EL89" i="15463"/>
  <c r="Z90" i="15463"/>
  <c r="AU90" i="15463"/>
  <c r="BS90" i="15463"/>
  <c r="CO90" i="15463"/>
  <c r="DM90" i="15463"/>
  <c r="EL90" i="15463"/>
  <c r="Z91" i="15463"/>
  <c r="AU91" i="15463"/>
  <c r="BS91" i="15463"/>
  <c r="CO91" i="15463"/>
  <c r="DM91" i="15463"/>
  <c r="EL91" i="15463"/>
  <c r="Z92" i="15463"/>
  <c r="AU92" i="15463"/>
  <c r="BS92" i="15463"/>
  <c r="CO92" i="15463"/>
  <c r="DM92" i="15463"/>
  <c r="EL92" i="15463"/>
  <c r="Z93" i="15463"/>
  <c r="AU93" i="15463"/>
  <c r="BS93" i="15463"/>
  <c r="CO93" i="15463"/>
  <c r="DM93" i="15463"/>
  <c r="EL93" i="15463"/>
  <c r="Z94" i="15463"/>
  <c r="AU94" i="15463"/>
  <c r="BS94" i="15463"/>
  <c r="CO94" i="15463"/>
  <c r="DM94" i="15463"/>
  <c r="EL94" i="15463"/>
  <c r="Z95" i="15463"/>
  <c r="AU95" i="15463"/>
  <c r="BS95" i="15463"/>
  <c r="CO95" i="15463"/>
  <c r="DM95" i="15463"/>
  <c r="EL95" i="15463"/>
  <c r="Z96" i="15463"/>
  <c r="AU96" i="15463"/>
  <c r="BS96" i="15463"/>
  <c r="BW96" i="15463"/>
  <c r="CO96" i="15463"/>
  <c r="DM96" i="15463"/>
  <c r="EL96" i="15463"/>
  <c r="Z97" i="15463"/>
  <c r="AU97" i="15463"/>
  <c r="BS97" i="15463"/>
  <c r="CO97" i="15463"/>
  <c r="DM97" i="15463"/>
  <c r="EL97" i="15463"/>
  <c r="Z98" i="15463"/>
  <c r="AU98" i="15463"/>
  <c r="BS98" i="15463"/>
  <c r="BW98" i="15463"/>
  <c r="CO98" i="15463"/>
  <c r="DM98" i="15463"/>
  <c r="EL98" i="15463"/>
  <c r="E102" i="15463"/>
  <c r="F102" i="15463"/>
  <c r="G102" i="15463"/>
  <c r="H102" i="15463"/>
  <c r="I102" i="15463"/>
  <c r="J102" i="15463"/>
  <c r="K102" i="15463"/>
  <c r="L102" i="15463"/>
  <c r="M102" i="15463"/>
  <c r="N102" i="15463"/>
  <c r="O102" i="15463"/>
  <c r="P102" i="15463"/>
  <c r="Q102" i="15463"/>
  <c r="R102" i="15463"/>
  <c r="S102" i="15463"/>
  <c r="T102" i="15463"/>
  <c r="U102" i="15463"/>
  <c r="V102" i="15463"/>
  <c r="W102" i="15463"/>
  <c r="X102" i="15463"/>
  <c r="Y102" i="15463"/>
  <c r="Z102" i="15463"/>
  <c r="AB102" i="15463"/>
  <c r="AC102" i="15463"/>
  <c r="AD102" i="15463"/>
  <c r="AE102" i="15463"/>
  <c r="AF102" i="15463"/>
  <c r="AG102" i="15463"/>
  <c r="AH102" i="15463"/>
  <c r="AI102" i="15463"/>
  <c r="AJ102" i="15463"/>
  <c r="AK102" i="15463"/>
  <c r="AL102" i="15463"/>
  <c r="AM102" i="15463"/>
  <c r="AN102" i="15463"/>
  <c r="AO102" i="15463"/>
  <c r="AP102" i="15463"/>
  <c r="AQ102" i="15463"/>
  <c r="AR102" i="15463"/>
  <c r="AS102" i="15463"/>
  <c r="AT102" i="15463"/>
  <c r="AU102" i="15463"/>
  <c r="AW102" i="15463"/>
  <c r="AX102" i="15463"/>
  <c r="AY102" i="15463"/>
  <c r="AZ102" i="15463"/>
  <c r="BA102" i="15463"/>
  <c r="BB102" i="15463"/>
  <c r="BC102" i="15463"/>
  <c r="BD102" i="15463"/>
  <c r="BE102" i="15463"/>
  <c r="BF102" i="15463"/>
  <c r="BG102" i="15463"/>
  <c r="BH102" i="15463"/>
  <c r="BI102" i="15463"/>
  <c r="BJ102" i="15463"/>
  <c r="BK102" i="15463"/>
  <c r="BL102" i="15463"/>
  <c r="BM102" i="15463"/>
  <c r="BN102" i="15463"/>
  <c r="BO102" i="15463"/>
  <c r="BP102" i="15463"/>
  <c r="BQ102" i="15463"/>
  <c r="BR102" i="15463"/>
  <c r="BS102" i="15463"/>
  <c r="BU102" i="15463"/>
  <c r="BV102" i="15463"/>
  <c r="BW102" i="15463"/>
  <c r="BX102" i="15463"/>
  <c r="BY102" i="15463"/>
  <c r="BZ102" i="15463"/>
  <c r="CA102" i="15463"/>
  <c r="CB102" i="15463"/>
  <c r="CC102" i="15463"/>
  <c r="CD102" i="15463"/>
  <c r="CE102" i="15463"/>
  <c r="CF102" i="15463"/>
  <c r="CG102" i="15463"/>
  <c r="CH102" i="15463"/>
  <c r="CI102" i="15463"/>
  <c r="CJ102" i="15463"/>
  <c r="CK102" i="15463"/>
  <c r="CL102" i="15463"/>
  <c r="CM102" i="15463"/>
  <c r="CN102" i="15463"/>
  <c r="CO102" i="15463"/>
  <c r="CQ102" i="15463"/>
  <c r="CR102" i="15463"/>
  <c r="CS102" i="15463"/>
  <c r="CT102" i="15463"/>
  <c r="CU102" i="15463"/>
  <c r="CV102" i="15463"/>
  <c r="CW102" i="15463"/>
  <c r="CX102" i="15463"/>
  <c r="CY102" i="15463"/>
  <c r="CZ102" i="15463"/>
  <c r="DA102" i="15463"/>
  <c r="DB102" i="15463"/>
  <c r="DC102" i="15463"/>
  <c r="DD102" i="15463"/>
  <c r="DE102" i="15463"/>
  <c r="DF102" i="15463"/>
  <c r="DG102" i="15463"/>
  <c r="DH102" i="15463"/>
  <c r="DI102" i="15463"/>
  <c r="DJ102" i="15463"/>
  <c r="DK102" i="15463"/>
  <c r="DL102" i="15463"/>
  <c r="DM102" i="15463"/>
  <c r="DO102" i="15463"/>
  <c r="DP102" i="15463"/>
  <c r="DQ102" i="15463"/>
  <c r="DR102" i="15463"/>
  <c r="DS102" i="15463"/>
  <c r="DT102" i="15463"/>
  <c r="DU102" i="15463"/>
  <c r="DV102" i="15463"/>
  <c r="DW102" i="15463"/>
  <c r="DX102" i="15463"/>
  <c r="DY102" i="15463"/>
  <c r="DZ102" i="15463"/>
  <c r="EA102" i="15463"/>
  <c r="EB102" i="15463"/>
  <c r="EC102" i="15463"/>
  <c r="ED102" i="15463"/>
  <c r="EE102" i="15463"/>
  <c r="EF102" i="15463"/>
  <c r="EG102" i="15463"/>
  <c r="EH102" i="15463"/>
  <c r="EI102" i="15463"/>
  <c r="EJ102" i="15463"/>
  <c r="EL102" i="15463"/>
  <c r="Z103" i="15463"/>
  <c r="AU103" i="15463"/>
  <c r="BS103" i="15463"/>
  <c r="CO103" i="15463"/>
  <c r="DM103" i="15463"/>
  <c r="EL103" i="15463"/>
  <c r="Z104" i="15463"/>
  <c r="AU104" i="15463"/>
  <c r="BS104" i="15463"/>
  <c r="CO104" i="15463"/>
  <c r="DM104" i="15463"/>
  <c r="EL104" i="15463"/>
  <c r="Z105" i="15463"/>
  <c r="AU105" i="15463"/>
  <c r="BS105" i="15463"/>
  <c r="CO105" i="15463"/>
  <c r="DM105" i="15463"/>
  <c r="EL105" i="15463"/>
  <c r="Z106" i="15463"/>
  <c r="AU106" i="15463"/>
  <c r="BR106" i="15463"/>
  <c r="BS106" i="15463"/>
  <c r="CO106" i="15463"/>
  <c r="DM106" i="15463"/>
  <c r="DO106" i="15463"/>
  <c r="EL106" i="15463"/>
  <c r="Z107" i="15463"/>
  <c r="AU107" i="15463"/>
  <c r="BS107" i="15463"/>
  <c r="CO107" i="15463"/>
  <c r="DM107" i="15463"/>
  <c r="DO107" i="15463"/>
  <c r="EL107" i="15463"/>
  <c r="Z108" i="15463"/>
  <c r="AU108" i="15463"/>
  <c r="BS108" i="15463"/>
  <c r="CO108" i="15463"/>
  <c r="DM108" i="15463"/>
  <c r="EL108" i="15463"/>
  <c r="Z109" i="15463"/>
  <c r="AU109" i="15463"/>
  <c r="BS109" i="15463"/>
  <c r="CO109" i="15463"/>
  <c r="DM109" i="15463"/>
  <c r="DO109" i="15463"/>
  <c r="EL109" i="15463"/>
  <c r="E112" i="15463"/>
  <c r="F112" i="15463"/>
  <c r="G112" i="15463"/>
  <c r="H112" i="15463"/>
  <c r="I112" i="15463"/>
  <c r="J112" i="15463"/>
  <c r="K112" i="15463"/>
  <c r="L112" i="15463"/>
  <c r="M112" i="15463"/>
  <c r="N112" i="15463"/>
  <c r="O112" i="15463"/>
  <c r="P112" i="15463"/>
  <c r="Q112" i="15463"/>
  <c r="R112" i="15463"/>
  <c r="S112" i="15463"/>
  <c r="T112" i="15463"/>
  <c r="U112" i="15463"/>
  <c r="V112" i="15463"/>
  <c r="W112" i="15463"/>
  <c r="X112" i="15463"/>
  <c r="Y112" i="15463"/>
  <c r="Z112" i="15463"/>
  <c r="AB112" i="15463"/>
  <c r="AC112" i="15463"/>
  <c r="AD112" i="15463"/>
  <c r="AE112" i="15463"/>
  <c r="AF112" i="15463"/>
  <c r="AG112" i="15463"/>
  <c r="AH112" i="15463"/>
  <c r="AI112" i="15463"/>
  <c r="AJ112" i="15463"/>
  <c r="AK112" i="15463"/>
  <c r="AL112" i="15463"/>
  <c r="AM112" i="15463"/>
  <c r="AN112" i="15463"/>
  <c r="AO112" i="15463"/>
  <c r="AP112" i="15463"/>
  <c r="AQ112" i="15463"/>
  <c r="AR112" i="15463"/>
  <c r="AS112" i="15463"/>
  <c r="AT112" i="15463"/>
  <c r="AU112" i="15463"/>
  <c r="AW112" i="15463"/>
  <c r="AX112" i="15463"/>
  <c r="AY112" i="15463"/>
  <c r="AZ112" i="15463"/>
  <c r="BA112" i="15463"/>
  <c r="BB112" i="15463"/>
  <c r="BC112" i="15463"/>
  <c r="BD112" i="15463"/>
  <c r="BE112" i="15463"/>
  <c r="BF112" i="15463"/>
  <c r="BG112" i="15463"/>
  <c r="BH112" i="15463"/>
  <c r="BI112" i="15463"/>
  <c r="BJ112" i="15463"/>
  <c r="BK112" i="15463"/>
  <c r="BL112" i="15463"/>
  <c r="BM112" i="15463"/>
  <c r="BN112" i="15463"/>
  <c r="BO112" i="15463"/>
  <c r="BP112" i="15463"/>
  <c r="BQ112" i="15463"/>
  <c r="BR112" i="15463"/>
  <c r="BS112" i="15463"/>
  <c r="BU112" i="15463"/>
  <c r="BV112" i="15463"/>
  <c r="BW112" i="15463"/>
  <c r="BX112" i="15463"/>
  <c r="BY112" i="15463"/>
  <c r="BZ112" i="15463"/>
  <c r="CA112" i="15463"/>
  <c r="CB112" i="15463"/>
  <c r="CC112" i="15463"/>
  <c r="CD112" i="15463"/>
  <c r="CE112" i="15463"/>
  <c r="CF112" i="15463"/>
  <c r="CG112" i="15463"/>
  <c r="CH112" i="15463"/>
  <c r="CI112" i="15463"/>
  <c r="CJ112" i="15463"/>
  <c r="CK112" i="15463"/>
  <c r="CL112" i="15463"/>
  <c r="CM112" i="15463"/>
  <c r="CN112" i="15463"/>
  <c r="CO112" i="15463"/>
  <c r="CQ112" i="15463"/>
  <c r="CR112" i="15463"/>
  <c r="CS112" i="15463"/>
  <c r="CT112" i="15463"/>
  <c r="CU112" i="15463"/>
  <c r="CV112" i="15463"/>
  <c r="CW112" i="15463"/>
  <c r="CX112" i="15463"/>
  <c r="CY112" i="15463"/>
  <c r="CZ112" i="15463"/>
  <c r="DA112" i="15463"/>
  <c r="DB112" i="15463"/>
  <c r="DC112" i="15463"/>
  <c r="DD112" i="15463"/>
  <c r="DE112" i="15463"/>
  <c r="DF112" i="15463"/>
  <c r="DG112" i="15463"/>
  <c r="DH112" i="15463"/>
  <c r="DI112" i="15463"/>
  <c r="DJ112" i="15463"/>
  <c r="DK112" i="15463"/>
  <c r="DL112" i="15463"/>
  <c r="DM112" i="15463"/>
  <c r="DN112" i="15463"/>
  <c r="DO112" i="15463"/>
  <c r="DP112" i="15463"/>
  <c r="DQ112" i="15463"/>
  <c r="DR112" i="15463"/>
  <c r="DS112" i="15463"/>
  <c r="DT112" i="15463"/>
  <c r="DU112" i="15463"/>
  <c r="DV112" i="15463"/>
  <c r="DW112" i="15463"/>
  <c r="DX112" i="15463"/>
  <c r="DY112" i="15463"/>
  <c r="DZ112" i="15463"/>
  <c r="EA112" i="15463"/>
  <c r="EB112" i="15463"/>
  <c r="EC112" i="15463"/>
  <c r="ED112" i="15463"/>
  <c r="EE112" i="15463"/>
  <c r="EF112" i="15463"/>
  <c r="EG112" i="15463"/>
  <c r="EH112" i="15463"/>
  <c r="EI112" i="15463"/>
  <c r="EJ112" i="15463"/>
  <c r="EL112" i="15463"/>
  <c r="Z113" i="15463"/>
  <c r="BS113" i="15463"/>
  <c r="DM113" i="15463"/>
  <c r="EL113" i="15463"/>
  <c r="Z114" i="15463"/>
  <c r="BS114" i="15463"/>
  <c r="DM114" i="15463"/>
  <c r="EL114" i="15463"/>
  <c r="E117" i="15463"/>
  <c r="F117" i="15463"/>
  <c r="G117" i="15463"/>
  <c r="H117" i="15463"/>
  <c r="I117" i="15463"/>
  <c r="J117" i="15463"/>
  <c r="K117" i="15463"/>
  <c r="L117" i="15463"/>
  <c r="M117" i="15463"/>
  <c r="N117" i="15463"/>
  <c r="O117" i="15463"/>
  <c r="P117" i="15463"/>
  <c r="Q117" i="15463"/>
  <c r="R117" i="15463"/>
  <c r="S117" i="15463"/>
  <c r="T117" i="15463"/>
  <c r="U117" i="15463"/>
  <c r="V117" i="15463"/>
  <c r="W117" i="15463"/>
  <c r="X117" i="15463"/>
  <c r="Y117" i="15463"/>
  <c r="Z117" i="15463"/>
  <c r="AB117" i="15463"/>
  <c r="AC117" i="15463"/>
  <c r="AD117" i="15463"/>
  <c r="AE117" i="15463"/>
  <c r="AF117" i="15463"/>
  <c r="AG117" i="15463"/>
  <c r="AH117" i="15463"/>
  <c r="AI117" i="15463"/>
  <c r="AJ117" i="15463"/>
  <c r="AK117" i="15463"/>
  <c r="AL117" i="15463"/>
  <c r="AM117" i="15463"/>
  <c r="AN117" i="15463"/>
  <c r="AO117" i="15463"/>
  <c r="AP117" i="15463"/>
  <c r="AQ117" i="15463"/>
  <c r="AR117" i="15463"/>
  <c r="AS117" i="15463"/>
  <c r="AT117" i="15463"/>
  <c r="AU117" i="15463"/>
  <c r="AW117" i="15463"/>
  <c r="AX117" i="15463"/>
  <c r="AY117" i="15463"/>
  <c r="AZ117" i="15463"/>
  <c r="BA117" i="15463"/>
  <c r="BB117" i="15463"/>
  <c r="BC117" i="15463"/>
  <c r="BD117" i="15463"/>
  <c r="BE117" i="15463"/>
  <c r="BF117" i="15463"/>
  <c r="BG117" i="15463"/>
  <c r="BH117" i="15463"/>
  <c r="BI117" i="15463"/>
  <c r="BJ117" i="15463"/>
  <c r="BK117" i="15463"/>
  <c r="BL117" i="15463"/>
  <c r="BM117" i="15463"/>
  <c r="BN117" i="15463"/>
  <c r="BO117" i="15463"/>
  <c r="BP117" i="15463"/>
  <c r="BQ117" i="15463"/>
  <c r="BR117" i="15463"/>
  <c r="BS117" i="15463"/>
  <c r="BU117" i="15463"/>
  <c r="BV117" i="15463"/>
  <c r="BW117" i="15463"/>
  <c r="BX117" i="15463"/>
  <c r="BY117" i="15463"/>
  <c r="BZ117" i="15463"/>
  <c r="CA117" i="15463"/>
  <c r="CB117" i="15463"/>
  <c r="CC117" i="15463"/>
  <c r="CD117" i="15463"/>
  <c r="CE117" i="15463"/>
  <c r="CF117" i="15463"/>
  <c r="CG117" i="15463"/>
  <c r="CH117" i="15463"/>
  <c r="CI117" i="15463"/>
  <c r="CJ117" i="15463"/>
  <c r="CK117" i="15463"/>
  <c r="CL117" i="15463"/>
  <c r="CM117" i="15463"/>
  <c r="CN117" i="15463"/>
  <c r="CO117" i="15463"/>
  <c r="CQ117" i="15463"/>
  <c r="CR117" i="15463"/>
  <c r="CS117" i="15463"/>
  <c r="CT117" i="15463"/>
  <c r="CU117" i="15463"/>
  <c r="CV117" i="15463"/>
  <c r="CW117" i="15463"/>
  <c r="CX117" i="15463"/>
  <c r="CY117" i="15463"/>
  <c r="CZ117" i="15463"/>
  <c r="DA117" i="15463"/>
  <c r="DB117" i="15463"/>
  <c r="DC117" i="15463"/>
  <c r="DD117" i="15463"/>
  <c r="DE117" i="15463"/>
  <c r="DF117" i="15463"/>
  <c r="DG117" i="15463"/>
  <c r="DH117" i="15463"/>
  <c r="DI117" i="15463"/>
  <c r="DJ117" i="15463"/>
  <c r="DK117" i="15463"/>
  <c r="DL117" i="15463"/>
  <c r="DM117" i="15463"/>
  <c r="DO117" i="15463"/>
  <c r="DP117" i="15463"/>
  <c r="DQ117" i="15463"/>
  <c r="DR117" i="15463"/>
  <c r="DS117" i="15463"/>
  <c r="DT117" i="15463"/>
  <c r="DU117" i="15463"/>
  <c r="DV117" i="15463"/>
  <c r="DW117" i="15463"/>
  <c r="DX117" i="15463"/>
  <c r="DY117" i="15463"/>
  <c r="DZ117" i="15463"/>
  <c r="EA117" i="15463"/>
  <c r="EB117" i="15463"/>
  <c r="EC117" i="15463"/>
  <c r="ED117" i="15463"/>
  <c r="EE117" i="15463"/>
  <c r="EF117" i="15463"/>
  <c r="EG117" i="15463"/>
  <c r="EH117" i="15463"/>
  <c r="EI117" i="15463"/>
  <c r="EJ117" i="15463"/>
  <c r="EL117" i="15463"/>
  <c r="Z118" i="15463"/>
  <c r="AU118" i="15463"/>
  <c r="BS118" i="15463"/>
  <c r="CI118" i="15463"/>
  <c r="CO118" i="15463"/>
  <c r="DM118" i="15463"/>
  <c r="DO118" i="15463"/>
  <c r="EL118" i="15463"/>
  <c r="Z119" i="15463"/>
  <c r="AU119" i="15463"/>
  <c r="BS119" i="15463"/>
  <c r="CO119" i="15463"/>
  <c r="DM119" i="15463"/>
  <c r="EL119" i="15463"/>
  <c r="Z120" i="15463"/>
  <c r="AU120" i="15463"/>
  <c r="BS120" i="15463"/>
  <c r="CO120" i="15463"/>
  <c r="DM120" i="15463"/>
  <c r="EL120" i="15463"/>
  <c r="Z121" i="15463"/>
  <c r="AU121" i="15463"/>
  <c r="BS121" i="15463"/>
  <c r="CO121" i="15463"/>
  <c r="DM121" i="15463"/>
  <c r="EL121" i="15463"/>
  <c r="Z122" i="15463"/>
  <c r="AU122" i="15463"/>
  <c r="BS122" i="15463"/>
  <c r="CI122" i="15463"/>
  <c r="CO122" i="15463"/>
  <c r="DM122" i="15463"/>
  <c r="EL122" i="15463"/>
  <c r="E123" i="15463"/>
  <c r="F123" i="15463"/>
  <c r="G123" i="15463"/>
  <c r="H123" i="15463"/>
  <c r="I123" i="15463"/>
  <c r="J123" i="15463"/>
  <c r="K123" i="15463"/>
  <c r="L123" i="15463"/>
  <c r="M123" i="15463"/>
  <c r="N123" i="15463"/>
  <c r="O123" i="15463"/>
  <c r="P123" i="15463"/>
  <c r="Q123" i="15463"/>
  <c r="R123" i="15463"/>
  <c r="S123" i="15463"/>
  <c r="T123" i="15463"/>
  <c r="U123" i="15463"/>
  <c r="V123" i="15463"/>
  <c r="W123" i="15463"/>
  <c r="X123" i="15463"/>
  <c r="Y123" i="15463"/>
  <c r="Z123" i="15463"/>
  <c r="AB123" i="15463"/>
  <c r="AC123" i="15463"/>
  <c r="AD123" i="15463"/>
  <c r="AE123" i="15463"/>
  <c r="AF123" i="15463"/>
  <c r="AG123" i="15463"/>
  <c r="AH123" i="15463"/>
  <c r="AI123" i="15463"/>
  <c r="AJ123" i="15463"/>
  <c r="AK123" i="15463"/>
  <c r="AL123" i="15463"/>
  <c r="AM123" i="15463"/>
  <c r="AN123" i="15463"/>
  <c r="AO123" i="15463"/>
  <c r="AP123" i="15463"/>
  <c r="AQ123" i="15463"/>
  <c r="AR123" i="15463"/>
  <c r="AS123" i="15463"/>
  <c r="AT123" i="15463"/>
  <c r="AU123" i="15463"/>
  <c r="AW123" i="15463"/>
  <c r="AX123" i="15463"/>
  <c r="AY123" i="15463"/>
  <c r="AZ123" i="15463"/>
  <c r="BA123" i="15463"/>
  <c r="BB123" i="15463"/>
  <c r="BC123" i="15463"/>
  <c r="BD123" i="15463"/>
  <c r="BE123" i="15463"/>
  <c r="BF123" i="15463"/>
  <c r="BG123" i="15463"/>
  <c r="BH123" i="15463"/>
  <c r="BI123" i="15463"/>
  <c r="BJ123" i="15463"/>
  <c r="BK123" i="15463"/>
  <c r="BL123" i="15463"/>
  <c r="BM123" i="15463"/>
  <c r="BN123" i="15463"/>
  <c r="BO123" i="15463"/>
  <c r="BP123" i="15463"/>
  <c r="BQ123" i="15463"/>
  <c r="BR123" i="15463"/>
  <c r="BS123" i="15463"/>
  <c r="BU123" i="15463"/>
  <c r="BV123" i="15463"/>
  <c r="BW123" i="15463"/>
  <c r="BX123" i="15463"/>
  <c r="BY123" i="15463"/>
  <c r="BZ123" i="15463"/>
  <c r="CA123" i="15463"/>
  <c r="CB123" i="15463"/>
  <c r="CC123" i="15463"/>
  <c r="CD123" i="15463"/>
  <c r="CE123" i="15463"/>
  <c r="CF123" i="15463"/>
  <c r="CG123" i="15463"/>
  <c r="CH123" i="15463"/>
  <c r="CI123" i="15463"/>
  <c r="CJ123" i="15463"/>
  <c r="CK123" i="15463"/>
  <c r="CL123" i="15463"/>
  <c r="CM123" i="15463"/>
  <c r="CN123" i="15463"/>
  <c r="CO123" i="15463"/>
  <c r="CQ123" i="15463"/>
  <c r="CR123" i="15463"/>
  <c r="CS123" i="15463"/>
  <c r="CT123" i="15463"/>
  <c r="CU123" i="15463"/>
  <c r="CV123" i="15463"/>
  <c r="CW123" i="15463"/>
  <c r="CX123" i="15463"/>
  <c r="CY123" i="15463"/>
  <c r="CZ123" i="15463"/>
  <c r="DA123" i="15463"/>
  <c r="DB123" i="15463"/>
  <c r="DC123" i="15463"/>
  <c r="DD123" i="15463"/>
  <c r="DE123" i="15463"/>
  <c r="DF123" i="15463"/>
  <c r="DG123" i="15463"/>
  <c r="DH123" i="15463"/>
  <c r="DI123" i="15463"/>
  <c r="DJ123" i="15463"/>
  <c r="DK123" i="15463"/>
  <c r="DL123" i="15463"/>
  <c r="DM123" i="15463"/>
  <c r="EL123" i="15463"/>
  <c r="Z124" i="15463"/>
  <c r="AU124" i="15463"/>
  <c r="BS124" i="15463"/>
  <c r="CO124" i="15463"/>
  <c r="DM124" i="15463"/>
  <c r="EL124" i="15463"/>
  <c r="Z125" i="15463"/>
  <c r="AU125" i="15463"/>
  <c r="BS125" i="15463"/>
  <c r="CO125" i="15463"/>
  <c r="DM125" i="15463"/>
  <c r="DO125" i="15463"/>
  <c r="EL125" i="15463"/>
  <c r="Z126" i="15463"/>
  <c r="AU126" i="15463"/>
  <c r="BS126" i="15463"/>
  <c r="CO126" i="15463"/>
  <c r="DM126" i="15463"/>
  <c r="EL126" i="15463"/>
  <c r="Z127" i="15463"/>
  <c r="AU127" i="15463"/>
  <c r="BS127" i="15463"/>
  <c r="CO127" i="15463"/>
  <c r="DM127" i="15463"/>
  <c r="DO127" i="15463"/>
  <c r="EL127" i="15463"/>
  <c r="E130" i="15463"/>
  <c r="F130" i="15463"/>
  <c r="G130" i="15463"/>
  <c r="H130" i="15463"/>
  <c r="I130" i="15463"/>
  <c r="J130" i="15463"/>
  <c r="K130" i="15463"/>
  <c r="L130" i="15463"/>
  <c r="M130" i="15463"/>
  <c r="N130" i="15463"/>
  <c r="O130" i="15463"/>
  <c r="P130" i="15463"/>
  <c r="Q130" i="15463"/>
  <c r="R130" i="15463"/>
  <c r="S130" i="15463"/>
  <c r="T130" i="15463"/>
  <c r="U130" i="15463"/>
  <c r="V130" i="15463"/>
  <c r="W130" i="15463"/>
  <c r="X130" i="15463"/>
  <c r="Y130" i="15463"/>
  <c r="Z130" i="15463"/>
  <c r="AB130" i="15463"/>
  <c r="AC130" i="15463"/>
  <c r="AD130" i="15463"/>
  <c r="AE130" i="15463"/>
  <c r="AF130" i="15463"/>
  <c r="AG130" i="15463"/>
  <c r="AH130" i="15463"/>
  <c r="AI130" i="15463"/>
  <c r="AJ130" i="15463"/>
  <c r="AK130" i="15463"/>
  <c r="AL130" i="15463"/>
  <c r="AM130" i="15463"/>
  <c r="AN130" i="15463"/>
  <c r="AO130" i="15463"/>
  <c r="AP130" i="15463"/>
  <c r="AQ130" i="15463"/>
  <c r="AR130" i="15463"/>
  <c r="AS130" i="15463"/>
  <c r="AT130" i="15463"/>
  <c r="AU130" i="15463"/>
  <c r="AW130" i="15463"/>
  <c r="AX130" i="15463"/>
  <c r="AY130" i="15463"/>
  <c r="AZ130" i="15463"/>
  <c r="BA130" i="15463"/>
  <c r="BB130" i="15463"/>
  <c r="BC130" i="15463"/>
  <c r="BD130" i="15463"/>
  <c r="BE130" i="15463"/>
  <c r="BF130" i="15463"/>
  <c r="BG130" i="15463"/>
  <c r="BH130" i="15463"/>
  <c r="BI130" i="15463"/>
  <c r="BJ130" i="15463"/>
  <c r="BK130" i="15463"/>
  <c r="BL130" i="15463"/>
  <c r="BM130" i="15463"/>
  <c r="BN130" i="15463"/>
  <c r="BO130" i="15463"/>
  <c r="BP130" i="15463"/>
  <c r="BQ130" i="15463"/>
  <c r="BR130" i="15463"/>
  <c r="BS130" i="15463"/>
  <c r="BU130" i="15463"/>
  <c r="BV130" i="15463"/>
  <c r="BW130" i="15463"/>
  <c r="BX130" i="15463"/>
  <c r="BY130" i="15463"/>
  <c r="BZ130" i="15463"/>
  <c r="CA130" i="15463"/>
  <c r="CB130" i="15463"/>
  <c r="CC130" i="15463"/>
  <c r="CD130" i="15463"/>
  <c r="CE130" i="15463"/>
  <c r="CF130" i="15463"/>
  <c r="CG130" i="15463"/>
  <c r="CH130" i="15463"/>
  <c r="CI130" i="15463"/>
  <c r="CJ130" i="15463"/>
  <c r="CK130" i="15463"/>
  <c r="CL130" i="15463"/>
  <c r="CM130" i="15463"/>
  <c r="CN130" i="15463"/>
  <c r="CO130" i="15463"/>
  <c r="CQ130" i="15463"/>
  <c r="CR130" i="15463"/>
  <c r="CS130" i="15463"/>
  <c r="CT130" i="15463"/>
  <c r="CU130" i="15463"/>
  <c r="CV130" i="15463"/>
  <c r="CW130" i="15463"/>
  <c r="CX130" i="15463"/>
  <c r="CY130" i="15463"/>
  <c r="CZ130" i="15463"/>
  <c r="DA130" i="15463"/>
  <c r="DB130" i="15463"/>
  <c r="DC130" i="15463"/>
  <c r="DD130" i="15463"/>
  <c r="DE130" i="15463"/>
  <c r="DF130" i="15463"/>
  <c r="DG130" i="15463"/>
  <c r="DH130" i="15463"/>
  <c r="DI130" i="15463"/>
  <c r="DJ130" i="15463"/>
  <c r="DK130" i="15463"/>
  <c r="DL130" i="15463"/>
  <c r="DM130" i="15463"/>
  <c r="DO130" i="15463"/>
  <c r="DP130" i="15463"/>
  <c r="DQ130" i="15463"/>
  <c r="DR130" i="15463"/>
  <c r="DS130" i="15463"/>
  <c r="DT130" i="15463"/>
  <c r="DU130" i="15463"/>
  <c r="DV130" i="15463"/>
  <c r="DW130" i="15463"/>
  <c r="DX130" i="15463"/>
  <c r="DY130" i="15463"/>
  <c r="DZ130" i="15463"/>
  <c r="EA130" i="15463"/>
  <c r="EB130" i="15463"/>
  <c r="EC130" i="15463"/>
  <c r="ED130" i="15463"/>
  <c r="EE130" i="15463"/>
  <c r="EF130" i="15463"/>
  <c r="EG130" i="15463"/>
  <c r="EH130" i="15463"/>
  <c r="EI130" i="15463"/>
  <c r="EJ130" i="15463"/>
  <c r="EL130" i="15463"/>
  <c r="Z131" i="15463"/>
  <c r="AU131" i="15463"/>
  <c r="BS131" i="15463"/>
  <c r="CO131" i="15463"/>
  <c r="DM131" i="15463"/>
  <c r="EL131" i="15463"/>
  <c r="Z132" i="15463"/>
  <c r="AU132" i="15463"/>
  <c r="BS132" i="15463"/>
  <c r="CO132" i="15463"/>
  <c r="DM132" i="15463"/>
  <c r="EL132" i="15463"/>
  <c r="Z133" i="15463"/>
  <c r="AU133" i="15463"/>
  <c r="BS133" i="15463"/>
  <c r="CO133" i="15463"/>
  <c r="DM133" i="15463"/>
  <c r="EL133" i="15463"/>
  <c r="E136" i="15463"/>
  <c r="F136" i="15463"/>
  <c r="G136" i="15463"/>
  <c r="H136" i="15463"/>
  <c r="I136" i="15463"/>
  <c r="J136" i="15463"/>
  <c r="K136" i="15463"/>
  <c r="L136" i="15463"/>
  <c r="M136" i="15463"/>
  <c r="N136" i="15463"/>
  <c r="O136" i="15463"/>
  <c r="P136" i="15463"/>
  <c r="Q136" i="15463"/>
  <c r="R136" i="15463"/>
  <c r="S136" i="15463"/>
  <c r="T136" i="15463"/>
  <c r="U136" i="15463"/>
  <c r="V136" i="15463"/>
  <c r="W136" i="15463"/>
  <c r="X136" i="15463"/>
  <c r="Y136" i="15463"/>
  <c r="Z136" i="15463"/>
  <c r="AB136" i="15463"/>
  <c r="AC136" i="15463"/>
  <c r="AD136" i="15463"/>
  <c r="AE136" i="15463"/>
  <c r="AF136" i="15463"/>
  <c r="AG136" i="15463"/>
  <c r="AH136" i="15463"/>
  <c r="AI136" i="15463"/>
  <c r="AJ136" i="15463"/>
  <c r="AK136" i="15463"/>
  <c r="AL136" i="15463"/>
  <c r="AM136" i="15463"/>
  <c r="AN136" i="15463"/>
  <c r="AO136" i="15463"/>
  <c r="AP136" i="15463"/>
  <c r="AQ136" i="15463"/>
  <c r="AR136" i="15463"/>
  <c r="AS136" i="15463"/>
  <c r="AT136" i="15463"/>
  <c r="AU136" i="15463"/>
  <c r="AW136" i="15463"/>
  <c r="AX136" i="15463"/>
  <c r="AY136" i="15463"/>
  <c r="AZ136" i="15463"/>
  <c r="BA136" i="15463"/>
  <c r="BB136" i="15463"/>
  <c r="BC136" i="15463"/>
  <c r="BD136" i="15463"/>
  <c r="BE136" i="15463"/>
  <c r="BF136" i="15463"/>
  <c r="BG136" i="15463"/>
  <c r="BH136" i="15463"/>
  <c r="BI136" i="15463"/>
  <c r="BJ136" i="15463"/>
  <c r="BK136" i="15463"/>
  <c r="BL136" i="15463"/>
  <c r="BM136" i="15463"/>
  <c r="BN136" i="15463"/>
  <c r="BO136" i="15463"/>
  <c r="BP136" i="15463"/>
  <c r="BQ136" i="15463"/>
  <c r="BR136" i="15463"/>
  <c r="BS136" i="15463"/>
  <c r="BU136" i="15463"/>
  <c r="BV136" i="15463"/>
  <c r="BW136" i="15463"/>
  <c r="BX136" i="15463"/>
  <c r="BY136" i="15463"/>
  <c r="BZ136" i="15463"/>
  <c r="CA136" i="15463"/>
  <c r="CB136" i="15463"/>
  <c r="CC136" i="15463"/>
  <c r="CD136" i="15463"/>
  <c r="CE136" i="15463"/>
  <c r="CF136" i="15463"/>
  <c r="CG136" i="15463"/>
  <c r="CH136" i="15463"/>
  <c r="CI136" i="15463"/>
  <c r="CJ136" i="15463"/>
  <c r="CK136" i="15463"/>
  <c r="CL136" i="15463"/>
  <c r="CM136" i="15463"/>
  <c r="CN136" i="15463"/>
  <c r="CO136" i="15463"/>
  <c r="CQ136" i="15463"/>
  <c r="CR136" i="15463"/>
  <c r="CS136" i="15463"/>
  <c r="CT136" i="15463"/>
  <c r="CU136" i="15463"/>
  <c r="CV136" i="15463"/>
  <c r="CW136" i="15463"/>
  <c r="CX136" i="15463"/>
  <c r="CY136" i="15463"/>
  <c r="CZ136" i="15463"/>
  <c r="DA136" i="15463"/>
  <c r="DB136" i="15463"/>
  <c r="DC136" i="15463"/>
  <c r="DD136" i="15463"/>
  <c r="DE136" i="15463"/>
  <c r="DF136" i="15463"/>
  <c r="DG136" i="15463"/>
  <c r="DH136" i="15463"/>
  <c r="DI136" i="15463"/>
  <c r="DJ136" i="15463"/>
  <c r="DK136" i="15463"/>
  <c r="DL136" i="15463"/>
  <c r="DM136" i="15463"/>
  <c r="DO136" i="15463"/>
  <c r="DP136" i="15463"/>
  <c r="DQ136" i="15463"/>
  <c r="DR136" i="15463"/>
  <c r="DS136" i="15463"/>
  <c r="DT136" i="15463"/>
  <c r="DU136" i="15463"/>
  <c r="DV136" i="15463"/>
  <c r="DW136" i="15463"/>
  <c r="DX136" i="15463"/>
  <c r="DY136" i="15463"/>
  <c r="DZ136" i="15463"/>
  <c r="EA136" i="15463"/>
  <c r="EB136" i="15463"/>
  <c r="EC136" i="15463"/>
  <c r="ED136" i="15463"/>
  <c r="EE136" i="15463"/>
  <c r="EF136" i="15463"/>
  <c r="EG136" i="15463"/>
  <c r="EH136" i="15463"/>
  <c r="EI136" i="15463"/>
  <c r="EJ136" i="15463"/>
  <c r="EL136" i="15463"/>
  <c r="Z137" i="15463"/>
  <c r="AU137" i="15463"/>
  <c r="BS137" i="15463"/>
  <c r="CO137" i="15463"/>
  <c r="DM137" i="15463"/>
  <c r="EL137" i="15463"/>
  <c r="E140" i="15463"/>
  <c r="F140" i="15463"/>
  <c r="G140" i="15463"/>
  <c r="H140" i="15463"/>
  <c r="I140" i="15463"/>
  <c r="J140" i="15463"/>
  <c r="K140" i="15463"/>
  <c r="L140" i="15463"/>
  <c r="M140" i="15463"/>
  <c r="N140" i="15463"/>
  <c r="O140" i="15463"/>
  <c r="P140" i="15463"/>
  <c r="Q140" i="15463"/>
  <c r="R140" i="15463"/>
  <c r="S140" i="15463"/>
  <c r="T140" i="15463"/>
  <c r="U140" i="15463"/>
  <c r="V140" i="15463"/>
  <c r="W140" i="15463"/>
  <c r="X140" i="15463"/>
  <c r="Y140" i="15463"/>
  <c r="Z140" i="15463"/>
  <c r="AB140" i="15463"/>
  <c r="AC140" i="15463"/>
  <c r="AD140" i="15463"/>
  <c r="AE140" i="15463"/>
  <c r="AF140" i="15463"/>
  <c r="AG140" i="15463"/>
  <c r="AH140" i="15463"/>
  <c r="AI140" i="15463"/>
  <c r="AJ140" i="15463"/>
  <c r="AK140" i="15463"/>
  <c r="AL140" i="15463"/>
  <c r="AM140" i="15463"/>
  <c r="AN140" i="15463"/>
  <c r="AO140" i="15463"/>
  <c r="AP140" i="15463"/>
  <c r="AQ140" i="15463"/>
  <c r="AR140" i="15463"/>
  <c r="AS140" i="15463"/>
  <c r="AT140" i="15463"/>
  <c r="AU140" i="15463"/>
  <c r="AW140" i="15463"/>
  <c r="AX140" i="15463"/>
  <c r="AY140" i="15463"/>
  <c r="AZ140" i="15463"/>
  <c r="BA140" i="15463"/>
  <c r="BB140" i="15463"/>
  <c r="BC140" i="15463"/>
  <c r="BD140" i="15463"/>
  <c r="BE140" i="15463"/>
  <c r="BF140" i="15463"/>
  <c r="BG140" i="15463"/>
  <c r="BH140" i="15463"/>
  <c r="BI140" i="15463"/>
  <c r="BJ140" i="15463"/>
  <c r="BK140" i="15463"/>
  <c r="BL140" i="15463"/>
  <c r="BM140" i="15463"/>
  <c r="BN140" i="15463"/>
  <c r="BO140" i="15463"/>
  <c r="BP140" i="15463"/>
  <c r="BQ140" i="15463"/>
  <c r="BR140" i="15463"/>
  <c r="BS140" i="15463"/>
  <c r="BU140" i="15463"/>
  <c r="BV140" i="15463"/>
  <c r="BW140" i="15463"/>
  <c r="BX140" i="15463"/>
  <c r="BY140" i="15463"/>
  <c r="BZ140" i="15463"/>
  <c r="CA140" i="15463"/>
  <c r="CB140" i="15463"/>
  <c r="CC140" i="15463"/>
  <c r="CD140" i="15463"/>
  <c r="CE140" i="15463"/>
  <c r="CF140" i="15463"/>
  <c r="CG140" i="15463"/>
  <c r="CH140" i="15463"/>
  <c r="CI140" i="15463"/>
  <c r="CJ140" i="15463"/>
  <c r="CK140" i="15463"/>
  <c r="CL140" i="15463"/>
  <c r="CM140" i="15463"/>
  <c r="CN140" i="15463"/>
  <c r="CO140" i="15463"/>
  <c r="CQ140" i="15463"/>
  <c r="CR140" i="15463"/>
  <c r="CS140" i="15463"/>
  <c r="CT140" i="15463"/>
  <c r="CU140" i="15463"/>
  <c r="CV140" i="15463"/>
  <c r="CW140" i="15463"/>
  <c r="CX140" i="15463"/>
  <c r="CY140" i="15463"/>
  <c r="CZ140" i="15463"/>
  <c r="DA140" i="15463"/>
  <c r="DB140" i="15463"/>
  <c r="DC140" i="15463"/>
  <c r="DD140" i="15463"/>
  <c r="DE140" i="15463"/>
  <c r="DF140" i="15463"/>
  <c r="DG140" i="15463"/>
  <c r="DH140" i="15463"/>
  <c r="DI140" i="15463"/>
  <c r="DJ140" i="15463"/>
  <c r="DK140" i="15463"/>
  <c r="DL140" i="15463"/>
  <c r="DM140" i="15463"/>
  <c r="DO140" i="15463"/>
  <c r="DP140" i="15463"/>
  <c r="DQ140" i="15463"/>
  <c r="DR140" i="15463"/>
  <c r="DS140" i="15463"/>
  <c r="DT140" i="15463"/>
  <c r="DU140" i="15463"/>
  <c r="DV140" i="15463"/>
  <c r="DW140" i="15463"/>
  <c r="DX140" i="15463"/>
  <c r="DY140" i="15463"/>
  <c r="DZ140" i="15463"/>
  <c r="EA140" i="15463"/>
  <c r="EB140" i="15463"/>
  <c r="EC140" i="15463"/>
  <c r="ED140" i="15463"/>
  <c r="EE140" i="15463"/>
  <c r="EF140" i="15463"/>
  <c r="EG140" i="15463"/>
  <c r="EH140" i="15463"/>
  <c r="EI140" i="15463"/>
  <c r="EJ140" i="15463"/>
  <c r="EL140" i="15463"/>
  <c r="Z141" i="15463"/>
  <c r="AU141" i="15463"/>
  <c r="BS141" i="15463"/>
  <c r="CO141" i="15463"/>
  <c r="DM141" i="15463"/>
  <c r="EL141" i="15463"/>
  <c r="E144" i="15463"/>
  <c r="F144" i="15463"/>
  <c r="G144" i="15463"/>
  <c r="H144" i="15463"/>
  <c r="I144" i="15463"/>
  <c r="J144" i="15463"/>
  <c r="K144" i="15463"/>
  <c r="L144" i="15463"/>
  <c r="M144" i="15463"/>
  <c r="N144" i="15463"/>
  <c r="O144" i="15463"/>
  <c r="P144" i="15463"/>
  <c r="Q144" i="15463"/>
  <c r="R144" i="15463"/>
  <c r="S144" i="15463"/>
  <c r="T144" i="15463"/>
  <c r="U144" i="15463"/>
  <c r="V144" i="15463"/>
  <c r="W144" i="15463"/>
  <c r="X144" i="15463"/>
  <c r="Y144" i="15463"/>
  <c r="Z144" i="15463"/>
  <c r="AB144" i="15463"/>
  <c r="AC144" i="15463"/>
  <c r="AD144" i="15463"/>
  <c r="AE144" i="15463"/>
  <c r="AF144" i="15463"/>
  <c r="AG144" i="15463"/>
  <c r="AH144" i="15463"/>
  <c r="AI144" i="15463"/>
  <c r="AJ144" i="15463"/>
  <c r="AK144" i="15463"/>
  <c r="AL144" i="15463"/>
  <c r="AM144" i="15463"/>
  <c r="AN144" i="15463"/>
  <c r="AO144" i="15463"/>
  <c r="AP144" i="15463"/>
  <c r="AQ144" i="15463"/>
  <c r="AR144" i="15463"/>
  <c r="AS144" i="15463"/>
  <c r="AT144" i="15463"/>
  <c r="AU144" i="15463"/>
  <c r="AW144" i="15463"/>
  <c r="AX144" i="15463"/>
  <c r="AY144" i="15463"/>
  <c r="AZ144" i="15463"/>
  <c r="BA144" i="15463"/>
  <c r="BB144" i="15463"/>
  <c r="BC144" i="15463"/>
  <c r="BD144" i="15463"/>
  <c r="BE144" i="15463"/>
  <c r="BF144" i="15463"/>
  <c r="BG144" i="15463"/>
  <c r="BH144" i="15463"/>
  <c r="BI144" i="15463"/>
  <c r="BJ144" i="15463"/>
  <c r="BK144" i="15463"/>
  <c r="BL144" i="15463"/>
  <c r="BM144" i="15463"/>
  <c r="BN144" i="15463"/>
  <c r="BO144" i="15463"/>
  <c r="BP144" i="15463"/>
  <c r="BQ144" i="15463"/>
  <c r="BR144" i="15463"/>
  <c r="BS144" i="15463"/>
  <c r="BU144" i="15463"/>
  <c r="BV144" i="15463"/>
  <c r="BW144" i="15463"/>
  <c r="BX144" i="15463"/>
  <c r="BY144" i="15463"/>
  <c r="BZ144" i="15463"/>
  <c r="CA144" i="15463"/>
  <c r="CB144" i="15463"/>
  <c r="CC144" i="15463"/>
  <c r="CD144" i="15463"/>
  <c r="CE144" i="15463"/>
  <c r="CF144" i="15463"/>
  <c r="CG144" i="15463"/>
  <c r="CH144" i="15463"/>
  <c r="CI144" i="15463"/>
  <c r="CJ144" i="15463"/>
  <c r="CK144" i="15463"/>
  <c r="CL144" i="15463"/>
  <c r="CM144" i="15463"/>
  <c r="CN144" i="15463"/>
  <c r="CO144" i="15463"/>
  <c r="CQ144" i="15463"/>
  <c r="CR144" i="15463"/>
  <c r="CS144" i="15463"/>
  <c r="CT144" i="15463"/>
  <c r="CU144" i="15463"/>
  <c r="CV144" i="15463"/>
  <c r="CW144" i="15463"/>
  <c r="CX144" i="15463"/>
  <c r="CY144" i="15463"/>
  <c r="CZ144" i="15463"/>
  <c r="DA144" i="15463"/>
  <c r="DB144" i="15463"/>
  <c r="DC144" i="15463"/>
  <c r="DD144" i="15463"/>
  <c r="DE144" i="15463"/>
  <c r="DF144" i="15463"/>
  <c r="DG144" i="15463"/>
  <c r="DH144" i="15463"/>
  <c r="DI144" i="15463"/>
  <c r="DJ144" i="15463"/>
  <c r="DK144" i="15463"/>
  <c r="DL144" i="15463"/>
  <c r="DM144" i="15463"/>
  <c r="DO144" i="15463"/>
  <c r="DP144" i="15463"/>
  <c r="DQ144" i="15463"/>
  <c r="DR144" i="15463"/>
  <c r="DS144" i="15463"/>
  <c r="DT144" i="15463"/>
  <c r="DU144" i="15463"/>
  <c r="DV144" i="15463"/>
  <c r="DW144" i="15463"/>
  <c r="DX144" i="15463"/>
  <c r="DY144" i="15463"/>
  <c r="DZ144" i="15463"/>
  <c r="EA144" i="15463"/>
  <c r="EB144" i="15463"/>
  <c r="EC144" i="15463"/>
  <c r="ED144" i="15463"/>
  <c r="EE144" i="15463"/>
  <c r="EF144" i="15463"/>
  <c r="EG144" i="15463"/>
  <c r="EH144" i="15463"/>
  <c r="EI144" i="15463"/>
  <c r="EJ144" i="15463"/>
  <c r="EL144" i="15463"/>
</calcChain>
</file>

<file path=xl/comments1.xml><?xml version="1.0" encoding="utf-8"?>
<comments xmlns="http://schemas.openxmlformats.org/spreadsheetml/2006/main">
  <authors>
    <author>bjones7</author>
  </authors>
  <commentList>
    <comment ref="C37" authorId="0" shapeId="0">
      <text>
        <r>
          <rPr>
            <b/>
            <sz val="8"/>
            <color indexed="81"/>
            <rFont val="Tahoma"/>
          </rPr>
          <t>bjones7:</t>
        </r>
        <r>
          <rPr>
            <sz val="8"/>
            <color indexed="81"/>
            <rFont val="Tahoma"/>
          </rPr>
          <t xml:space="preserve">
Includes:
Barbe, DePaolis, Farhangnia, Frasier, Taylor, Jenkins, Kaiser, Junek</t>
        </r>
      </text>
    </comment>
    <comment ref="C58" authorId="0" shapeId="0">
      <text>
        <r>
          <rPr>
            <b/>
            <sz val="8"/>
            <color indexed="81"/>
            <rFont val="Tahoma"/>
          </rPr>
          <t>bjones7:</t>
        </r>
        <r>
          <rPr>
            <sz val="8"/>
            <color indexed="81"/>
            <rFont val="Tahoma"/>
          </rPr>
          <t xml:space="preserve">
Includes:
Pollan, Menear, Parks
</t>
        </r>
      </text>
    </comment>
    <comment ref="C76" authorId="0" shapeId="0">
      <text>
        <r>
          <rPr>
            <b/>
            <sz val="8"/>
            <color indexed="81"/>
            <rFont val="Tahoma"/>
          </rPr>
          <t>bjones7:</t>
        </r>
        <r>
          <rPr>
            <sz val="8"/>
            <color indexed="81"/>
            <rFont val="Tahoma"/>
          </rPr>
          <t xml:space="preserve">
Includes:
McClendon, Metz, Villareal</t>
        </r>
      </text>
    </comment>
    <comment ref="C123" authorId="0" shapeId="0">
      <text>
        <r>
          <rPr>
            <b/>
            <sz val="8"/>
            <color indexed="81"/>
            <rFont val="Tahoma"/>
          </rPr>
          <t>bjones7:</t>
        </r>
        <r>
          <rPr>
            <sz val="8"/>
            <color indexed="81"/>
            <rFont val="Tahoma"/>
          </rPr>
          <t xml:space="preserve">
Includes:
Lambie</t>
        </r>
      </text>
    </comment>
  </commentList>
</comments>
</file>

<file path=xl/sharedStrings.xml><?xml version="1.0" encoding="utf-8"?>
<sst xmlns="http://schemas.openxmlformats.org/spreadsheetml/2006/main" count="206" uniqueCount="153">
  <si>
    <t>May MTD</t>
  </si>
  <si>
    <t>Apr MTD</t>
  </si>
  <si>
    <t>Enovate</t>
  </si>
  <si>
    <t>Wellhead</t>
  </si>
  <si>
    <t>WELLHEAD</t>
  </si>
  <si>
    <t>Derivative Origination</t>
  </si>
  <si>
    <t>Lagrasta</t>
  </si>
  <si>
    <t>EAST</t>
  </si>
  <si>
    <t>TEXAS</t>
  </si>
  <si>
    <t>WEST</t>
  </si>
  <si>
    <t>TOTAL</t>
  </si>
  <si>
    <t>ORIGINATIONS</t>
  </si>
  <si>
    <t>FINANCIAL</t>
  </si>
  <si>
    <t>West</t>
  </si>
  <si>
    <t>.</t>
  </si>
  <si>
    <t>Total</t>
  </si>
  <si>
    <t>CENTRAL</t>
  </si>
  <si>
    <t>Neal</t>
  </si>
  <si>
    <t>Shively</t>
  </si>
  <si>
    <t>Martin</t>
  </si>
  <si>
    <t>Brawner</t>
  </si>
  <si>
    <t>McClendon</t>
  </si>
  <si>
    <t>Allen</t>
  </si>
  <si>
    <t>Arnold</t>
  </si>
  <si>
    <t>Schwieger</t>
  </si>
  <si>
    <t>Keavey</t>
  </si>
  <si>
    <t>Grigsby</t>
  </si>
  <si>
    <t>CANADA</t>
  </si>
  <si>
    <t>Holst</t>
  </si>
  <si>
    <t>Metz</t>
  </si>
  <si>
    <t>May</t>
  </si>
  <si>
    <t>San Juan</t>
  </si>
  <si>
    <t>Mckay</t>
  </si>
  <si>
    <t>Originations</t>
  </si>
  <si>
    <t>EMW</t>
  </si>
  <si>
    <t>Trader</t>
  </si>
  <si>
    <t>Total Gas Trading</t>
  </si>
  <si>
    <t>(Arnold)</t>
  </si>
  <si>
    <t xml:space="preserve">Financial              </t>
  </si>
  <si>
    <t>Total Keavey</t>
  </si>
  <si>
    <t xml:space="preserve">Total </t>
  </si>
  <si>
    <t>(Martin)</t>
  </si>
  <si>
    <t>FT-EOL</t>
  </si>
  <si>
    <t>Bass</t>
  </si>
  <si>
    <t>FT-STEXAS</t>
  </si>
  <si>
    <t>Villarreal</t>
  </si>
  <si>
    <t xml:space="preserve">Storage                     </t>
  </si>
  <si>
    <t>(Neal)</t>
  </si>
  <si>
    <t xml:space="preserve">East Intra-Month         </t>
  </si>
  <si>
    <t>Gulf 1</t>
  </si>
  <si>
    <t>Ring</t>
  </si>
  <si>
    <t>Gulf 2</t>
  </si>
  <si>
    <t>Pereira</t>
  </si>
  <si>
    <t>Gulf 3</t>
  </si>
  <si>
    <t>Kaiser</t>
  </si>
  <si>
    <t>Market 4</t>
  </si>
  <si>
    <t>Hendrickson</t>
  </si>
  <si>
    <t>Junek</t>
  </si>
  <si>
    <t>Transport 3</t>
  </si>
  <si>
    <t>Germany</t>
  </si>
  <si>
    <t>(Shively)</t>
  </si>
  <si>
    <t>Management</t>
  </si>
  <si>
    <t>Gulf</t>
  </si>
  <si>
    <t>Ruscitti</t>
  </si>
  <si>
    <t>Market-CG</t>
  </si>
  <si>
    <t>Origination</t>
  </si>
  <si>
    <t>Pollan</t>
  </si>
  <si>
    <t>FT-Ontario</t>
  </si>
  <si>
    <t>Storey</t>
  </si>
  <si>
    <t>Intra-Ontario</t>
  </si>
  <si>
    <t>Lewis</t>
  </si>
  <si>
    <t>(Allen)</t>
  </si>
  <si>
    <t>SW</t>
  </si>
  <si>
    <t>Tholt</t>
  </si>
  <si>
    <t>NW</t>
  </si>
  <si>
    <t>Permian</t>
  </si>
  <si>
    <t>Kuykendahl</t>
  </si>
  <si>
    <t xml:space="preserve">West Firm             </t>
  </si>
  <si>
    <t>Total Denver</t>
  </si>
  <si>
    <t>OTHER GAS TRADING</t>
  </si>
  <si>
    <t xml:space="preserve">Gas Daily - Texas            </t>
  </si>
  <si>
    <t xml:space="preserve">New York Firm               </t>
  </si>
  <si>
    <t xml:space="preserve">Gulf Coast Firm         </t>
  </si>
  <si>
    <t>Jenkins</t>
  </si>
  <si>
    <t>Market East</t>
  </si>
  <si>
    <t>TOTAL MARTIN</t>
  </si>
  <si>
    <t>Northwest Firm</t>
  </si>
  <si>
    <t>Ermis</t>
  </si>
  <si>
    <t>Williams</t>
  </si>
  <si>
    <t>Thurston</t>
  </si>
  <si>
    <t>Cuilla</t>
  </si>
  <si>
    <t>TOTAL NATURAL GAS TRADING</t>
  </si>
  <si>
    <t>South</t>
  </si>
  <si>
    <t>Stevens</t>
  </si>
  <si>
    <t>Parks</t>
  </si>
  <si>
    <t>Donohoe</t>
  </si>
  <si>
    <t>Total-Grigsby</t>
  </si>
  <si>
    <t>Total Stevens</t>
  </si>
  <si>
    <t>GD-Central</t>
  </si>
  <si>
    <t>Lenhart</t>
  </si>
  <si>
    <t>New Deals</t>
  </si>
  <si>
    <t>Curve Shift</t>
  </si>
  <si>
    <t>Menear</t>
  </si>
  <si>
    <t>Gas Daily WestJr</t>
  </si>
  <si>
    <t>Sanchez</t>
  </si>
  <si>
    <t>Clark</t>
  </si>
  <si>
    <t>Cowan</t>
  </si>
  <si>
    <t>Disturnal</t>
  </si>
  <si>
    <t>Lambie</t>
  </si>
  <si>
    <t>Greenizan</t>
  </si>
  <si>
    <t>VNG</t>
  </si>
  <si>
    <t>Vickers (Origination)</t>
  </si>
  <si>
    <t>Luce (Origination)</t>
  </si>
  <si>
    <t>Tycholiz (Origination)</t>
  </si>
  <si>
    <t>Barbe</t>
  </si>
  <si>
    <t>DePaolis</t>
  </si>
  <si>
    <t>Goodell</t>
  </si>
  <si>
    <t>Taylor</t>
  </si>
  <si>
    <t>Townsend</t>
  </si>
  <si>
    <t>Market 5</t>
  </si>
  <si>
    <t>Gulf 4</t>
  </si>
  <si>
    <t>Transport 2</t>
  </si>
  <si>
    <t>Gulf 7</t>
  </si>
  <si>
    <t>Le Dain (Origination)</t>
  </si>
  <si>
    <t>Gay</t>
  </si>
  <si>
    <t>Keystone</t>
  </si>
  <si>
    <t>Jenkins-VNG</t>
  </si>
  <si>
    <t>Reitmeyer</t>
  </si>
  <si>
    <t>Mrha</t>
  </si>
  <si>
    <t>STRUCTURED ADJUSTMENTS</t>
  </si>
  <si>
    <t>Structured Adjustments</t>
  </si>
  <si>
    <t>Pimenov</t>
  </si>
  <si>
    <t>Maggi</t>
  </si>
  <si>
    <t>New York</t>
  </si>
  <si>
    <t>Versen</t>
  </si>
  <si>
    <t>Add. Trading</t>
  </si>
  <si>
    <t>Hodge</t>
  </si>
  <si>
    <t>Hodge-VNG</t>
  </si>
  <si>
    <t>FT-CENT2 (thru 4/19)</t>
  </si>
  <si>
    <t>FT-Katy-TX</t>
  </si>
  <si>
    <t>Transport 1 (thru apr)</t>
  </si>
  <si>
    <t>FT-Cent2/Sithe</t>
  </si>
  <si>
    <t>Transp 1 (5/14-</t>
  </si>
  <si>
    <t>Farmer</t>
  </si>
  <si>
    <t>Waha</t>
  </si>
  <si>
    <r>
      <t xml:space="preserve">Texas Firm              </t>
    </r>
    <r>
      <rPr>
        <b/>
        <i/>
        <sz val="11"/>
        <rFont val="Arial Narrow"/>
        <family val="2"/>
      </rPr>
      <t/>
    </r>
  </si>
  <si>
    <r>
      <t xml:space="preserve">Pipe Options                      </t>
    </r>
    <r>
      <rPr>
        <b/>
        <i/>
        <sz val="11"/>
        <rFont val="Arial Narrow"/>
        <family val="2"/>
      </rPr>
      <t/>
    </r>
  </si>
  <si>
    <t>Mar MTD</t>
  </si>
  <si>
    <t>Feb MTD</t>
  </si>
  <si>
    <t>Jan MTD</t>
  </si>
  <si>
    <t>Total Check</t>
  </si>
  <si>
    <t>YTD</t>
  </si>
  <si>
    <t>Jun MTD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</si>
</sst>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6" formatCode="&quot;$&quot;#,##0_);[Red]\(&quot;$&quot;#,##0\)"/>
    <numFmt numFmtId="44" formatCode="_(&quot;$&quot;* #,##0.00_);_(&quot;$&quot;* \(#,##0.00\);_(&quot;$&quot;* &quot;-&quot;??_);_(@_)"/>
    <numFmt numFmtId="164" formatCode="_(* #,##0_);[Red]\(* \(#,##0\);_(* &quot;-&quot;_);_(@_)"/>
    <numFmt numFmtId="165" formatCode="_(\C&quot;$&quot;* #,##0.00000_);_(\C&quot;$&quot;* \(#,##0.00000\);_(\C&quot;$&quot;* &quot;0&quot;_);_(@_)"/>
    <numFmt numFmtId="166" formatCode="[$$-1009]#,##0;[Red]\-[$$-1009]#,##0"/>
    <numFmt numFmtId="167" formatCode="yy&quot;\&quot;&quot;\&quot;&quot;\&quot;\-mm&quot;\&quot;&quot;\&quot;&quot;\&quot;\-dd&quot;\&quot;&quot;\&quot;&quot;\&quot;&quot;\&quot;\ h:mm"/>
    <numFmt numFmtId="168" formatCode="&quot;As of&quot;\ mmmm\ dd\,\ yyyy"/>
    <numFmt numFmtId="169" formatCode="_(&quot;$&quot;* #,##0_);_(&quot;$&quot;* \(#,##0\);_(&quot;$&quot;* &quot;-&quot;??_);_(@_)"/>
  </numFmts>
  <fonts count="25">
    <font>
      <sz val="10"/>
      <name val="Arial"/>
    </font>
    <font>
      <sz val="10"/>
      <name val="Arial"/>
    </font>
    <font>
      <sz val="11"/>
      <name val="??"/>
      <family val="3"/>
      <charset val="129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sz val="10"/>
      <name val="Times New Roman"/>
    </font>
    <font>
      <sz val="8"/>
      <name val="Arial"/>
      <family val="2"/>
    </font>
    <font>
      <sz val="8"/>
      <name val="Arial"/>
    </font>
    <font>
      <sz val="8"/>
      <color indexed="12"/>
      <name val="Arial"/>
      <family val="2"/>
    </font>
    <font>
      <b/>
      <sz val="22"/>
      <name val="Arial Black"/>
      <family val="2"/>
    </font>
    <font>
      <b/>
      <sz val="20"/>
      <name val="Arial Black"/>
      <family val="2"/>
    </font>
    <font>
      <sz val="20"/>
      <name val="Arial Black"/>
      <family val="2"/>
    </font>
    <font>
      <b/>
      <sz val="16"/>
      <name val="Arial Narrow"/>
      <family val="2"/>
    </font>
    <font>
      <b/>
      <i/>
      <sz val="11"/>
      <name val="Arial Narrow"/>
      <family val="2"/>
    </font>
    <font>
      <sz val="10"/>
      <name val="Arial Narrow"/>
      <family val="2"/>
    </font>
    <font>
      <b/>
      <sz val="10"/>
      <name val="Arial Black"/>
      <family val="2"/>
    </font>
    <font>
      <b/>
      <sz val="10"/>
      <name val="Arial Narrow"/>
      <family val="2"/>
    </font>
    <font>
      <sz val="10"/>
      <name val="Arial Black"/>
      <family val="2"/>
    </font>
    <font>
      <b/>
      <sz val="10"/>
      <name val="Times New Roman"/>
      <family val="1"/>
    </font>
    <font>
      <sz val="10"/>
      <name val="Times New Roman"/>
      <family val="1"/>
    </font>
    <font>
      <b/>
      <i/>
      <sz val="10"/>
      <name val="Arial Black"/>
      <family val="2"/>
    </font>
    <font>
      <sz val="10"/>
      <name val="Arial"/>
    </font>
    <font>
      <b/>
      <sz val="14"/>
      <name val="Arial Black"/>
      <family val="2"/>
    </font>
    <font>
      <sz val="8"/>
      <color indexed="81"/>
      <name val="Tahoma"/>
    </font>
    <font>
      <b/>
      <sz val="8"/>
      <color indexed="81"/>
      <name val="Tahoma"/>
    </font>
  </fonts>
  <fills count="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5"/>
        <bgColor indexed="64"/>
      </patternFill>
    </fill>
  </fills>
  <borders count="37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</borders>
  <cellStyleXfs count="15">
    <xf numFmtId="0" fontId="0" fillId="0" borderId="0"/>
    <xf numFmtId="44" fontId="1" fillId="0" borderId="0" applyFont="0" applyFill="0" applyBorder="0" applyAlignment="0" applyProtection="0"/>
    <xf numFmtId="6" fontId="2" fillId="0" borderId="0">
      <protection locked="0"/>
    </xf>
    <xf numFmtId="164" fontId="1" fillId="0" borderId="0">
      <protection locked="0"/>
    </xf>
    <xf numFmtId="0" fontId="3" fillId="0" borderId="0" applyNumberFormat="0" applyFill="0" applyBorder="0" applyAlignment="0" applyProtection="0"/>
    <xf numFmtId="165" fontId="1" fillId="0" borderId="0">
      <protection locked="0"/>
    </xf>
    <xf numFmtId="165" fontId="1" fillId="0" borderId="0">
      <protection locked="0"/>
    </xf>
    <xf numFmtId="0" fontId="4" fillId="0" borderId="1" applyNumberFormat="0" applyFill="0" applyAlignment="0" applyProtection="0"/>
    <xf numFmtId="166" fontId="1" fillId="0" borderId="0"/>
    <xf numFmtId="0" fontId="5" fillId="0" borderId="0" applyBorder="0"/>
    <xf numFmtId="0" fontId="1" fillId="0" borderId="0"/>
    <xf numFmtId="167" fontId="2" fillId="0" borderId="2">
      <protection locked="0"/>
    </xf>
    <xf numFmtId="37" fontId="6" fillId="2" borderId="0" applyNumberFormat="0" applyBorder="0" applyAlignment="0" applyProtection="0"/>
    <xf numFmtId="37" fontId="7" fillId="0" borderId="0"/>
    <xf numFmtId="3" fontId="8" fillId="0" borderId="1" applyProtection="0"/>
  </cellStyleXfs>
  <cellXfs count="196">
    <xf numFmtId="0" fontId="0" fillId="0" borderId="0" xfId="0"/>
    <xf numFmtId="0" fontId="1" fillId="3" borderId="3" xfId="10" applyFont="1" applyFill="1" applyBorder="1" applyAlignment="1">
      <alignment horizontal="centerContinuous"/>
    </xf>
    <xf numFmtId="0" fontId="9" fillId="3" borderId="4" xfId="10" applyFont="1" applyFill="1" applyBorder="1" applyAlignment="1">
      <alignment horizontal="centerContinuous"/>
    </xf>
    <xf numFmtId="0" fontId="10" fillId="3" borderId="4" xfId="10" applyFont="1" applyFill="1" applyBorder="1" applyAlignment="1">
      <alignment horizontal="centerContinuous" shrinkToFit="1"/>
    </xf>
    <xf numFmtId="0" fontId="11" fillId="3" borderId="4" xfId="10" applyFont="1" applyFill="1" applyBorder="1" applyAlignment="1">
      <alignment horizontal="centerContinuous"/>
    </xf>
    <xf numFmtId="168" fontId="12" fillId="3" borderId="5" xfId="9" applyNumberFormat="1" applyFont="1" applyFill="1" applyBorder="1" applyAlignment="1">
      <alignment horizontal="centerContinuous"/>
    </xf>
    <xf numFmtId="168" fontId="10" fillId="3" borderId="0" xfId="9" applyNumberFormat="1" applyFont="1" applyFill="1" applyBorder="1" applyAlignment="1">
      <alignment horizontal="centerContinuous" shrinkToFit="1"/>
    </xf>
    <xf numFmtId="0" fontId="11" fillId="3" borderId="0" xfId="10" applyFont="1" applyFill="1" applyBorder="1" applyAlignment="1">
      <alignment horizontal="centerContinuous"/>
    </xf>
    <xf numFmtId="0" fontId="1" fillId="3" borderId="6" xfId="10" applyFont="1" applyFill="1" applyBorder="1" applyAlignment="1">
      <alignment horizontal="centerContinuous"/>
    </xf>
    <xf numFmtId="0" fontId="11" fillId="3" borderId="7" xfId="10" applyFont="1" applyFill="1" applyBorder="1" applyAlignment="1">
      <alignment horizontal="centerContinuous"/>
    </xf>
    <xf numFmtId="0" fontId="11" fillId="3" borderId="7" xfId="10" applyFont="1" applyFill="1" applyBorder="1" applyAlignment="1">
      <alignment horizontal="centerContinuous" shrinkToFit="1"/>
    </xf>
    <xf numFmtId="0" fontId="14" fillId="4" borderId="8" xfId="10" applyFont="1" applyFill="1" applyBorder="1"/>
    <xf numFmtId="0" fontId="15" fillId="4" borderId="9" xfId="10" applyFont="1" applyFill="1" applyBorder="1" applyAlignment="1">
      <alignment horizontal="center"/>
    </xf>
    <xf numFmtId="0" fontId="15" fillId="4" borderId="10" xfId="10" applyFont="1" applyFill="1" applyBorder="1" applyAlignment="1">
      <alignment horizontal="center" shrinkToFit="1"/>
    </xf>
    <xf numFmtId="0" fontId="16" fillId="0" borderId="8" xfId="10" applyFont="1" applyBorder="1"/>
    <xf numFmtId="0" fontId="15" fillId="5" borderId="11" xfId="10" applyFont="1" applyFill="1" applyBorder="1" applyAlignment="1">
      <alignment horizontal="right"/>
    </xf>
    <xf numFmtId="6" fontId="16" fillId="0" borderId="12" xfId="10" applyNumberFormat="1" applyFont="1" applyBorder="1" applyAlignment="1">
      <alignment shrinkToFit="1"/>
    </xf>
    <xf numFmtId="0" fontId="16" fillId="0" borderId="8" xfId="10" applyFont="1" applyFill="1" applyBorder="1"/>
    <xf numFmtId="0" fontId="15" fillId="5" borderId="9" xfId="10" applyFont="1" applyFill="1" applyBorder="1" applyAlignment="1">
      <alignment horizontal="right"/>
    </xf>
    <xf numFmtId="169" fontId="17" fillId="0" borderId="13" xfId="1" applyNumberFormat="1" applyFont="1" applyFill="1" applyBorder="1"/>
    <xf numFmtId="169" fontId="17" fillId="0" borderId="10" xfId="1" applyNumberFormat="1" applyFont="1" applyFill="1" applyBorder="1"/>
    <xf numFmtId="0" fontId="18" fillId="0" borderId="0" xfId="10" applyFont="1" applyBorder="1"/>
    <xf numFmtId="0" fontId="15" fillId="0" borderId="0" xfId="10" applyFont="1" applyBorder="1" applyAlignment="1">
      <alignment shrinkToFit="1"/>
    </xf>
    <xf numFmtId="38" fontId="17" fillId="0" borderId="0" xfId="10" applyNumberFormat="1" applyFont="1" applyBorder="1"/>
    <xf numFmtId="0" fontId="19" fillId="0" borderId="0" xfId="10" applyFont="1" applyAlignment="1">
      <alignment horizontal="left"/>
    </xf>
    <xf numFmtId="0" fontId="17" fillId="0" borderId="0" xfId="10" applyFont="1" applyAlignment="1">
      <alignment horizontal="left"/>
    </xf>
    <xf numFmtId="0" fontId="17" fillId="0" borderId="0" xfId="10" applyFont="1" applyAlignment="1">
      <alignment shrinkToFit="1"/>
    </xf>
    <xf numFmtId="0" fontId="17" fillId="0" borderId="0" xfId="10" applyFont="1"/>
    <xf numFmtId="0" fontId="16" fillId="3" borderId="14" xfId="10" applyFont="1" applyFill="1" applyBorder="1" applyAlignment="1">
      <alignment horizontal="centerContinuous"/>
    </xf>
    <xf numFmtId="0" fontId="15" fillId="3" borderId="14" xfId="10" applyFont="1" applyFill="1" applyBorder="1" applyAlignment="1">
      <alignment horizontal="centerContinuous"/>
    </xf>
    <xf numFmtId="0" fontId="15" fillId="3" borderId="4" xfId="10" applyFont="1" applyFill="1" applyBorder="1" applyAlignment="1">
      <alignment horizontal="centerContinuous" shrinkToFit="1"/>
    </xf>
    <xf numFmtId="0" fontId="17" fillId="3" borderId="4" xfId="10" applyFont="1" applyFill="1" applyBorder="1" applyAlignment="1">
      <alignment horizontal="centerContinuous"/>
    </xf>
    <xf numFmtId="168" fontId="16" fillId="3" borderId="15" xfId="10" applyNumberFormat="1" applyFont="1" applyFill="1" applyBorder="1" applyAlignment="1">
      <alignment horizontal="centerContinuous"/>
    </xf>
    <xf numFmtId="168" fontId="15" fillId="3" borderId="15" xfId="10" applyNumberFormat="1" applyFont="1" applyFill="1" applyBorder="1" applyAlignment="1">
      <alignment horizontal="centerContinuous"/>
    </xf>
    <xf numFmtId="168" fontId="15" fillId="3" borderId="0" xfId="10" applyNumberFormat="1" applyFont="1" applyFill="1" applyBorder="1" applyAlignment="1">
      <alignment horizontal="centerContinuous" shrinkToFit="1"/>
    </xf>
    <xf numFmtId="0" fontId="17" fillId="3" borderId="0" xfId="10" applyFont="1" applyFill="1" applyBorder="1" applyAlignment="1">
      <alignment horizontal="centerContinuous"/>
    </xf>
    <xf numFmtId="0" fontId="16" fillId="0" borderId="14" xfId="10" applyFont="1" applyFill="1" applyBorder="1" applyAlignment="1">
      <alignment horizontal="left"/>
    </xf>
    <xf numFmtId="0" fontId="16" fillId="0" borderId="15" xfId="10" applyFont="1" applyFill="1" applyBorder="1" applyAlignment="1">
      <alignment horizontal="left"/>
    </xf>
    <xf numFmtId="0" fontId="15" fillId="5" borderId="16" xfId="10" applyFont="1" applyFill="1" applyBorder="1" applyAlignment="1">
      <alignment horizontal="right"/>
    </xf>
    <xf numFmtId="6" fontId="17" fillId="0" borderId="17" xfId="10" applyNumberFormat="1" applyFont="1" applyBorder="1" applyAlignment="1">
      <alignment shrinkToFit="1"/>
    </xf>
    <xf numFmtId="38" fontId="17" fillId="0" borderId="18" xfId="10" applyNumberFormat="1" applyFont="1" applyFill="1" applyBorder="1"/>
    <xf numFmtId="38" fontId="17" fillId="0" borderId="17" xfId="10" applyNumberFormat="1" applyFont="1" applyFill="1" applyBorder="1" applyAlignment="1">
      <alignment shrinkToFit="1"/>
    </xf>
    <xf numFmtId="38" fontId="17" fillId="0" borderId="18" xfId="10" applyNumberFormat="1" applyFont="1" applyBorder="1"/>
    <xf numFmtId="6" fontId="17" fillId="0" borderId="19" xfId="10" applyNumberFormat="1" applyFont="1" applyBorder="1" applyAlignment="1">
      <alignment shrinkToFit="1"/>
    </xf>
    <xf numFmtId="38" fontId="17" fillId="0" borderId="0" xfId="10" applyNumberFormat="1" applyFont="1" applyFill="1" applyBorder="1" applyAlignment="1">
      <alignment shrinkToFit="1"/>
    </xf>
    <xf numFmtId="38" fontId="17" fillId="0" borderId="19" xfId="10" applyNumberFormat="1" applyFont="1" applyFill="1" applyBorder="1"/>
    <xf numFmtId="6" fontId="17" fillId="0" borderId="0" xfId="10" applyNumberFormat="1" applyFont="1" applyBorder="1" applyAlignment="1">
      <alignment shrinkToFit="1"/>
    </xf>
    <xf numFmtId="0" fontId="16" fillId="6" borderId="15" xfId="10" applyFont="1" applyFill="1" applyBorder="1"/>
    <xf numFmtId="0" fontId="15" fillId="6" borderId="16" xfId="10" applyFont="1" applyFill="1" applyBorder="1"/>
    <xf numFmtId="6" fontId="17" fillId="6" borderId="18" xfId="10" applyNumberFormat="1" applyFont="1" applyFill="1" applyBorder="1" applyAlignment="1">
      <alignment shrinkToFit="1"/>
    </xf>
    <xf numFmtId="0" fontId="16" fillId="6" borderId="3" xfId="10" applyFont="1" applyFill="1" applyBorder="1"/>
    <xf numFmtId="0" fontId="15" fillId="6" borderId="9" xfId="10" applyFont="1" applyFill="1" applyBorder="1"/>
    <xf numFmtId="6" fontId="17" fillId="6" borderId="20" xfId="10" applyNumberFormat="1" applyFont="1" applyFill="1" applyBorder="1" applyAlignment="1">
      <alignment shrinkToFit="1"/>
    </xf>
    <xf numFmtId="38" fontId="17" fillId="6" borderId="10" xfId="10" applyNumberFormat="1" applyFont="1" applyFill="1" applyBorder="1"/>
    <xf numFmtId="0" fontId="16" fillId="6" borderId="6" xfId="10" applyFont="1" applyFill="1" applyBorder="1"/>
    <xf numFmtId="0" fontId="15" fillId="6" borderId="21" xfId="10" applyFont="1" applyFill="1" applyBorder="1"/>
    <xf numFmtId="6" fontId="17" fillId="6" borderId="22" xfId="10" applyNumberFormat="1" applyFont="1" applyFill="1" applyBorder="1" applyAlignment="1">
      <alignment shrinkToFit="1"/>
    </xf>
    <xf numFmtId="38" fontId="17" fillId="6" borderId="13" xfId="10" applyNumberFormat="1" applyFont="1" applyFill="1" applyBorder="1"/>
    <xf numFmtId="0" fontId="14" fillId="0" borderId="7" xfId="10" applyFont="1" applyFill="1" applyBorder="1" applyAlignment="1">
      <alignment horizontal="left"/>
    </xf>
    <xf numFmtId="0" fontId="20" fillId="0" borderId="0" xfId="10" applyFont="1" applyFill="1" applyBorder="1" applyAlignment="1">
      <alignment horizontal="right"/>
    </xf>
    <xf numFmtId="0" fontId="19" fillId="0" borderId="0" xfId="10" applyFont="1"/>
    <xf numFmtId="0" fontId="16" fillId="0" borderId="15" xfId="10" applyFont="1" applyBorder="1" applyAlignment="1">
      <alignment horizontal="left"/>
    </xf>
    <xf numFmtId="38" fontId="17" fillId="0" borderId="0" xfId="10" applyNumberFormat="1" applyFont="1" applyBorder="1" applyAlignment="1">
      <alignment shrinkToFit="1"/>
    </xf>
    <xf numFmtId="38" fontId="17" fillId="0" borderId="4" xfId="10" applyNumberFormat="1" applyFont="1" applyBorder="1" applyAlignment="1">
      <alignment shrinkToFit="1"/>
    </xf>
    <xf numFmtId="6" fontId="17" fillId="6" borderId="0" xfId="10" applyNumberFormat="1" applyFont="1" applyFill="1" applyBorder="1" applyAlignment="1">
      <alignment shrinkToFit="1"/>
    </xf>
    <xf numFmtId="0" fontId="16" fillId="0" borderId="7" xfId="10" applyFont="1" applyFill="1" applyBorder="1" applyAlignment="1">
      <alignment horizontal="left"/>
    </xf>
    <xf numFmtId="168" fontId="15" fillId="3" borderId="23" xfId="10" applyNumberFormat="1" applyFont="1" applyFill="1" applyBorder="1" applyAlignment="1">
      <alignment horizontal="centerContinuous"/>
    </xf>
    <xf numFmtId="0" fontId="16" fillId="0" borderId="15" xfId="10" applyFont="1" applyFill="1" applyBorder="1" applyAlignment="1">
      <alignment horizontal="left" vertical="center"/>
    </xf>
    <xf numFmtId="0" fontId="16" fillId="0" borderId="14" xfId="10" applyFont="1" applyBorder="1" applyAlignment="1">
      <alignment horizontal="left"/>
    </xf>
    <xf numFmtId="0" fontId="15" fillId="5" borderId="15" xfId="10" applyFont="1" applyFill="1" applyBorder="1" applyAlignment="1">
      <alignment horizontal="right"/>
    </xf>
    <xf numFmtId="0" fontId="17" fillId="3" borderId="24" xfId="10" applyFont="1" applyFill="1" applyBorder="1" applyAlignment="1">
      <alignment horizontal="centerContinuous"/>
    </xf>
    <xf numFmtId="0" fontId="17" fillId="3" borderId="18" xfId="10" applyFont="1" applyFill="1" applyBorder="1" applyAlignment="1">
      <alignment horizontal="centerContinuous"/>
    </xf>
    <xf numFmtId="0" fontId="15" fillId="4" borderId="25" xfId="10" applyFont="1" applyFill="1" applyBorder="1" applyAlignment="1">
      <alignment horizontal="center" shrinkToFit="1"/>
    </xf>
    <xf numFmtId="0" fontId="15" fillId="5" borderId="17" xfId="10" applyFont="1" applyFill="1" applyBorder="1" applyAlignment="1">
      <alignment horizontal="right"/>
    </xf>
    <xf numFmtId="6" fontId="17" fillId="0" borderId="4" xfId="10" applyNumberFormat="1" applyFont="1" applyFill="1" applyBorder="1" applyAlignment="1">
      <alignment shrinkToFit="1"/>
    </xf>
    <xf numFmtId="0" fontId="16" fillId="0" borderId="5" xfId="10" applyFont="1" applyFill="1" applyBorder="1" applyAlignment="1">
      <alignment horizontal="left"/>
    </xf>
    <xf numFmtId="6" fontId="17" fillId="0" borderId="0" xfId="10" applyNumberFormat="1" applyFont="1" applyFill="1" applyBorder="1" applyAlignment="1">
      <alignment shrinkToFit="1"/>
    </xf>
    <xf numFmtId="0" fontId="16" fillId="0" borderId="5" xfId="10" applyFont="1" applyBorder="1"/>
    <xf numFmtId="0" fontId="15" fillId="5" borderId="0" xfId="10" applyFont="1" applyFill="1" applyBorder="1" applyAlignment="1">
      <alignment horizontal="right"/>
    </xf>
    <xf numFmtId="0" fontId="16" fillId="6" borderId="5" xfId="10" applyFont="1" applyFill="1" applyBorder="1"/>
    <xf numFmtId="0" fontId="15" fillId="6" borderId="17" xfId="10" applyFont="1" applyFill="1" applyBorder="1"/>
    <xf numFmtId="0" fontId="15" fillId="6" borderId="20" xfId="10" applyFont="1" applyFill="1" applyBorder="1"/>
    <xf numFmtId="6" fontId="17" fillId="6" borderId="12" xfId="10" applyNumberFormat="1" applyFont="1" applyFill="1" applyBorder="1" applyAlignment="1">
      <alignment shrinkToFit="1"/>
    </xf>
    <xf numFmtId="0" fontId="15" fillId="6" borderId="22" xfId="10" applyFont="1" applyFill="1" applyBorder="1"/>
    <xf numFmtId="6" fontId="17" fillId="6" borderId="7" xfId="10" applyNumberFormat="1" applyFont="1" applyFill="1" applyBorder="1" applyAlignment="1">
      <alignment shrinkToFit="1"/>
    </xf>
    <xf numFmtId="0" fontId="16" fillId="0" borderId="0" xfId="10" applyFont="1" applyFill="1" applyBorder="1" applyAlignment="1">
      <alignment horizontal="left"/>
    </xf>
    <xf numFmtId="0" fontId="16" fillId="3" borderId="26" xfId="10" applyFont="1" applyFill="1" applyBorder="1" applyAlignment="1">
      <alignment horizontal="centerContinuous"/>
    </xf>
    <xf numFmtId="0" fontId="15" fillId="3" borderId="12" xfId="10" applyFont="1" applyFill="1" applyBorder="1" applyAlignment="1">
      <alignment horizontal="centerContinuous"/>
    </xf>
    <xf numFmtId="0" fontId="15" fillId="3" borderId="12" xfId="10" applyFont="1" applyFill="1" applyBorder="1" applyAlignment="1">
      <alignment horizontal="centerContinuous" shrinkToFit="1"/>
    </xf>
    <xf numFmtId="0" fontId="17" fillId="3" borderId="12" xfId="10" applyFont="1" applyFill="1" applyBorder="1" applyAlignment="1">
      <alignment horizontal="centerContinuous"/>
    </xf>
    <xf numFmtId="0" fontId="14" fillId="4" borderId="26" xfId="10" applyFont="1" applyFill="1" applyBorder="1"/>
    <xf numFmtId="0" fontId="15" fillId="4" borderId="20" xfId="10" applyFont="1" applyFill="1" applyBorder="1" applyAlignment="1">
      <alignment horizontal="center"/>
    </xf>
    <xf numFmtId="0" fontId="16" fillId="4" borderId="6" xfId="10" applyFont="1" applyFill="1" applyBorder="1"/>
    <xf numFmtId="0" fontId="15" fillId="4" borderId="7" xfId="10" applyFont="1" applyFill="1" applyBorder="1"/>
    <xf numFmtId="6" fontId="17" fillId="4" borderId="27" xfId="10" applyNumberFormat="1" applyFont="1" applyFill="1" applyBorder="1" applyAlignment="1">
      <alignment shrinkToFit="1"/>
    </xf>
    <xf numFmtId="38" fontId="17" fillId="4" borderId="27" xfId="10" applyNumberFormat="1" applyFont="1" applyFill="1" applyBorder="1"/>
    <xf numFmtId="0" fontId="15" fillId="0" borderId="0" xfId="10" applyFont="1" applyBorder="1"/>
    <xf numFmtId="0" fontId="16" fillId="3" borderId="3" xfId="10" applyFont="1" applyFill="1" applyBorder="1" applyAlignment="1">
      <alignment horizontal="centerContinuous"/>
    </xf>
    <xf numFmtId="0" fontId="16" fillId="0" borderId="15" xfId="10" applyFont="1" applyBorder="1"/>
    <xf numFmtId="168" fontId="16" fillId="3" borderId="8" xfId="10" applyNumberFormat="1" applyFont="1" applyFill="1" applyBorder="1" applyAlignment="1">
      <alignment horizontal="center"/>
    </xf>
    <xf numFmtId="0" fontId="15" fillId="3" borderId="11" xfId="10" applyFont="1" applyFill="1" applyBorder="1" applyAlignment="1">
      <alignment horizontal="centerContinuous"/>
    </xf>
    <xf numFmtId="168" fontId="15" fillId="3" borderId="12" xfId="10" applyNumberFormat="1" applyFont="1" applyFill="1" applyBorder="1" applyAlignment="1">
      <alignment horizontal="centerContinuous" shrinkToFit="1"/>
    </xf>
    <xf numFmtId="0" fontId="15" fillId="4" borderId="20" xfId="10" applyFont="1" applyFill="1" applyBorder="1" applyAlignment="1">
      <alignment horizontal="center" shrinkToFit="1"/>
    </xf>
    <xf numFmtId="0" fontId="16" fillId="0" borderId="23" xfId="10" applyFont="1" applyBorder="1"/>
    <xf numFmtId="38" fontId="17" fillId="0" borderId="7" xfId="10" applyNumberFormat="1" applyFont="1" applyBorder="1" applyAlignment="1">
      <alignment shrinkToFit="1"/>
    </xf>
    <xf numFmtId="0" fontId="16" fillId="0" borderId="7" xfId="10" applyFont="1" applyBorder="1"/>
    <xf numFmtId="0" fontId="15" fillId="0" borderId="12" xfId="10" applyFont="1" applyFill="1" applyBorder="1" applyAlignment="1">
      <alignment horizontal="right"/>
    </xf>
    <xf numFmtId="38" fontId="17" fillId="0" borderId="7" xfId="10" applyNumberFormat="1" applyFont="1" applyBorder="1"/>
    <xf numFmtId="168" fontId="16" fillId="3" borderId="23" xfId="10" applyNumberFormat="1" applyFont="1" applyFill="1" applyBorder="1" applyAlignment="1">
      <alignment horizontal="center"/>
    </xf>
    <xf numFmtId="168" fontId="15" fillId="3" borderId="7" xfId="10" applyNumberFormat="1" applyFont="1" applyFill="1" applyBorder="1" applyAlignment="1">
      <alignment horizontal="centerContinuous" shrinkToFit="1"/>
    </xf>
    <xf numFmtId="0" fontId="17" fillId="0" borderId="0" xfId="10" applyFont="1" applyAlignment="1">
      <alignment horizontal="left" shrinkToFit="1"/>
    </xf>
    <xf numFmtId="0" fontId="19" fillId="0" borderId="0" xfId="10" applyFont="1" applyAlignment="1">
      <alignment shrinkToFit="1"/>
    </xf>
    <xf numFmtId="0" fontId="21" fillId="0" borderId="0" xfId="0" applyFont="1"/>
    <xf numFmtId="0" fontId="22" fillId="3" borderId="0" xfId="10" applyFont="1" applyFill="1" applyBorder="1" applyAlignment="1">
      <alignment horizontal="center"/>
    </xf>
    <xf numFmtId="15" fontId="15" fillId="4" borderId="10" xfId="10" applyNumberFormat="1" applyFont="1" applyFill="1" applyBorder="1" applyAlignment="1">
      <alignment horizontal="center"/>
    </xf>
    <xf numFmtId="15" fontId="15" fillId="4" borderId="25" xfId="10" applyNumberFormat="1" applyFont="1" applyFill="1" applyBorder="1" applyAlignment="1">
      <alignment horizontal="center"/>
    </xf>
    <xf numFmtId="6" fontId="17" fillId="7" borderId="12" xfId="10" applyNumberFormat="1" applyFont="1" applyFill="1" applyBorder="1" applyAlignment="1">
      <alignment shrinkToFit="1"/>
    </xf>
    <xf numFmtId="169" fontId="17" fillId="0" borderId="28" xfId="1" applyNumberFormat="1" applyFont="1" applyBorder="1"/>
    <xf numFmtId="0" fontId="15" fillId="0" borderId="4" xfId="10" applyFont="1" applyBorder="1"/>
    <xf numFmtId="38" fontId="17" fillId="0" borderId="29" xfId="10" applyNumberFormat="1" applyFont="1" applyFill="1" applyBorder="1"/>
    <xf numFmtId="38" fontId="17" fillId="0" borderId="19" xfId="10" applyNumberFormat="1" applyFont="1" applyBorder="1"/>
    <xf numFmtId="38" fontId="17" fillId="6" borderId="19" xfId="10" applyNumberFormat="1" applyFont="1" applyFill="1" applyBorder="1"/>
    <xf numFmtId="38" fontId="17" fillId="0" borderId="29" xfId="10" applyNumberFormat="1" applyFont="1" applyBorder="1"/>
    <xf numFmtId="38" fontId="17" fillId="0" borderId="29" xfId="10" applyNumberFormat="1" applyFont="1" applyFill="1" applyBorder="1" applyAlignment="1">
      <alignment shrinkToFit="1"/>
    </xf>
    <xf numFmtId="38" fontId="17" fillId="0" borderId="19" xfId="10" applyNumberFormat="1" applyFont="1" applyBorder="1" applyAlignment="1">
      <alignment shrinkToFit="1"/>
    </xf>
    <xf numFmtId="38" fontId="17" fillId="0" borderId="10" xfId="10" applyNumberFormat="1" applyFont="1" applyBorder="1"/>
    <xf numFmtId="15" fontId="0" fillId="0" borderId="0" xfId="0" applyNumberFormat="1"/>
    <xf numFmtId="0" fontId="1" fillId="0" borderId="0" xfId="0" applyFont="1"/>
    <xf numFmtId="0" fontId="17" fillId="3" borderId="7" xfId="10" applyFont="1" applyFill="1" applyBorder="1" applyAlignment="1">
      <alignment horizontal="centerContinuous"/>
    </xf>
    <xf numFmtId="169" fontId="17" fillId="0" borderId="30" xfId="1" applyNumberFormat="1" applyFont="1" applyBorder="1"/>
    <xf numFmtId="38" fontId="17" fillId="6" borderId="18" xfId="10" applyNumberFormat="1" applyFont="1" applyFill="1" applyBorder="1"/>
    <xf numFmtId="38" fontId="17" fillId="0" borderId="24" xfId="10" applyNumberFormat="1" applyFont="1" applyFill="1" applyBorder="1"/>
    <xf numFmtId="38" fontId="17" fillId="0" borderId="24" xfId="10" applyNumberFormat="1" applyFont="1" applyBorder="1"/>
    <xf numFmtId="38" fontId="17" fillId="0" borderId="27" xfId="10" applyNumberFormat="1" applyFont="1" applyBorder="1"/>
    <xf numFmtId="169" fontId="21" fillId="0" borderId="0" xfId="0" applyNumberFormat="1" applyFont="1"/>
    <xf numFmtId="38" fontId="19" fillId="0" borderId="0" xfId="10" applyNumberFormat="1" applyFont="1"/>
    <xf numFmtId="38" fontId="21" fillId="0" borderId="0" xfId="0" applyNumberFormat="1" applyFont="1"/>
    <xf numFmtId="169" fontId="17" fillId="0" borderId="31" xfId="1" applyNumberFormat="1" applyFont="1" applyBorder="1"/>
    <xf numFmtId="169" fontId="17" fillId="0" borderId="27" xfId="1" applyNumberFormat="1" applyFont="1" applyFill="1" applyBorder="1"/>
    <xf numFmtId="169" fontId="17" fillId="0" borderId="25" xfId="1" applyNumberFormat="1" applyFont="1" applyFill="1" applyBorder="1"/>
    <xf numFmtId="15" fontId="15" fillId="4" borderId="26" xfId="10" applyNumberFormat="1" applyFont="1" applyFill="1" applyBorder="1" applyAlignment="1">
      <alignment horizontal="center"/>
    </xf>
    <xf numFmtId="169" fontId="17" fillId="0" borderId="32" xfId="1" applyNumberFormat="1" applyFont="1" applyBorder="1"/>
    <xf numFmtId="169" fontId="17" fillId="0" borderId="6" xfId="1" applyNumberFormat="1" applyFont="1" applyFill="1" applyBorder="1"/>
    <xf numFmtId="169" fontId="17" fillId="0" borderId="26" xfId="1" applyNumberFormat="1" applyFont="1" applyFill="1" applyBorder="1"/>
    <xf numFmtId="15" fontId="15" fillId="4" borderId="12" xfId="10" applyNumberFormat="1" applyFont="1" applyFill="1" applyBorder="1" applyAlignment="1">
      <alignment horizontal="center"/>
    </xf>
    <xf numFmtId="169" fontId="17" fillId="0" borderId="33" xfId="1" applyNumberFormat="1" applyFont="1" applyBorder="1"/>
    <xf numFmtId="169" fontId="17" fillId="0" borderId="7" xfId="1" applyNumberFormat="1" applyFont="1" applyFill="1" applyBorder="1"/>
    <xf numFmtId="169" fontId="17" fillId="0" borderId="12" xfId="1" applyNumberFormat="1" applyFont="1" applyFill="1" applyBorder="1"/>
    <xf numFmtId="38" fontId="17" fillId="0" borderId="0" xfId="10" applyNumberFormat="1" applyFont="1" applyFill="1" applyBorder="1"/>
    <xf numFmtId="38" fontId="17" fillId="6" borderId="27" xfId="10" applyNumberFormat="1" applyFont="1" applyFill="1" applyBorder="1"/>
    <xf numFmtId="38" fontId="17" fillId="6" borderId="25" xfId="10" applyNumberFormat="1" applyFont="1" applyFill="1" applyBorder="1"/>
    <xf numFmtId="38" fontId="17" fillId="0" borderId="3" xfId="10" applyNumberFormat="1" applyFont="1" applyFill="1" applyBorder="1"/>
    <xf numFmtId="38" fontId="17" fillId="0" borderId="5" xfId="10" applyNumberFormat="1" applyFont="1" applyFill="1" applyBorder="1"/>
    <xf numFmtId="38" fontId="17" fillId="0" borderId="5" xfId="10" applyNumberFormat="1" applyFont="1" applyBorder="1"/>
    <xf numFmtId="38" fontId="17" fillId="6" borderId="6" xfId="10" applyNumberFormat="1" applyFont="1" applyFill="1" applyBorder="1"/>
    <xf numFmtId="38" fontId="17" fillId="6" borderId="26" xfId="10" applyNumberFormat="1" applyFont="1" applyFill="1" applyBorder="1"/>
    <xf numFmtId="38" fontId="17" fillId="6" borderId="5" xfId="10" applyNumberFormat="1" applyFont="1" applyFill="1" applyBorder="1"/>
    <xf numFmtId="38" fontId="17" fillId="0" borderId="3" xfId="10" applyNumberFormat="1" applyFont="1" applyBorder="1"/>
    <xf numFmtId="38" fontId="17" fillId="4" borderId="7" xfId="10" applyNumberFormat="1" applyFont="1" applyFill="1" applyBorder="1"/>
    <xf numFmtId="38" fontId="17" fillId="4" borderId="6" xfId="10" applyNumberFormat="1" applyFont="1" applyFill="1" applyBorder="1"/>
    <xf numFmtId="38" fontId="17" fillId="0" borderId="25" xfId="10" applyNumberFormat="1" applyFont="1" applyBorder="1"/>
    <xf numFmtId="38" fontId="17" fillId="0" borderId="26" xfId="10" applyNumberFormat="1" applyFont="1" applyBorder="1"/>
    <xf numFmtId="38" fontId="17" fillId="0" borderId="4" xfId="10" applyNumberFormat="1" applyFont="1" applyFill="1" applyBorder="1"/>
    <xf numFmtId="38" fontId="17" fillId="6" borderId="7" xfId="10" applyNumberFormat="1" applyFont="1" applyFill="1" applyBorder="1"/>
    <xf numFmtId="38" fontId="17" fillId="6" borderId="12" xfId="10" applyNumberFormat="1" applyFont="1" applyFill="1" applyBorder="1"/>
    <xf numFmtId="38" fontId="17" fillId="6" borderId="0" xfId="10" applyNumberFormat="1" applyFont="1" applyFill="1" applyBorder="1"/>
    <xf numFmtId="38" fontId="17" fillId="0" borderId="4" xfId="10" applyNumberFormat="1" applyFont="1" applyBorder="1"/>
    <xf numFmtId="38" fontId="17" fillId="0" borderId="12" xfId="10" applyNumberFormat="1" applyFont="1" applyBorder="1"/>
    <xf numFmtId="15" fontId="15" fillId="4" borderId="9" xfId="10" applyNumberFormat="1" applyFont="1" applyFill="1" applyBorder="1" applyAlignment="1">
      <alignment horizontal="center"/>
    </xf>
    <xf numFmtId="169" fontId="17" fillId="0" borderId="34" xfId="1" applyNumberFormat="1" applyFont="1" applyBorder="1"/>
    <xf numFmtId="169" fontId="17" fillId="0" borderId="21" xfId="1" applyNumberFormat="1" applyFont="1" applyFill="1" applyBorder="1"/>
    <xf numFmtId="169" fontId="17" fillId="0" borderId="9" xfId="1" applyNumberFormat="1" applyFont="1" applyFill="1" applyBorder="1"/>
    <xf numFmtId="38" fontId="17" fillId="0" borderId="11" xfId="10" applyNumberFormat="1" applyFont="1" applyFill="1" applyBorder="1"/>
    <xf numFmtId="38" fontId="17" fillId="0" borderId="16" xfId="10" applyNumberFormat="1" applyFont="1" applyFill="1" applyBorder="1"/>
    <xf numFmtId="0" fontId="0" fillId="0" borderId="15" xfId="0" applyBorder="1"/>
    <xf numFmtId="38" fontId="17" fillId="6" borderId="21" xfId="10" applyNumberFormat="1" applyFont="1" applyFill="1" applyBorder="1"/>
    <xf numFmtId="38" fontId="17" fillId="6" borderId="9" xfId="10" applyNumberFormat="1" applyFont="1" applyFill="1" applyBorder="1"/>
    <xf numFmtId="38" fontId="17" fillId="6" borderId="16" xfId="10" applyNumberFormat="1" applyFont="1" applyFill="1" applyBorder="1"/>
    <xf numFmtId="38" fontId="17" fillId="0" borderId="16" xfId="10" applyNumberFormat="1" applyFont="1" applyBorder="1"/>
    <xf numFmtId="38" fontId="17" fillId="0" borderId="11" xfId="10" applyNumberFormat="1" applyFont="1" applyBorder="1"/>
    <xf numFmtId="15" fontId="15" fillId="4" borderId="8" xfId="10" applyNumberFormat="1" applyFont="1" applyFill="1" applyBorder="1" applyAlignment="1">
      <alignment horizontal="center"/>
    </xf>
    <xf numFmtId="38" fontId="17" fillId="0" borderId="15" xfId="10" applyNumberFormat="1" applyFont="1" applyBorder="1"/>
    <xf numFmtId="38" fontId="17" fillId="4" borderId="23" xfId="10" applyNumberFormat="1" applyFont="1" applyFill="1" applyBorder="1"/>
    <xf numFmtId="38" fontId="17" fillId="0" borderId="9" xfId="10" applyNumberFormat="1" applyFont="1" applyBorder="1"/>
    <xf numFmtId="38" fontId="17" fillId="0" borderId="35" xfId="10" applyNumberFormat="1" applyFont="1" applyBorder="1"/>
    <xf numFmtId="38" fontId="17" fillId="0" borderId="15" xfId="10" applyNumberFormat="1" applyFont="1" applyFill="1" applyBorder="1"/>
    <xf numFmtId="38" fontId="17" fillId="0" borderId="35" xfId="10" applyNumberFormat="1" applyFont="1" applyFill="1" applyBorder="1"/>
    <xf numFmtId="169" fontId="17" fillId="0" borderId="23" xfId="1" applyNumberFormat="1" applyFont="1" applyFill="1" applyBorder="1"/>
    <xf numFmtId="169" fontId="17" fillId="0" borderId="8" xfId="1" applyNumberFormat="1" applyFont="1" applyFill="1" applyBorder="1"/>
    <xf numFmtId="38" fontId="17" fillId="0" borderId="14" xfId="10" applyNumberFormat="1" applyFont="1" applyFill="1" applyBorder="1"/>
    <xf numFmtId="38" fontId="17" fillId="6" borderId="23" xfId="10" applyNumberFormat="1" applyFont="1" applyFill="1" applyBorder="1"/>
    <xf numFmtId="38" fontId="17" fillId="6" borderId="8" xfId="10" applyNumberFormat="1" applyFont="1" applyFill="1" applyBorder="1"/>
    <xf numFmtId="38" fontId="17" fillId="6" borderId="15" xfId="10" applyNumberFormat="1" applyFont="1" applyFill="1" applyBorder="1"/>
    <xf numFmtId="38" fontId="17" fillId="0" borderId="14" xfId="10" applyNumberFormat="1" applyFont="1" applyBorder="1"/>
    <xf numFmtId="38" fontId="17" fillId="0" borderId="8" xfId="10" applyNumberFormat="1" applyFont="1" applyBorder="1"/>
    <xf numFmtId="169" fontId="17" fillId="0" borderId="36" xfId="1" quotePrefix="1" applyNumberFormat="1" applyFont="1" applyBorder="1"/>
  </cellXfs>
  <cellStyles count="15">
    <cellStyle name="Currency" xfId="1" builtinId="4"/>
    <cellStyle name="Date" xfId="2"/>
    <cellStyle name="Fixed" xfId="3"/>
    <cellStyle name="HEADER" xfId="4"/>
    <cellStyle name="Heading1" xfId="5"/>
    <cellStyle name="Heading2" xfId="6"/>
    <cellStyle name="HIGHLIGHT" xfId="7"/>
    <cellStyle name="Normal" xfId="0" builtinId="0"/>
    <cellStyle name="Normal - Style1" xfId="8"/>
    <cellStyle name="Normal_GBM_0522" xfId="9"/>
    <cellStyle name="Normal_Greg Pos" xfId="10"/>
    <cellStyle name="Total" xfId="11" builtinId="25" customBuiltin="1"/>
    <cellStyle name="Unprot" xfId="12"/>
    <cellStyle name="Unprot$" xfId="13"/>
    <cellStyle name="Unprotect" xfId="14"/>
  </cellStyles>
  <dxfs count="2">
    <dxf>
      <font>
        <condense val="0"/>
        <extend val="0"/>
        <color indexed="12"/>
      </font>
    </dxf>
    <dxf>
      <font>
        <b/>
        <i val="0"/>
        <strike val="0"/>
        <condense val="0"/>
        <extend val="0"/>
        <color indexed="12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1intra\1report\2001\0401phy\Reports\Ngpl0430fina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ort"/>
      <sheetName val="Sheet1"/>
      <sheetName val="Print"/>
      <sheetName val="Prior Day Roll Check"/>
      <sheetName val="Test"/>
      <sheetName val="Test (2)"/>
      <sheetName val="DENVER P&amp;L"/>
      <sheetName val="CCT P&amp;L"/>
      <sheetName val="Canada"/>
      <sheetName val="Aruba"/>
      <sheetName val="Sithe"/>
      <sheetName val="Central Midcon"/>
      <sheetName val="Central Gulf"/>
      <sheetName val="Central Mich"/>
      <sheetName val="Central Mich CG"/>
      <sheetName val="VNG"/>
      <sheetName val="Bug"/>
      <sheetName val="IEast Gulf3"/>
      <sheetName val="IEast Gulf4"/>
      <sheetName val="IEast Mkt3"/>
      <sheetName val="IEast Mkt5"/>
      <sheetName val="IEast NewEngl"/>
      <sheetName val="IEast CNG"/>
      <sheetName val="IEast TCO"/>
      <sheetName val="IEast NY"/>
      <sheetName val="IEast Gulf1"/>
      <sheetName val="IEast Gulf2"/>
      <sheetName val="IEast NorthEast"/>
      <sheetName val="IEast TP1"/>
      <sheetName val="IEast TP2"/>
      <sheetName val="IEast TP3"/>
      <sheetName val="IEast Trans Hedge"/>
      <sheetName val="IEast CES-ENTGY"/>
      <sheetName val="IEast ST-HATT"/>
      <sheetName val="IEast CES-TVSG"/>
      <sheetName val="IEast CES-LGS"/>
      <sheetName val="IEast ST-NAP"/>
      <sheetName val="Enron Midwest"/>
      <sheetName val="Denver"/>
      <sheetName val="TX"/>
      <sheetName val="WE"/>
      <sheetName val="SouthEast"/>
      <sheetName val="IE Gulf"/>
      <sheetName val="IE Market"/>
      <sheetName val="IE North"/>
      <sheetName val="IE Transport"/>
      <sheetName val="IntraCentral"/>
      <sheetName val="GDCE"/>
      <sheetName val="Chicago"/>
      <sheetName val="IntraTexas"/>
      <sheetName val="IntraWest"/>
      <sheetName val="IntraDenver"/>
      <sheetName val="Transport"/>
      <sheetName val="FT-VNG"/>
      <sheetName val="FTEast"/>
      <sheetName val="FTNY"/>
      <sheetName val="Wellhead"/>
      <sheetName val="FTCentral"/>
      <sheetName val="FTCent2"/>
      <sheetName val="FTTexas"/>
      <sheetName val="FT-KATY"/>
      <sheetName val="FTWest"/>
      <sheetName val="FT-NWest"/>
      <sheetName val="FTDenver"/>
      <sheetName val="NYMEX Daily"/>
      <sheetName val="NYMEX"/>
      <sheetName val="MANAGEMENT"/>
      <sheetName val="E&amp;WGasDaily"/>
      <sheetName val="PipeOptions"/>
      <sheetName val="Storage"/>
      <sheetName val="ST-Upstream"/>
      <sheetName val="ESpec &amp; Tech"/>
      <sheetName val="CCT"/>
      <sheetName val="Structured Adj"/>
      <sheetName val="Ft-Wellhead"/>
      <sheetName val="Sign-Off"/>
      <sheetName val="Checks"/>
      <sheetName val="Links"/>
      <sheetName val="Regions-D"/>
      <sheetName val="Regions-M"/>
      <sheetName val="Daily"/>
      <sheetName val="Monthly"/>
      <sheetName val="Gas P&amp;L By Trader"/>
      <sheetName val="Lavorato"/>
      <sheetName val="Months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>
        <row r="40">
          <cell r="Y40">
            <v>1</v>
          </cell>
        </row>
      </sheetData>
      <sheetData sheetId="77" refreshError="1"/>
      <sheetData sheetId="78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EL212"/>
  <sheetViews>
    <sheetView tabSelected="1" topLeftCell="C123" workbookViewId="0">
      <pane xSplit="3690" topLeftCell="EI1"/>
      <selection activeCell="C71" sqref="A71:IV72"/>
      <selection pane="topRight" activeCell="D1" sqref="D1"/>
    </sheetView>
  </sheetViews>
  <sheetFormatPr defaultRowHeight="12.75"/>
  <cols>
    <col min="2" max="2" width="20.28515625" bestFit="1" customWidth="1"/>
    <col min="3" max="3" width="30.28515625" customWidth="1"/>
    <col min="4" max="4" width="1.140625" customWidth="1"/>
    <col min="5" max="5" width="13.28515625" customWidth="1"/>
    <col min="6" max="6" width="11.7109375" bestFit="1" customWidth="1"/>
    <col min="7" max="8" width="11.28515625" bestFit="1" customWidth="1"/>
    <col min="9" max="26" width="12.7109375" customWidth="1"/>
    <col min="27" max="27" width="1.42578125" customWidth="1"/>
    <col min="28" max="47" width="12.7109375" customWidth="1"/>
    <col min="48" max="48" width="1.42578125" customWidth="1"/>
    <col min="49" max="61" width="12.7109375" customWidth="1"/>
    <col min="62" max="62" width="12.7109375" style="112" customWidth="1"/>
    <col min="63" max="71" width="12.7109375" customWidth="1"/>
    <col min="72" max="72" width="1.42578125" customWidth="1"/>
    <col min="73" max="84" width="12.7109375" customWidth="1"/>
    <col min="85" max="92" width="12.7109375" style="112" customWidth="1"/>
    <col min="93" max="93" width="12.7109375" customWidth="1"/>
    <col min="94" max="94" width="1.42578125" customWidth="1"/>
    <col min="95" max="95" width="12.7109375" customWidth="1"/>
    <col min="96" max="116" width="12.7109375" style="112" customWidth="1"/>
    <col min="117" max="117" width="12.7109375" customWidth="1"/>
    <col min="118" max="118" width="1.42578125" customWidth="1"/>
    <col min="119" max="140" width="12.7109375" customWidth="1"/>
    <col min="141" max="141" width="1.28515625" customWidth="1"/>
    <col min="142" max="142" width="12.7109375" customWidth="1"/>
  </cols>
  <sheetData>
    <row r="1" spans="2:142" ht="13.5" thickBot="1">
      <c r="E1" s="126"/>
      <c r="BI1" s="127"/>
      <c r="BJ1" s="127"/>
      <c r="CG1" s="127"/>
      <c r="CH1" s="127"/>
      <c r="CI1" s="127"/>
      <c r="CJ1" s="127"/>
      <c r="CK1" s="127"/>
      <c r="CL1" s="127"/>
      <c r="CM1" s="127"/>
      <c r="CN1" s="127"/>
      <c r="CR1" s="127"/>
      <c r="CS1" s="127"/>
      <c r="CT1" s="127"/>
      <c r="CU1" s="127"/>
      <c r="CV1" s="127"/>
      <c r="CW1" s="127"/>
      <c r="CX1" s="127"/>
      <c r="CY1" s="127"/>
      <c r="CZ1" s="127"/>
      <c r="DA1" s="127"/>
      <c r="DB1" s="127"/>
      <c r="DC1" s="127"/>
      <c r="DD1" s="127"/>
      <c r="DE1" s="127"/>
      <c r="DF1" s="127"/>
      <c r="DG1" s="127"/>
      <c r="DH1" s="127"/>
      <c r="DI1" s="127"/>
      <c r="DJ1" s="127"/>
      <c r="DK1" s="127"/>
      <c r="DL1" s="127"/>
    </row>
    <row r="2" spans="2:142" ht="33.75">
      <c r="B2" s="1"/>
      <c r="C2" s="2"/>
      <c r="D2" s="3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31"/>
      <c r="BJ2" s="31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31"/>
      <c r="CH2" s="31"/>
      <c r="CI2" s="31"/>
      <c r="CJ2" s="31"/>
      <c r="CK2" s="31"/>
      <c r="CL2" s="31"/>
      <c r="CM2" s="31"/>
      <c r="CN2" s="31"/>
      <c r="CO2" s="4"/>
      <c r="CP2" s="4"/>
      <c r="CQ2" s="4"/>
      <c r="CR2" s="31"/>
      <c r="CS2" s="31"/>
      <c r="CT2" s="31"/>
      <c r="CU2" s="31"/>
      <c r="CV2" s="31"/>
      <c r="CW2" s="31"/>
      <c r="CX2" s="31"/>
      <c r="CY2" s="31"/>
      <c r="CZ2" s="31"/>
      <c r="DA2" s="31"/>
      <c r="DB2" s="31"/>
      <c r="DC2" s="31"/>
      <c r="DD2" s="31"/>
      <c r="DE2" s="31"/>
      <c r="DF2" s="31"/>
      <c r="DG2" s="31"/>
      <c r="DH2" s="31"/>
      <c r="DI2" s="31"/>
      <c r="DJ2" s="31"/>
      <c r="DK2" s="31"/>
      <c r="DL2" s="31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</row>
    <row r="3" spans="2:142" ht="31.5">
      <c r="B3" s="5"/>
      <c r="C3" s="113" t="s">
        <v>91</v>
      </c>
      <c r="D3" s="6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35"/>
      <c r="BJ3" s="35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35"/>
      <c r="CH3" s="35"/>
      <c r="CI3" s="35"/>
      <c r="CJ3" s="35"/>
      <c r="CK3" s="35"/>
      <c r="CL3" s="35"/>
      <c r="CM3" s="35"/>
      <c r="CN3" s="35"/>
      <c r="CO3" s="7"/>
      <c r="CP3" s="7"/>
      <c r="CQ3" s="7"/>
      <c r="CR3" s="35"/>
      <c r="CS3" s="35"/>
      <c r="CT3" s="35"/>
      <c r="CU3" s="35"/>
      <c r="CV3" s="35"/>
      <c r="CW3" s="35"/>
      <c r="CX3" s="35"/>
      <c r="CY3" s="35"/>
      <c r="CZ3" s="35"/>
      <c r="DA3" s="35"/>
      <c r="DB3" s="35"/>
      <c r="DC3" s="35"/>
      <c r="DD3" s="35"/>
      <c r="DE3" s="35"/>
      <c r="DF3" s="35"/>
      <c r="DG3" s="35"/>
      <c r="DH3" s="35"/>
      <c r="DI3" s="35"/>
      <c r="DJ3" s="35"/>
      <c r="DK3" s="35"/>
      <c r="DL3" s="35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  <c r="EK3" s="7"/>
      <c r="EL3" s="7"/>
    </row>
    <row r="4" spans="2:142" ht="32.25" thickBot="1">
      <c r="B4" s="8"/>
      <c r="C4" s="9"/>
      <c r="D4" s="10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128"/>
      <c r="BJ4" s="128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9"/>
      <c r="BY4" s="9"/>
      <c r="BZ4" s="9"/>
      <c r="CA4" s="9"/>
      <c r="CB4" s="9"/>
      <c r="CC4" s="9"/>
      <c r="CD4" s="9"/>
      <c r="CE4" s="9"/>
      <c r="CF4" s="9"/>
      <c r="CG4" s="128"/>
      <c r="CH4" s="128"/>
      <c r="CI4" s="128"/>
      <c r="CJ4" s="128"/>
      <c r="CK4" s="128"/>
      <c r="CL4" s="128"/>
      <c r="CM4" s="128"/>
      <c r="CN4" s="128"/>
      <c r="CO4" s="9"/>
      <c r="CP4" s="9"/>
      <c r="CQ4" s="9"/>
      <c r="CR4" s="128"/>
      <c r="CS4" s="128"/>
      <c r="CT4" s="128"/>
      <c r="CU4" s="128"/>
      <c r="CV4" s="128"/>
      <c r="CW4" s="128"/>
      <c r="CX4" s="128"/>
      <c r="CY4" s="128"/>
      <c r="CZ4" s="128"/>
      <c r="DA4" s="128"/>
      <c r="DB4" s="128"/>
      <c r="DC4" s="128"/>
      <c r="DD4" s="128"/>
      <c r="DE4" s="128"/>
      <c r="DF4" s="128"/>
      <c r="DG4" s="128"/>
      <c r="DH4" s="128"/>
      <c r="DI4" s="128"/>
      <c r="DJ4" s="128"/>
      <c r="DK4" s="128"/>
      <c r="DL4" s="128"/>
      <c r="DM4" s="9"/>
      <c r="DN4" s="9"/>
      <c r="DO4" s="9"/>
      <c r="DP4" s="9"/>
      <c r="DQ4" s="9"/>
      <c r="DR4" s="9"/>
      <c r="DS4" s="9"/>
      <c r="DT4" s="9"/>
      <c r="DU4" s="9"/>
      <c r="DV4" s="9"/>
      <c r="DW4" s="9"/>
      <c r="DX4" s="9"/>
      <c r="DY4" s="9"/>
      <c r="DZ4" s="9"/>
      <c r="EA4" s="9"/>
      <c r="EB4" s="9"/>
      <c r="EC4" s="9"/>
      <c r="ED4" s="9"/>
      <c r="EE4" s="9"/>
      <c r="EF4" s="9"/>
      <c r="EG4" s="9"/>
      <c r="EH4" s="9"/>
      <c r="EI4" s="9"/>
      <c r="EJ4" s="9"/>
      <c r="EK4" s="9"/>
      <c r="EL4" s="9"/>
    </row>
    <row r="5" spans="2:142" ht="15.75" thickBot="1">
      <c r="B5" s="11"/>
      <c r="C5" s="12"/>
      <c r="D5" s="72"/>
      <c r="E5" s="114">
        <v>36893</v>
      </c>
      <c r="F5" s="114">
        <v>36894</v>
      </c>
      <c r="G5" s="114">
        <v>36895</v>
      </c>
      <c r="H5" s="114">
        <v>36896</v>
      </c>
      <c r="I5" s="114">
        <v>36899</v>
      </c>
      <c r="J5" s="114">
        <v>36900</v>
      </c>
      <c r="K5" s="114">
        <v>36901</v>
      </c>
      <c r="L5" s="114">
        <v>36902</v>
      </c>
      <c r="M5" s="114">
        <v>36903</v>
      </c>
      <c r="N5" s="114">
        <v>36907</v>
      </c>
      <c r="O5" s="114">
        <v>36908</v>
      </c>
      <c r="P5" s="114">
        <v>36909</v>
      </c>
      <c r="Q5" s="114">
        <v>36910</v>
      </c>
      <c r="R5" s="114">
        <v>36913</v>
      </c>
      <c r="S5" s="114">
        <v>36914</v>
      </c>
      <c r="T5" s="114">
        <v>36915</v>
      </c>
      <c r="U5" s="114">
        <v>36916</v>
      </c>
      <c r="V5" s="114">
        <v>36917</v>
      </c>
      <c r="W5" s="114">
        <v>36920</v>
      </c>
      <c r="X5" s="114">
        <v>36921</v>
      </c>
      <c r="Y5" s="115">
        <v>36922</v>
      </c>
      <c r="Z5" s="140" t="s">
        <v>149</v>
      </c>
      <c r="AA5" s="144"/>
      <c r="AB5" s="168">
        <v>36923</v>
      </c>
      <c r="AC5" s="114">
        <v>36924</v>
      </c>
      <c r="AD5" s="114">
        <v>36927</v>
      </c>
      <c r="AE5" s="114">
        <v>36928</v>
      </c>
      <c r="AF5" s="114">
        <v>36929</v>
      </c>
      <c r="AG5" s="114">
        <v>36930</v>
      </c>
      <c r="AH5" s="114">
        <v>36931</v>
      </c>
      <c r="AI5" s="114">
        <v>36934</v>
      </c>
      <c r="AJ5" s="114">
        <v>36935</v>
      </c>
      <c r="AK5" s="114">
        <v>36936</v>
      </c>
      <c r="AL5" s="114">
        <v>36937</v>
      </c>
      <c r="AM5" s="114">
        <v>36938</v>
      </c>
      <c r="AN5" s="114">
        <v>36942</v>
      </c>
      <c r="AO5" s="114">
        <v>36943</v>
      </c>
      <c r="AP5" s="114">
        <v>36944</v>
      </c>
      <c r="AQ5" s="114">
        <v>36945</v>
      </c>
      <c r="AR5" s="114">
        <v>36948</v>
      </c>
      <c r="AS5" s="114">
        <v>36949</v>
      </c>
      <c r="AT5" s="114">
        <v>36950</v>
      </c>
      <c r="AU5" s="140" t="s">
        <v>148</v>
      </c>
      <c r="AV5" s="144"/>
      <c r="AW5" s="168">
        <v>36951</v>
      </c>
      <c r="AX5" s="114">
        <v>36952</v>
      </c>
      <c r="AY5" s="114">
        <v>36955</v>
      </c>
      <c r="AZ5" s="114">
        <v>36956</v>
      </c>
      <c r="BA5" s="114">
        <v>36957</v>
      </c>
      <c r="BB5" s="114">
        <v>36958</v>
      </c>
      <c r="BC5" s="114">
        <v>36959</v>
      </c>
      <c r="BD5" s="114">
        <v>36962</v>
      </c>
      <c r="BE5" s="114">
        <v>36963</v>
      </c>
      <c r="BF5" s="114">
        <v>36964</v>
      </c>
      <c r="BG5" s="114">
        <v>36965</v>
      </c>
      <c r="BH5" s="114">
        <v>36966</v>
      </c>
      <c r="BI5" s="114">
        <v>36969</v>
      </c>
      <c r="BJ5" s="114">
        <v>36970</v>
      </c>
      <c r="BK5" s="114">
        <v>36971</v>
      </c>
      <c r="BL5" s="114">
        <v>36972</v>
      </c>
      <c r="BM5" s="114">
        <v>36973</v>
      </c>
      <c r="BN5" s="114">
        <v>36976</v>
      </c>
      <c r="BO5" s="114">
        <v>36977</v>
      </c>
      <c r="BP5" s="114">
        <v>36978</v>
      </c>
      <c r="BQ5" s="114">
        <v>36979</v>
      </c>
      <c r="BR5" s="114">
        <v>36980</v>
      </c>
      <c r="BS5" s="140" t="s">
        <v>147</v>
      </c>
      <c r="BT5" s="144"/>
      <c r="BU5" s="168">
        <v>36983</v>
      </c>
      <c r="BV5" s="114">
        <v>36984</v>
      </c>
      <c r="BW5" s="114">
        <v>36985</v>
      </c>
      <c r="BX5" s="114">
        <v>36986</v>
      </c>
      <c r="BY5" s="114">
        <v>36987</v>
      </c>
      <c r="BZ5" s="114">
        <v>36990</v>
      </c>
      <c r="CA5" s="114">
        <v>36991</v>
      </c>
      <c r="CB5" s="114">
        <v>36992</v>
      </c>
      <c r="CC5" s="114">
        <v>36993</v>
      </c>
      <c r="CD5" s="114">
        <v>36997</v>
      </c>
      <c r="CE5" s="114">
        <v>36998</v>
      </c>
      <c r="CF5" s="114">
        <v>36999</v>
      </c>
      <c r="CG5" s="114">
        <v>37000</v>
      </c>
      <c r="CH5" s="114">
        <v>37001</v>
      </c>
      <c r="CI5" s="114">
        <v>37004</v>
      </c>
      <c r="CJ5" s="114">
        <v>37005</v>
      </c>
      <c r="CK5" s="114">
        <v>37006</v>
      </c>
      <c r="CL5" s="114">
        <v>37007</v>
      </c>
      <c r="CM5" s="114">
        <v>37008</v>
      </c>
      <c r="CN5" s="114">
        <v>37011</v>
      </c>
      <c r="CO5" s="140" t="s">
        <v>1</v>
      </c>
      <c r="CP5" s="144"/>
      <c r="CQ5" s="168">
        <v>37012</v>
      </c>
      <c r="CR5" s="114">
        <v>37013</v>
      </c>
      <c r="CS5" s="114">
        <v>37014</v>
      </c>
      <c r="CT5" s="114">
        <v>37015</v>
      </c>
      <c r="CU5" s="114">
        <v>37018</v>
      </c>
      <c r="CV5" s="114">
        <v>37019</v>
      </c>
      <c r="CW5" s="114">
        <v>37020</v>
      </c>
      <c r="CX5" s="114">
        <v>37021</v>
      </c>
      <c r="CY5" s="114">
        <v>37022</v>
      </c>
      <c r="CZ5" s="114">
        <v>37025</v>
      </c>
      <c r="DA5" s="114">
        <v>37026</v>
      </c>
      <c r="DB5" s="114">
        <v>37027</v>
      </c>
      <c r="DC5" s="114">
        <v>37028</v>
      </c>
      <c r="DD5" s="114">
        <v>37029</v>
      </c>
      <c r="DE5" s="114">
        <v>37032</v>
      </c>
      <c r="DF5" s="114">
        <v>37033</v>
      </c>
      <c r="DG5" s="114">
        <v>37034</v>
      </c>
      <c r="DH5" s="114">
        <v>37035</v>
      </c>
      <c r="DI5" s="114">
        <v>37036</v>
      </c>
      <c r="DJ5" s="114">
        <v>37040</v>
      </c>
      <c r="DK5" s="114">
        <v>37041</v>
      </c>
      <c r="DL5" s="114">
        <v>37042</v>
      </c>
      <c r="DM5" s="140" t="s">
        <v>0</v>
      </c>
      <c r="DN5" s="144"/>
      <c r="DO5" s="180">
        <v>37043</v>
      </c>
      <c r="DP5" s="144">
        <v>37046</v>
      </c>
      <c r="DQ5" s="144">
        <v>37047</v>
      </c>
      <c r="DR5" s="144">
        <v>37048</v>
      </c>
      <c r="DS5" s="144">
        <v>37049</v>
      </c>
      <c r="DT5" s="144">
        <v>37050</v>
      </c>
      <c r="DU5" s="144">
        <v>37053</v>
      </c>
      <c r="DV5" s="144">
        <v>37054</v>
      </c>
      <c r="DW5" s="144">
        <v>37055</v>
      </c>
      <c r="DX5" s="144">
        <v>37056</v>
      </c>
      <c r="DY5" s="144">
        <v>37057</v>
      </c>
      <c r="DZ5" s="144">
        <v>37060</v>
      </c>
      <c r="EA5" s="144">
        <v>37061</v>
      </c>
      <c r="EB5" s="144">
        <v>37062</v>
      </c>
      <c r="EC5" s="144">
        <v>37063</v>
      </c>
      <c r="ED5" s="144">
        <v>37064</v>
      </c>
      <c r="EE5" s="144">
        <v>37067</v>
      </c>
      <c r="EF5" s="144">
        <v>37068</v>
      </c>
      <c r="EG5" s="144">
        <v>37069</v>
      </c>
      <c r="EH5" s="144">
        <v>37070</v>
      </c>
      <c r="EI5" s="144">
        <v>37071</v>
      </c>
      <c r="EJ5" s="140" t="s">
        <v>152</v>
      </c>
      <c r="EK5" s="144"/>
      <c r="EL5" s="140" t="s">
        <v>151</v>
      </c>
    </row>
    <row r="6" spans="2:142" ht="15.75" thickBot="1">
      <c r="B6" s="14" t="s">
        <v>36</v>
      </c>
      <c r="C6" s="15" t="s">
        <v>15</v>
      </c>
      <c r="D6" s="16"/>
      <c r="E6" s="117">
        <v>14568.647868071408</v>
      </c>
      <c r="F6" s="117">
        <v>-25968.27685569293</v>
      </c>
      <c r="G6" s="117">
        <v>37419.917713159266</v>
      </c>
      <c r="H6" s="117">
        <v>43983.982174746678</v>
      </c>
      <c r="I6" s="117">
        <v>-77521.109858306474</v>
      </c>
      <c r="J6" s="117">
        <v>5221.3683557805034</v>
      </c>
      <c r="K6" s="117">
        <v>-51989.871009430855</v>
      </c>
      <c r="L6" s="117">
        <v>-11443.399177103463</v>
      </c>
      <c r="M6" s="117">
        <v>-9667.3315426684439</v>
      </c>
      <c r="N6" s="117">
        <v>68081.409603786175</v>
      </c>
      <c r="O6" s="117">
        <v>8704.725502528443</v>
      </c>
      <c r="P6" s="117">
        <v>51776.408838392541</v>
      </c>
      <c r="Q6" s="117">
        <v>90429.322997564639</v>
      </c>
      <c r="R6" s="117">
        <v>-16350.811299468607</v>
      </c>
      <c r="S6" s="117">
        <v>-26485.929145108246</v>
      </c>
      <c r="T6" s="117">
        <v>25355.551435100373</v>
      </c>
      <c r="U6" s="117">
        <v>-7454.0159604809915</v>
      </c>
      <c r="V6" s="117">
        <v>-15412.336040978236</v>
      </c>
      <c r="W6" s="117">
        <v>-26365.640598106911</v>
      </c>
      <c r="X6" s="117">
        <v>13930.141404671525</v>
      </c>
      <c r="Y6" s="137">
        <v>71984.668762367175</v>
      </c>
      <c r="Z6" s="141">
        <f>SUM(E6:Y6)</f>
        <v>162797.42316882353</v>
      </c>
      <c r="AA6" s="145"/>
      <c r="AB6" s="169">
        <v>26121.072656182976</v>
      </c>
      <c r="AC6" s="117">
        <v>3393.0585357889581</v>
      </c>
      <c r="AD6" s="117">
        <v>-35838.038178137394</v>
      </c>
      <c r="AE6" s="117">
        <v>-15441.018445429516</v>
      </c>
      <c r="AF6" s="117">
        <v>28830.931415594932</v>
      </c>
      <c r="AG6" s="117">
        <v>-53375.524800593099</v>
      </c>
      <c r="AH6" s="117">
        <v>12627.612334994881</v>
      </c>
      <c r="AI6" s="117">
        <v>9688.3628815097964</v>
      </c>
      <c r="AJ6" s="117">
        <v>68175.473657217692</v>
      </c>
      <c r="AK6" s="117">
        <v>-17282.138437949572</v>
      </c>
      <c r="AL6" s="117">
        <v>7898.470872975875</v>
      </c>
      <c r="AM6" s="117">
        <v>12526.595352544655</v>
      </c>
      <c r="AN6" s="117">
        <v>2139.7454473741814</v>
      </c>
      <c r="AO6" s="117">
        <v>3327.0755036500727</v>
      </c>
      <c r="AP6" s="117">
        <v>-45562.529127144306</v>
      </c>
      <c r="AQ6" s="117">
        <v>13218.461746012528</v>
      </c>
      <c r="AR6" s="117">
        <v>13087.52578308121</v>
      </c>
      <c r="AS6" s="117">
        <v>13184.472291723252</v>
      </c>
      <c r="AT6" s="117">
        <v>-11275.230186076677</v>
      </c>
      <c r="AU6" s="141">
        <f>SUM(AB6:AT6)</f>
        <v>35444.379303320442</v>
      </c>
      <c r="AV6" s="145"/>
      <c r="AW6" s="169">
        <v>-13602.003514119475</v>
      </c>
      <c r="AX6" s="117">
        <v>7719.2214733110113</v>
      </c>
      <c r="AY6" s="117">
        <v>39622.707984721259</v>
      </c>
      <c r="AZ6" s="117">
        <v>-22437.008023137281</v>
      </c>
      <c r="BA6" s="117">
        <v>23795.577246476976</v>
      </c>
      <c r="BB6" s="117">
        <v>7031.8478003901455</v>
      </c>
      <c r="BC6" s="117">
        <v>41121.397117111643</v>
      </c>
      <c r="BD6" s="117">
        <v>22841.464768542333</v>
      </c>
      <c r="BE6" s="117">
        <v>-16342.928446393715</v>
      </c>
      <c r="BF6" s="117">
        <v>-9608.2565415174722</v>
      </c>
      <c r="BG6" s="117">
        <v>9466.2974855062603</v>
      </c>
      <c r="BH6" s="117">
        <v>10838.704823042423</v>
      </c>
      <c r="BI6" s="117">
        <v>38453.776213453173</v>
      </c>
      <c r="BJ6" s="117">
        <v>44502.648233749227</v>
      </c>
      <c r="BK6" s="117">
        <v>12843.71805657</v>
      </c>
      <c r="BL6" s="117">
        <v>-9809.0217029321102</v>
      </c>
      <c r="BM6" s="117">
        <v>15122.240375382487</v>
      </c>
      <c r="BN6" s="117">
        <v>20334.595187524825</v>
      </c>
      <c r="BO6" s="117">
        <v>-26999.500409627351</v>
      </c>
      <c r="BP6" s="117">
        <v>66975.598195752682</v>
      </c>
      <c r="BQ6" s="117">
        <v>33227.248755090324</v>
      </c>
      <c r="BR6" s="117">
        <v>40564.230380202927</v>
      </c>
      <c r="BS6" s="141">
        <f>SUM(AW6:BR6)</f>
        <v>335662.55545910029</v>
      </c>
      <c r="BT6" s="145"/>
      <c r="BU6" s="169">
        <v>68138.360409521905</v>
      </c>
      <c r="BV6" s="117">
        <v>59472.155227535382</v>
      </c>
      <c r="BW6" s="117">
        <f>76653.9204456217-2442</f>
        <v>74211.920445621698</v>
      </c>
      <c r="BX6" s="117">
        <v>-42906.768087487006</v>
      </c>
      <c r="BY6" s="117">
        <v>-39439.87061992543</v>
      </c>
      <c r="BZ6" s="117">
        <v>-215804.28739368697</v>
      </c>
      <c r="CA6" s="117">
        <v>99814.74334503556</v>
      </c>
      <c r="CB6" s="117">
        <v>-63115.917990477952</v>
      </c>
      <c r="CC6" s="117">
        <v>-58839.752658630299</v>
      </c>
      <c r="CD6" s="117">
        <v>-8872.7209859051036</v>
      </c>
      <c r="CE6" s="117">
        <v>4972.3257039389491</v>
      </c>
      <c r="CF6" s="117">
        <v>-384.09032230906064</v>
      </c>
      <c r="CG6" s="129">
        <v>57470.070675999734</v>
      </c>
      <c r="CH6" s="129">
        <v>-51231.851563267439</v>
      </c>
      <c r="CI6" s="129">
        <v>24419.284785536012</v>
      </c>
      <c r="CJ6" s="129">
        <v>-15852.83119732888</v>
      </c>
      <c r="CK6" s="129">
        <v>-155251.36305287408</v>
      </c>
      <c r="CL6" s="129">
        <v>62394.677743715787</v>
      </c>
      <c r="CM6" s="129">
        <v>76790.419439167425</v>
      </c>
      <c r="CN6" s="129">
        <v>-14069.989138493953</v>
      </c>
      <c r="CO6" s="141">
        <f>SUM(BU6:CN6)</f>
        <v>-138085.48523431373</v>
      </c>
      <c r="CP6" s="145"/>
      <c r="CQ6" s="169">
        <v>-35332.190930730198</v>
      </c>
      <c r="CR6" s="129">
        <v>3750.7810807012092</v>
      </c>
      <c r="CS6" s="129">
        <v>-20971.222047865933</v>
      </c>
      <c r="CT6" s="129">
        <v>31648.54237604449</v>
      </c>
      <c r="CU6" s="129">
        <v>45011.52762616051</v>
      </c>
      <c r="CV6" s="129">
        <v>-79075.984648554353</v>
      </c>
      <c r="CW6" s="129">
        <v>50703.194494272495</v>
      </c>
      <c r="CX6" s="129">
        <v>-33974.364731837391</v>
      </c>
      <c r="CY6" s="129">
        <v>-91073.223279964121</v>
      </c>
      <c r="CZ6" s="129">
        <v>-81007.449311284159</v>
      </c>
      <c r="DA6" s="129">
        <v>-21943.639988523984</v>
      </c>
      <c r="DB6" s="129">
        <v>43105.934423121638</v>
      </c>
      <c r="DC6" s="129">
        <v>67183.854231939345</v>
      </c>
      <c r="DD6" s="129">
        <v>96547.361385712909</v>
      </c>
      <c r="DE6" s="129">
        <v>139369.73231362473</v>
      </c>
      <c r="DF6" s="129">
        <v>42110.050605696451</v>
      </c>
      <c r="DG6" s="129">
        <v>-57525.765939485529</v>
      </c>
      <c r="DH6" s="129">
        <v>-23063.618629066194</v>
      </c>
      <c r="DI6" s="129">
        <v>18962.902504896112</v>
      </c>
      <c r="DJ6" s="129">
        <v>-13145.411078407926</v>
      </c>
      <c r="DK6" s="129">
        <v>-94313.897415702173</v>
      </c>
      <c r="DL6" s="129">
        <v>-260.62086482091092</v>
      </c>
      <c r="DM6" s="141">
        <f>SUM(CQ6:DL6)</f>
        <v>-13293.507824073004</v>
      </c>
      <c r="DN6" s="145"/>
      <c r="DO6" s="195">
        <f>-12894.0079815051-420</f>
        <v>-13314.007981505099</v>
      </c>
      <c r="DP6" s="145">
        <v>-28476.319070770798</v>
      </c>
      <c r="DQ6" s="145">
        <v>-14808.747697120767</v>
      </c>
      <c r="DR6" s="145">
        <v>14445.908787207696</v>
      </c>
      <c r="DS6" s="145">
        <v>31064.916813679993</v>
      </c>
      <c r="DT6" s="145">
        <v>-20305.742466849642</v>
      </c>
      <c r="DU6" s="145">
        <v>-80938.204410185368</v>
      </c>
      <c r="DV6" s="145">
        <v>-79974.369273953329</v>
      </c>
      <c r="DW6" s="145">
        <v>49341.884720613198</v>
      </c>
      <c r="DX6" s="145">
        <v>12753.876802487453</v>
      </c>
      <c r="DY6" s="145">
        <v>8107.9221689359383</v>
      </c>
      <c r="DZ6" s="145">
        <v>-27044.050702300156</v>
      </c>
      <c r="EA6" s="145">
        <v>6987.4639760845348</v>
      </c>
      <c r="EB6" s="145">
        <v>102423.83811012289</v>
      </c>
      <c r="EC6" s="145">
        <v>24765.665190012965</v>
      </c>
      <c r="ED6" s="145">
        <v>15567.439392375398</v>
      </c>
      <c r="EE6" s="145">
        <v>126082.12996522238</v>
      </c>
      <c r="EF6" s="145">
        <v>33249.226340699293</v>
      </c>
      <c r="EG6" s="145">
        <v>70794.796681251843</v>
      </c>
      <c r="EH6" s="145">
        <v>9483.3747977791863</v>
      </c>
      <c r="EI6" s="145">
        <v>37340.358146989354</v>
      </c>
      <c r="EJ6" s="141">
        <v>277549.79142744181</v>
      </c>
      <c r="EK6" s="145"/>
      <c r="EL6" s="141">
        <f>Z6+AU6+BS6+CO6+DM6+EJ6</f>
        <v>660075.15630029922</v>
      </c>
    </row>
    <row r="7" spans="2:142" ht="15.75" thickBot="1">
      <c r="B7" s="17" t="s">
        <v>36</v>
      </c>
      <c r="C7" s="18" t="s">
        <v>100</v>
      </c>
      <c r="D7" s="116"/>
      <c r="E7" s="19">
        <v>5091.6789951070705</v>
      </c>
      <c r="F7" s="19">
        <v>8253.8348581761984</v>
      </c>
      <c r="G7" s="19">
        <v>-2696.62185023855</v>
      </c>
      <c r="H7" s="19">
        <v>723.44935158437374</v>
      </c>
      <c r="I7" s="19">
        <v>7997.1388570664321</v>
      </c>
      <c r="J7" s="19">
        <v>-1532.9909941544609</v>
      </c>
      <c r="K7" s="19">
        <v>8691.5408732391988</v>
      </c>
      <c r="L7" s="19">
        <v>6891.7932227928741</v>
      </c>
      <c r="M7" s="19">
        <v>10685.1238501875</v>
      </c>
      <c r="N7" s="19">
        <v>14464.080751943025</v>
      </c>
      <c r="O7" s="19">
        <v>4275.1738579523972</v>
      </c>
      <c r="P7" s="19">
        <v>-857.13067113250975</v>
      </c>
      <c r="Q7" s="19">
        <v>2559.5624234483726</v>
      </c>
      <c r="R7" s="19">
        <v>127.65116529313455</v>
      </c>
      <c r="S7" s="19">
        <v>1025.9199033299087</v>
      </c>
      <c r="T7" s="19">
        <v>6139.6019784230539</v>
      </c>
      <c r="U7" s="19">
        <v>3219.9118046829653</v>
      </c>
      <c r="V7" s="19">
        <v>3983.7986197933401</v>
      </c>
      <c r="W7" s="19">
        <v>9826.8474437907753</v>
      </c>
      <c r="X7" s="19">
        <v>3963.9152024917562</v>
      </c>
      <c r="Y7" s="138">
        <v>-5510.5271825396139</v>
      </c>
      <c r="Z7" s="142">
        <f>SUM(E7:Y7)</f>
        <v>87323.752461237236</v>
      </c>
      <c r="AA7" s="146"/>
      <c r="AB7" s="170">
        <v>883.6995470160017</v>
      </c>
      <c r="AC7" s="19">
        <v>1552.3815289917923</v>
      </c>
      <c r="AD7" s="19">
        <v>12453.212870107482</v>
      </c>
      <c r="AE7" s="19">
        <v>1249.1853483858038</v>
      </c>
      <c r="AF7" s="19">
        <v>5880.8906901881928</v>
      </c>
      <c r="AG7" s="19">
        <v>-9167.0714202706622</v>
      </c>
      <c r="AH7" s="19">
        <v>3348.6654680816673</v>
      </c>
      <c r="AI7" s="19">
        <v>4535.2871397676627</v>
      </c>
      <c r="AJ7" s="19">
        <v>4665.891199477609</v>
      </c>
      <c r="AK7" s="19">
        <v>8633.1571673684084</v>
      </c>
      <c r="AL7" s="19">
        <v>3659.4718280227457</v>
      </c>
      <c r="AM7" s="19">
        <v>3626.1190432819221</v>
      </c>
      <c r="AN7" s="19">
        <v>6384.5096562089884</v>
      </c>
      <c r="AO7" s="19">
        <v>4284.8906883416903</v>
      </c>
      <c r="AP7" s="19">
        <v>8855.0641049197784</v>
      </c>
      <c r="AQ7" s="19">
        <v>4100.9153692126638</v>
      </c>
      <c r="AR7" s="19">
        <v>2336.0703348636516</v>
      </c>
      <c r="AS7" s="19">
        <v>8778.4528316375781</v>
      </c>
      <c r="AT7" s="19">
        <v>2169.9331572901383</v>
      </c>
      <c r="AU7" s="142">
        <f>SUM(AB7:AT7)</f>
        <v>78230.726552893117</v>
      </c>
      <c r="AV7" s="146"/>
      <c r="AW7" s="170">
        <v>2718.2104587020704</v>
      </c>
      <c r="AX7" s="19">
        <v>3021.1883808399884</v>
      </c>
      <c r="AY7" s="19">
        <v>8574.4342923009754</v>
      </c>
      <c r="AZ7" s="19">
        <v>7784.491279335336</v>
      </c>
      <c r="BA7" s="19">
        <v>6237.559785600939</v>
      </c>
      <c r="BB7" s="19">
        <v>5287.8336237924796</v>
      </c>
      <c r="BC7" s="19">
        <v>1567.9485721100375</v>
      </c>
      <c r="BD7" s="19">
        <v>-473.01470015996927</v>
      </c>
      <c r="BE7" s="19">
        <v>3373.9431504242825</v>
      </c>
      <c r="BF7" s="19">
        <v>3699.5193663905457</v>
      </c>
      <c r="BG7" s="19">
        <v>4381.9991535761592</v>
      </c>
      <c r="BH7" s="19">
        <v>2076.0830650862299</v>
      </c>
      <c r="BI7" s="19">
        <v>4927.3339631765784</v>
      </c>
      <c r="BJ7" s="19">
        <v>-3874.8109617030377</v>
      </c>
      <c r="BK7" s="19">
        <v>9806.4183139824963</v>
      </c>
      <c r="BL7" s="19">
        <v>4547.9056951450702</v>
      </c>
      <c r="BM7" s="19">
        <v>3380.7643966821661</v>
      </c>
      <c r="BN7" s="19">
        <v>5222.2860431442095</v>
      </c>
      <c r="BO7" s="19">
        <v>11499.682721780675</v>
      </c>
      <c r="BP7" s="19">
        <v>-5436.1392108105238</v>
      </c>
      <c r="BQ7" s="19">
        <v>2106.1839857723171</v>
      </c>
      <c r="BR7" s="19">
        <v>6287.6777594076984</v>
      </c>
      <c r="BS7" s="142">
        <f>SUM(AW7:BR7)</f>
        <v>86717.499134576734</v>
      </c>
      <c r="BT7" s="146"/>
      <c r="BU7" s="170">
        <v>4423.1837302180957</v>
      </c>
      <c r="BV7" s="19">
        <v>7709.1015758065578</v>
      </c>
      <c r="BW7" s="19">
        <v>12981.168074709176</v>
      </c>
      <c r="BX7" s="19">
        <v>5837.740620999708</v>
      </c>
      <c r="BY7" s="19">
        <v>12380.001553200897</v>
      </c>
      <c r="BZ7" s="19">
        <v>371.7666029295782</v>
      </c>
      <c r="CA7" s="19">
        <v>3400.9645347351552</v>
      </c>
      <c r="CB7" s="19">
        <v>5186.78170286983</v>
      </c>
      <c r="CC7" s="19">
        <v>2142.0824058131429</v>
      </c>
      <c r="CD7" s="19">
        <v>1051.2992850748881</v>
      </c>
      <c r="CE7" s="19">
        <v>8269.6987504634453</v>
      </c>
      <c r="CF7" s="19">
        <v>9655.030927955715</v>
      </c>
      <c r="CG7" s="19">
        <v>4515.1214909070459</v>
      </c>
      <c r="CH7" s="19">
        <v>3907.4394129863654</v>
      </c>
      <c r="CI7" s="19">
        <v>2936.4375476191276</v>
      </c>
      <c r="CJ7" s="19">
        <v>5373.4420441622678</v>
      </c>
      <c r="CK7" s="19">
        <v>2388.5530998114873</v>
      </c>
      <c r="CL7" s="19">
        <v>9845.5320184969387</v>
      </c>
      <c r="CM7" s="19">
        <v>4212.55470193566</v>
      </c>
      <c r="CN7" s="19">
        <v>2486.4088735122009</v>
      </c>
      <c r="CO7" s="142">
        <f>SUM(BU7:CN7)</f>
        <v>109074.30895420727</v>
      </c>
      <c r="CP7" s="146"/>
      <c r="CQ7" s="170">
        <f>CQ40+CQ62+CQ78+CQ97+CQ108+CQ126+CQ132</f>
        <v>4260.6698303165667</v>
      </c>
      <c r="CR7" s="19">
        <f t="shared" ref="CR7:DK7" si="0">CR40+CR62+CR78+CR97+CR108+CR126+CR132</f>
        <v>1240.1714222732037</v>
      </c>
      <c r="CS7" s="19">
        <f t="shared" si="0"/>
        <v>1542.4791456661724</v>
      </c>
      <c r="CT7" s="19">
        <f t="shared" si="0"/>
        <v>4136.7288379433821</v>
      </c>
      <c r="CU7" s="19">
        <f t="shared" si="0"/>
        <v>1167.0051920752751</v>
      </c>
      <c r="CV7" s="19">
        <f t="shared" si="0"/>
        <v>8413.4901409697904</v>
      </c>
      <c r="CW7" s="19">
        <f t="shared" si="0"/>
        <v>1459.2128420817387</v>
      </c>
      <c r="CX7" s="19">
        <f t="shared" si="0"/>
        <v>-1881.4372841835816</v>
      </c>
      <c r="CY7" s="19">
        <f t="shared" si="0"/>
        <v>5436.2791383153535</v>
      </c>
      <c r="CZ7" s="19">
        <f t="shared" si="0"/>
        <v>2139.7724485307408</v>
      </c>
      <c r="DA7" s="19">
        <f t="shared" si="0"/>
        <v>877.93391318790589</v>
      </c>
      <c r="DB7" s="19">
        <f t="shared" si="0"/>
        <v>8901.2543812459626</v>
      </c>
      <c r="DC7" s="19">
        <f t="shared" si="0"/>
        <v>3221.9076803800294</v>
      </c>
      <c r="DD7" s="19">
        <f t="shared" si="0"/>
        <v>903.30751449588524</v>
      </c>
      <c r="DE7" s="19">
        <f t="shared" si="0"/>
        <v>1096.1206633719212</v>
      </c>
      <c r="DF7" s="19">
        <f t="shared" si="0"/>
        <v>3534.2733429532886</v>
      </c>
      <c r="DG7" s="19">
        <f t="shared" si="0"/>
        <v>1279.1283403147909</v>
      </c>
      <c r="DH7" s="19">
        <f t="shared" si="0"/>
        <v>6864.5942915363439</v>
      </c>
      <c r="DI7" s="19">
        <f t="shared" si="0"/>
        <v>6935.203918296399</v>
      </c>
      <c r="DJ7" s="19">
        <f t="shared" si="0"/>
        <v>4033.2540741710927</v>
      </c>
      <c r="DK7" s="19">
        <f t="shared" si="0"/>
        <v>21992.066402308727</v>
      </c>
      <c r="DL7" s="19">
        <v>-1351.346267355053</v>
      </c>
      <c r="DM7" s="142">
        <f>SUM(CQ7:DL7)</f>
        <v>86202.069968895928</v>
      </c>
      <c r="DN7" s="146"/>
      <c r="DO7" s="187">
        <v>4791.7705345667755</v>
      </c>
      <c r="DP7" s="146">
        <v>579.12013374105641</v>
      </c>
      <c r="DQ7" s="146">
        <v>-1657.576224482925</v>
      </c>
      <c r="DR7" s="146">
        <v>9568.7536602349901</v>
      </c>
      <c r="DS7" s="146">
        <v>5141.6968849315672</v>
      </c>
      <c r="DT7" s="146">
        <v>-3734.0618214161891</v>
      </c>
      <c r="DU7" s="146">
        <v>-11087.693761715989</v>
      </c>
      <c r="DV7" s="146">
        <v>-5552.0354597479218</v>
      </c>
      <c r="DW7" s="146">
        <v>1172.7392616053282</v>
      </c>
      <c r="DX7" s="146">
        <v>5347.1662374040479</v>
      </c>
      <c r="DY7" s="146">
        <v>2553.2523801948196</v>
      </c>
      <c r="DZ7" s="146">
        <v>-3186.0378503397487</v>
      </c>
      <c r="EA7" s="146">
        <v>-275.39270732949035</v>
      </c>
      <c r="EB7" s="146">
        <v>5754.0937329565886</v>
      </c>
      <c r="EC7" s="146">
        <v>4185.4783633512279</v>
      </c>
      <c r="ED7" s="146">
        <v>1748.5051554198083</v>
      </c>
      <c r="EE7" s="146">
        <v>1400.1047526665745</v>
      </c>
      <c r="EF7" s="146">
        <v>1953.7595801381719</v>
      </c>
      <c r="EG7" s="146">
        <v>-3093.7434378285334</v>
      </c>
      <c r="EH7" s="146">
        <v>6163.709606674769</v>
      </c>
      <c r="EI7" s="146">
        <v>3972.1555686242209</v>
      </c>
      <c r="EJ7" s="142">
        <v>25745.764589649149</v>
      </c>
      <c r="EK7" s="146"/>
      <c r="EL7" s="142">
        <f>Z7+AU7+BS7+CO7+DM7+EJ7</f>
        <v>473294.12166145945</v>
      </c>
    </row>
    <row r="8" spans="2:142" ht="15.75" thickBot="1">
      <c r="B8" s="17" t="s">
        <v>36</v>
      </c>
      <c r="C8" s="18" t="s">
        <v>101</v>
      </c>
      <c r="D8" s="116"/>
      <c r="E8" s="20">
        <v>9476.9688729643385</v>
      </c>
      <c r="F8" s="20">
        <v>-34222.111713869126</v>
      </c>
      <c r="G8" s="20">
        <v>40116.539563397819</v>
      </c>
      <c r="H8" s="20">
        <v>43260.532823162306</v>
      </c>
      <c r="I8" s="20">
        <v>-85518.248715372902</v>
      </c>
      <c r="J8" s="20">
        <v>6754.3593499349645</v>
      </c>
      <c r="K8" s="20">
        <v>-60681.411882670058</v>
      </c>
      <c r="L8" s="20">
        <v>-18335.192399896339</v>
      </c>
      <c r="M8" s="20">
        <v>-20352.455392855944</v>
      </c>
      <c r="N8" s="20">
        <v>53617.328851843151</v>
      </c>
      <c r="O8" s="20">
        <v>4429.5516445760459</v>
      </c>
      <c r="P8" s="20">
        <v>52633.53950952505</v>
      </c>
      <c r="Q8" s="20">
        <v>87869.76057411627</v>
      </c>
      <c r="R8" s="20">
        <v>-16478.462464761742</v>
      </c>
      <c r="S8" s="20">
        <v>-27511.849048438155</v>
      </c>
      <c r="T8" s="20">
        <v>19215.949456677321</v>
      </c>
      <c r="U8" s="20">
        <v>-10673.927765163957</v>
      </c>
      <c r="V8" s="20">
        <v>-19396.134660771575</v>
      </c>
      <c r="W8" s="20">
        <v>-36192.488041897683</v>
      </c>
      <c r="X8" s="20">
        <v>9966.2262021797687</v>
      </c>
      <c r="Y8" s="139">
        <v>77495.195944906794</v>
      </c>
      <c r="Z8" s="143">
        <f>SUM(E8:Y8)</f>
        <v>75473.670707586352</v>
      </c>
      <c r="AA8" s="147"/>
      <c r="AB8" s="171">
        <v>25237.373109166976</v>
      </c>
      <c r="AC8" s="20">
        <v>1840.6770067971659</v>
      </c>
      <c r="AD8" s="20">
        <v>-48291.251048244878</v>
      </c>
      <c r="AE8" s="20">
        <v>-16690.203793815319</v>
      </c>
      <c r="AF8" s="20">
        <v>22950.04072540674</v>
      </c>
      <c r="AG8" s="20">
        <v>-44208.453380322433</v>
      </c>
      <c r="AH8" s="20">
        <v>9278.9468669132148</v>
      </c>
      <c r="AI8" s="20">
        <v>5153.0757417421337</v>
      </c>
      <c r="AJ8" s="20">
        <v>63509.582457740085</v>
      </c>
      <c r="AK8" s="20">
        <v>-25915.295605317981</v>
      </c>
      <c r="AL8" s="20">
        <v>4238.9990449531288</v>
      </c>
      <c r="AM8" s="20">
        <v>8900.4763092627327</v>
      </c>
      <c r="AN8" s="20">
        <v>-4244.7642088348075</v>
      </c>
      <c r="AO8" s="20">
        <v>-957.81518469161756</v>
      </c>
      <c r="AP8" s="20">
        <v>-54417.593232064086</v>
      </c>
      <c r="AQ8" s="20">
        <v>9117.5463767998644</v>
      </c>
      <c r="AR8" s="20">
        <v>10751.455448217559</v>
      </c>
      <c r="AS8" s="20">
        <v>4406.0194600856739</v>
      </c>
      <c r="AT8" s="20">
        <v>-13445.163343366814</v>
      </c>
      <c r="AU8" s="143">
        <f>SUM(AB8:AT8)</f>
        <v>-42786.347249572653</v>
      </c>
      <c r="AV8" s="147"/>
      <c r="AW8" s="171">
        <v>-16320.213972821544</v>
      </c>
      <c r="AX8" s="20">
        <v>4698.0330924710233</v>
      </c>
      <c r="AY8" s="20">
        <v>31048.273692420284</v>
      </c>
      <c r="AZ8" s="20">
        <v>-30221.499302472617</v>
      </c>
      <c r="BA8" s="20">
        <v>17558.017460876035</v>
      </c>
      <c r="BB8" s="20">
        <v>1744.0141765976659</v>
      </c>
      <c r="BC8" s="20">
        <v>39553.448545001607</v>
      </c>
      <c r="BD8" s="20">
        <v>23314.479468702302</v>
      </c>
      <c r="BE8" s="20">
        <v>-19716.871596817997</v>
      </c>
      <c r="BF8" s="20">
        <v>-13307.775907908017</v>
      </c>
      <c r="BG8" s="20">
        <v>5084.2983319301011</v>
      </c>
      <c r="BH8" s="20">
        <v>8762.6217579561926</v>
      </c>
      <c r="BI8" s="20">
        <v>33526.442250276596</v>
      </c>
      <c r="BJ8" s="20">
        <v>48377.459195452262</v>
      </c>
      <c r="BK8" s="20">
        <v>3037.2997425875037</v>
      </c>
      <c r="BL8" s="20">
        <v>-14356.92739807718</v>
      </c>
      <c r="BM8" s="20">
        <v>11741.47597870032</v>
      </c>
      <c r="BN8" s="20">
        <v>15112.309144380615</v>
      </c>
      <c r="BO8" s="20">
        <v>-38499.183131408026</v>
      </c>
      <c r="BP8" s="20">
        <v>72411.737406563203</v>
      </c>
      <c r="BQ8" s="20">
        <v>31121.064769318007</v>
      </c>
      <c r="BR8" s="20">
        <v>34276.552620795228</v>
      </c>
      <c r="BS8" s="143">
        <f>SUM(AW8:BR8)</f>
        <v>248945.05632452352</v>
      </c>
      <c r="BT8" s="147"/>
      <c r="BU8" s="171">
        <v>63715.176679303811</v>
      </c>
      <c r="BV8" s="20">
        <v>51763.053651728827</v>
      </c>
      <c r="BW8" s="20">
        <f>63672.7523709125-2442</f>
        <v>61230.752370912502</v>
      </c>
      <c r="BX8" s="20">
        <v>-48744.508708486712</v>
      </c>
      <c r="BY8" s="20">
        <v>-51819.872173126329</v>
      </c>
      <c r="BZ8" s="20">
        <v>-216176.05399661654</v>
      </c>
      <c r="CA8" s="20">
        <v>96413.778810300399</v>
      </c>
      <c r="CB8" s="20">
        <v>-68302.699693347779</v>
      </c>
      <c r="CC8" s="20">
        <v>-60981.835064443439</v>
      </c>
      <c r="CD8" s="20">
        <v>-9924.0202709799923</v>
      </c>
      <c r="CE8" s="20">
        <v>-3297.3730465244962</v>
      </c>
      <c r="CF8" s="20">
        <v>-10039.121250264776</v>
      </c>
      <c r="CG8" s="20">
        <v>52954.949185092686</v>
      </c>
      <c r="CH8" s="20">
        <v>-55139.290976253804</v>
      </c>
      <c r="CI8" s="20">
        <v>21482.847237916885</v>
      </c>
      <c r="CJ8" s="20">
        <v>-21226.273241491148</v>
      </c>
      <c r="CK8" s="20">
        <v>-157639.91615268556</v>
      </c>
      <c r="CL8" s="20">
        <v>52549.145725218848</v>
      </c>
      <c r="CM8" s="20">
        <v>72577.864737231765</v>
      </c>
      <c r="CN8" s="20">
        <v>-16556.398012006153</v>
      </c>
      <c r="CO8" s="143">
        <f>SUM(BU8:CN8)</f>
        <v>-247159.79418852102</v>
      </c>
      <c r="CP8" s="147"/>
      <c r="CQ8" s="171">
        <f>CQ6-CQ7</f>
        <v>-39592.860761046766</v>
      </c>
      <c r="CR8" s="20">
        <f t="shared" ref="CR8:DK8" si="1">CR6-CR7</f>
        <v>2510.6096584280058</v>
      </c>
      <c r="CS8" s="20">
        <f t="shared" si="1"/>
        <v>-22513.701193532106</v>
      </c>
      <c r="CT8" s="20">
        <f t="shared" si="1"/>
        <v>27511.813538101109</v>
      </c>
      <c r="CU8" s="20">
        <f t="shared" si="1"/>
        <v>43844.522434085236</v>
      </c>
      <c r="CV8" s="20">
        <f t="shared" si="1"/>
        <v>-87489.474789524145</v>
      </c>
      <c r="CW8" s="20">
        <f t="shared" si="1"/>
        <v>49243.981652190756</v>
      </c>
      <c r="CX8" s="20">
        <f t="shared" si="1"/>
        <v>-32092.927447653808</v>
      </c>
      <c r="CY8" s="20">
        <f t="shared" si="1"/>
        <v>-96509.502418279473</v>
      </c>
      <c r="CZ8" s="20">
        <f t="shared" si="1"/>
        <v>-83147.2217598149</v>
      </c>
      <c r="DA8" s="20">
        <f t="shared" si="1"/>
        <v>-22821.57390171189</v>
      </c>
      <c r="DB8" s="20">
        <f t="shared" si="1"/>
        <v>34204.680041875676</v>
      </c>
      <c r="DC8" s="20">
        <f t="shared" si="1"/>
        <v>63961.946551559318</v>
      </c>
      <c r="DD8" s="20">
        <f t="shared" si="1"/>
        <v>95644.053871217024</v>
      </c>
      <c r="DE8" s="20">
        <f t="shared" si="1"/>
        <v>138273.6116502528</v>
      </c>
      <c r="DF8" s="20">
        <f t="shared" si="1"/>
        <v>38575.777262743162</v>
      </c>
      <c r="DG8" s="20">
        <f t="shared" si="1"/>
        <v>-58804.894279800319</v>
      </c>
      <c r="DH8" s="20">
        <f t="shared" si="1"/>
        <v>-29928.212920602538</v>
      </c>
      <c r="DI8" s="20">
        <f t="shared" si="1"/>
        <v>12027.698586599712</v>
      </c>
      <c r="DJ8" s="20">
        <f t="shared" si="1"/>
        <v>-17178.665152579018</v>
      </c>
      <c r="DK8" s="20">
        <f t="shared" si="1"/>
        <v>-116305.9638180109</v>
      </c>
      <c r="DL8" s="20">
        <v>1090.7254025341422</v>
      </c>
      <c r="DM8" s="143">
        <f>SUM(CQ8:DL8)</f>
        <v>-99495.577792968892</v>
      </c>
      <c r="DN8" s="147"/>
      <c r="DO8" s="188">
        <f>-17685.7785160718-420</f>
        <v>-18105.778516071801</v>
      </c>
      <c r="DP8" s="147">
        <v>-29055.439204511855</v>
      </c>
      <c r="DQ8" s="147">
        <v>-13151.171472637841</v>
      </c>
      <c r="DR8" s="147">
        <v>4877.1551269727061</v>
      </c>
      <c r="DS8" s="147">
        <v>25923.219928748425</v>
      </c>
      <c r="DT8" s="147">
        <v>-16571.680645433455</v>
      </c>
      <c r="DU8" s="147">
        <v>-69850.510648469382</v>
      </c>
      <c r="DV8" s="147">
        <v>-74422.333814205413</v>
      </c>
      <c r="DW8" s="147">
        <v>48169.145459007872</v>
      </c>
      <c r="DX8" s="147">
        <v>7406.7105650834055</v>
      </c>
      <c r="DY8" s="147">
        <v>5554.6697887411192</v>
      </c>
      <c r="DZ8" s="147">
        <v>-23858.012851960408</v>
      </c>
      <c r="EA8" s="147">
        <v>7262.8566834140256</v>
      </c>
      <c r="EB8" s="147">
        <v>96669.744377166295</v>
      </c>
      <c r="EC8" s="147">
        <v>20580.186826661738</v>
      </c>
      <c r="ED8" s="147">
        <v>13818.934236955589</v>
      </c>
      <c r="EE8" s="147">
        <v>124682.0252125558</v>
      </c>
      <c r="EF8" s="147">
        <v>31295.466760561121</v>
      </c>
      <c r="EG8" s="147">
        <v>73888.540119080382</v>
      </c>
      <c r="EH8" s="147">
        <v>3319.6651911044173</v>
      </c>
      <c r="EI8" s="147">
        <v>33368.202578365133</v>
      </c>
      <c r="EJ8" s="143">
        <v>251804.02683779265</v>
      </c>
      <c r="EK8" s="147"/>
      <c r="EL8" s="143">
        <f>Z8+AU8+BS8+CO8+DM8+EJ8</f>
        <v>186781.03463883998</v>
      </c>
    </row>
    <row r="9" spans="2:142" ht="15">
      <c r="B9" s="21" t="s">
        <v>14</v>
      </c>
      <c r="C9" s="118"/>
      <c r="D9" s="22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23"/>
      <c r="AW9" s="23"/>
      <c r="AX9" s="23"/>
      <c r="AY9" s="23"/>
      <c r="AZ9" s="23"/>
      <c r="BA9" s="23"/>
      <c r="BB9" s="23"/>
      <c r="BC9" s="23"/>
      <c r="BD9" s="23"/>
      <c r="BE9" s="23"/>
      <c r="BF9" s="23"/>
      <c r="BG9" s="23"/>
      <c r="BH9" s="23"/>
      <c r="BI9" s="23"/>
      <c r="BJ9" s="23"/>
      <c r="BK9" s="23"/>
      <c r="BL9" s="23"/>
      <c r="BM9" s="23"/>
      <c r="BN9" s="23"/>
      <c r="BO9" s="23"/>
      <c r="BP9" s="23"/>
      <c r="BQ9" s="23"/>
      <c r="BR9" s="23"/>
      <c r="BS9" s="23"/>
      <c r="BT9" s="23"/>
      <c r="BU9" s="23"/>
      <c r="BV9" s="23"/>
      <c r="BW9" s="23"/>
      <c r="BX9" s="23"/>
      <c r="BY9" s="23"/>
      <c r="BZ9" s="23"/>
      <c r="CA9" s="23"/>
      <c r="CB9" s="23"/>
      <c r="CC9" s="23"/>
      <c r="CD9" s="23"/>
      <c r="CE9" s="23"/>
      <c r="CF9" s="23"/>
      <c r="CG9" s="23"/>
      <c r="CH9" s="23"/>
      <c r="CI9" s="23"/>
      <c r="CJ9" s="23"/>
      <c r="CK9" s="23"/>
      <c r="CL9" s="23"/>
      <c r="CM9" s="23"/>
      <c r="CN9" s="23"/>
      <c r="CO9" s="23"/>
      <c r="CP9" s="23"/>
      <c r="CQ9" s="23"/>
      <c r="CR9" s="23"/>
      <c r="CS9" s="23"/>
      <c r="CT9" s="23"/>
      <c r="CU9" s="23"/>
      <c r="CV9" s="23"/>
      <c r="CW9" s="23"/>
      <c r="CX9" s="23"/>
      <c r="CY9" s="23"/>
      <c r="CZ9" s="23"/>
      <c r="DA9" s="23"/>
      <c r="DB9" s="23"/>
      <c r="DC9" s="23"/>
      <c r="DD9" s="23"/>
      <c r="DE9" s="23"/>
      <c r="DF9" s="23"/>
      <c r="DG9" s="23"/>
      <c r="DH9" s="23"/>
      <c r="DI9" s="23"/>
      <c r="DJ9" s="23"/>
      <c r="DK9" s="23"/>
      <c r="DL9" s="23"/>
      <c r="DM9" s="23"/>
      <c r="DN9" s="23"/>
      <c r="DO9" s="23"/>
      <c r="DP9" s="23"/>
      <c r="DQ9" s="23"/>
      <c r="DR9" s="23"/>
      <c r="DS9" s="23"/>
      <c r="DT9" s="23"/>
      <c r="DU9" s="23"/>
      <c r="DV9" s="23"/>
      <c r="DW9" s="23"/>
      <c r="DX9" s="23"/>
      <c r="DY9" s="23"/>
      <c r="DZ9" s="23"/>
      <c r="EA9" s="23"/>
      <c r="EB9" s="23"/>
      <c r="EC9" s="23"/>
      <c r="ED9" s="23"/>
      <c r="EE9" s="23"/>
      <c r="EF9" s="23"/>
      <c r="EG9" s="23"/>
      <c r="EH9" s="23"/>
      <c r="EI9" s="23"/>
      <c r="EJ9" s="23"/>
      <c r="EK9" s="23"/>
      <c r="EL9" s="23"/>
    </row>
    <row r="10" spans="2:142" ht="15.75" thickBot="1">
      <c r="B10" s="24"/>
      <c r="C10" s="25"/>
      <c r="D10" s="26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  <c r="AP10" s="27"/>
      <c r="AQ10" s="27"/>
      <c r="AR10" s="27"/>
      <c r="AS10" s="27"/>
      <c r="AT10" s="27"/>
      <c r="AU10" s="27"/>
      <c r="AV10" s="27"/>
      <c r="AW10" s="27"/>
      <c r="AX10" s="27"/>
      <c r="AY10" s="27"/>
      <c r="AZ10" s="27"/>
      <c r="BA10" s="27"/>
      <c r="BB10" s="27"/>
      <c r="BC10" s="27"/>
      <c r="BD10" s="27"/>
      <c r="BE10" s="27"/>
      <c r="BF10" s="27"/>
      <c r="BG10" s="27"/>
      <c r="BH10" s="27"/>
      <c r="BI10" s="27"/>
      <c r="BJ10" s="27"/>
      <c r="BK10" s="27"/>
      <c r="BL10" s="27"/>
      <c r="BM10" s="27"/>
      <c r="BN10" s="27"/>
      <c r="BO10" s="27"/>
      <c r="BP10" s="27"/>
      <c r="BQ10" s="27"/>
      <c r="BR10" s="27"/>
      <c r="BS10" s="27"/>
      <c r="BT10" s="27"/>
      <c r="BU10" s="27"/>
      <c r="BV10" s="27"/>
      <c r="BW10" s="27"/>
      <c r="BX10" s="27"/>
      <c r="BY10" s="27"/>
      <c r="BZ10" s="27"/>
      <c r="CA10" s="27"/>
      <c r="CB10" s="27"/>
      <c r="CC10" s="27"/>
      <c r="CD10" s="27"/>
      <c r="CE10" s="27"/>
      <c r="CF10" s="27"/>
      <c r="CG10" s="27"/>
      <c r="CH10" s="27"/>
      <c r="CI10" s="27"/>
      <c r="CJ10" s="27"/>
      <c r="CK10" s="27"/>
      <c r="CL10" s="27"/>
      <c r="CM10" s="27"/>
      <c r="CN10" s="27"/>
      <c r="CO10" s="27"/>
      <c r="CP10" s="27"/>
      <c r="CQ10" s="27"/>
      <c r="CR10" s="27"/>
      <c r="CS10" s="27"/>
      <c r="CT10" s="27"/>
      <c r="CU10" s="27"/>
      <c r="CV10" s="27"/>
      <c r="CW10" s="27"/>
      <c r="CX10" s="27"/>
      <c r="CY10" s="27"/>
      <c r="CZ10" s="27"/>
      <c r="DA10" s="27"/>
      <c r="DB10" s="27"/>
      <c r="DC10" s="27"/>
      <c r="DD10" s="27"/>
      <c r="DE10" s="27"/>
      <c r="DF10" s="27"/>
      <c r="DG10" s="27"/>
      <c r="DH10" s="27"/>
      <c r="DI10" s="27"/>
      <c r="DJ10" s="27"/>
      <c r="DK10" s="27"/>
      <c r="DL10" s="27"/>
      <c r="DM10" s="27"/>
      <c r="DN10" s="27"/>
      <c r="DO10" s="27"/>
      <c r="DP10" s="27"/>
      <c r="DQ10" s="27"/>
      <c r="DR10" s="27"/>
      <c r="DS10" s="27"/>
      <c r="DT10" s="27"/>
      <c r="DU10" s="27"/>
      <c r="DV10" s="27"/>
      <c r="DW10" s="27"/>
      <c r="DX10" s="27"/>
      <c r="DY10" s="27"/>
      <c r="DZ10" s="27"/>
      <c r="EA10" s="27"/>
      <c r="EB10" s="27"/>
      <c r="EC10" s="27"/>
      <c r="ED10" s="27"/>
      <c r="EE10" s="27"/>
      <c r="EF10" s="27"/>
      <c r="EG10" s="27"/>
      <c r="EH10" s="27"/>
      <c r="EI10" s="27"/>
      <c r="EJ10" s="27"/>
      <c r="EK10" s="27"/>
      <c r="EL10" s="27"/>
    </row>
    <row r="11" spans="2:142" ht="15">
      <c r="B11" s="28"/>
      <c r="C11" s="29" t="s">
        <v>7</v>
      </c>
      <c r="D11" s="30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31"/>
      <c r="AL11" s="31"/>
      <c r="AM11" s="31"/>
      <c r="AN11" s="31"/>
      <c r="AO11" s="31"/>
      <c r="AP11" s="31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31"/>
      <c r="BB11" s="31"/>
      <c r="BC11" s="31"/>
      <c r="BD11" s="31"/>
      <c r="BE11" s="31"/>
      <c r="BF11" s="31"/>
      <c r="BG11" s="31"/>
      <c r="BH11" s="31"/>
      <c r="BI11" s="31"/>
      <c r="BJ11" s="31"/>
      <c r="BK11" s="31"/>
      <c r="BL11" s="31"/>
      <c r="BM11" s="31"/>
      <c r="BN11" s="31"/>
      <c r="BO11" s="31"/>
      <c r="BP11" s="31"/>
      <c r="BQ11" s="31"/>
      <c r="BR11" s="31"/>
      <c r="BS11" s="31"/>
      <c r="BT11" s="31"/>
      <c r="BU11" s="31"/>
      <c r="BV11" s="31"/>
      <c r="BW11" s="31"/>
      <c r="BX11" s="31"/>
      <c r="BY11" s="31"/>
      <c r="BZ11" s="31"/>
      <c r="CA11" s="31"/>
      <c r="CB11" s="31"/>
      <c r="CC11" s="31"/>
      <c r="CD11" s="31"/>
      <c r="CE11" s="31"/>
      <c r="CF11" s="31"/>
      <c r="CG11" s="31"/>
      <c r="CH11" s="31"/>
      <c r="CI11" s="31"/>
      <c r="CJ11" s="31"/>
      <c r="CK11" s="31"/>
      <c r="CL11" s="31"/>
      <c r="CM11" s="31"/>
      <c r="CN11" s="31"/>
      <c r="CO11" s="31"/>
      <c r="CP11" s="31"/>
      <c r="CQ11" s="31"/>
      <c r="CR11" s="31"/>
      <c r="CS11" s="31"/>
      <c r="CT11" s="31"/>
      <c r="CU11" s="31"/>
      <c r="CV11" s="31"/>
      <c r="CW11" s="31"/>
      <c r="CX11" s="31"/>
      <c r="CY11" s="31"/>
      <c r="CZ11" s="31"/>
      <c r="DA11" s="31"/>
      <c r="DB11" s="31"/>
      <c r="DC11" s="31"/>
      <c r="DD11" s="31"/>
      <c r="DE11" s="31"/>
      <c r="DF11" s="31"/>
      <c r="DG11" s="31"/>
      <c r="DH11" s="31"/>
      <c r="DI11" s="31"/>
      <c r="DJ11" s="31"/>
      <c r="DK11" s="31"/>
      <c r="DL11" s="31"/>
      <c r="DM11" s="31"/>
      <c r="DN11" s="31"/>
      <c r="DO11" s="31"/>
      <c r="DP11" s="31"/>
      <c r="DQ11" s="31"/>
      <c r="DR11" s="31"/>
      <c r="DS11" s="31"/>
      <c r="DT11" s="31"/>
      <c r="DU11" s="31"/>
      <c r="DV11" s="31"/>
      <c r="DW11" s="31"/>
      <c r="DX11" s="31"/>
      <c r="DY11" s="31"/>
      <c r="DZ11" s="31"/>
      <c r="EA11" s="31"/>
      <c r="EB11" s="31"/>
      <c r="EC11" s="31"/>
      <c r="ED11" s="31"/>
      <c r="EE11" s="31"/>
      <c r="EF11" s="31"/>
      <c r="EG11" s="31"/>
      <c r="EH11" s="31"/>
      <c r="EI11" s="31"/>
      <c r="EJ11" s="31"/>
      <c r="EK11" s="31"/>
      <c r="EL11" s="31"/>
    </row>
    <row r="12" spans="2:142" ht="15.75" thickBot="1">
      <c r="B12" s="32"/>
      <c r="C12" s="33" t="s">
        <v>47</v>
      </c>
      <c r="D12" s="34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5"/>
      <c r="AJ12" s="35"/>
      <c r="AK12" s="35"/>
      <c r="AL12" s="35"/>
      <c r="AM12" s="35"/>
      <c r="AN12" s="35"/>
      <c r="AO12" s="35"/>
      <c r="AP12" s="35"/>
      <c r="AQ12" s="35"/>
      <c r="AR12" s="35"/>
      <c r="AS12" s="35"/>
      <c r="AT12" s="35"/>
      <c r="AU12" s="35"/>
      <c r="AV12" s="35"/>
      <c r="AW12" s="35"/>
      <c r="AX12" s="35"/>
      <c r="AY12" s="35"/>
      <c r="AZ12" s="35"/>
      <c r="BA12" s="35"/>
      <c r="BB12" s="35"/>
      <c r="BC12" s="35"/>
      <c r="BD12" s="35"/>
      <c r="BE12" s="35"/>
      <c r="BF12" s="35"/>
      <c r="BG12" s="35"/>
      <c r="BH12" s="35"/>
      <c r="BI12" s="35"/>
      <c r="BJ12" s="35"/>
      <c r="BK12" s="35"/>
      <c r="BL12" s="35"/>
      <c r="BM12" s="35"/>
      <c r="BN12" s="35"/>
      <c r="BO12" s="35"/>
      <c r="BP12" s="35"/>
      <c r="BQ12" s="35"/>
      <c r="BR12" s="35"/>
      <c r="BS12" s="35"/>
      <c r="BT12" s="35"/>
      <c r="BU12" s="35"/>
      <c r="BV12" s="35"/>
      <c r="BW12" s="35"/>
      <c r="BX12" s="35"/>
      <c r="BY12" s="35"/>
      <c r="BZ12" s="35"/>
      <c r="CA12" s="35"/>
      <c r="CB12" s="35"/>
      <c r="CC12" s="35"/>
      <c r="CD12" s="35"/>
      <c r="CE12" s="35"/>
      <c r="CF12" s="35"/>
      <c r="CG12" s="35"/>
      <c r="CH12" s="35"/>
      <c r="CI12" s="35"/>
      <c r="CJ12" s="35"/>
      <c r="CK12" s="35"/>
      <c r="CL12" s="35"/>
      <c r="CM12" s="35"/>
      <c r="CN12" s="35"/>
      <c r="CO12" s="35"/>
      <c r="CP12" s="35"/>
      <c r="CQ12" s="35"/>
      <c r="CR12" s="35"/>
      <c r="CS12" s="35"/>
      <c r="CT12" s="35"/>
      <c r="CU12" s="35"/>
      <c r="CV12" s="35"/>
      <c r="CW12" s="35"/>
      <c r="CX12" s="35"/>
      <c r="CY12" s="35"/>
      <c r="CZ12" s="35"/>
      <c r="DA12" s="35"/>
      <c r="DB12" s="35"/>
      <c r="DC12" s="35"/>
      <c r="DD12" s="35"/>
      <c r="DE12" s="35"/>
      <c r="DF12" s="35"/>
      <c r="DG12" s="35"/>
      <c r="DH12" s="35"/>
      <c r="DI12" s="35"/>
      <c r="DJ12" s="35"/>
      <c r="DK12" s="35"/>
      <c r="DL12" s="35"/>
      <c r="DM12" s="35"/>
      <c r="DN12" s="35"/>
      <c r="DO12" s="35"/>
      <c r="DP12" s="35"/>
      <c r="DQ12" s="35"/>
      <c r="DR12" s="35"/>
      <c r="DS12" s="35"/>
      <c r="DT12" s="35"/>
      <c r="DU12" s="35"/>
      <c r="DV12" s="35"/>
      <c r="DW12" s="35"/>
      <c r="DX12" s="35"/>
      <c r="DY12" s="35"/>
      <c r="DZ12" s="35"/>
      <c r="EA12" s="35"/>
      <c r="EB12" s="35"/>
      <c r="EC12" s="35"/>
      <c r="ED12" s="35"/>
      <c r="EE12" s="35"/>
      <c r="EF12" s="35"/>
      <c r="EG12" s="35"/>
      <c r="EH12" s="35"/>
      <c r="EI12" s="35"/>
      <c r="EJ12" s="35"/>
      <c r="EK12" s="35"/>
      <c r="EL12" s="35"/>
    </row>
    <row r="13" spans="2:142" ht="15.75" thickBot="1">
      <c r="B13" s="11"/>
      <c r="C13" s="12" t="s">
        <v>35</v>
      </c>
      <c r="D13" s="13"/>
      <c r="E13" s="114">
        <f t="shared" ref="E13:Z13" si="2">E5</f>
        <v>36893</v>
      </c>
      <c r="F13" s="114">
        <f t="shared" si="2"/>
        <v>36894</v>
      </c>
      <c r="G13" s="114">
        <f t="shared" si="2"/>
        <v>36895</v>
      </c>
      <c r="H13" s="114">
        <f t="shared" si="2"/>
        <v>36896</v>
      </c>
      <c r="I13" s="114">
        <f t="shared" si="2"/>
        <v>36899</v>
      </c>
      <c r="J13" s="114">
        <f t="shared" si="2"/>
        <v>36900</v>
      </c>
      <c r="K13" s="114">
        <f t="shared" si="2"/>
        <v>36901</v>
      </c>
      <c r="L13" s="114">
        <f t="shared" si="2"/>
        <v>36902</v>
      </c>
      <c r="M13" s="114">
        <f t="shared" si="2"/>
        <v>36903</v>
      </c>
      <c r="N13" s="114">
        <f t="shared" si="2"/>
        <v>36907</v>
      </c>
      <c r="O13" s="114">
        <f t="shared" si="2"/>
        <v>36908</v>
      </c>
      <c r="P13" s="114">
        <f t="shared" si="2"/>
        <v>36909</v>
      </c>
      <c r="Q13" s="114">
        <f t="shared" si="2"/>
        <v>36910</v>
      </c>
      <c r="R13" s="114">
        <f t="shared" si="2"/>
        <v>36913</v>
      </c>
      <c r="S13" s="114">
        <f t="shared" si="2"/>
        <v>36914</v>
      </c>
      <c r="T13" s="114">
        <f t="shared" si="2"/>
        <v>36915</v>
      </c>
      <c r="U13" s="114">
        <f t="shared" si="2"/>
        <v>36916</v>
      </c>
      <c r="V13" s="114">
        <f t="shared" si="2"/>
        <v>36917</v>
      </c>
      <c r="W13" s="114">
        <f t="shared" si="2"/>
        <v>36920</v>
      </c>
      <c r="X13" s="114">
        <f t="shared" si="2"/>
        <v>36921</v>
      </c>
      <c r="Y13" s="115">
        <f t="shared" si="2"/>
        <v>36922</v>
      </c>
      <c r="Z13" s="140" t="str">
        <f t="shared" si="2"/>
        <v>Jan MTD</v>
      </c>
      <c r="AA13" s="144"/>
      <c r="AB13" s="168">
        <f t="shared" ref="AB13:AU13" si="3">AB5</f>
        <v>36923</v>
      </c>
      <c r="AC13" s="114">
        <f t="shared" si="3"/>
        <v>36924</v>
      </c>
      <c r="AD13" s="114">
        <f t="shared" si="3"/>
        <v>36927</v>
      </c>
      <c r="AE13" s="114">
        <f t="shared" si="3"/>
        <v>36928</v>
      </c>
      <c r="AF13" s="114">
        <f t="shared" si="3"/>
        <v>36929</v>
      </c>
      <c r="AG13" s="114">
        <f t="shared" si="3"/>
        <v>36930</v>
      </c>
      <c r="AH13" s="114">
        <f t="shared" si="3"/>
        <v>36931</v>
      </c>
      <c r="AI13" s="114">
        <f t="shared" si="3"/>
        <v>36934</v>
      </c>
      <c r="AJ13" s="114">
        <f t="shared" si="3"/>
        <v>36935</v>
      </c>
      <c r="AK13" s="114">
        <f t="shared" si="3"/>
        <v>36936</v>
      </c>
      <c r="AL13" s="114">
        <f t="shared" si="3"/>
        <v>36937</v>
      </c>
      <c r="AM13" s="114">
        <f t="shared" si="3"/>
        <v>36938</v>
      </c>
      <c r="AN13" s="114">
        <f t="shared" si="3"/>
        <v>36942</v>
      </c>
      <c r="AO13" s="114">
        <f t="shared" si="3"/>
        <v>36943</v>
      </c>
      <c r="AP13" s="114">
        <f t="shared" si="3"/>
        <v>36944</v>
      </c>
      <c r="AQ13" s="114">
        <f t="shared" si="3"/>
        <v>36945</v>
      </c>
      <c r="AR13" s="114">
        <f t="shared" si="3"/>
        <v>36948</v>
      </c>
      <c r="AS13" s="114">
        <f t="shared" si="3"/>
        <v>36949</v>
      </c>
      <c r="AT13" s="114">
        <f t="shared" si="3"/>
        <v>36950</v>
      </c>
      <c r="AU13" s="140" t="str">
        <f t="shared" si="3"/>
        <v>Feb MTD</v>
      </c>
      <c r="AV13" s="144"/>
      <c r="AW13" s="168">
        <f t="shared" ref="AW13:BD13" si="4">AW5</f>
        <v>36951</v>
      </c>
      <c r="AX13" s="114">
        <f t="shared" si="4"/>
        <v>36952</v>
      </c>
      <c r="AY13" s="114">
        <f t="shared" si="4"/>
        <v>36955</v>
      </c>
      <c r="AZ13" s="114">
        <f t="shared" si="4"/>
        <v>36956</v>
      </c>
      <c r="BA13" s="114">
        <f t="shared" si="4"/>
        <v>36957</v>
      </c>
      <c r="BB13" s="114">
        <f t="shared" si="4"/>
        <v>36958</v>
      </c>
      <c r="BC13" s="114">
        <f t="shared" si="4"/>
        <v>36959</v>
      </c>
      <c r="BD13" s="114">
        <f t="shared" si="4"/>
        <v>36962</v>
      </c>
      <c r="BE13" s="114">
        <f t="shared" ref="BE13:CX13" si="5">BE5</f>
        <v>36963</v>
      </c>
      <c r="BF13" s="114">
        <f>BF5</f>
        <v>36964</v>
      </c>
      <c r="BG13" s="114">
        <f>BG5</f>
        <v>36965</v>
      </c>
      <c r="BH13" s="114">
        <f t="shared" si="5"/>
        <v>36966</v>
      </c>
      <c r="BI13" s="114">
        <f>BI5</f>
        <v>36969</v>
      </c>
      <c r="BJ13" s="114">
        <f>BJ5</f>
        <v>36970</v>
      </c>
      <c r="BK13" s="114">
        <f t="shared" si="5"/>
        <v>36971</v>
      </c>
      <c r="BL13" s="114">
        <f t="shared" si="5"/>
        <v>36972</v>
      </c>
      <c r="BM13" s="114">
        <f t="shared" si="5"/>
        <v>36973</v>
      </c>
      <c r="BN13" s="114">
        <f t="shared" si="5"/>
        <v>36976</v>
      </c>
      <c r="BO13" s="114">
        <f t="shared" si="5"/>
        <v>36977</v>
      </c>
      <c r="BP13" s="114">
        <f t="shared" si="5"/>
        <v>36978</v>
      </c>
      <c r="BQ13" s="114">
        <f t="shared" si="5"/>
        <v>36979</v>
      </c>
      <c r="BR13" s="114">
        <f t="shared" si="5"/>
        <v>36980</v>
      </c>
      <c r="BS13" s="140" t="str">
        <f t="shared" si="5"/>
        <v>Mar MTD</v>
      </c>
      <c r="BT13" s="144"/>
      <c r="BU13" s="168">
        <f t="shared" si="5"/>
        <v>36983</v>
      </c>
      <c r="BV13" s="114">
        <f t="shared" si="5"/>
        <v>36984</v>
      </c>
      <c r="BW13" s="114">
        <f t="shared" si="5"/>
        <v>36985</v>
      </c>
      <c r="BX13" s="114">
        <f t="shared" si="5"/>
        <v>36986</v>
      </c>
      <c r="BY13" s="114">
        <f t="shared" si="5"/>
        <v>36987</v>
      </c>
      <c r="BZ13" s="114">
        <f t="shared" si="5"/>
        <v>36990</v>
      </c>
      <c r="CA13" s="114">
        <f>CA5</f>
        <v>36991</v>
      </c>
      <c r="CB13" s="114">
        <f>CB5</f>
        <v>36992</v>
      </c>
      <c r="CC13" s="114">
        <f>CC5</f>
        <v>36993</v>
      </c>
      <c r="CD13" s="114">
        <f t="shared" si="5"/>
        <v>36997</v>
      </c>
      <c r="CE13" s="114">
        <f t="shared" si="5"/>
        <v>36998</v>
      </c>
      <c r="CF13" s="114">
        <f t="shared" si="5"/>
        <v>36999</v>
      </c>
      <c r="CG13" s="114">
        <f t="shared" si="5"/>
        <v>37000</v>
      </c>
      <c r="CH13" s="114">
        <f t="shared" si="5"/>
        <v>37001</v>
      </c>
      <c r="CI13" s="114">
        <f t="shared" si="5"/>
        <v>37004</v>
      </c>
      <c r="CJ13" s="114">
        <f t="shared" si="5"/>
        <v>37005</v>
      </c>
      <c r="CK13" s="114">
        <f t="shared" si="5"/>
        <v>37006</v>
      </c>
      <c r="CL13" s="114">
        <f t="shared" si="5"/>
        <v>37007</v>
      </c>
      <c r="CM13" s="114">
        <f t="shared" si="5"/>
        <v>37008</v>
      </c>
      <c r="CN13" s="114">
        <f t="shared" si="5"/>
        <v>37011</v>
      </c>
      <c r="CO13" s="140" t="str">
        <f t="shared" si="5"/>
        <v>Apr MTD</v>
      </c>
      <c r="CP13" s="144"/>
      <c r="CQ13" s="168">
        <f t="shared" si="5"/>
        <v>37012</v>
      </c>
      <c r="CR13" s="114">
        <f t="shared" si="5"/>
        <v>37013</v>
      </c>
      <c r="CS13" s="114">
        <f t="shared" si="5"/>
        <v>37014</v>
      </c>
      <c r="CT13" s="114">
        <f t="shared" si="5"/>
        <v>37015</v>
      </c>
      <c r="CU13" s="114">
        <f t="shared" si="5"/>
        <v>37018</v>
      </c>
      <c r="CV13" s="114">
        <f t="shared" si="5"/>
        <v>37019</v>
      </c>
      <c r="CW13" s="114">
        <f t="shared" si="5"/>
        <v>37020</v>
      </c>
      <c r="CX13" s="114">
        <f t="shared" si="5"/>
        <v>37021</v>
      </c>
      <c r="CY13" s="114">
        <f t="shared" ref="CY13:DL13" si="6">CY5</f>
        <v>37022</v>
      </c>
      <c r="CZ13" s="114">
        <f t="shared" si="6"/>
        <v>37025</v>
      </c>
      <c r="DA13" s="114">
        <f t="shared" si="6"/>
        <v>37026</v>
      </c>
      <c r="DB13" s="114">
        <f t="shared" si="6"/>
        <v>37027</v>
      </c>
      <c r="DC13" s="114">
        <f t="shared" si="6"/>
        <v>37028</v>
      </c>
      <c r="DD13" s="114">
        <f t="shared" si="6"/>
        <v>37029</v>
      </c>
      <c r="DE13" s="114">
        <f t="shared" si="6"/>
        <v>37032</v>
      </c>
      <c r="DF13" s="114">
        <f t="shared" si="6"/>
        <v>37033</v>
      </c>
      <c r="DG13" s="114">
        <f t="shared" si="6"/>
        <v>37034</v>
      </c>
      <c r="DH13" s="114">
        <f t="shared" si="6"/>
        <v>37035</v>
      </c>
      <c r="DI13" s="114">
        <f t="shared" si="6"/>
        <v>37036</v>
      </c>
      <c r="DJ13" s="114">
        <f t="shared" si="6"/>
        <v>37040</v>
      </c>
      <c r="DK13" s="114">
        <f t="shared" si="6"/>
        <v>37041</v>
      </c>
      <c r="DL13" s="114">
        <f t="shared" si="6"/>
        <v>37042</v>
      </c>
      <c r="DM13" s="140" t="str">
        <f>DM5</f>
        <v>May MTD</v>
      </c>
      <c r="DN13" s="144"/>
      <c r="DO13" s="168">
        <f t="shared" ref="DO13:EJ13" si="7">DO5</f>
        <v>37043</v>
      </c>
      <c r="DP13" s="114">
        <f t="shared" si="7"/>
        <v>37046</v>
      </c>
      <c r="DQ13" s="114">
        <f t="shared" si="7"/>
        <v>37047</v>
      </c>
      <c r="DR13" s="114">
        <f t="shared" si="7"/>
        <v>37048</v>
      </c>
      <c r="DS13" s="114">
        <f t="shared" si="7"/>
        <v>37049</v>
      </c>
      <c r="DT13" s="114">
        <f t="shared" si="7"/>
        <v>37050</v>
      </c>
      <c r="DU13" s="114">
        <f t="shared" si="7"/>
        <v>37053</v>
      </c>
      <c r="DV13" s="114">
        <f t="shared" si="7"/>
        <v>37054</v>
      </c>
      <c r="DW13" s="114">
        <f t="shared" si="7"/>
        <v>37055</v>
      </c>
      <c r="DX13" s="114">
        <f t="shared" si="7"/>
        <v>37056</v>
      </c>
      <c r="DY13" s="114">
        <f t="shared" si="7"/>
        <v>37057</v>
      </c>
      <c r="DZ13" s="114">
        <f t="shared" si="7"/>
        <v>37060</v>
      </c>
      <c r="EA13" s="114">
        <f t="shared" si="7"/>
        <v>37061</v>
      </c>
      <c r="EB13" s="114">
        <f t="shared" si="7"/>
        <v>37062</v>
      </c>
      <c r="EC13" s="114">
        <f t="shared" si="7"/>
        <v>37063</v>
      </c>
      <c r="ED13" s="114">
        <f t="shared" si="7"/>
        <v>37064</v>
      </c>
      <c r="EE13" s="114">
        <f t="shared" si="7"/>
        <v>37067</v>
      </c>
      <c r="EF13" s="114">
        <f t="shared" si="7"/>
        <v>37068</v>
      </c>
      <c r="EG13" s="114">
        <f t="shared" si="7"/>
        <v>37069</v>
      </c>
      <c r="EH13" s="114">
        <f t="shared" si="7"/>
        <v>37070</v>
      </c>
      <c r="EI13" s="115">
        <f t="shared" si="7"/>
        <v>37071</v>
      </c>
      <c r="EJ13" s="140" t="str">
        <f t="shared" si="7"/>
        <v>Jun MTD</v>
      </c>
      <c r="EK13" s="144"/>
      <c r="EL13" s="140" t="str">
        <f>EL5</f>
        <v>YTD</v>
      </c>
    </row>
    <row r="14" spans="2:142" ht="15">
      <c r="B14" s="37" t="s">
        <v>48</v>
      </c>
      <c r="C14" s="38" t="s">
        <v>17</v>
      </c>
      <c r="D14" s="43"/>
      <c r="E14" s="119">
        <v>-3298.3697011999934</v>
      </c>
      <c r="F14" s="119">
        <v>-1845.119426700003</v>
      </c>
      <c r="G14" s="119">
        <v>6462.348989099999</v>
      </c>
      <c r="H14" s="119">
        <v>4343.4717795000006</v>
      </c>
      <c r="I14" s="119">
        <v>4612.5950748000023</v>
      </c>
      <c r="J14" s="119">
        <v>539.5705939999998</v>
      </c>
      <c r="K14" s="119">
        <v>-10925.577310500001</v>
      </c>
      <c r="L14" s="119">
        <v>-3851.3106724000036</v>
      </c>
      <c r="M14" s="119">
        <v>872.77281870000536</v>
      </c>
      <c r="N14" s="119">
        <v>557.35235359999911</v>
      </c>
      <c r="O14" s="119">
        <v>4814.9051742000074</v>
      </c>
      <c r="P14" s="119">
        <v>-1722.8624616000038</v>
      </c>
      <c r="Q14" s="119">
        <v>603.4051131528538</v>
      </c>
      <c r="R14" s="119">
        <v>1119.1020587114767</v>
      </c>
      <c r="S14" s="119">
        <v>-1297.4263016532586</v>
      </c>
      <c r="T14" s="119">
        <v>242.57217698561038</v>
      </c>
      <c r="U14" s="119">
        <v>429.82143190331959</v>
      </c>
      <c r="V14" s="119">
        <v>275.8877044999993</v>
      </c>
      <c r="W14" s="119">
        <v>10718.1225951</v>
      </c>
      <c r="X14" s="119">
        <v>480.39826310000382</v>
      </c>
      <c r="Y14" s="131">
        <v>5815.7835570999923</v>
      </c>
      <c r="Z14" s="151">
        <f t="shared" ref="Z14:Z41" si="8">SUM(E14:Y14)</f>
        <v>18947.443810400007</v>
      </c>
      <c r="AA14" s="162"/>
      <c r="AB14" s="172">
        <v>-3790.7503294999997</v>
      </c>
      <c r="AC14" s="119">
        <v>-709.0531635000018</v>
      </c>
      <c r="AD14" s="119">
        <v>-6544.3505396999999</v>
      </c>
      <c r="AE14" s="119">
        <v>-2722.7724481000046</v>
      </c>
      <c r="AF14" s="119">
        <v>-8684.3014177999958</v>
      </c>
      <c r="AG14" s="119">
        <v>-3466.9285161000034</v>
      </c>
      <c r="AH14" s="119">
        <v>433.89017870000202</v>
      </c>
      <c r="AI14" s="119">
        <v>-4353.805782499996</v>
      </c>
      <c r="AJ14" s="119">
        <v>1695.9589459000024</v>
      </c>
      <c r="AK14" s="119">
        <v>-3375.1106846000021</v>
      </c>
      <c r="AL14" s="119">
        <v>478.44858420000008</v>
      </c>
      <c r="AM14" s="119">
        <v>-200.88733250000405</v>
      </c>
      <c r="AN14" s="119">
        <v>3586.2840751000008</v>
      </c>
      <c r="AO14" s="119">
        <v>1103.2867035999993</v>
      </c>
      <c r="AP14" s="119">
        <v>-436.1320867000025</v>
      </c>
      <c r="AQ14" s="119">
        <v>416.03823530000597</v>
      </c>
      <c r="AR14" s="119">
        <v>3759.1330450999963</v>
      </c>
      <c r="AS14" s="119">
        <v>-694.89240010000526</v>
      </c>
      <c r="AT14" s="119">
        <v>-4539.7567921999962</v>
      </c>
      <c r="AU14" s="151">
        <f t="shared" ref="AU14:AU41" si="9">SUM(AB14:AT14)</f>
        <v>-28045.701725400009</v>
      </c>
      <c r="AV14" s="162"/>
      <c r="AW14" s="172">
        <v>-2599.6941307999982</v>
      </c>
      <c r="AX14" s="119">
        <v>806.37276180000003</v>
      </c>
      <c r="AY14" s="119">
        <v>1175.5462678527629</v>
      </c>
      <c r="AZ14" s="119">
        <v>-1432.2686908674793</v>
      </c>
      <c r="BA14" s="119">
        <v>1049.3895639101361</v>
      </c>
      <c r="BB14" s="119">
        <v>-252.64085455773304</v>
      </c>
      <c r="BC14" s="119">
        <v>56.274711163970665</v>
      </c>
      <c r="BD14" s="119">
        <v>116.42860062848413</v>
      </c>
      <c r="BE14" s="119">
        <v>-80.450187288369449</v>
      </c>
      <c r="BF14" s="119">
        <v>-49.347518050811686</v>
      </c>
      <c r="BG14" s="119">
        <v>-127.92634858440748</v>
      </c>
      <c r="BH14" s="119">
        <v>197.68548810240154</v>
      </c>
      <c r="BI14" s="119">
        <v>152.48705304060002</v>
      </c>
      <c r="BJ14" s="119">
        <v>-848.79536810795787</v>
      </c>
      <c r="BK14" s="119">
        <v>1966.8517008695794</v>
      </c>
      <c r="BL14" s="119">
        <v>-2884.3552316752703</v>
      </c>
      <c r="BM14" s="119">
        <v>-969.42894689297032</v>
      </c>
      <c r="BN14" s="119">
        <v>-1076.1601917588591</v>
      </c>
      <c r="BO14" s="119">
        <v>-4491.130407573597</v>
      </c>
      <c r="BP14" s="119">
        <v>-1896.0719844585292</v>
      </c>
      <c r="BQ14" s="119">
        <v>3270.4057777101143</v>
      </c>
      <c r="BR14" s="119">
        <v>4192.915470005395</v>
      </c>
      <c r="BS14" s="151">
        <f>SUM(AW14:BR14)</f>
        <v>-3723.9124655325386</v>
      </c>
      <c r="BT14" s="162"/>
      <c r="BU14" s="172">
        <v>-4088.9286882999845</v>
      </c>
      <c r="BV14" s="119">
        <v>-685.33429424397855</v>
      </c>
      <c r="BW14" s="119">
        <v>-2368.8476698018248</v>
      </c>
      <c r="BX14" s="119">
        <v>-7520.2734319328029</v>
      </c>
      <c r="BY14" s="119">
        <v>501.17587628414196</v>
      </c>
      <c r="BZ14" s="119">
        <v>-1282.7158662905977</v>
      </c>
      <c r="CA14" s="119">
        <v>55.622673408400956</v>
      </c>
      <c r="CB14" s="119">
        <v>-122.15805700427399</v>
      </c>
      <c r="CC14" s="119">
        <v>-154.79464084811337</v>
      </c>
      <c r="CD14" s="119">
        <v>-261.17982938522158</v>
      </c>
      <c r="CE14" s="119">
        <v>4403.5147681395847</v>
      </c>
      <c r="CF14" s="119">
        <v>3123.4416367548588</v>
      </c>
      <c r="CG14" s="40">
        <v>548.47226218652736</v>
      </c>
      <c r="CH14" s="40">
        <v>-56.834814636572062</v>
      </c>
      <c r="CI14" s="40">
        <v>-669.20273576010231</v>
      </c>
      <c r="CJ14" s="40">
        <v>1826.2462868354658</v>
      </c>
      <c r="CK14" s="40">
        <v>3084.9513551026907</v>
      </c>
      <c r="CL14" s="40">
        <v>670.84112488999983</v>
      </c>
      <c r="CM14" s="40">
        <v>1157.5046795780506</v>
      </c>
      <c r="CN14" s="40">
        <v>3008.5212452077076</v>
      </c>
      <c r="CO14" s="151">
        <f t="shared" ref="CO14:CO41" si="10">SUM(BU14:CN14)</f>
        <v>1170.021880183959</v>
      </c>
      <c r="CP14" s="162"/>
      <c r="CQ14" s="172">
        <f>1125.98402956202-126.2</f>
        <v>999.7840295620199</v>
      </c>
      <c r="CR14" s="40">
        <v>599.21586176999983</v>
      </c>
      <c r="CS14" s="40">
        <v>-992.175516224494</v>
      </c>
      <c r="CT14" s="40">
        <v>793.17275855858463</v>
      </c>
      <c r="CU14" s="40">
        <v>4183.7448248288865</v>
      </c>
      <c r="CV14" s="40">
        <v>-542.08605540952442</v>
      </c>
      <c r="CW14" s="40">
        <v>1332.7816198184073</v>
      </c>
      <c r="CX14" s="40">
        <v>-3198.1236045903406</v>
      </c>
      <c r="CY14" s="40">
        <v>747.58759279993603</v>
      </c>
      <c r="CZ14" s="40">
        <v>-896.23494318148698</v>
      </c>
      <c r="DA14" s="40">
        <v>310.88527917935545</v>
      </c>
      <c r="DB14" s="40">
        <v>-138.66137598996571</v>
      </c>
      <c r="DC14" s="40">
        <v>325.21914693630509</v>
      </c>
      <c r="DD14" s="40">
        <v>-319.61653776645079</v>
      </c>
      <c r="DE14" s="40">
        <v>-172.77068272046347</v>
      </c>
      <c r="DF14" s="40">
        <f>-1098.9637443799+566</f>
        <v>-532.96374437989994</v>
      </c>
      <c r="DG14" s="40">
        <v>-162.97689753260389</v>
      </c>
      <c r="DH14" s="40">
        <v>383.90142274763491</v>
      </c>
      <c r="DI14" s="40">
        <v>549.98019932805585</v>
      </c>
      <c r="DJ14" s="40">
        <v>2206.1011400531715</v>
      </c>
      <c r="DK14" s="40">
        <v>-2513.084784907674</v>
      </c>
      <c r="DL14" s="40">
        <v>-371.55064046629934</v>
      </c>
      <c r="DM14" s="151">
        <f t="shared" ref="DM14:DM41" si="11">SUM(CQ14:DL14)</f>
        <v>2592.129092413154</v>
      </c>
      <c r="DN14" s="162"/>
      <c r="DO14" s="189">
        <v>-778.80749471320257</v>
      </c>
      <c r="DP14" s="162">
        <v>-3570.9366256000012</v>
      </c>
      <c r="DQ14" s="162">
        <v>2367.2591380338126</v>
      </c>
      <c r="DR14" s="162">
        <v>876.74989014652692</v>
      </c>
      <c r="DS14" s="162">
        <v>321.37487308475193</v>
      </c>
      <c r="DT14" s="162">
        <v>-3941.0393850360674</v>
      </c>
      <c r="DU14" s="162">
        <v>-7605.6454220737915</v>
      </c>
      <c r="DV14" s="162">
        <v>-4590.0226716728857</v>
      </c>
      <c r="DW14" s="162">
        <v>2768.7525816243915</v>
      </c>
      <c r="DX14" s="162">
        <v>2227.4733027972416</v>
      </c>
      <c r="DY14" s="162">
        <v>1189.2860477515305</v>
      </c>
      <c r="DZ14" s="162">
        <v>-866.57327622225466</v>
      </c>
      <c r="EA14" s="162">
        <v>-364.5195336754507</v>
      </c>
      <c r="EB14" s="162">
        <v>1974.1601946550147</v>
      </c>
      <c r="EC14" s="162">
        <v>-167.92445912512412</v>
      </c>
      <c r="ED14" s="162">
        <v>-139.92876157359419</v>
      </c>
      <c r="EE14" s="162">
        <v>531.20747576947747</v>
      </c>
      <c r="EF14" s="162">
        <v>407.98387057475185</v>
      </c>
      <c r="EG14" s="162">
        <v>2360.9592004043311</v>
      </c>
      <c r="EH14" s="162">
        <v>266.86188478332986</v>
      </c>
      <c r="EI14" s="162">
        <v>2756.1132300425234</v>
      </c>
      <c r="EJ14" s="151">
        <v>-3977.3883275246876</v>
      </c>
      <c r="EK14" s="162"/>
      <c r="EL14" s="151">
        <f t="shared" ref="EL14:EL41" si="12">Z14+AU14+BS14+CO14+DM14+EJ14</f>
        <v>-13037.407735460118</v>
      </c>
    </row>
    <row r="15" spans="2:142" ht="15" hidden="1">
      <c r="B15" s="37" t="s">
        <v>119</v>
      </c>
      <c r="C15" s="38" t="s">
        <v>114</v>
      </c>
      <c r="D15" s="39"/>
      <c r="E15" s="45"/>
      <c r="F15" s="45"/>
      <c r="G15" s="45">
        <v>86</v>
      </c>
      <c r="H15" s="45">
        <v>-20.46436910000001</v>
      </c>
      <c r="I15" s="45">
        <v>-44.862130000000008</v>
      </c>
      <c r="J15" s="45">
        <v>72.529014000000089</v>
      </c>
      <c r="K15" s="45">
        <v>-385.49467779999992</v>
      </c>
      <c r="L15" s="45">
        <v>-234.34740000000002</v>
      </c>
      <c r="M15" s="45">
        <v>-131.70097039999999</v>
      </c>
      <c r="N15" s="45">
        <v>15.7739081</v>
      </c>
      <c r="O15" s="45">
        <v>13.68579979999992</v>
      </c>
      <c r="P15" s="45">
        <v>-95.102345999999898</v>
      </c>
      <c r="Q15" s="45">
        <v>-128.91874020000012</v>
      </c>
      <c r="R15" s="45">
        <v>1.1175833999998868</v>
      </c>
      <c r="S15" s="45">
        <v>285.68480700000003</v>
      </c>
      <c r="T15" s="45">
        <v>-7.1148601999999954</v>
      </c>
      <c r="U15" s="45">
        <v>9.9999946542084223E-8</v>
      </c>
      <c r="V15" s="45">
        <v>-6.9999997504055497E-7</v>
      </c>
      <c r="W15" s="45">
        <v>2.0000000949949027E-7</v>
      </c>
      <c r="X15" s="45">
        <v>49.367488000000009</v>
      </c>
      <c r="Y15" s="40">
        <v>61.838027499999967</v>
      </c>
      <c r="Z15" s="152">
        <f t="shared" si="8"/>
        <v>-462.00886630000002</v>
      </c>
      <c r="AA15" s="148"/>
      <c r="AB15" s="173">
        <v>-283.91285820000007</v>
      </c>
      <c r="AC15" s="45">
        <v>-224.40048970000004</v>
      </c>
      <c r="AD15" s="45">
        <v>454.4141904</v>
      </c>
      <c r="AE15" s="45">
        <v>-6.8730486999999849</v>
      </c>
      <c r="AF15" s="45">
        <v>-283.8902415</v>
      </c>
      <c r="AG15" s="45">
        <v>-158.36867980000005</v>
      </c>
      <c r="AH15" s="45">
        <v>-2.9999995604157448E-7</v>
      </c>
      <c r="AI15" s="45">
        <v>-4.6671601000001539</v>
      </c>
      <c r="AJ15" s="45">
        <v>18.551255200000014</v>
      </c>
      <c r="AK15" s="45">
        <v>2.0000000949949027E-7</v>
      </c>
      <c r="AL15" s="45">
        <v>9.9999998928979032E-7</v>
      </c>
      <c r="AM15" s="45">
        <v>-2.0000000949949027E-7</v>
      </c>
      <c r="AN15" s="45">
        <v>-6.0000002849847081E-7</v>
      </c>
      <c r="AO15" s="45">
        <v>0</v>
      </c>
      <c r="AP15" s="45">
        <v>-5.9999997029080989E-7</v>
      </c>
      <c r="AQ15" s="45">
        <v>-2.0000000949949027E-7</v>
      </c>
      <c r="AR15" s="45">
        <v>-10.623522600000026</v>
      </c>
      <c r="AS15" s="45">
        <v>0</v>
      </c>
      <c r="AT15" s="45">
        <v>0</v>
      </c>
      <c r="AU15" s="152">
        <f t="shared" si="9"/>
        <v>-499.77055570000022</v>
      </c>
      <c r="AV15" s="148"/>
      <c r="AW15" s="173">
        <v>0</v>
      </c>
      <c r="AX15" s="45">
        <v>0</v>
      </c>
      <c r="AY15" s="45">
        <v>0</v>
      </c>
      <c r="AZ15" s="45">
        <v>0</v>
      </c>
      <c r="BA15" s="45">
        <v>0</v>
      </c>
      <c r="BB15" s="45">
        <v>0</v>
      </c>
      <c r="BC15" s="45">
        <v>0</v>
      </c>
      <c r="BD15" s="45">
        <v>0</v>
      </c>
      <c r="BE15" s="45">
        <v>0</v>
      </c>
      <c r="BF15" s="45">
        <v>0</v>
      </c>
      <c r="BG15" s="45">
        <v>0</v>
      </c>
      <c r="BH15" s="45">
        <v>0</v>
      </c>
      <c r="BI15" s="45">
        <v>0</v>
      </c>
      <c r="BJ15" s="45">
        <v>0</v>
      </c>
      <c r="BK15" s="45">
        <v>0</v>
      </c>
      <c r="BL15" s="45">
        <v>0</v>
      </c>
      <c r="BM15" s="45">
        <v>0</v>
      </c>
      <c r="BN15" s="45">
        <v>0</v>
      </c>
      <c r="BO15" s="45">
        <v>0</v>
      </c>
      <c r="BP15" s="45">
        <v>0</v>
      </c>
      <c r="BQ15" s="45">
        <v>0</v>
      </c>
      <c r="BR15" s="45">
        <v>0</v>
      </c>
      <c r="BS15" s="152">
        <f t="shared" ref="BS15:BS41" si="13">SUM(AW15:BR15)</f>
        <v>0</v>
      </c>
      <c r="BT15" s="148"/>
      <c r="BU15" s="173">
        <v>0</v>
      </c>
      <c r="BV15" s="45">
        <v>0</v>
      </c>
      <c r="BW15" s="45">
        <v>0</v>
      </c>
      <c r="BX15" s="45">
        <v>0</v>
      </c>
      <c r="BY15" s="45">
        <v>0</v>
      </c>
      <c r="BZ15" s="45">
        <v>0</v>
      </c>
      <c r="CA15" s="45">
        <v>0</v>
      </c>
      <c r="CB15" s="45">
        <v>0</v>
      </c>
      <c r="CC15" s="45">
        <v>0</v>
      </c>
      <c r="CD15" s="45">
        <v>0</v>
      </c>
      <c r="CE15" s="45">
        <v>0</v>
      </c>
      <c r="CF15" s="45">
        <v>0</v>
      </c>
      <c r="CG15" s="40">
        <v>0</v>
      </c>
      <c r="CH15" s="40">
        <v>0</v>
      </c>
      <c r="CI15" s="40">
        <v>0</v>
      </c>
      <c r="CJ15" s="40">
        <v>0</v>
      </c>
      <c r="CK15" s="40">
        <v>0</v>
      </c>
      <c r="CL15" s="40">
        <v>0</v>
      </c>
      <c r="CM15" s="40">
        <v>0</v>
      </c>
      <c r="CN15" s="40">
        <v>0</v>
      </c>
      <c r="CO15" s="152">
        <f t="shared" si="10"/>
        <v>0</v>
      </c>
      <c r="CP15" s="148"/>
      <c r="CQ15" s="173">
        <v>0</v>
      </c>
      <c r="CR15" s="40">
        <v>0</v>
      </c>
      <c r="CS15" s="40">
        <v>0</v>
      </c>
      <c r="CT15" s="40">
        <v>0</v>
      </c>
      <c r="CU15" s="40">
        <v>0</v>
      </c>
      <c r="CV15" s="40">
        <v>0</v>
      </c>
      <c r="CW15" s="40">
        <v>0</v>
      </c>
      <c r="CX15" s="40">
        <v>0</v>
      </c>
      <c r="CY15" s="40">
        <v>0</v>
      </c>
      <c r="CZ15" s="40">
        <v>0</v>
      </c>
      <c r="DA15" s="40">
        <v>0</v>
      </c>
      <c r="DB15" s="40">
        <v>0</v>
      </c>
      <c r="DC15" s="40">
        <v>0</v>
      </c>
      <c r="DD15" s="40">
        <v>0</v>
      </c>
      <c r="DE15" s="40">
        <v>0</v>
      </c>
      <c r="DF15" s="40">
        <v>0</v>
      </c>
      <c r="DG15" s="40">
        <v>0</v>
      </c>
      <c r="DH15" s="40">
        <v>0</v>
      </c>
      <c r="DI15" s="40">
        <v>0</v>
      </c>
      <c r="DJ15" s="40">
        <v>0</v>
      </c>
      <c r="DK15" s="40">
        <v>0</v>
      </c>
      <c r="DL15" s="40">
        <v>0</v>
      </c>
      <c r="DM15" s="152">
        <f t="shared" si="11"/>
        <v>0</v>
      </c>
      <c r="DN15" s="148"/>
      <c r="DO15" s="185">
        <v>0</v>
      </c>
      <c r="DP15" s="148">
        <v>0</v>
      </c>
      <c r="DQ15" s="148">
        <v>0</v>
      </c>
      <c r="DR15" s="148">
        <v>0</v>
      </c>
      <c r="DS15" s="148">
        <v>0</v>
      </c>
      <c r="DT15" s="148">
        <v>0</v>
      </c>
      <c r="DU15" s="148">
        <v>0</v>
      </c>
      <c r="DV15" s="148">
        <v>0</v>
      </c>
      <c r="DW15" s="148">
        <v>0</v>
      </c>
      <c r="DX15" s="148">
        <v>0</v>
      </c>
      <c r="DY15" s="148">
        <v>0</v>
      </c>
      <c r="DZ15" s="148">
        <v>0</v>
      </c>
      <c r="EA15" s="148">
        <v>0</v>
      </c>
      <c r="EB15" s="148">
        <v>0</v>
      </c>
      <c r="EC15" s="148">
        <v>0</v>
      </c>
      <c r="ED15" s="148">
        <v>0</v>
      </c>
      <c r="EE15" s="148">
        <v>0</v>
      </c>
      <c r="EF15" s="148">
        <v>0</v>
      </c>
      <c r="EG15" s="148">
        <v>0</v>
      </c>
      <c r="EH15" s="148">
        <v>0</v>
      </c>
      <c r="EI15" s="148">
        <v>0</v>
      </c>
      <c r="EJ15" s="152">
        <v>0</v>
      </c>
      <c r="EK15" s="148"/>
      <c r="EL15" s="152">
        <f t="shared" si="12"/>
        <v>-961.7794220000003</v>
      </c>
    </row>
    <row r="16" spans="2:142" ht="15">
      <c r="B16" s="37" t="s">
        <v>82</v>
      </c>
      <c r="C16" s="38" t="s">
        <v>20</v>
      </c>
      <c r="D16" s="41"/>
      <c r="E16" s="120">
        <v>540.18104300000061</v>
      </c>
      <c r="F16" s="120">
        <v>392.29760859999504</v>
      </c>
      <c r="G16" s="120">
        <v>741.67643150000038</v>
      </c>
      <c r="H16" s="120">
        <v>656.72753189999139</v>
      </c>
      <c r="I16" s="120">
        <v>-18.104310800008058</v>
      </c>
      <c r="J16" s="120">
        <v>221.41361889999962</v>
      </c>
      <c r="K16" s="120">
        <v>-1801.1917130999998</v>
      </c>
      <c r="L16" s="120">
        <v>-827.58715640000014</v>
      </c>
      <c r="M16" s="120">
        <v>65.18604710000038</v>
      </c>
      <c r="N16" s="120">
        <v>-349.81936759999928</v>
      </c>
      <c r="O16" s="120">
        <v>697.01983659999871</v>
      </c>
      <c r="P16" s="120">
        <v>-513.14169549999986</v>
      </c>
      <c r="Q16" s="120">
        <v>-580.65921740000022</v>
      </c>
      <c r="R16" s="120">
        <v>22.386987099999665</v>
      </c>
      <c r="S16" s="120">
        <v>-114.55965620000009</v>
      </c>
      <c r="T16" s="120">
        <v>469.84884299999948</v>
      </c>
      <c r="U16" s="120">
        <v>215.3874619999996</v>
      </c>
      <c r="V16" s="120">
        <v>-208.57481210000657</v>
      </c>
      <c r="W16" s="120">
        <v>2017.1263337000014</v>
      </c>
      <c r="X16" s="120">
        <v>164.87577720000002</v>
      </c>
      <c r="Y16" s="42">
        <v>659.06475050000017</v>
      </c>
      <c r="Z16" s="153">
        <f t="shared" si="8"/>
        <v>2449.5543419999722</v>
      </c>
      <c r="AA16" s="23"/>
      <c r="AB16" s="173">
        <v>-255.5556519000009</v>
      </c>
      <c r="AC16" s="45">
        <v>132.26910950000064</v>
      </c>
      <c r="AD16" s="45">
        <v>-1184.9440739000001</v>
      </c>
      <c r="AE16" s="45">
        <v>1.5974588999998045</v>
      </c>
      <c r="AF16" s="45">
        <v>47.894668900000404</v>
      </c>
      <c r="AG16" s="45">
        <v>-435.45183620000176</v>
      </c>
      <c r="AH16" s="45">
        <v>627.32469290000029</v>
      </c>
      <c r="AI16" s="45">
        <v>339.53936520000013</v>
      </c>
      <c r="AJ16" s="45">
        <v>705.7636219000002</v>
      </c>
      <c r="AK16" s="45">
        <v>-243.32171040000077</v>
      </c>
      <c r="AL16" s="45">
        <v>185.15484070000102</v>
      </c>
      <c r="AM16" s="45">
        <v>-168.30262420000116</v>
      </c>
      <c r="AN16" s="45">
        <v>547.07993969999973</v>
      </c>
      <c r="AO16" s="45">
        <v>240.19062589999993</v>
      </c>
      <c r="AP16" s="45">
        <v>7.7288728999998861</v>
      </c>
      <c r="AQ16" s="45">
        <v>118.47862090000024</v>
      </c>
      <c r="AR16" s="45">
        <v>358.15128309998931</v>
      </c>
      <c r="AS16" s="45">
        <v>671.61225889999946</v>
      </c>
      <c r="AT16" s="45">
        <v>-297.36400569999972</v>
      </c>
      <c r="AU16" s="153">
        <f t="shared" si="9"/>
        <v>1397.8454570999866</v>
      </c>
      <c r="AV16" s="23"/>
      <c r="AW16" s="173">
        <v>121.33083939999996</v>
      </c>
      <c r="AX16" s="45">
        <v>251.28906860000001</v>
      </c>
      <c r="AY16" s="120">
        <v>368.77889199999964</v>
      </c>
      <c r="AZ16" s="120">
        <v>16.00419500000001</v>
      </c>
      <c r="BA16" s="120">
        <v>-226.49359949999999</v>
      </c>
      <c r="BB16" s="120">
        <v>91.862038199999944</v>
      </c>
      <c r="BC16" s="120">
        <v>-351.45951789999998</v>
      </c>
      <c r="BD16" s="120">
        <v>26.822621999999289</v>
      </c>
      <c r="BE16" s="120">
        <v>22.146670200000013</v>
      </c>
      <c r="BF16" s="120">
        <v>103.98323140000115</v>
      </c>
      <c r="BG16" s="120">
        <v>196.10896300000002</v>
      </c>
      <c r="BH16" s="120">
        <v>8.4766775999999897</v>
      </c>
      <c r="BI16" s="120">
        <v>-249.60916770000003</v>
      </c>
      <c r="BJ16" s="120">
        <v>-89.311269600000855</v>
      </c>
      <c r="BK16" s="120">
        <v>790.16928480000001</v>
      </c>
      <c r="BL16" s="120">
        <v>-352.51003410000004</v>
      </c>
      <c r="BM16" s="120">
        <v>-68.836834600000842</v>
      </c>
      <c r="BN16" s="120">
        <v>-115.960686</v>
      </c>
      <c r="BO16" s="120">
        <v>-269.25615000000005</v>
      </c>
      <c r="BP16" s="120">
        <v>549.43463220000001</v>
      </c>
      <c r="BQ16" s="120">
        <v>229.62852199999929</v>
      </c>
      <c r="BR16" s="120">
        <v>400.83022679999539</v>
      </c>
      <c r="BS16" s="153">
        <f t="shared" si="13"/>
        <v>1453.428603799993</v>
      </c>
      <c r="BT16" s="23"/>
      <c r="BU16" s="173">
        <v>283.73379570000009</v>
      </c>
      <c r="BV16" s="120">
        <v>-175.62369790000002</v>
      </c>
      <c r="BW16" s="120">
        <v>-28.550376500000077</v>
      </c>
      <c r="BX16" s="120">
        <v>-1903.5101576000015</v>
      </c>
      <c r="BY16" s="120">
        <v>379.7815346000001</v>
      </c>
      <c r="BZ16" s="120">
        <v>-494.6988422</v>
      </c>
      <c r="CA16" s="120">
        <v>-150.15779650000002</v>
      </c>
      <c r="CB16" s="120">
        <v>194.35790299999985</v>
      </c>
      <c r="CC16" s="120">
        <v>-39.071894300000118</v>
      </c>
      <c r="CD16" s="120">
        <v>-74.929949699999838</v>
      </c>
      <c r="CE16" s="120">
        <v>563.74324799999999</v>
      </c>
      <c r="CF16" s="120">
        <v>371.05856919999934</v>
      </c>
      <c r="CG16" s="42">
        <v>333.33948699999991</v>
      </c>
      <c r="CH16" s="42">
        <v>-113.82636159999986</v>
      </c>
      <c r="CI16" s="42">
        <v>14.281794299999961</v>
      </c>
      <c r="CJ16" s="42">
        <v>159.53060399999978</v>
      </c>
      <c r="CK16" s="42">
        <v>450.82810130000007</v>
      </c>
      <c r="CL16" s="42">
        <v>438.11281230000009</v>
      </c>
      <c r="CM16" s="42">
        <v>460.00631350000009</v>
      </c>
      <c r="CN16" s="42">
        <v>72.453490699999676</v>
      </c>
      <c r="CO16" s="153">
        <f t="shared" si="10"/>
        <v>740.85857729999759</v>
      </c>
      <c r="CP16" s="23"/>
      <c r="CQ16" s="173">
        <v>203.71291239999991</v>
      </c>
      <c r="CR16" s="42">
        <v>527.72988190000001</v>
      </c>
      <c r="CS16" s="42">
        <v>-106.66679969999956</v>
      </c>
      <c r="CT16" s="42">
        <v>275.74814339999983</v>
      </c>
      <c r="CU16" s="42">
        <v>1295.1087141999997</v>
      </c>
      <c r="CV16" s="42">
        <v>-265.55072720000038</v>
      </c>
      <c r="CW16" s="42">
        <v>275.68938600000024</v>
      </c>
      <c r="CX16" s="42">
        <v>-970.46885009998584</v>
      </c>
      <c r="CY16" s="42">
        <v>915.66573220000009</v>
      </c>
      <c r="CZ16" s="42">
        <v>-1254.4904285000002</v>
      </c>
      <c r="DA16" s="42">
        <v>-2759.2014416000006</v>
      </c>
      <c r="DB16" s="42">
        <v>3479.3956378000003</v>
      </c>
      <c r="DC16" s="42">
        <v>87.910404400005859</v>
      </c>
      <c r="DD16" s="42">
        <v>-320.85442579999943</v>
      </c>
      <c r="DE16" s="42">
        <v>1657.6028057999997</v>
      </c>
      <c r="DF16" s="42">
        <v>-185.00012509999968</v>
      </c>
      <c r="DG16" s="42">
        <v>522.01416740000013</v>
      </c>
      <c r="DH16" s="42">
        <v>512.16101959999992</v>
      </c>
      <c r="DI16" s="42">
        <v>796.2477464000001</v>
      </c>
      <c r="DJ16" s="42">
        <v>2087.8131198000019</v>
      </c>
      <c r="DK16" s="42">
        <v>-1055.5582125000014</v>
      </c>
      <c r="DL16" s="42">
        <v>28.955201900001526</v>
      </c>
      <c r="DM16" s="153">
        <f t="shared" si="11"/>
        <v>5747.9638627000213</v>
      </c>
      <c r="DN16" s="23"/>
      <c r="DO16" s="181">
        <v>549.58058949999986</v>
      </c>
      <c r="DP16" s="23">
        <v>-286.82216810000006</v>
      </c>
      <c r="DQ16" s="23">
        <v>1082.5894601000005</v>
      </c>
      <c r="DR16" s="23">
        <v>390.90139299999515</v>
      </c>
      <c r="DS16" s="23">
        <v>121.19354609999954</v>
      </c>
      <c r="DT16" s="23">
        <v>-404.56103680000012</v>
      </c>
      <c r="DU16" s="23">
        <v>-633.48086049999995</v>
      </c>
      <c r="DV16" s="23">
        <v>-968.54031470000007</v>
      </c>
      <c r="DW16" s="23">
        <v>1000.8200179000022</v>
      </c>
      <c r="DX16" s="23">
        <v>363.22493449999052</v>
      </c>
      <c r="DY16" s="23">
        <v>632.86279670000124</v>
      </c>
      <c r="DZ16" s="23">
        <v>154.44458420000151</v>
      </c>
      <c r="EA16" s="23">
        <v>-547.5434755</v>
      </c>
      <c r="EB16" s="23">
        <v>2285.1836509</v>
      </c>
      <c r="EC16" s="23">
        <v>-237.15763360000571</v>
      </c>
      <c r="ED16" s="23">
        <v>37.368523500002631</v>
      </c>
      <c r="EE16" s="23">
        <v>2621.5942648999994</v>
      </c>
      <c r="EF16" s="23">
        <v>537.03637879999951</v>
      </c>
      <c r="EG16" s="23">
        <v>892.82755750001309</v>
      </c>
      <c r="EH16" s="23">
        <v>232.96822599999945</v>
      </c>
      <c r="EI16" s="23">
        <v>440.9451883000014</v>
      </c>
      <c r="EJ16" s="153">
        <v>8265.4356226999989</v>
      </c>
      <c r="EK16" s="23"/>
      <c r="EL16" s="153">
        <f t="shared" si="12"/>
        <v>20055.086465599969</v>
      </c>
    </row>
    <row r="17" spans="2:142" ht="15" hidden="1">
      <c r="B17" s="37" t="s">
        <v>120</v>
      </c>
      <c r="C17" s="38" t="s">
        <v>115</v>
      </c>
      <c r="D17" s="41"/>
      <c r="E17" s="120"/>
      <c r="F17" s="120"/>
      <c r="G17" s="120">
        <v>21</v>
      </c>
      <c r="H17" s="120">
        <v>497.78472570000002</v>
      </c>
      <c r="I17" s="120">
        <v>-497.73899360000007</v>
      </c>
      <c r="J17" s="120">
        <v>9.1367000000027471E-3</v>
      </c>
      <c r="K17" s="120">
        <v>8.6885000000183933E-3</v>
      </c>
      <c r="L17" s="120">
        <v>7.6217999999935275E-3</v>
      </c>
      <c r="M17" s="120">
        <v>8.496099999989383E-3</v>
      </c>
      <c r="N17" s="120">
        <v>0</v>
      </c>
      <c r="O17" s="120">
        <v>0</v>
      </c>
      <c r="P17" s="120">
        <v>0</v>
      </c>
      <c r="Q17" s="120">
        <v>0</v>
      </c>
      <c r="R17" s="120">
        <v>0</v>
      </c>
      <c r="S17" s="120">
        <v>0</v>
      </c>
      <c r="T17" s="120">
        <v>0</v>
      </c>
      <c r="U17" s="120">
        <v>0</v>
      </c>
      <c r="V17" s="120">
        <v>0</v>
      </c>
      <c r="W17" s="120">
        <v>0</v>
      </c>
      <c r="X17" s="120">
        <v>0</v>
      </c>
      <c r="Y17" s="42">
        <v>0</v>
      </c>
      <c r="Z17" s="152">
        <f t="shared" si="8"/>
        <v>21.079675200000011</v>
      </c>
      <c r="AA17" s="148"/>
      <c r="AB17" s="173">
        <v>0</v>
      </c>
      <c r="AC17" s="45">
        <v>0</v>
      </c>
      <c r="AD17" s="45">
        <v>0</v>
      </c>
      <c r="AE17" s="45">
        <v>0</v>
      </c>
      <c r="AF17" s="45">
        <v>0</v>
      </c>
      <c r="AG17" s="45">
        <v>0</v>
      </c>
      <c r="AH17" s="45">
        <v>0</v>
      </c>
      <c r="AI17" s="45">
        <v>0</v>
      </c>
      <c r="AJ17" s="45">
        <v>0</v>
      </c>
      <c r="AK17" s="45">
        <v>0</v>
      </c>
      <c r="AL17" s="45">
        <v>0</v>
      </c>
      <c r="AM17" s="45">
        <v>0</v>
      </c>
      <c r="AN17" s="45">
        <v>0</v>
      </c>
      <c r="AO17" s="45">
        <v>0</v>
      </c>
      <c r="AP17" s="45">
        <v>0</v>
      </c>
      <c r="AQ17" s="45">
        <v>3.0410951000000002</v>
      </c>
      <c r="AR17" s="45">
        <v>-56.2243821</v>
      </c>
      <c r="AS17" s="45">
        <v>0</v>
      </c>
      <c r="AT17" s="45">
        <v>0</v>
      </c>
      <c r="AU17" s="152">
        <f t="shared" si="9"/>
        <v>-53.183287</v>
      </c>
      <c r="AV17" s="148"/>
      <c r="AW17" s="173">
        <v>0</v>
      </c>
      <c r="AX17" s="45">
        <v>0</v>
      </c>
      <c r="AY17" s="120">
        <v>0</v>
      </c>
      <c r="AZ17" s="120">
        <v>0</v>
      </c>
      <c r="BA17" s="120">
        <v>0</v>
      </c>
      <c r="BB17" s="120">
        <v>0</v>
      </c>
      <c r="BC17" s="120">
        <v>0</v>
      </c>
      <c r="BD17" s="120">
        <v>0</v>
      </c>
      <c r="BE17" s="120">
        <v>0</v>
      </c>
      <c r="BF17" s="120">
        <v>0</v>
      </c>
      <c r="BG17" s="120">
        <v>0</v>
      </c>
      <c r="BH17" s="120">
        <v>0</v>
      </c>
      <c r="BI17" s="120">
        <v>0</v>
      </c>
      <c r="BJ17" s="120">
        <v>0</v>
      </c>
      <c r="BK17" s="120">
        <v>0</v>
      </c>
      <c r="BL17" s="120">
        <v>0</v>
      </c>
      <c r="BM17" s="120">
        <v>0</v>
      </c>
      <c r="BN17" s="120">
        <v>0</v>
      </c>
      <c r="BO17" s="120">
        <v>0</v>
      </c>
      <c r="BP17" s="120">
        <v>0</v>
      </c>
      <c r="BQ17" s="120">
        <v>0</v>
      </c>
      <c r="BR17" s="120">
        <v>0</v>
      </c>
      <c r="BS17" s="152">
        <f t="shared" si="13"/>
        <v>0</v>
      </c>
      <c r="BT17" s="148"/>
      <c r="BU17" s="173">
        <v>0</v>
      </c>
      <c r="BV17" s="120">
        <v>0</v>
      </c>
      <c r="BW17" s="120">
        <v>0</v>
      </c>
      <c r="BX17" s="120">
        <v>0</v>
      </c>
      <c r="BY17" s="120">
        <v>0</v>
      </c>
      <c r="BZ17" s="120">
        <v>0</v>
      </c>
      <c r="CA17" s="120">
        <v>0</v>
      </c>
      <c r="CB17" s="120">
        <v>0</v>
      </c>
      <c r="CC17" s="120">
        <v>0</v>
      </c>
      <c r="CD17" s="120">
        <v>0</v>
      </c>
      <c r="CE17" s="120">
        <v>0</v>
      </c>
      <c r="CF17" s="120">
        <v>0</v>
      </c>
      <c r="CG17" s="42">
        <v>0</v>
      </c>
      <c r="CH17" s="42">
        <v>0</v>
      </c>
      <c r="CI17" s="42">
        <v>0</v>
      </c>
      <c r="CJ17" s="42">
        <v>0</v>
      </c>
      <c r="CK17" s="42">
        <v>0</v>
      </c>
      <c r="CL17" s="42">
        <v>0</v>
      </c>
      <c r="CM17" s="42">
        <v>0</v>
      </c>
      <c r="CN17" s="42">
        <v>0</v>
      </c>
      <c r="CO17" s="152">
        <f t="shared" si="10"/>
        <v>0</v>
      </c>
      <c r="CP17" s="148"/>
      <c r="CQ17" s="173">
        <v>0</v>
      </c>
      <c r="CR17" s="42">
        <v>0</v>
      </c>
      <c r="CS17" s="42">
        <v>0</v>
      </c>
      <c r="CT17" s="42">
        <v>0</v>
      </c>
      <c r="CU17" s="42">
        <v>0</v>
      </c>
      <c r="CV17" s="42">
        <v>0</v>
      </c>
      <c r="CW17" s="42">
        <v>0</v>
      </c>
      <c r="CX17" s="42">
        <v>0</v>
      </c>
      <c r="CY17" s="42">
        <v>0</v>
      </c>
      <c r="CZ17" s="42">
        <v>0</v>
      </c>
      <c r="DA17" s="42">
        <v>0</v>
      </c>
      <c r="DB17" s="42">
        <v>0</v>
      </c>
      <c r="DC17" s="42">
        <v>0</v>
      </c>
      <c r="DD17" s="42">
        <v>0</v>
      </c>
      <c r="DE17" s="42">
        <v>0</v>
      </c>
      <c r="DF17" s="42">
        <v>0</v>
      </c>
      <c r="DG17" s="42">
        <v>0</v>
      </c>
      <c r="DH17" s="42">
        <v>0</v>
      </c>
      <c r="DI17" s="42">
        <v>0</v>
      </c>
      <c r="DJ17" s="42">
        <v>0</v>
      </c>
      <c r="DK17" s="42">
        <v>0</v>
      </c>
      <c r="DL17" s="42">
        <v>0</v>
      </c>
      <c r="DM17" s="152">
        <f t="shared" si="11"/>
        <v>0</v>
      </c>
      <c r="DN17" s="148"/>
      <c r="DO17" s="181">
        <v>0</v>
      </c>
      <c r="DP17" s="148">
        <v>0</v>
      </c>
      <c r="DQ17" s="148">
        <v>0</v>
      </c>
      <c r="DR17" s="148">
        <v>0</v>
      </c>
      <c r="DS17" s="148">
        <v>0</v>
      </c>
      <c r="DT17" s="148">
        <v>0</v>
      </c>
      <c r="DU17" s="148">
        <v>0</v>
      </c>
      <c r="DV17" s="148">
        <v>0</v>
      </c>
      <c r="DW17" s="148">
        <v>0</v>
      </c>
      <c r="DX17" s="148">
        <v>0</v>
      </c>
      <c r="DY17" s="148">
        <v>0</v>
      </c>
      <c r="DZ17" s="148">
        <v>0</v>
      </c>
      <c r="EA17" s="148">
        <v>0</v>
      </c>
      <c r="EB17" s="148">
        <v>0</v>
      </c>
      <c r="EC17" s="148">
        <v>0</v>
      </c>
      <c r="ED17" s="148">
        <v>0</v>
      </c>
      <c r="EE17" s="148">
        <v>0</v>
      </c>
      <c r="EF17" s="148">
        <v>0</v>
      </c>
      <c r="EG17" s="148">
        <v>0</v>
      </c>
      <c r="EH17" s="148">
        <v>0</v>
      </c>
      <c r="EI17" s="148">
        <v>0</v>
      </c>
      <c r="EJ17" s="152">
        <v>0</v>
      </c>
      <c r="EK17" s="148"/>
      <c r="EL17" s="152">
        <f t="shared" si="12"/>
        <v>-32.103611799999989</v>
      </c>
    </row>
    <row r="18" spans="2:142" ht="15" hidden="1">
      <c r="B18" s="37"/>
      <c r="C18" s="38"/>
      <c r="D18" s="41"/>
      <c r="E18" s="120"/>
      <c r="F18" s="120"/>
      <c r="G18" s="120"/>
      <c r="H18" s="120"/>
      <c r="I18" s="120"/>
      <c r="J18" s="120"/>
      <c r="K18" s="120"/>
      <c r="L18" s="120"/>
      <c r="M18" s="120"/>
      <c r="N18" s="120"/>
      <c r="O18" s="120"/>
      <c r="P18" s="120"/>
      <c r="Q18" s="120"/>
      <c r="R18" s="120"/>
      <c r="S18" s="120"/>
      <c r="T18" s="120"/>
      <c r="U18" s="120"/>
      <c r="V18" s="120"/>
      <c r="W18" s="120"/>
      <c r="X18" s="120"/>
      <c r="Y18" s="42"/>
      <c r="Z18" s="153">
        <f t="shared" si="8"/>
        <v>0</v>
      </c>
      <c r="AA18" s="23"/>
      <c r="AB18" s="173"/>
      <c r="AC18" s="45"/>
      <c r="AD18" s="45"/>
      <c r="AE18" s="45"/>
      <c r="AF18" s="45"/>
      <c r="AG18" s="45"/>
      <c r="AH18" s="45"/>
      <c r="AI18" s="45"/>
      <c r="AJ18" s="45"/>
      <c r="AK18" s="45"/>
      <c r="AL18" s="45"/>
      <c r="AM18" s="45"/>
      <c r="AN18" s="45"/>
      <c r="AO18" s="45"/>
      <c r="AP18" s="45"/>
      <c r="AQ18" s="45">
        <v>10.530322</v>
      </c>
      <c r="AR18" s="45">
        <v>-10.530322</v>
      </c>
      <c r="AS18" s="45">
        <v>0</v>
      </c>
      <c r="AT18" s="45">
        <v>0</v>
      </c>
      <c r="AU18" s="153">
        <f t="shared" si="9"/>
        <v>0</v>
      </c>
      <c r="AV18" s="23"/>
      <c r="AW18" s="173">
        <v>0</v>
      </c>
      <c r="AX18" s="45">
        <v>0</v>
      </c>
      <c r="AY18" s="120">
        <v>0</v>
      </c>
      <c r="AZ18" s="120">
        <v>0</v>
      </c>
      <c r="BA18" s="120">
        <v>0</v>
      </c>
      <c r="BB18" s="120">
        <v>0</v>
      </c>
      <c r="BC18" s="120">
        <v>0</v>
      </c>
      <c r="BD18" s="120">
        <v>0</v>
      </c>
      <c r="BE18" s="120">
        <v>0</v>
      </c>
      <c r="BF18" s="120">
        <v>0</v>
      </c>
      <c r="BG18" s="120">
        <v>0</v>
      </c>
      <c r="BH18" s="120">
        <v>0</v>
      </c>
      <c r="BI18" s="120">
        <v>0</v>
      </c>
      <c r="BJ18" s="120">
        <v>0</v>
      </c>
      <c r="BK18" s="120">
        <v>0</v>
      </c>
      <c r="BL18" s="120">
        <v>0</v>
      </c>
      <c r="BM18" s="120">
        <v>0</v>
      </c>
      <c r="BN18" s="120">
        <v>0</v>
      </c>
      <c r="BO18" s="120">
        <v>0</v>
      </c>
      <c r="BP18" s="120">
        <v>0</v>
      </c>
      <c r="BQ18" s="120">
        <v>0</v>
      </c>
      <c r="BR18" s="120">
        <v>0</v>
      </c>
      <c r="BS18" s="153">
        <f t="shared" si="13"/>
        <v>0</v>
      </c>
      <c r="BT18" s="23"/>
      <c r="BU18" s="173">
        <v>0</v>
      </c>
      <c r="BV18" s="120">
        <v>0</v>
      </c>
      <c r="BW18" s="120">
        <v>0</v>
      </c>
      <c r="BX18" s="120">
        <v>0</v>
      </c>
      <c r="BY18" s="120">
        <v>0</v>
      </c>
      <c r="BZ18" s="120">
        <v>0</v>
      </c>
      <c r="CA18" s="120">
        <v>0</v>
      </c>
      <c r="CB18" s="120">
        <v>0</v>
      </c>
      <c r="CC18" s="120">
        <v>0</v>
      </c>
      <c r="CD18" s="120">
        <v>0</v>
      </c>
      <c r="CE18" s="120">
        <v>0</v>
      </c>
      <c r="CF18" s="120">
        <v>0</v>
      </c>
      <c r="CG18" s="42">
        <v>0</v>
      </c>
      <c r="CH18" s="42">
        <v>0</v>
      </c>
      <c r="CI18" s="42">
        <v>0</v>
      </c>
      <c r="CJ18" s="42">
        <v>0</v>
      </c>
      <c r="CK18" s="42">
        <v>0</v>
      </c>
      <c r="CL18" s="42">
        <v>0</v>
      </c>
      <c r="CM18" s="42">
        <v>0</v>
      </c>
      <c r="CN18" s="42">
        <v>0</v>
      </c>
      <c r="CO18" s="153">
        <f t="shared" si="10"/>
        <v>0</v>
      </c>
      <c r="CP18" s="23"/>
      <c r="CQ18" s="173">
        <v>0</v>
      </c>
      <c r="CR18" s="42">
        <v>0</v>
      </c>
      <c r="CS18" s="42">
        <v>0</v>
      </c>
      <c r="CT18" s="42">
        <v>0</v>
      </c>
      <c r="CU18" s="42">
        <v>0</v>
      </c>
      <c r="CV18" s="42">
        <v>0</v>
      </c>
      <c r="CW18" s="42">
        <v>0</v>
      </c>
      <c r="CX18" s="42">
        <v>0</v>
      </c>
      <c r="CY18" s="42">
        <v>0</v>
      </c>
      <c r="CZ18" s="42">
        <v>0</v>
      </c>
      <c r="DA18" s="42">
        <v>0</v>
      </c>
      <c r="DB18" s="42">
        <v>0</v>
      </c>
      <c r="DC18" s="42">
        <v>0</v>
      </c>
      <c r="DD18" s="42">
        <v>0</v>
      </c>
      <c r="DE18" s="42">
        <v>0</v>
      </c>
      <c r="DF18" s="42">
        <v>0</v>
      </c>
      <c r="DG18" s="42">
        <v>0</v>
      </c>
      <c r="DH18" s="42">
        <v>0</v>
      </c>
      <c r="DI18" s="42">
        <v>0</v>
      </c>
      <c r="DJ18" s="42">
        <v>0</v>
      </c>
      <c r="DK18" s="42">
        <v>0</v>
      </c>
      <c r="DL18" s="42">
        <v>0</v>
      </c>
      <c r="DM18" s="153">
        <f t="shared" si="11"/>
        <v>0</v>
      </c>
      <c r="DN18" s="23"/>
      <c r="DO18" s="181">
        <v>0</v>
      </c>
      <c r="DP18" s="23">
        <v>0</v>
      </c>
      <c r="DQ18" s="23">
        <v>0</v>
      </c>
      <c r="DR18" s="23">
        <v>0</v>
      </c>
      <c r="DS18" s="23">
        <v>0</v>
      </c>
      <c r="DT18" s="23">
        <v>0</v>
      </c>
      <c r="DU18" s="23">
        <v>0</v>
      </c>
      <c r="DV18" s="23">
        <v>0</v>
      </c>
      <c r="DW18" s="23">
        <v>0</v>
      </c>
      <c r="DX18" s="23">
        <v>0</v>
      </c>
      <c r="DY18" s="23">
        <v>0</v>
      </c>
      <c r="DZ18" s="23">
        <v>0</v>
      </c>
      <c r="EA18" s="23">
        <v>0</v>
      </c>
      <c r="EB18" s="23">
        <v>0</v>
      </c>
      <c r="EC18" s="23">
        <v>0</v>
      </c>
      <c r="ED18" s="23">
        <v>0</v>
      </c>
      <c r="EE18" s="23">
        <v>0</v>
      </c>
      <c r="EF18" s="23">
        <v>0</v>
      </c>
      <c r="EG18" s="23">
        <v>0</v>
      </c>
      <c r="EH18" s="23">
        <v>0</v>
      </c>
      <c r="EI18" s="23">
        <v>0</v>
      </c>
      <c r="EJ18" s="153">
        <v>0</v>
      </c>
      <c r="EK18" s="23"/>
      <c r="EL18" s="153">
        <f t="shared" si="12"/>
        <v>0</v>
      </c>
    </row>
    <row r="19" spans="2:142" ht="15" hidden="1">
      <c r="B19" s="37"/>
      <c r="C19" s="38"/>
      <c r="D19" s="41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0"/>
      <c r="Z19" s="152">
        <f t="shared" si="8"/>
        <v>0</v>
      </c>
      <c r="AA19" s="148"/>
      <c r="AB19" s="173">
        <v>0</v>
      </c>
      <c r="AC19" s="45">
        <v>0</v>
      </c>
      <c r="AD19" s="45">
        <v>0</v>
      </c>
      <c r="AE19" s="45">
        <v>0</v>
      </c>
      <c r="AF19" s="45">
        <v>0</v>
      </c>
      <c r="AG19" s="45">
        <v>0</v>
      </c>
      <c r="AH19" s="45">
        <v>0</v>
      </c>
      <c r="AI19" s="45">
        <v>0</v>
      </c>
      <c r="AJ19" s="45">
        <v>0</v>
      </c>
      <c r="AK19" s="45">
        <v>0</v>
      </c>
      <c r="AL19" s="45">
        <v>0</v>
      </c>
      <c r="AM19" s="45">
        <v>0</v>
      </c>
      <c r="AN19" s="45">
        <v>0</v>
      </c>
      <c r="AO19" s="45">
        <v>0</v>
      </c>
      <c r="AP19" s="45">
        <v>0</v>
      </c>
      <c r="AQ19" s="45">
        <v>0</v>
      </c>
      <c r="AR19" s="45">
        <v>0</v>
      </c>
      <c r="AS19" s="45">
        <v>0</v>
      </c>
      <c r="AT19" s="45">
        <v>0</v>
      </c>
      <c r="AU19" s="152">
        <f t="shared" si="9"/>
        <v>0</v>
      </c>
      <c r="AV19" s="148"/>
      <c r="AW19" s="173">
        <v>0</v>
      </c>
      <c r="AX19" s="45">
        <v>0</v>
      </c>
      <c r="AY19" s="45">
        <v>0</v>
      </c>
      <c r="AZ19" s="45">
        <v>0</v>
      </c>
      <c r="BA19" s="45">
        <v>0</v>
      </c>
      <c r="BB19" s="45">
        <v>0</v>
      </c>
      <c r="BC19" s="45">
        <v>0</v>
      </c>
      <c r="BD19" s="45">
        <v>0</v>
      </c>
      <c r="BE19" s="45">
        <v>0</v>
      </c>
      <c r="BF19" s="45">
        <v>0</v>
      </c>
      <c r="BG19" s="45">
        <v>0</v>
      </c>
      <c r="BH19" s="45">
        <v>0</v>
      </c>
      <c r="BI19" s="45">
        <v>0</v>
      </c>
      <c r="BJ19" s="45">
        <v>0</v>
      </c>
      <c r="BK19" s="45">
        <v>0</v>
      </c>
      <c r="BL19" s="45">
        <v>0</v>
      </c>
      <c r="BM19" s="45">
        <v>0</v>
      </c>
      <c r="BN19" s="45">
        <v>0</v>
      </c>
      <c r="BO19" s="45">
        <v>0</v>
      </c>
      <c r="BP19" s="45">
        <v>0</v>
      </c>
      <c r="BQ19" s="45">
        <v>0</v>
      </c>
      <c r="BR19" s="45">
        <v>0</v>
      </c>
      <c r="BS19" s="152">
        <f t="shared" si="13"/>
        <v>0</v>
      </c>
      <c r="BT19" s="148"/>
      <c r="BU19" s="173">
        <v>0</v>
      </c>
      <c r="BV19" s="45">
        <v>0</v>
      </c>
      <c r="BW19" s="45">
        <v>0</v>
      </c>
      <c r="BX19" s="45">
        <v>0</v>
      </c>
      <c r="BY19" s="45">
        <v>0</v>
      </c>
      <c r="BZ19" s="45">
        <v>0</v>
      </c>
      <c r="CA19" s="45">
        <v>0</v>
      </c>
      <c r="CB19" s="45">
        <v>0</v>
      </c>
      <c r="CC19" s="45">
        <v>0</v>
      </c>
      <c r="CD19" s="45">
        <v>0</v>
      </c>
      <c r="CE19" s="45">
        <v>0</v>
      </c>
      <c r="CF19" s="45">
        <v>0</v>
      </c>
      <c r="CG19" s="40">
        <v>0</v>
      </c>
      <c r="CH19" s="40">
        <v>0</v>
      </c>
      <c r="CI19" s="40">
        <v>0</v>
      </c>
      <c r="CJ19" s="40">
        <v>0</v>
      </c>
      <c r="CK19" s="40">
        <v>0</v>
      </c>
      <c r="CL19" s="40">
        <v>0</v>
      </c>
      <c r="CM19" s="40">
        <v>0</v>
      </c>
      <c r="CN19" s="40">
        <v>0</v>
      </c>
      <c r="CO19" s="152">
        <f t="shared" si="10"/>
        <v>0</v>
      </c>
      <c r="CP19" s="148"/>
      <c r="CQ19" s="173">
        <v>0</v>
      </c>
      <c r="CR19" s="40">
        <v>0</v>
      </c>
      <c r="CS19" s="40">
        <v>0</v>
      </c>
      <c r="CT19" s="40">
        <v>0</v>
      </c>
      <c r="CU19" s="40">
        <v>0</v>
      </c>
      <c r="CV19" s="40">
        <v>0</v>
      </c>
      <c r="CW19" s="40">
        <v>0</v>
      </c>
      <c r="CX19" s="40">
        <v>0</v>
      </c>
      <c r="CY19" s="40">
        <v>0</v>
      </c>
      <c r="CZ19" s="40">
        <v>0</v>
      </c>
      <c r="DA19" s="40">
        <v>0</v>
      </c>
      <c r="DB19" s="40">
        <v>0</v>
      </c>
      <c r="DC19" s="40">
        <v>0</v>
      </c>
      <c r="DD19" s="40">
        <v>0</v>
      </c>
      <c r="DE19" s="40">
        <v>0</v>
      </c>
      <c r="DF19" s="40">
        <v>0</v>
      </c>
      <c r="DG19" s="40">
        <v>0</v>
      </c>
      <c r="DH19" s="40">
        <v>0</v>
      </c>
      <c r="DI19" s="40">
        <v>0</v>
      </c>
      <c r="DJ19" s="40">
        <v>0</v>
      </c>
      <c r="DK19" s="40">
        <v>0</v>
      </c>
      <c r="DL19" s="40">
        <v>0</v>
      </c>
      <c r="DM19" s="152">
        <f t="shared" si="11"/>
        <v>0</v>
      </c>
      <c r="DN19" s="148"/>
      <c r="DO19" s="181">
        <v>0</v>
      </c>
      <c r="DP19" s="148">
        <v>0</v>
      </c>
      <c r="DQ19" s="148">
        <v>0</v>
      </c>
      <c r="DR19" s="148">
        <v>0</v>
      </c>
      <c r="DS19" s="148">
        <v>0</v>
      </c>
      <c r="DT19" s="148">
        <v>0</v>
      </c>
      <c r="DU19" s="148">
        <v>0</v>
      </c>
      <c r="DV19" s="148">
        <v>0</v>
      </c>
      <c r="DW19" s="148">
        <v>0</v>
      </c>
      <c r="DX19" s="148">
        <v>0</v>
      </c>
      <c r="DY19" s="148">
        <v>0</v>
      </c>
      <c r="DZ19" s="148">
        <v>0</v>
      </c>
      <c r="EA19" s="148">
        <v>0</v>
      </c>
      <c r="EB19" s="148">
        <v>0</v>
      </c>
      <c r="EC19" s="148">
        <v>0</v>
      </c>
      <c r="ED19" s="148">
        <v>0</v>
      </c>
      <c r="EE19" s="148">
        <v>0</v>
      </c>
      <c r="EF19" s="148">
        <v>0</v>
      </c>
      <c r="EG19" s="148">
        <v>0</v>
      </c>
      <c r="EH19" s="148">
        <v>0</v>
      </c>
      <c r="EI19" s="148">
        <v>0</v>
      </c>
      <c r="EJ19" s="152">
        <v>0</v>
      </c>
      <c r="EK19" s="148"/>
      <c r="EL19" s="152">
        <f t="shared" si="12"/>
        <v>0</v>
      </c>
    </row>
    <row r="20" spans="2:142" ht="15">
      <c r="B20" s="37" t="s">
        <v>58</v>
      </c>
      <c r="C20" s="38" t="s">
        <v>59</v>
      </c>
      <c r="D20" s="39"/>
      <c r="E20" s="45">
        <v>0.10299999999999999</v>
      </c>
      <c r="F20" s="45">
        <v>0</v>
      </c>
      <c r="G20" s="45">
        <v>0</v>
      </c>
      <c r="H20" s="45">
        <v>6.9687611000000036</v>
      </c>
      <c r="I20" s="45">
        <v>3.5769999999902212E-3</v>
      </c>
      <c r="J20" s="45">
        <v>1.1546000000089407E-3</v>
      </c>
      <c r="K20" s="45">
        <v>2.9990887999999978</v>
      </c>
      <c r="L20" s="45">
        <v>-42.128689099999988</v>
      </c>
      <c r="M20" s="45">
        <v>6.7056667999999773</v>
      </c>
      <c r="N20" s="45">
        <v>4.8869799000000054</v>
      </c>
      <c r="O20" s="45">
        <v>-4.6084837000000114</v>
      </c>
      <c r="P20" s="45">
        <v>-22.630006399999985</v>
      </c>
      <c r="Q20" s="45">
        <v>4.1909388000000032</v>
      </c>
      <c r="R20" s="45">
        <v>1.7470940999999875</v>
      </c>
      <c r="S20" s="45">
        <v>-4.1937190999999876</v>
      </c>
      <c r="T20" s="45">
        <v>-8.7383606000000142</v>
      </c>
      <c r="U20" s="45">
        <v>-2.0975613000000011</v>
      </c>
      <c r="V20" s="45">
        <v>4.8949701000000063</v>
      </c>
      <c r="W20" s="45">
        <v>1.0000000474974514E-7</v>
      </c>
      <c r="X20" s="45">
        <v>7.3279864999999988</v>
      </c>
      <c r="Y20" s="40">
        <v>-44.749307800000011</v>
      </c>
      <c r="Z20" s="152">
        <f t="shared" si="8"/>
        <v>-89.316910200000009</v>
      </c>
      <c r="AA20" s="148"/>
      <c r="AB20" s="173">
        <v>17.748315900000001</v>
      </c>
      <c r="AC20" s="45">
        <v>19.989181100000003</v>
      </c>
      <c r="AD20" s="45">
        <v>133.1975923</v>
      </c>
      <c r="AE20" s="45">
        <v>-3.0000001424923541E-7</v>
      </c>
      <c r="AF20" s="45">
        <v>-45.183777400000004</v>
      </c>
      <c r="AG20" s="45">
        <v>42.408032300000009</v>
      </c>
      <c r="AH20" s="45">
        <v>-26.576654200000018</v>
      </c>
      <c r="AI20" s="45">
        <v>-10.045335300000007</v>
      </c>
      <c r="AJ20" s="45">
        <v>1.0000000474974514E-7</v>
      </c>
      <c r="AK20" s="45">
        <v>21.649802900000008</v>
      </c>
      <c r="AL20" s="45">
        <v>1.5466604999999982</v>
      </c>
      <c r="AM20" s="45">
        <v>0</v>
      </c>
      <c r="AN20" s="45">
        <v>2.3217705999999891</v>
      </c>
      <c r="AO20" s="45">
        <v>-2.0000000949949027E-7</v>
      </c>
      <c r="AP20" s="45">
        <v>-17.960715800000006</v>
      </c>
      <c r="AQ20" s="45">
        <v>5.1095145999999954</v>
      </c>
      <c r="AR20" s="45">
        <v>60.08813589999999</v>
      </c>
      <c r="AS20" s="45">
        <v>6.1320304999999937</v>
      </c>
      <c r="AT20" s="45">
        <v>3.8064944000000249</v>
      </c>
      <c r="AU20" s="152">
        <f t="shared" si="9"/>
        <v>214.23104789999994</v>
      </c>
      <c r="AV20" s="148"/>
      <c r="AW20" s="173">
        <v>1.0000000000000001E-7</v>
      </c>
      <c r="AX20" s="45">
        <v>-2.2399928000000005</v>
      </c>
      <c r="AY20" s="45">
        <v>-132.70379499999993</v>
      </c>
      <c r="AZ20" s="45">
        <v>6.1262779999999939</v>
      </c>
      <c r="BA20" s="45">
        <v>7.8458121999999895</v>
      </c>
      <c r="BB20" s="45">
        <v>64.733843300000032</v>
      </c>
      <c r="BC20" s="45">
        <v>2.2975651999999829</v>
      </c>
      <c r="BD20" s="45">
        <v>-35.149930999999988</v>
      </c>
      <c r="BE20" s="45">
        <v>-1.056400000005356E-3</v>
      </c>
      <c r="BF20" s="45">
        <v>9.3740000000000067E-4</v>
      </c>
      <c r="BG20" s="45">
        <v>-0.67455939999999937</v>
      </c>
      <c r="BH20" s="45">
        <v>-16.162765800000003</v>
      </c>
      <c r="BI20" s="45">
        <v>0.59868840000001178</v>
      </c>
      <c r="BJ20" s="45">
        <v>-67.08731689999999</v>
      </c>
      <c r="BK20" s="45">
        <v>134.00176579999999</v>
      </c>
      <c r="BL20" s="45">
        <v>-102.4567663</v>
      </c>
      <c r="BM20" s="45">
        <v>-33.406641200000031</v>
      </c>
      <c r="BN20" s="45">
        <v>-51.406575599999982</v>
      </c>
      <c r="BO20" s="45">
        <v>-313.72978519999998</v>
      </c>
      <c r="BP20" s="45">
        <v>257.95932779999998</v>
      </c>
      <c r="BQ20" s="45">
        <v>204.73338910000001</v>
      </c>
      <c r="BR20" s="45">
        <v>226.36303660000007</v>
      </c>
      <c r="BS20" s="152">
        <f t="shared" si="13"/>
        <v>149.6414583000001</v>
      </c>
      <c r="BT20" s="148"/>
      <c r="BU20" s="173">
        <v>43.229241400000006</v>
      </c>
      <c r="BV20" s="45">
        <v>12.910335900000002</v>
      </c>
      <c r="BW20" s="45">
        <v>0.98512829999999652</v>
      </c>
      <c r="BX20" s="45">
        <v>-112.79584280000002</v>
      </c>
      <c r="BY20" s="45">
        <v>23.786490299999993</v>
      </c>
      <c r="BZ20" s="45">
        <v>-137.5268457</v>
      </c>
      <c r="CA20" s="45">
        <v>-126.72703250000001</v>
      </c>
      <c r="CB20" s="45">
        <v>268.94669110000001</v>
      </c>
      <c r="CC20" s="45">
        <v>6.1836618000000074</v>
      </c>
      <c r="CD20" s="45">
        <v>-212.05620310000003</v>
      </c>
      <c r="CE20" s="45">
        <v>423.24562880000002</v>
      </c>
      <c r="CF20" s="45">
        <v>-2.3399000000047469E-3</v>
      </c>
      <c r="CG20" s="40">
        <v>-7.4385365999999937</v>
      </c>
      <c r="CH20" s="40">
        <v>70.117641899999995</v>
      </c>
      <c r="CI20" s="40">
        <v>-13.935874699999999</v>
      </c>
      <c r="CJ20" s="40">
        <v>-3.3120000000293811E-4</v>
      </c>
      <c r="CK20" s="40">
        <v>4.6463015999999886</v>
      </c>
      <c r="CL20" s="40">
        <v>-1.2744138999999952</v>
      </c>
      <c r="CM20" s="40">
        <v>-21.283171599999996</v>
      </c>
      <c r="CN20" s="40">
        <v>22.410347099999999</v>
      </c>
      <c r="CO20" s="152">
        <f t="shared" si="10"/>
        <v>243.42087619999995</v>
      </c>
      <c r="CP20" s="148"/>
      <c r="CQ20" s="173">
        <v>233.40429840000002</v>
      </c>
      <c r="CR20" s="40">
        <v>-1.6199999998585568E-5</v>
      </c>
      <c r="CS20" s="40">
        <v>-7.0000000045442044E-7</v>
      </c>
      <c r="CT20" s="40">
        <v>-1.2299999999342696E-5</v>
      </c>
      <c r="CU20" s="40">
        <v>-9.5705738999999941</v>
      </c>
      <c r="CV20" s="40">
        <v>-181.7076945</v>
      </c>
      <c r="CW20" s="40">
        <v>11.368842600000002</v>
      </c>
      <c r="CX20" s="40">
        <v>-186.19270220000001</v>
      </c>
      <c r="CY20" s="40">
        <v>210.53019900000001</v>
      </c>
      <c r="CZ20" s="40">
        <v>-280.50858440000002</v>
      </c>
      <c r="DA20" s="40">
        <v>-542.84378879999997</v>
      </c>
      <c r="DB20" s="40">
        <v>744.151071</v>
      </c>
      <c r="DC20" s="40">
        <v>101.82588140000003</v>
      </c>
      <c r="DD20" s="40">
        <v>2.5459637999999956</v>
      </c>
      <c r="DE20" s="40">
        <v>44.195090000000008</v>
      </c>
      <c r="DF20" s="40">
        <v>-3.2366692999999991</v>
      </c>
      <c r="DG20" s="40">
        <v>-0.46243300000000176</v>
      </c>
      <c r="DH20" s="40">
        <v>66.547277100000002</v>
      </c>
      <c r="DI20" s="40">
        <v>2.4689041000000036</v>
      </c>
      <c r="DJ20" s="40">
        <v>-30.609319399999997</v>
      </c>
      <c r="DK20" s="40">
        <v>-273.23895590000001</v>
      </c>
      <c r="DL20" s="40">
        <v>66.616941299999965</v>
      </c>
      <c r="DM20" s="152">
        <f t="shared" si="11"/>
        <v>-24.716281899999998</v>
      </c>
      <c r="DN20" s="148"/>
      <c r="DO20" s="181">
        <v>14.719210799999995</v>
      </c>
      <c r="DP20" s="148">
        <v>-300.85733930000004</v>
      </c>
      <c r="DQ20" s="148">
        <v>434.4304217995292</v>
      </c>
      <c r="DR20" s="148">
        <v>137.10289509984307</v>
      </c>
      <c r="DS20" s="148">
        <v>3.8009483677459398E-2</v>
      </c>
      <c r="DT20" s="148">
        <v>-0.22776530015693433</v>
      </c>
      <c r="DU20" s="148">
        <v>-183.26936330015704</v>
      </c>
      <c r="DV20" s="148">
        <v>-211.3388072004708</v>
      </c>
      <c r="DW20" s="148">
        <v>442.45254769984308</v>
      </c>
      <c r="DX20" s="148">
        <v>3.3643709160086797</v>
      </c>
      <c r="DY20" s="148">
        <v>1.1738998431010958E-3</v>
      </c>
      <c r="DZ20" s="148">
        <v>-1.1400015699159584E-4</v>
      </c>
      <c r="EA20" s="148">
        <v>4.6533699529157348E-2</v>
      </c>
      <c r="EB20" s="148">
        <v>135.38104029984297</v>
      </c>
      <c r="EC20" s="148">
        <v>-19.231761400154916</v>
      </c>
      <c r="ED20" s="148">
        <v>-2.3999860001589464</v>
      </c>
      <c r="EE20" s="148">
        <v>34.576122699845286</v>
      </c>
      <c r="EF20" s="148">
        <v>4.5924196995291231</v>
      </c>
      <c r="EG20" s="148">
        <v>54.491830799843278</v>
      </c>
      <c r="EH20" s="148">
        <v>-4.6699255001545268</v>
      </c>
      <c r="EI20" s="148">
        <v>296.74178879936721</v>
      </c>
      <c r="EJ20" s="152">
        <v>835.94330369529155</v>
      </c>
      <c r="EK20" s="148"/>
      <c r="EL20" s="152">
        <f t="shared" si="12"/>
        <v>1329.2034939952914</v>
      </c>
    </row>
    <row r="21" spans="2:142" ht="15">
      <c r="B21" s="37" t="s">
        <v>142</v>
      </c>
      <c r="C21" s="38" t="s">
        <v>116</v>
      </c>
      <c r="D21" s="39"/>
      <c r="E21" s="45"/>
      <c r="F21" s="45"/>
      <c r="G21" s="45"/>
      <c r="H21" s="45">
        <v>0</v>
      </c>
      <c r="I21" s="45">
        <v>0</v>
      </c>
      <c r="J21" s="45">
        <v>0</v>
      </c>
      <c r="K21" s="45">
        <v>0</v>
      </c>
      <c r="L21" s="45">
        <v>0</v>
      </c>
      <c r="M21" s="45">
        <v>0</v>
      </c>
      <c r="N21" s="45">
        <v>0</v>
      </c>
      <c r="O21" s="45">
        <v>0</v>
      </c>
      <c r="P21" s="45">
        <v>0</v>
      </c>
      <c r="Q21" s="45">
        <v>0</v>
      </c>
      <c r="R21" s="45">
        <v>0</v>
      </c>
      <c r="S21" s="45">
        <v>0</v>
      </c>
      <c r="T21" s="45">
        <v>0</v>
      </c>
      <c r="U21" s="45">
        <v>0</v>
      </c>
      <c r="V21" s="45">
        <v>0</v>
      </c>
      <c r="W21" s="45">
        <v>0</v>
      </c>
      <c r="X21" s="45">
        <v>0</v>
      </c>
      <c r="Y21" s="40">
        <v>0</v>
      </c>
      <c r="Z21" s="152">
        <f t="shared" si="8"/>
        <v>0</v>
      </c>
      <c r="AA21" s="148"/>
      <c r="AB21" s="173">
        <v>0</v>
      </c>
      <c r="AC21" s="45">
        <v>0</v>
      </c>
      <c r="AD21" s="45">
        <v>0</v>
      </c>
      <c r="AE21" s="45">
        <v>0</v>
      </c>
      <c r="AF21" s="45">
        <v>0</v>
      </c>
      <c r="AG21" s="45">
        <v>0</v>
      </c>
      <c r="AH21" s="45">
        <v>0</v>
      </c>
      <c r="AI21" s="45">
        <v>0</v>
      </c>
      <c r="AJ21" s="45">
        <v>0</v>
      </c>
      <c r="AK21" s="45">
        <v>0</v>
      </c>
      <c r="AL21" s="45">
        <v>0</v>
      </c>
      <c r="AM21" s="45">
        <v>0</v>
      </c>
      <c r="AN21" s="45">
        <v>0</v>
      </c>
      <c r="AO21" s="45">
        <v>0</v>
      </c>
      <c r="AP21" s="45">
        <v>0</v>
      </c>
      <c r="AQ21" s="45">
        <v>0</v>
      </c>
      <c r="AR21" s="45">
        <v>0</v>
      </c>
      <c r="AS21" s="45">
        <v>0</v>
      </c>
      <c r="AT21" s="45">
        <v>0</v>
      </c>
      <c r="AU21" s="152">
        <f t="shared" si="9"/>
        <v>0</v>
      </c>
      <c r="AV21" s="148"/>
      <c r="AW21" s="173">
        <v>0</v>
      </c>
      <c r="AX21" s="45">
        <v>0</v>
      </c>
      <c r="AY21" s="45">
        <v>0</v>
      </c>
      <c r="AZ21" s="45">
        <v>0</v>
      </c>
      <c r="BA21" s="45">
        <v>0</v>
      </c>
      <c r="BB21" s="45">
        <v>0</v>
      </c>
      <c r="BC21" s="45">
        <v>0</v>
      </c>
      <c r="BD21" s="45">
        <v>0</v>
      </c>
      <c r="BE21" s="45">
        <v>0</v>
      </c>
      <c r="BF21" s="45">
        <v>0</v>
      </c>
      <c r="BG21" s="45">
        <v>0</v>
      </c>
      <c r="BH21" s="45">
        <v>0</v>
      </c>
      <c r="BI21" s="45">
        <v>0</v>
      </c>
      <c r="BJ21" s="45">
        <v>0</v>
      </c>
      <c r="BK21" s="45">
        <v>0</v>
      </c>
      <c r="BL21" s="45">
        <v>0</v>
      </c>
      <c r="BM21" s="45">
        <v>0</v>
      </c>
      <c r="BN21" s="45">
        <v>0</v>
      </c>
      <c r="BO21" s="45">
        <v>0</v>
      </c>
      <c r="BP21" s="45">
        <v>0</v>
      </c>
      <c r="BQ21" s="45">
        <v>0</v>
      </c>
      <c r="BR21" s="45">
        <v>0</v>
      </c>
      <c r="BS21" s="152">
        <f t="shared" si="13"/>
        <v>0</v>
      </c>
      <c r="BT21" s="148"/>
      <c r="BU21" s="173">
        <v>0</v>
      </c>
      <c r="BV21" s="45">
        <v>0</v>
      </c>
      <c r="BW21" s="45">
        <v>0</v>
      </c>
      <c r="BX21" s="45">
        <v>0</v>
      </c>
      <c r="BY21" s="45">
        <v>0</v>
      </c>
      <c r="BZ21" s="45">
        <v>0</v>
      </c>
      <c r="CA21" s="45">
        <v>0</v>
      </c>
      <c r="CB21" s="45">
        <v>0</v>
      </c>
      <c r="CC21" s="45">
        <v>0</v>
      </c>
      <c r="CD21" s="45">
        <v>0</v>
      </c>
      <c r="CE21" s="45">
        <v>0</v>
      </c>
      <c r="CF21" s="45">
        <v>0</v>
      </c>
      <c r="CG21" s="40">
        <v>0</v>
      </c>
      <c r="CH21" s="40">
        <v>0</v>
      </c>
      <c r="CI21" s="40">
        <v>0</v>
      </c>
      <c r="CJ21" s="40">
        <v>0</v>
      </c>
      <c r="CK21" s="40">
        <v>0</v>
      </c>
      <c r="CL21" s="40">
        <v>0</v>
      </c>
      <c r="CM21" s="40">
        <v>0</v>
      </c>
      <c r="CN21" s="40">
        <v>0</v>
      </c>
      <c r="CO21" s="152">
        <f t="shared" si="10"/>
        <v>0</v>
      </c>
      <c r="CP21" s="148"/>
      <c r="CQ21" s="173">
        <v>0</v>
      </c>
      <c r="CR21" s="40">
        <v>0</v>
      </c>
      <c r="CS21" s="40">
        <v>0</v>
      </c>
      <c r="CT21" s="40">
        <v>0</v>
      </c>
      <c r="CU21" s="40">
        <v>0</v>
      </c>
      <c r="CV21" s="40">
        <v>0</v>
      </c>
      <c r="CW21" s="40">
        <v>0</v>
      </c>
      <c r="CX21" s="40">
        <v>0</v>
      </c>
      <c r="CY21" s="40">
        <v>0</v>
      </c>
      <c r="CZ21" s="40">
        <v>-125.21446755175168</v>
      </c>
      <c r="DA21" s="40">
        <v>-231.51756257464342</v>
      </c>
      <c r="DB21" s="40">
        <v>190.38926006613192</v>
      </c>
      <c r="DC21" s="40">
        <v>127.81588768401521</v>
      </c>
      <c r="DD21" s="40">
        <v>22.024564966131834</v>
      </c>
      <c r="DE21" s="40">
        <v>115.87993593917051</v>
      </c>
      <c r="DF21" s="40">
        <v>35.115591361234749</v>
      </c>
      <c r="DG21" s="40">
        <v>13.065319610366075</v>
      </c>
      <c r="DH21" s="40">
        <v>9.2453510761588671</v>
      </c>
      <c r="DI21" s="40">
        <v>-7.9573432674199651</v>
      </c>
      <c r="DJ21" s="40">
        <v>-446.8406916572759</v>
      </c>
      <c r="DK21" s="40">
        <v>-248.85676650519673</v>
      </c>
      <c r="DL21" s="40">
        <v>210.86010591298094</v>
      </c>
      <c r="DM21" s="152">
        <f t="shared" si="11"/>
        <v>-335.99081494009766</v>
      </c>
      <c r="DN21" s="148"/>
      <c r="DO21" s="181">
        <v>211.50805510000001</v>
      </c>
      <c r="DP21" s="148">
        <v>-316.70529399999998</v>
      </c>
      <c r="DQ21" s="148">
        <v>359.80269859577265</v>
      </c>
      <c r="DR21" s="148">
        <v>167.59599088023228</v>
      </c>
      <c r="DS21" s="148">
        <v>89.784950920398742</v>
      </c>
      <c r="DT21" s="148">
        <v>-142.61897353499907</v>
      </c>
      <c r="DU21" s="148">
        <v>-371.24390653499904</v>
      </c>
      <c r="DV21" s="148">
        <v>-208.90460292501095</v>
      </c>
      <c r="DW21" s="148">
        <v>226.64304985500038</v>
      </c>
      <c r="DX21" s="148">
        <v>93.526188389999319</v>
      </c>
      <c r="DY21" s="148">
        <v>84.748419399999989</v>
      </c>
      <c r="DZ21" s="148">
        <v>-3.1773943699791811</v>
      </c>
      <c r="EA21" s="148">
        <v>-32.773704808726094</v>
      </c>
      <c r="EB21" s="148">
        <v>162.03641411509875</v>
      </c>
      <c r="EC21" s="148">
        <v>-11.243706169930993</v>
      </c>
      <c r="ED21" s="148">
        <v>7.6095537003935609</v>
      </c>
      <c r="EE21" s="148">
        <v>63.313430595436138</v>
      </c>
      <c r="EF21" s="148">
        <v>64.385514060171701</v>
      </c>
      <c r="EG21" s="148">
        <v>-720.5963118450012</v>
      </c>
      <c r="EH21" s="148">
        <v>100.15442684499475</v>
      </c>
      <c r="EI21" s="148">
        <v>-2.5113234283565666</v>
      </c>
      <c r="EJ21" s="152">
        <v>-178.66652515950534</v>
      </c>
      <c r="EK21" s="148"/>
      <c r="EL21" s="152">
        <f t="shared" si="12"/>
        <v>-514.65734009960306</v>
      </c>
    </row>
    <row r="22" spans="2:142" ht="15">
      <c r="B22" s="37" t="s">
        <v>55</v>
      </c>
      <c r="C22" s="38" t="s">
        <v>56</v>
      </c>
      <c r="D22" s="39"/>
      <c r="E22" s="45">
        <v>-103.09986930000002</v>
      </c>
      <c r="F22" s="45">
        <v>-97.483855299999931</v>
      </c>
      <c r="G22" s="45">
        <v>842.15368389999992</v>
      </c>
      <c r="H22" s="45">
        <v>0.16983609999995677</v>
      </c>
      <c r="I22" s="45">
        <v>0.39311820000014269</v>
      </c>
      <c r="J22" s="45">
        <v>0.12680159999988974</v>
      </c>
      <c r="K22" s="45">
        <v>-37.105004699999931</v>
      </c>
      <c r="L22" s="45">
        <v>-270.21135129999999</v>
      </c>
      <c r="M22" s="45">
        <v>-165.88687809999996</v>
      </c>
      <c r="N22" s="45">
        <v>-233.69513759999992</v>
      </c>
      <c r="O22" s="45">
        <v>-630.13832100000002</v>
      </c>
      <c r="P22" s="45">
        <v>57.398564299999855</v>
      </c>
      <c r="Q22" s="45">
        <v>-0.34918679999990854</v>
      </c>
      <c r="R22" s="45">
        <v>25.145632699999958</v>
      </c>
      <c r="S22" s="45">
        <v>33.197501099999997</v>
      </c>
      <c r="T22" s="45">
        <v>138.7653383</v>
      </c>
      <c r="U22" s="45">
        <v>31.113769299999987</v>
      </c>
      <c r="V22" s="45">
        <v>-75.382836399999974</v>
      </c>
      <c r="W22" s="45">
        <v>203.99608470000007</v>
      </c>
      <c r="X22" s="45">
        <v>87.855799099999885</v>
      </c>
      <c r="Y22" s="40">
        <v>-15.067903300000005</v>
      </c>
      <c r="Z22" s="152">
        <f t="shared" si="8"/>
        <v>-208.1042144999999</v>
      </c>
      <c r="AA22" s="148"/>
      <c r="AB22" s="173">
        <v>160.99695509999998</v>
      </c>
      <c r="AC22" s="45">
        <v>-188.99177710000001</v>
      </c>
      <c r="AD22" s="45">
        <v>337.02878570000007</v>
      </c>
      <c r="AE22" s="45">
        <v>87.038702399999949</v>
      </c>
      <c r="AF22" s="45">
        <v>58.146313800000001</v>
      </c>
      <c r="AG22" s="45">
        <v>60.004423900000056</v>
      </c>
      <c r="AH22" s="45">
        <v>-10.898774699999951</v>
      </c>
      <c r="AI22" s="45">
        <v>97.214677000000023</v>
      </c>
      <c r="AJ22" s="45">
        <v>141.29024310000008</v>
      </c>
      <c r="AK22" s="45">
        <v>64.016681499999947</v>
      </c>
      <c r="AL22" s="45">
        <v>-8.3055612999998267</v>
      </c>
      <c r="AM22" s="45">
        <v>135.93617579999997</v>
      </c>
      <c r="AN22" s="45">
        <v>-28.637207599999964</v>
      </c>
      <c r="AO22" s="45">
        <v>-73.201696599999906</v>
      </c>
      <c r="AP22" s="45">
        <v>-13.740703800000018</v>
      </c>
      <c r="AQ22" s="45">
        <v>6.3629479999999745</v>
      </c>
      <c r="AR22" s="45">
        <v>29.023381999999867</v>
      </c>
      <c r="AS22" s="45">
        <v>-21.0861679</v>
      </c>
      <c r="AT22" s="45">
        <v>32.786948900000077</v>
      </c>
      <c r="AU22" s="152">
        <f t="shared" si="9"/>
        <v>864.98434820000045</v>
      </c>
      <c r="AV22" s="148"/>
      <c r="AW22" s="173">
        <v>12.840188099999999</v>
      </c>
      <c r="AX22" s="45">
        <v>55.0973416</v>
      </c>
      <c r="AY22" s="45">
        <v>-559.99979809999979</v>
      </c>
      <c r="AZ22" s="45">
        <v>503.93290409999997</v>
      </c>
      <c r="BA22" s="45">
        <v>45.012407176810768</v>
      </c>
      <c r="BB22" s="45">
        <v>-11.86318569999996</v>
      </c>
      <c r="BC22" s="45">
        <v>95.787623761594517</v>
      </c>
      <c r="BD22" s="45">
        <v>108.40710880000007</v>
      </c>
      <c r="BE22" s="45">
        <v>-370.12352159275719</v>
      </c>
      <c r="BF22" s="45">
        <v>-375.81263543147531</v>
      </c>
      <c r="BG22" s="45">
        <v>82.453909347421728</v>
      </c>
      <c r="BH22" s="45">
        <v>644.2446755079734</v>
      </c>
      <c r="BI22" s="45">
        <v>80.128961500000116</v>
      </c>
      <c r="BJ22" s="45">
        <v>-838.22475339999994</v>
      </c>
      <c r="BK22" s="45">
        <v>1362.7641679334324</v>
      </c>
      <c r="BL22" s="45">
        <v>-45.576847171837869</v>
      </c>
      <c r="BM22" s="45">
        <v>-151.24892049999994</v>
      </c>
      <c r="BN22" s="45">
        <v>-152.22027593840528</v>
      </c>
      <c r="BO22" s="45">
        <v>-1101.1335665270101</v>
      </c>
      <c r="BP22" s="45">
        <v>959.52890719353468</v>
      </c>
      <c r="BQ22" s="45">
        <v>117.53037150000014</v>
      </c>
      <c r="BR22" s="45">
        <v>-112.512619150578</v>
      </c>
      <c r="BS22" s="152">
        <f t="shared" si="13"/>
        <v>349.01244300870445</v>
      </c>
      <c r="BT22" s="148"/>
      <c r="BU22" s="173">
        <v>589.54235610000001</v>
      </c>
      <c r="BV22" s="45">
        <v>21.581704848381221</v>
      </c>
      <c r="BW22" s="45">
        <v>-9.7888222383322123</v>
      </c>
      <c r="BX22" s="45">
        <v>-304.24842307609708</v>
      </c>
      <c r="BY22" s="45">
        <v>77.331612825757162</v>
      </c>
      <c r="BZ22" s="45">
        <v>-218.96119438852614</v>
      </c>
      <c r="CA22" s="45">
        <v>-267.54000228322775</v>
      </c>
      <c r="CB22" s="45">
        <v>371.05077215030519</v>
      </c>
      <c r="CC22" s="45">
        <v>4.4888032972218941</v>
      </c>
      <c r="CD22" s="45">
        <v>-113.50059804845887</v>
      </c>
      <c r="CE22" s="45">
        <v>-10.509446915290972</v>
      </c>
      <c r="CF22" s="45">
        <v>-101.94446378404977</v>
      </c>
      <c r="CG22" s="40">
        <v>-112.66709469888733</v>
      </c>
      <c r="CH22" s="40">
        <v>81.720735505473741</v>
      </c>
      <c r="CI22" s="40">
        <v>32.283670424256414</v>
      </c>
      <c r="CJ22" s="40">
        <v>-138.46689644675084</v>
      </c>
      <c r="CK22" s="40">
        <v>-246.12489168873114</v>
      </c>
      <c r="CL22" s="40">
        <v>-197.36277773542932</v>
      </c>
      <c r="CM22" s="40">
        <v>-201.88273346581906</v>
      </c>
      <c r="CN22" s="40">
        <v>-640.64964731754026</v>
      </c>
      <c r="CO22" s="152">
        <f t="shared" si="10"/>
        <v>-1385.647336935745</v>
      </c>
      <c r="CP22" s="148"/>
      <c r="CQ22" s="173">
        <v>-627.73376519999999</v>
      </c>
      <c r="CR22" s="40">
        <v>-30.945466400000029</v>
      </c>
      <c r="CS22" s="40">
        <v>18.611723669547491</v>
      </c>
      <c r="CT22" s="40">
        <v>3.9813587001249502</v>
      </c>
      <c r="CU22" s="40">
        <v>-124.73593371115673</v>
      </c>
      <c r="CV22" s="40">
        <v>13.756294245534221</v>
      </c>
      <c r="CW22" s="40">
        <v>-82.578688154640076</v>
      </c>
      <c r="CX22" s="40">
        <v>31.429884832404007</v>
      </c>
      <c r="CY22" s="40">
        <v>156.03559068090675</v>
      </c>
      <c r="CZ22" s="40">
        <v>-262.06467284462906</v>
      </c>
      <c r="DA22" s="40">
        <v>-843.04818912903181</v>
      </c>
      <c r="DB22" s="40">
        <v>1159.5221520466575</v>
      </c>
      <c r="DC22" s="40">
        <v>136.76144172930231</v>
      </c>
      <c r="DD22" s="40">
        <v>-34.834945806121453</v>
      </c>
      <c r="DE22" s="40">
        <v>100.4457133454123</v>
      </c>
      <c r="DF22" s="40">
        <v>-23.871846898356196</v>
      </c>
      <c r="DG22" s="40">
        <v>44.311342693894161</v>
      </c>
      <c r="DH22" s="40">
        <v>109.76977729885968</v>
      </c>
      <c r="DI22" s="40">
        <v>106.03127514538599</v>
      </c>
      <c r="DJ22" s="40">
        <v>-194.63684057248557</v>
      </c>
      <c r="DK22" s="40">
        <v>37.16329368289729</v>
      </c>
      <c r="DL22" s="40">
        <v>-374.00743128153317</v>
      </c>
      <c r="DM22" s="152">
        <f t="shared" si="11"/>
        <v>-680.63793192702747</v>
      </c>
      <c r="DN22" s="148"/>
      <c r="DO22" s="181">
        <v>-142.67076341000043</v>
      </c>
      <c r="DP22" s="148">
        <v>55.489171860000795</v>
      </c>
      <c r="DQ22" s="148">
        <v>237.3056957230682</v>
      </c>
      <c r="DR22" s="148">
        <v>-48.702088381230027</v>
      </c>
      <c r="DS22" s="148">
        <v>51.730795912405611</v>
      </c>
      <c r="DT22" s="148">
        <v>90.011584121423027</v>
      </c>
      <c r="DU22" s="148">
        <v>-203.94869743893562</v>
      </c>
      <c r="DV22" s="148">
        <v>-235.55753668000847</v>
      </c>
      <c r="DW22" s="148">
        <v>455.82725498000411</v>
      </c>
      <c r="DX22" s="148">
        <v>165.08366981000165</v>
      </c>
      <c r="DY22" s="148">
        <v>-77.117972378853821</v>
      </c>
      <c r="DZ22" s="148">
        <v>106.78889661999395</v>
      </c>
      <c r="EA22" s="148">
        <v>95.987304699997267</v>
      </c>
      <c r="EB22" s="148">
        <v>-414.6003275277584</v>
      </c>
      <c r="EC22" s="148">
        <v>20.943509891863506</v>
      </c>
      <c r="ED22" s="148">
        <v>64.061851373982833</v>
      </c>
      <c r="EE22" s="148">
        <v>-582.34169298036591</v>
      </c>
      <c r="EF22" s="148">
        <v>2.3646657015059134</v>
      </c>
      <c r="EG22" s="148">
        <v>-473.45120453248364</v>
      </c>
      <c r="EH22" s="148">
        <v>36.650993003113385</v>
      </c>
      <c r="EI22" s="148">
        <v>-499.67751081972477</v>
      </c>
      <c r="EJ22" s="152">
        <v>-1295.8224004520009</v>
      </c>
      <c r="EK22" s="148"/>
      <c r="EL22" s="152">
        <f t="shared" si="12"/>
        <v>-2356.2150926060685</v>
      </c>
    </row>
    <row r="23" spans="2:142" ht="15">
      <c r="B23" s="37" t="s">
        <v>84</v>
      </c>
      <c r="C23" s="38" t="s">
        <v>136</v>
      </c>
      <c r="D23" s="39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0"/>
      <c r="Z23" s="152">
        <f t="shared" si="8"/>
        <v>0</v>
      </c>
      <c r="AA23" s="148"/>
      <c r="AB23" s="173"/>
      <c r="AC23" s="45"/>
      <c r="AD23" s="45"/>
      <c r="AE23" s="45"/>
      <c r="AF23" s="45"/>
      <c r="AG23" s="45"/>
      <c r="AH23" s="45"/>
      <c r="AI23" s="45"/>
      <c r="AJ23" s="45"/>
      <c r="AK23" s="45"/>
      <c r="AL23" s="45"/>
      <c r="AM23" s="45"/>
      <c r="AN23" s="45"/>
      <c r="AO23" s="45"/>
      <c r="AP23" s="45"/>
      <c r="AU23" s="152"/>
      <c r="AV23" s="148"/>
      <c r="AW23" s="174"/>
      <c r="BJ23"/>
      <c r="BS23" s="152"/>
      <c r="BT23" s="148"/>
      <c r="BU23" s="174"/>
      <c r="BV23" s="45"/>
      <c r="BW23" s="45"/>
      <c r="BX23" s="45"/>
      <c r="BY23" s="45">
        <v>467.78553140475367</v>
      </c>
      <c r="BZ23" s="45">
        <v>34.895603516308526</v>
      </c>
      <c r="CA23" s="45">
        <v>-82.600576294341906</v>
      </c>
      <c r="CB23" s="45">
        <v>143.22772289420863</v>
      </c>
      <c r="CC23" s="45">
        <v>33.893600861037207</v>
      </c>
      <c r="CD23" s="45">
        <v>37.677986532395778</v>
      </c>
      <c r="CE23" s="45">
        <v>333.98327540637183</v>
      </c>
      <c r="CF23" s="45">
        <v>-6.2636923274338976</v>
      </c>
      <c r="CG23" s="40">
        <v>-68.807152442809638</v>
      </c>
      <c r="CH23" s="40">
        <v>-129.98134455499215</v>
      </c>
      <c r="CI23" s="40">
        <v>140.66920922027577</v>
      </c>
      <c r="CJ23" s="40">
        <v>-35.755780186977653</v>
      </c>
      <c r="CK23" s="40">
        <v>81.151595788150217</v>
      </c>
      <c r="CL23" s="40">
        <v>101.78688359589128</v>
      </c>
      <c r="CM23" s="40">
        <v>271.68859706826817</v>
      </c>
      <c r="CN23" s="40">
        <v>144.936006259604</v>
      </c>
      <c r="CO23" s="152">
        <f t="shared" si="10"/>
        <v>1468.2874667407098</v>
      </c>
      <c r="CP23" s="148"/>
      <c r="CQ23" s="173">
        <v>-18.257096200000046</v>
      </c>
      <c r="CR23" s="40">
        <v>4.7866815999999917</v>
      </c>
      <c r="CS23" s="40">
        <v>9.4457506094771553</v>
      </c>
      <c r="CT23" s="40">
        <v>0.96262170912882361</v>
      </c>
      <c r="CU23" s="40">
        <v>484.53642015558961</v>
      </c>
      <c r="CV23" s="40">
        <v>-34.540239484439503</v>
      </c>
      <c r="CW23" s="40">
        <v>183.61177953863807</v>
      </c>
      <c r="CX23" s="40">
        <v>-177.67086692354957</v>
      </c>
      <c r="CY23" s="40">
        <v>108.98162969408067</v>
      </c>
      <c r="CZ23" s="40">
        <v>-320.45255542342278</v>
      </c>
      <c r="DA23" s="40">
        <v>-904.1964415496941</v>
      </c>
      <c r="DB23" s="40">
        <v>1229.684134237616</v>
      </c>
      <c r="DC23" s="40">
        <v>99.643298060222378</v>
      </c>
      <c r="DD23" s="40">
        <v>39.478288447458262</v>
      </c>
      <c r="DE23" s="40">
        <v>464.95554734662363</v>
      </c>
      <c r="DF23" s="40">
        <f>-208.804322778626-566</f>
        <v>-774.80432277862599</v>
      </c>
      <c r="DG23" s="40">
        <v>-127.05035075286433</v>
      </c>
      <c r="DH23" s="40">
        <v>134.71762692016566</v>
      </c>
      <c r="DI23" s="40">
        <v>246.41201376542207</v>
      </c>
      <c r="DJ23" s="40">
        <v>359.6503794981648</v>
      </c>
      <c r="DK23" s="40">
        <v>73.899476234434729</v>
      </c>
      <c r="DL23" s="40">
        <v>-78.705502909221821</v>
      </c>
      <c r="DM23" s="152">
        <f t="shared" si="11"/>
        <v>1005.088271795204</v>
      </c>
      <c r="DN23" s="148"/>
      <c r="DO23" s="181">
        <v>-117.69953479639888</v>
      </c>
      <c r="DP23" s="148">
        <v>236.05439735689475</v>
      </c>
      <c r="DQ23" s="148">
        <v>-26.183250572474151</v>
      </c>
      <c r="DR23" s="148">
        <v>-58.720964096545124</v>
      </c>
      <c r="DS23" s="148">
        <v>73.331426240472737</v>
      </c>
      <c r="DT23" s="148">
        <v>-738.38735465158777</v>
      </c>
      <c r="DU23" s="148">
        <v>-1364.5321351941445</v>
      </c>
      <c r="DV23" s="148">
        <v>-658.58179186112852</v>
      </c>
      <c r="DW23" s="148">
        <v>1183.9683400683216</v>
      </c>
      <c r="DX23" s="148">
        <v>541.5689613140612</v>
      </c>
      <c r="DY23" s="148">
        <v>412.56477176433748</v>
      </c>
      <c r="DZ23" s="148">
        <v>253.23772873348128</v>
      </c>
      <c r="EA23" s="148">
        <v>-141.68265485286426</v>
      </c>
      <c r="EB23" s="148">
        <v>1007.4386574414243</v>
      </c>
      <c r="EC23" s="148">
        <v>113.36950192362707</v>
      </c>
      <c r="ED23" s="148">
        <v>36.887821867489812</v>
      </c>
      <c r="EE23" s="148">
        <v>627.30969369438117</v>
      </c>
      <c r="EF23" s="148">
        <v>120.2790557326099</v>
      </c>
      <c r="EG23" s="148">
        <v>374.39281606390875</v>
      </c>
      <c r="EH23" s="148">
        <v>68.362677096589167</v>
      </c>
      <c r="EI23" s="148">
        <v>-211.54194231225861</v>
      </c>
      <c r="EJ23" s="152">
        <v>1731.4362209601966</v>
      </c>
      <c r="EK23" s="148"/>
      <c r="EL23" s="152">
        <f t="shared" si="12"/>
        <v>4204.8119594961108</v>
      </c>
    </row>
    <row r="24" spans="2:142" ht="15">
      <c r="B24" s="37" t="s">
        <v>110</v>
      </c>
      <c r="C24" s="38" t="s">
        <v>137</v>
      </c>
      <c r="D24" s="39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0"/>
      <c r="Z24" s="152">
        <f t="shared" si="8"/>
        <v>0</v>
      </c>
      <c r="AA24" s="148"/>
      <c r="AB24" s="173"/>
      <c r="AC24" s="45"/>
      <c r="AD24" s="45"/>
      <c r="AE24" s="45"/>
      <c r="AF24" s="45"/>
      <c r="AG24" s="45"/>
      <c r="AH24" s="45"/>
      <c r="AI24" s="45"/>
      <c r="AJ24" s="45"/>
      <c r="AK24" s="45"/>
      <c r="AL24" s="45"/>
      <c r="AM24" s="45"/>
      <c r="AN24" s="45"/>
      <c r="AO24" s="45"/>
      <c r="AP24" s="45"/>
      <c r="AU24" s="152"/>
      <c r="AV24" s="148"/>
      <c r="AW24" s="174"/>
      <c r="BJ24"/>
      <c r="BS24" s="152"/>
      <c r="BT24" s="148"/>
      <c r="BU24" s="174"/>
      <c r="BV24" s="45"/>
      <c r="BW24" s="45"/>
      <c r="BX24" s="45"/>
      <c r="BY24" s="45">
        <v>60.846236987514999</v>
      </c>
      <c r="BZ24" s="45">
        <v>598.76492058751569</v>
      </c>
      <c r="CA24" s="45">
        <v>32.586552592230902</v>
      </c>
      <c r="CB24" s="45">
        <v>74.150492099999866</v>
      </c>
      <c r="CC24" s="45">
        <v>-2.004208505746039</v>
      </c>
      <c r="CD24" s="45">
        <v>-41.039749206000145</v>
      </c>
      <c r="CE24" s="45">
        <v>64.904003800000112</v>
      </c>
      <c r="CF24" s="45">
        <v>-21.304125013000146</v>
      </c>
      <c r="CG24" s="40">
        <v>2.6507244000000014</v>
      </c>
      <c r="CH24" s="40">
        <v>1.2337111870000577</v>
      </c>
      <c r="CI24" s="40">
        <v>-91.535879165000125</v>
      </c>
      <c r="CJ24" s="40">
        <v>-23.622395799999989</v>
      </c>
      <c r="CK24" s="40">
        <v>19.207639873000062</v>
      </c>
      <c r="CL24" s="40">
        <v>103.74317020399994</v>
      </c>
      <c r="CM24" s="40">
        <v>-17.34106759999997</v>
      </c>
      <c r="CN24" s="40">
        <v>-298.02799424599988</v>
      </c>
      <c r="CO24" s="152">
        <f t="shared" si="10"/>
        <v>463.21203219551518</v>
      </c>
      <c r="CP24" s="148"/>
      <c r="CQ24" s="173">
        <v>-39.597574099999918</v>
      </c>
      <c r="CR24" s="40">
        <v>3.341924199999994</v>
      </c>
      <c r="CS24" s="40">
        <v>-45.079767099999998</v>
      </c>
      <c r="CT24" s="40">
        <v>-17.507808100000041</v>
      </c>
      <c r="CU24" s="40">
        <v>50.502491791630071</v>
      </c>
      <c r="CV24" s="40">
        <v>15.813012012554934</v>
      </c>
      <c r="CW24" s="40">
        <v>105.73343129790757</v>
      </c>
      <c r="CX24" s="40">
        <v>-41.494423803599375</v>
      </c>
      <c r="CY24" s="40">
        <v>-11.525740107909627</v>
      </c>
      <c r="CZ24" s="40">
        <v>-71.522088704708139</v>
      </c>
      <c r="DA24" s="40">
        <v>56.195268529378566</v>
      </c>
      <c r="DB24" s="40">
        <v>65.471267691148498</v>
      </c>
      <c r="DC24" s="40">
        <v>-58.734515600000023</v>
      </c>
      <c r="DD24" s="40">
        <v>-71.246189695291875</v>
      </c>
      <c r="DE24" s="40">
        <v>-40.090485517137466</v>
      </c>
      <c r="DF24" s="40">
        <v>60.005854296610217</v>
      </c>
      <c r="DG24" s="40">
        <v>-35.709488514124317</v>
      </c>
      <c r="DH24" s="40">
        <v>-82.054038265913306</v>
      </c>
      <c r="DI24" s="40">
        <v>62.526638795292193</v>
      </c>
      <c r="DJ24" s="40">
        <v>-163.56134609529192</v>
      </c>
      <c r="DK24" s="40">
        <v>-57.768149957626918</v>
      </c>
      <c r="DL24" s="40">
        <v>327.56753080000033</v>
      </c>
      <c r="DM24" s="152">
        <f t="shared" si="11"/>
        <v>11.265803852919419</v>
      </c>
      <c r="DN24" s="148"/>
      <c r="DO24" s="181">
        <v>-113.65279669999998</v>
      </c>
      <c r="DP24" s="148">
        <v>-66.573957599999986</v>
      </c>
      <c r="DQ24" s="148">
        <v>142.08554742361454</v>
      </c>
      <c r="DR24" s="148">
        <v>-24.75209192652332</v>
      </c>
      <c r="DS24" s="148">
        <v>50.296518083039764</v>
      </c>
      <c r="DT24" s="148">
        <v>-44.37711099922366</v>
      </c>
      <c r="DU24" s="148">
        <v>-77.510005372537165</v>
      </c>
      <c r="DV24" s="148">
        <v>-56.421404600000017</v>
      </c>
      <c r="DW24" s="148">
        <v>214.10065569581496</v>
      </c>
      <c r="DX24" s="148">
        <v>-83.305890026742006</v>
      </c>
      <c r="DY24" s="148">
        <v>49.800098960075324</v>
      </c>
      <c r="DZ24" s="148">
        <v>24.889658648887689</v>
      </c>
      <c r="EA24" s="148">
        <v>-43.256244370800928</v>
      </c>
      <c r="EB24" s="148">
        <v>94.538481905521508</v>
      </c>
      <c r="EC24" s="148">
        <v>-39.391352581123734</v>
      </c>
      <c r="ED24" s="148">
        <v>-3.7182104327510395</v>
      </c>
      <c r="EE24" s="148">
        <v>-21.687021485846984</v>
      </c>
      <c r="EF24" s="148">
        <v>-25.888446293806439</v>
      </c>
      <c r="EG24" s="148">
        <v>137.76715702932592</v>
      </c>
      <c r="EH24" s="148">
        <v>-19.357032643586379</v>
      </c>
      <c r="EI24" s="148">
        <v>236.75860757347584</v>
      </c>
      <c r="EJ24" s="152">
        <v>330.34516028681384</v>
      </c>
      <c r="EK24" s="148"/>
      <c r="EL24" s="152">
        <f t="shared" si="12"/>
        <v>804.82299633524849</v>
      </c>
    </row>
    <row r="25" spans="2:142" ht="15" hidden="1">
      <c r="B25" s="37" t="s">
        <v>15</v>
      </c>
      <c r="C25" s="38" t="s">
        <v>54</v>
      </c>
      <c r="D25" s="39"/>
      <c r="E25" s="45">
        <v>-170.22275490000001</v>
      </c>
      <c r="F25" s="45">
        <v>-107.31392459999998</v>
      </c>
      <c r="G25" s="45">
        <v>365.86513919999999</v>
      </c>
      <c r="H25" s="45">
        <v>0.12562169999999068</v>
      </c>
      <c r="I25" s="45">
        <v>-9.1326291000000133</v>
      </c>
      <c r="J25" s="45">
        <v>0.7350860000000079</v>
      </c>
      <c r="K25" s="45">
        <v>6.4727501999999939</v>
      </c>
      <c r="L25" s="45">
        <v>-4.4557520999999607</v>
      </c>
      <c r="M25" s="45">
        <v>-4.5494999999907814E-3</v>
      </c>
      <c r="N25" s="45">
        <v>3.2749999999999999E-4</v>
      </c>
      <c r="O25" s="45">
        <v>-9.2741406000000008</v>
      </c>
      <c r="P25" s="45">
        <v>-1.3384712999999988</v>
      </c>
      <c r="Q25" s="45">
        <v>-0.6236534999999479</v>
      </c>
      <c r="R25" s="45">
        <v>5.0098332000000108</v>
      </c>
      <c r="S25" s="45">
        <v>-0.11048149999999848</v>
      </c>
      <c r="T25" s="45">
        <v>0.2896431000000142</v>
      </c>
      <c r="U25" s="45">
        <v>3.1076446000000004</v>
      </c>
      <c r="V25" s="45">
        <v>0.13930540000000005</v>
      </c>
      <c r="W25" s="45">
        <v>-1.1267657000000979</v>
      </c>
      <c r="X25" s="45">
        <v>-3.7637883000000207</v>
      </c>
      <c r="Y25" s="40">
        <v>-2.1834572999999864</v>
      </c>
      <c r="Z25" s="152">
        <f t="shared" si="8"/>
        <v>72.194982500000037</v>
      </c>
      <c r="AA25" s="148"/>
      <c r="AB25" s="173">
        <v>130.14606259999999</v>
      </c>
      <c r="AC25" s="45">
        <v>2.2863999999999996E-3</v>
      </c>
      <c r="AD25" s="45">
        <v>0.38698580000000266</v>
      </c>
      <c r="AE25" s="45">
        <v>8.8620000000000105E-4</v>
      </c>
      <c r="AF25" s="45">
        <v>-7.2679999999999858E-4</v>
      </c>
      <c r="AG25" s="45">
        <v>2.5369999999999825E-4</v>
      </c>
      <c r="AH25" s="45">
        <v>-1.3151000000000009E-3</v>
      </c>
      <c r="AI25" s="45">
        <v>74.100205299999999</v>
      </c>
      <c r="AJ25" s="45">
        <v>-0.61753929999999857</v>
      </c>
      <c r="AK25" s="45">
        <v>1.9738000000000017E-3</v>
      </c>
      <c r="AL25" s="45">
        <v>-4.4037822000000002</v>
      </c>
      <c r="AM25" s="45">
        <v>-2.6305E-3</v>
      </c>
      <c r="AN25" s="45">
        <v>-2.0818132999999905</v>
      </c>
      <c r="AO25" s="45">
        <v>-9.1052065000000084</v>
      </c>
      <c r="AP25" s="45">
        <v>-0.74369750000000123</v>
      </c>
      <c r="AQ25" s="45">
        <v>5.9992713999999845</v>
      </c>
      <c r="AR25" s="45">
        <v>45.974622299999993</v>
      </c>
      <c r="AS25" s="45">
        <v>-34.345704199999993</v>
      </c>
      <c r="AT25" s="45">
        <v>14.134755099999975</v>
      </c>
      <c r="AU25" s="152">
        <f t="shared" si="9"/>
        <v>219.44488719999995</v>
      </c>
      <c r="AV25" s="148"/>
      <c r="AW25" s="173">
        <v>-44.858582000000006</v>
      </c>
      <c r="AX25" s="45">
        <v>8.7710000000000012E-4</v>
      </c>
      <c r="AY25" s="45">
        <v>-0.32299279999997665</v>
      </c>
      <c r="AZ25" s="45">
        <v>2.6510000000000026E-4</v>
      </c>
      <c r="BA25" s="45">
        <v>1.2520485000000019</v>
      </c>
      <c r="BB25" s="45">
        <v>15.807851999999999</v>
      </c>
      <c r="BC25" s="45">
        <v>1.1983000000000002E-3</v>
      </c>
      <c r="BD25" s="45">
        <v>3.7655835999999998</v>
      </c>
      <c r="BE25" s="45">
        <v>3.9519999999999909E-4</v>
      </c>
      <c r="BF25" s="45">
        <v>-2.7660000000000002E-3</v>
      </c>
      <c r="BG25" s="45">
        <v>-2.5909000000000006E-3</v>
      </c>
      <c r="BH25" s="45">
        <v>-4.1640000000000101E-4</v>
      </c>
      <c r="BI25" s="45">
        <v>2.3393000000000003E-3</v>
      </c>
      <c r="BJ25" s="45">
        <v>2.5979411000000479</v>
      </c>
      <c r="BK25" s="45">
        <v>5.4755959000000711</v>
      </c>
      <c r="BL25" s="45">
        <v>-9.2810000000000006E-4</v>
      </c>
      <c r="BM25" s="45">
        <v>10.4832473</v>
      </c>
      <c r="BN25" s="45">
        <v>4.0992369000000002</v>
      </c>
      <c r="BO25" s="45">
        <v>3.2814999999999975E-3</v>
      </c>
      <c r="BP25" s="45">
        <v>37.823891400000001</v>
      </c>
      <c r="BQ25" s="45">
        <v>-12.2680036</v>
      </c>
      <c r="BR25" s="45">
        <v>-1.472599999999998E-3</v>
      </c>
      <c r="BS25" s="152">
        <f t="shared" si="13"/>
        <v>23.856000800000132</v>
      </c>
      <c r="BT25" s="148"/>
      <c r="BU25" s="173">
        <v>-14.6857688</v>
      </c>
      <c r="BV25" s="45">
        <v>3.7790122999999998</v>
      </c>
      <c r="BW25" s="45">
        <v>-1.0013999999999999E-3</v>
      </c>
      <c r="BX25" s="45">
        <v>8.0546863000000002</v>
      </c>
      <c r="BY25" s="45">
        <v>-2.2847999999999987E-3</v>
      </c>
      <c r="BZ25" s="45">
        <v>9.810000000000107E-5</v>
      </c>
      <c r="CA25" s="45">
        <v>-2.5368815999999632</v>
      </c>
      <c r="CB25" s="45">
        <v>-3.0470000000000226E-4</v>
      </c>
      <c r="CC25" s="45">
        <v>1.2297000000000022E-3</v>
      </c>
      <c r="CD25" s="45">
        <v>1.1661899999999996E-2</v>
      </c>
      <c r="CE25" s="45">
        <v>68.132212899999999</v>
      </c>
      <c r="CF25" s="45">
        <v>-4.0397000000000106E-3</v>
      </c>
      <c r="CG25" s="40">
        <v>6.9204509000000005</v>
      </c>
      <c r="CH25" s="40">
        <v>-1.166000000000087E-4</v>
      </c>
      <c r="CI25" s="40">
        <v>-6.0148000000358375E-3</v>
      </c>
      <c r="CJ25" s="40">
        <v>-3.9629449000000028</v>
      </c>
      <c r="CK25" s="40">
        <v>1.5594999999999878E-3</v>
      </c>
      <c r="CL25" s="40">
        <v>-1.5928000000000006E-3</v>
      </c>
      <c r="CM25" s="40">
        <v>5.9252620000000009</v>
      </c>
      <c r="CN25" s="40">
        <v>48.435005099999991</v>
      </c>
      <c r="CO25" s="152">
        <f t="shared" si="10"/>
        <v>120.06022860000002</v>
      </c>
      <c r="CP25" s="148"/>
      <c r="CQ25" s="173">
        <v>0</v>
      </c>
      <c r="CR25" s="40">
        <v>0</v>
      </c>
      <c r="CS25" s="40">
        <v>0</v>
      </c>
      <c r="CT25" s="40">
        <v>0</v>
      </c>
      <c r="CU25" s="40">
        <v>0</v>
      </c>
      <c r="CV25" s="40">
        <v>0</v>
      </c>
      <c r="CW25" s="40">
        <v>0</v>
      </c>
      <c r="CX25" s="40">
        <v>0</v>
      </c>
      <c r="CY25" s="40">
        <v>0</v>
      </c>
      <c r="CZ25" s="40">
        <v>0</v>
      </c>
      <c r="DA25" s="40">
        <v>0</v>
      </c>
      <c r="DB25" s="40">
        <v>0</v>
      </c>
      <c r="DC25" s="40">
        <v>0</v>
      </c>
      <c r="DD25" s="40">
        <v>0</v>
      </c>
      <c r="DE25" s="40">
        <v>0</v>
      </c>
      <c r="DF25" s="40">
        <v>0</v>
      </c>
      <c r="DG25" s="40">
        <v>0</v>
      </c>
      <c r="DH25" s="40">
        <v>0</v>
      </c>
      <c r="DI25" s="40">
        <v>0</v>
      </c>
      <c r="DJ25" s="40">
        <v>0</v>
      </c>
      <c r="DK25" s="40">
        <v>0</v>
      </c>
      <c r="DL25" s="40">
        <v>0</v>
      </c>
      <c r="DM25" s="152">
        <f t="shared" si="11"/>
        <v>0</v>
      </c>
      <c r="DN25" s="148"/>
      <c r="DO25" s="181">
        <v>0</v>
      </c>
      <c r="DP25" s="148">
        <v>0</v>
      </c>
      <c r="DQ25" s="148">
        <v>0</v>
      </c>
      <c r="DR25" s="148">
        <v>0</v>
      </c>
      <c r="DS25" s="148">
        <v>0</v>
      </c>
      <c r="DT25" s="148">
        <v>0</v>
      </c>
      <c r="DU25" s="148">
        <v>0</v>
      </c>
      <c r="DV25" s="148">
        <v>0</v>
      </c>
      <c r="DW25" s="148">
        <v>0</v>
      </c>
      <c r="DX25" s="148">
        <v>0</v>
      </c>
      <c r="DY25" s="148">
        <v>0</v>
      </c>
      <c r="DZ25" s="148">
        <v>0</v>
      </c>
      <c r="EA25" s="148">
        <v>0</v>
      </c>
      <c r="EB25" s="148">
        <v>0</v>
      </c>
      <c r="EC25" s="148">
        <v>0</v>
      </c>
      <c r="ED25" s="148">
        <v>0</v>
      </c>
      <c r="EE25" s="148">
        <v>0</v>
      </c>
      <c r="EF25" s="148">
        <v>0</v>
      </c>
      <c r="EG25" s="148">
        <v>0</v>
      </c>
      <c r="EH25" s="148">
        <v>0</v>
      </c>
      <c r="EI25" s="148">
        <v>0</v>
      </c>
      <c r="EJ25" s="152">
        <v>0</v>
      </c>
      <c r="EK25" s="148"/>
      <c r="EL25" s="152">
        <f t="shared" si="12"/>
        <v>435.5560991000001</v>
      </c>
    </row>
    <row r="26" spans="2:142" ht="15" hidden="1">
      <c r="B26" s="37" t="s">
        <v>84</v>
      </c>
      <c r="C26" s="38" t="s">
        <v>83</v>
      </c>
      <c r="D26" s="39"/>
      <c r="E26" s="45">
        <v>-12013.753780999996</v>
      </c>
      <c r="F26" s="45">
        <v>-670.80123270000172</v>
      </c>
      <c r="G26" s="45">
        <v>8490.9907819999989</v>
      </c>
      <c r="H26" s="45">
        <v>2746.9633003000013</v>
      </c>
      <c r="I26" s="45">
        <v>879.4506339999997</v>
      </c>
      <c r="J26" s="45">
        <v>-770.88875890000065</v>
      </c>
      <c r="K26" s="45">
        <v>-3210.0662841999997</v>
      </c>
      <c r="L26" s="45">
        <v>-931.16649079999536</v>
      </c>
      <c r="M26" s="45">
        <v>-674.31347150000158</v>
      </c>
      <c r="N26" s="45">
        <v>-511.84477649999792</v>
      </c>
      <c r="O26" s="45">
        <v>-372.95535439999958</v>
      </c>
      <c r="P26" s="45">
        <v>-721.82651510000233</v>
      </c>
      <c r="Q26" s="45">
        <v>-194.92270860000153</v>
      </c>
      <c r="R26" s="45">
        <v>-565.2951704999972</v>
      </c>
      <c r="S26" s="45">
        <v>1033.8179496000039</v>
      </c>
      <c r="T26" s="45">
        <v>12.545194299997529</v>
      </c>
      <c r="U26" s="45">
        <v>1122.3514273999988</v>
      </c>
      <c r="V26" s="45">
        <v>-395.20360299999663</v>
      </c>
      <c r="W26" s="45">
        <v>-349.65182310000779</v>
      </c>
      <c r="X26" s="45">
        <v>-747.39163089999579</v>
      </c>
      <c r="Y26" s="40">
        <v>-264.8651666999981</v>
      </c>
      <c r="Z26" s="152">
        <f t="shared" si="8"/>
        <v>-8108.8274802999931</v>
      </c>
      <c r="AA26" s="148"/>
      <c r="AB26" s="173">
        <v>-1249.1720230000001</v>
      </c>
      <c r="AC26" s="45">
        <v>-5161.1936757000003</v>
      </c>
      <c r="AD26" s="45">
        <v>-1881.4156083650025</v>
      </c>
      <c r="AE26" s="45">
        <v>86.998094915999943</v>
      </c>
      <c r="AF26" s="45">
        <v>-828.18409930899782</v>
      </c>
      <c r="AG26" s="45">
        <v>-465.38383084900119</v>
      </c>
      <c r="AH26" s="45">
        <v>-778.57494815499763</v>
      </c>
      <c r="AI26" s="45">
        <v>234.00289772499863</v>
      </c>
      <c r="AJ26" s="45">
        <v>-5835.9443960250019</v>
      </c>
      <c r="AK26" s="45">
        <v>-604.89815807999651</v>
      </c>
      <c r="AL26" s="45">
        <v>196.56798912799681</v>
      </c>
      <c r="AM26" s="45">
        <v>-190.00790437599889</v>
      </c>
      <c r="AN26" s="45">
        <v>-77.555622708999138</v>
      </c>
      <c r="AO26" s="45">
        <v>130.27545435499619</v>
      </c>
      <c r="AP26" s="45">
        <v>-58.000626190997949</v>
      </c>
      <c r="AQ26" s="45">
        <v>94.389242042997566</v>
      </c>
      <c r="AR26" s="45">
        <v>926.33921783000494</v>
      </c>
      <c r="AS26" s="45">
        <v>-1376.1958546600026</v>
      </c>
      <c r="AT26" s="45">
        <v>2371.2323827870723</v>
      </c>
      <c r="AU26" s="152">
        <f t="shared" si="9"/>
        <v>-14466.721468634929</v>
      </c>
      <c r="AV26" s="148"/>
      <c r="AW26" s="173">
        <v>638.40044380000006</v>
      </c>
      <c r="AX26" s="45">
        <v>-55.844870099999859</v>
      </c>
      <c r="AY26" s="45">
        <v>-1126.9747504205861</v>
      </c>
      <c r="AZ26" s="45">
        <v>54.46119956632738</v>
      </c>
      <c r="BA26" s="45">
        <v>-515.72285895157086</v>
      </c>
      <c r="BB26" s="45">
        <v>-61.558131634767797</v>
      </c>
      <c r="BC26" s="45">
        <v>-165.77309759999997</v>
      </c>
      <c r="BD26" s="45">
        <v>748.37492030524686</v>
      </c>
      <c r="BE26" s="45">
        <v>-239.73977008273204</v>
      </c>
      <c r="BF26" s="45">
        <v>-252.18097101107432</v>
      </c>
      <c r="BG26" s="45">
        <v>64.328424851312477</v>
      </c>
      <c r="BH26" s="45">
        <v>162.28331644828648</v>
      </c>
      <c r="BI26" s="45">
        <v>7.8903564671376012</v>
      </c>
      <c r="BJ26" s="45">
        <v>-323.53558284921206</v>
      </c>
      <c r="BK26" s="45">
        <v>1319.1972915434521</v>
      </c>
      <c r="BL26" s="45">
        <v>-2593.3237927000005</v>
      </c>
      <c r="BM26" s="45">
        <v>-140.80196179941734</v>
      </c>
      <c r="BN26" s="45">
        <v>-303.05294990000056</v>
      </c>
      <c r="BO26" s="45">
        <v>-1194.2756793877829</v>
      </c>
      <c r="BP26" s="45">
        <v>759.25422984527779</v>
      </c>
      <c r="BQ26" s="45">
        <v>63.152500675757061</v>
      </c>
      <c r="BR26" s="45">
        <v>-1057.0182048666356</v>
      </c>
      <c r="BS26" s="152">
        <f t="shared" si="13"/>
        <v>-4212.4599378009825</v>
      </c>
      <c r="BT26" s="148"/>
      <c r="BU26" s="173">
        <v>-388.81507300000038</v>
      </c>
      <c r="BV26" s="45">
        <v>-79.206719480227804</v>
      </c>
      <c r="BW26" s="45">
        <v>-126.87188616922863</v>
      </c>
      <c r="BX26" s="45">
        <v>-1787.0347918247282</v>
      </c>
      <c r="BY26" s="45">
        <v>0</v>
      </c>
      <c r="BZ26" s="45">
        <v>0</v>
      </c>
      <c r="CA26" s="45">
        <v>0</v>
      </c>
      <c r="CB26" s="45">
        <v>0</v>
      </c>
      <c r="CC26" s="45">
        <v>0</v>
      </c>
      <c r="CD26" s="45">
        <v>0</v>
      </c>
      <c r="CE26" s="45">
        <v>0</v>
      </c>
      <c r="CF26" s="45">
        <v>0</v>
      </c>
      <c r="CG26" s="40">
        <v>0</v>
      </c>
      <c r="CH26" s="40">
        <v>0</v>
      </c>
      <c r="CI26" s="40">
        <v>0</v>
      </c>
      <c r="CJ26" s="40">
        <v>0</v>
      </c>
      <c r="CK26" s="40">
        <v>0</v>
      </c>
      <c r="CL26" s="40">
        <v>0</v>
      </c>
      <c r="CM26" s="40">
        <v>0</v>
      </c>
      <c r="CN26" s="40">
        <v>0</v>
      </c>
      <c r="CO26" s="152">
        <f t="shared" si="10"/>
        <v>-2381.9284704741849</v>
      </c>
      <c r="CP26" s="148"/>
      <c r="CQ26" s="173">
        <v>0</v>
      </c>
      <c r="CR26" s="40">
        <v>0</v>
      </c>
      <c r="CS26" s="40">
        <v>0</v>
      </c>
      <c r="CT26" s="40">
        <v>0</v>
      </c>
      <c r="CU26" s="40">
        <v>0</v>
      </c>
      <c r="CV26" s="40">
        <v>0</v>
      </c>
      <c r="CW26" s="40">
        <v>0</v>
      </c>
      <c r="CX26" s="40">
        <v>0</v>
      </c>
      <c r="CY26" s="40">
        <v>0</v>
      </c>
      <c r="CZ26" s="40">
        <v>0</v>
      </c>
      <c r="DA26" s="40">
        <v>0</v>
      </c>
      <c r="DB26" s="40">
        <v>0</v>
      </c>
      <c r="DC26" s="40">
        <v>0</v>
      </c>
      <c r="DD26" s="40">
        <v>0</v>
      </c>
      <c r="DE26" s="40">
        <v>0</v>
      </c>
      <c r="DF26" s="40">
        <v>0</v>
      </c>
      <c r="DG26" s="40">
        <v>0</v>
      </c>
      <c r="DH26" s="40">
        <v>0</v>
      </c>
      <c r="DI26" s="40">
        <v>0</v>
      </c>
      <c r="DJ26" s="40">
        <v>0</v>
      </c>
      <c r="DK26" s="40">
        <v>0</v>
      </c>
      <c r="DL26" s="40">
        <v>0</v>
      </c>
      <c r="DM26" s="152">
        <f t="shared" si="11"/>
        <v>0</v>
      </c>
      <c r="DN26" s="148"/>
      <c r="DO26" s="181">
        <v>0</v>
      </c>
      <c r="DP26" s="148">
        <v>0</v>
      </c>
      <c r="DQ26" s="148">
        <v>0</v>
      </c>
      <c r="DR26" s="148">
        <v>0</v>
      </c>
      <c r="DS26" s="148">
        <v>0</v>
      </c>
      <c r="DT26" s="148">
        <v>0</v>
      </c>
      <c r="DU26" s="148">
        <v>0</v>
      </c>
      <c r="DV26" s="148">
        <v>0</v>
      </c>
      <c r="DW26" s="148">
        <v>0</v>
      </c>
      <c r="DX26" s="148">
        <v>0</v>
      </c>
      <c r="DY26" s="148">
        <v>0</v>
      </c>
      <c r="DZ26" s="148">
        <v>0</v>
      </c>
      <c r="EA26" s="148">
        <v>0</v>
      </c>
      <c r="EB26" s="148">
        <v>0</v>
      </c>
      <c r="EC26" s="148">
        <v>0</v>
      </c>
      <c r="ED26" s="148">
        <v>0</v>
      </c>
      <c r="EE26" s="148">
        <v>0</v>
      </c>
      <c r="EF26" s="148">
        <v>0</v>
      </c>
      <c r="EG26" s="148">
        <v>0</v>
      </c>
      <c r="EH26" s="148">
        <v>0</v>
      </c>
      <c r="EI26" s="148">
        <v>0</v>
      </c>
      <c r="EJ26" s="152">
        <v>0</v>
      </c>
      <c r="EK26" s="148"/>
      <c r="EL26" s="152">
        <f t="shared" si="12"/>
        <v>-29169.937357210085</v>
      </c>
    </row>
    <row r="27" spans="2:142" ht="15" hidden="1">
      <c r="B27" s="37" t="s">
        <v>110</v>
      </c>
      <c r="C27" s="38" t="s">
        <v>126</v>
      </c>
      <c r="D27" s="39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>
        <v>185.14195744486744</v>
      </c>
      <c r="S27" s="45">
        <v>919.67518920818679</v>
      </c>
      <c r="T27" s="45">
        <v>723.50109244679311</v>
      </c>
      <c r="U27" s="45">
        <v>304.70542177464409</v>
      </c>
      <c r="V27" s="45">
        <v>-309.64058433642737</v>
      </c>
      <c r="W27" s="45">
        <v>-224.93495012737236</v>
      </c>
      <c r="X27" s="45">
        <v>-6.7759311303401724</v>
      </c>
      <c r="Y27" s="40">
        <v>-525.60342119251629</v>
      </c>
      <c r="Z27" s="152">
        <f t="shared" si="8"/>
        <v>1066.0687740878357</v>
      </c>
      <c r="AA27" s="148"/>
      <c r="AB27" s="173">
        <v>129.85992315703339</v>
      </c>
      <c r="AC27" s="45">
        <v>-522.44244279719919</v>
      </c>
      <c r="AD27" s="45">
        <v>739.45197077710395</v>
      </c>
      <c r="AE27" s="45">
        <v>-352.56163840738924</v>
      </c>
      <c r="AF27" s="45">
        <v>-24.281061442133137</v>
      </c>
      <c r="AG27" s="45">
        <v>117.99263562756677</v>
      </c>
      <c r="AH27" s="45">
        <v>204.77457924158909</v>
      </c>
      <c r="AI27" s="45">
        <v>-223.34484088552955</v>
      </c>
      <c r="AJ27" s="45">
        <v>209.90405038005966</v>
      </c>
      <c r="AK27" s="45">
        <v>-43.344101300363647</v>
      </c>
      <c r="AL27" s="45">
        <v>145.65477269573111</v>
      </c>
      <c r="AM27" s="45">
        <v>112.9645799735426</v>
      </c>
      <c r="AN27" s="45">
        <v>-91.286451166665728</v>
      </c>
      <c r="AO27" s="45">
        <v>-196.54284208789892</v>
      </c>
      <c r="AP27" s="45">
        <v>167.47164559541449</v>
      </c>
      <c r="AQ27" s="45">
        <v>33.113155007357079</v>
      </c>
      <c r="AR27" s="45">
        <v>-673.06237069999997</v>
      </c>
      <c r="AS27" s="45">
        <v>-93.186419500000028</v>
      </c>
      <c r="AT27" s="45">
        <v>176.18128410000054</v>
      </c>
      <c r="AU27" s="152">
        <f t="shared" si="9"/>
        <v>-182.68357173178072</v>
      </c>
      <c r="AV27" s="148"/>
      <c r="AW27" s="173">
        <v>62.938222800000048</v>
      </c>
      <c r="AX27" s="45">
        <v>-97.184734400000124</v>
      </c>
      <c r="AY27" s="45">
        <v>46.994081999999935</v>
      </c>
      <c r="AZ27" s="45">
        <v>27.572423200000124</v>
      </c>
      <c r="BA27" s="45">
        <v>38.535936100000015</v>
      </c>
      <c r="BB27" s="45">
        <v>82.321555299999773</v>
      </c>
      <c r="BC27" s="45">
        <v>11.825690499999936</v>
      </c>
      <c r="BD27" s="45">
        <v>6.4627353000000767</v>
      </c>
      <c r="BE27" s="45">
        <v>10.524537800000022</v>
      </c>
      <c r="BF27" s="45">
        <v>-106.67333630000019</v>
      </c>
      <c r="BG27" s="45">
        <v>-1.5590760000000046</v>
      </c>
      <c r="BH27" s="45">
        <v>-5.0580021000001878</v>
      </c>
      <c r="BI27" s="45">
        <v>36.355264199999965</v>
      </c>
      <c r="BJ27" s="45">
        <v>77.619160500000334</v>
      </c>
      <c r="BK27" s="45">
        <v>-14.310870099999647</v>
      </c>
      <c r="BL27" s="45">
        <v>94.974013000000127</v>
      </c>
      <c r="BM27" s="45">
        <v>9.0651574999999198</v>
      </c>
      <c r="BN27" s="45">
        <v>-24.460955799999979</v>
      </c>
      <c r="BO27" s="45">
        <v>-103.87387210000003</v>
      </c>
      <c r="BP27" s="45">
        <v>-241.1571338999924</v>
      </c>
      <c r="BQ27" s="45">
        <v>486.70109269999227</v>
      </c>
      <c r="BR27" s="45">
        <v>-19.322071903317351</v>
      </c>
      <c r="BS27" s="152">
        <f t="shared" si="13"/>
        <v>378.28981829668271</v>
      </c>
      <c r="BT27" s="148"/>
      <c r="BU27" s="173">
        <v>-62.234252599999877</v>
      </c>
      <c r="BV27" s="45">
        <v>-124.3695382234327</v>
      </c>
      <c r="BW27" s="45">
        <v>90.382445804123265</v>
      </c>
      <c r="BX27" s="45">
        <v>36.618765531794395</v>
      </c>
      <c r="BY27" s="45">
        <v>0</v>
      </c>
      <c r="BZ27" s="45">
        <v>0</v>
      </c>
      <c r="CA27" s="45">
        <v>0</v>
      </c>
      <c r="CB27" s="45">
        <v>0</v>
      </c>
      <c r="CC27" s="45">
        <v>0</v>
      </c>
      <c r="CD27" s="45">
        <v>0</v>
      </c>
      <c r="CE27" s="45">
        <v>0</v>
      </c>
      <c r="CF27" s="45">
        <v>0</v>
      </c>
      <c r="CG27" s="40">
        <v>0</v>
      </c>
      <c r="CH27" s="40">
        <v>0</v>
      </c>
      <c r="CI27" s="40">
        <v>0</v>
      </c>
      <c r="CJ27" s="40">
        <v>0</v>
      </c>
      <c r="CK27" s="40">
        <v>0</v>
      </c>
      <c r="CL27" s="40">
        <v>0</v>
      </c>
      <c r="CM27" s="40">
        <v>0</v>
      </c>
      <c r="CN27" s="40">
        <v>0</v>
      </c>
      <c r="CO27" s="152">
        <f t="shared" si="10"/>
        <v>-59.602579487514916</v>
      </c>
      <c r="CP27" s="148"/>
      <c r="CQ27" s="173">
        <v>0</v>
      </c>
      <c r="CR27" s="40">
        <v>0</v>
      </c>
      <c r="CS27" s="40">
        <v>0</v>
      </c>
      <c r="CT27" s="40">
        <v>0</v>
      </c>
      <c r="CU27" s="40">
        <v>0</v>
      </c>
      <c r="CV27" s="40">
        <v>0</v>
      </c>
      <c r="CW27" s="40">
        <v>0</v>
      </c>
      <c r="CX27" s="40">
        <v>0</v>
      </c>
      <c r="CY27" s="40">
        <v>0</v>
      </c>
      <c r="CZ27" s="40">
        <v>0</v>
      </c>
      <c r="DA27" s="40">
        <v>0</v>
      </c>
      <c r="DB27" s="40">
        <v>0</v>
      </c>
      <c r="DC27" s="40">
        <v>0</v>
      </c>
      <c r="DD27" s="40">
        <v>0</v>
      </c>
      <c r="DE27" s="40">
        <v>0</v>
      </c>
      <c r="DF27" s="40">
        <v>0</v>
      </c>
      <c r="DG27" s="40">
        <v>0</v>
      </c>
      <c r="DH27" s="40">
        <v>0</v>
      </c>
      <c r="DI27" s="40">
        <v>0</v>
      </c>
      <c r="DJ27" s="40">
        <v>0</v>
      </c>
      <c r="DK27" s="40">
        <v>0</v>
      </c>
      <c r="DL27" s="40">
        <v>0</v>
      </c>
      <c r="DM27" s="152">
        <f t="shared" si="11"/>
        <v>0</v>
      </c>
      <c r="DN27" s="148"/>
      <c r="DO27" s="181">
        <v>0</v>
      </c>
      <c r="DP27" s="148">
        <v>0</v>
      </c>
      <c r="DQ27" s="148">
        <v>0</v>
      </c>
      <c r="DR27" s="148">
        <v>0</v>
      </c>
      <c r="DS27" s="148">
        <v>0</v>
      </c>
      <c r="DT27" s="148">
        <v>0</v>
      </c>
      <c r="DU27" s="148">
        <v>0</v>
      </c>
      <c r="DV27" s="148">
        <v>0</v>
      </c>
      <c r="DW27" s="148">
        <v>0</v>
      </c>
      <c r="DX27" s="148">
        <v>0</v>
      </c>
      <c r="DY27" s="148">
        <v>0</v>
      </c>
      <c r="DZ27" s="148">
        <v>0</v>
      </c>
      <c r="EA27" s="148">
        <v>0</v>
      </c>
      <c r="EB27" s="148">
        <v>0</v>
      </c>
      <c r="EC27" s="148">
        <v>0</v>
      </c>
      <c r="ED27" s="148">
        <v>0</v>
      </c>
      <c r="EE27" s="148">
        <v>0</v>
      </c>
      <c r="EF27" s="148">
        <v>0</v>
      </c>
      <c r="EG27" s="148">
        <v>0</v>
      </c>
      <c r="EH27" s="148">
        <v>0</v>
      </c>
      <c r="EI27" s="148">
        <v>0</v>
      </c>
      <c r="EJ27" s="152">
        <v>0</v>
      </c>
      <c r="EK27" s="148"/>
      <c r="EL27" s="152">
        <f t="shared" si="12"/>
        <v>1202.0724411652227</v>
      </c>
    </row>
    <row r="28" spans="2:142" ht="15" hidden="1">
      <c r="B28" s="37" t="s">
        <v>140</v>
      </c>
      <c r="C28" s="38" t="s">
        <v>57</v>
      </c>
      <c r="D28" s="39"/>
      <c r="E28" s="45">
        <v>590.04373830000009</v>
      </c>
      <c r="F28" s="45">
        <v>-56.520878000000025</v>
      </c>
      <c r="G28" s="45">
        <v>73.904265799999934</v>
      </c>
      <c r="H28" s="45">
        <v>0.21415430000005289</v>
      </c>
      <c r="I28" s="45">
        <v>5.2142298999999186</v>
      </c>
      <c r="J28" s="45">
        <v>-0.17992359999986365</v>
      </c>
      <c r="K28" s="45">
        <v>-763.66210639999997</v>
      </c>
      <c r="L28" s="45">
        <v>171.40824839999996</v>
      </c>
      <c r="M28" s="45">
        <v>-67.723647200000059</v>
      </c>
      <c r="N28" s="45">
        <v>-113.77338029999996</v>
      </c>
      <c r="O28" s="45">
        <v>41.888398999999929</v>
      </c>
      <c r="P28" s="45">
        <v>-3.005856499999878</v>
      </c>
      <c r="Q28" s="45">
        <v>-59.169752000000052</v>
      </c>
      <c r="R28" s="45">
        <v>8.3818771999999875</v>
      </c>
      <c r="S28" s="45">
        <v>16.772102400000119</v>
      </c>
      <c r="T28" s="45">
        <v>10.135977799999935</v>
      </c>
      <c r="U28" s="45">
        <v>-1.0486031999999832</v>
      </c>
      <c r="V28" s="45">
        <v>-15.454285899999901</v>
      </c>
      <c r="W28" s="45">
        <v>106.02393430000002</v>
      </c>
      <c r="X28" s="45">
        <v>24.760041599999923</v>
      </c>
      <c r="Y28" s="40">
        <v>14.159774700000023</v>
      </c>
      <c r="Z28" s="152">
        <f t="shared" si="8"/>
        <v>-17.631689399999736</v>
      </c>
      <c r="AA28" s="148"/>
      <c r="AB28" s="173">
        <v>6.3875942999999999</v>
      </c>
      <c r="AC28" s="45">
        <v>1.125</v>
      </c>
      <c r="AD28" s="45">
        <v>-7.5749998999999999</v>
      </c>
      <c r="AE28" s="45">
        <v>-1.9054950000000004</v>
      </c>
      <c r="AF28" s="45">
        <v>68.8161317</v>
      </c>
      <c r="AG28" s="45">
        <v>10.274545400000003</v>
      </c>
      <c r="AH28" s="45">
        <v>-30.417107499999997</v>
      </c>
      <c r="AI28" s="45">
        <v>-1.0575716999999567</v>
      </c>
      <c r="AJ28" s="45">
        <v>122.21328819999998</v>
      </c>
      <c r="AK28" s="45">
        <v>-61.091698699999966</v>
      </c>
      <c r="AL28" s="45">
        <v>13.160612499999989</v>
      </c>
      <c r="AM28" s="45">
        <v>47.392607299999959</v>
      </c>
      <c r="AN28" s="45">
        <v>-66.257424699999959</v>
      </c>
      <c r="AO28" s="45">
        <v>-22.737678400000032</v>
      </c>
      <c r="AP28" s="45">
        <v>1.9327070999999996</v>
      </c>
      <c r="AQ28" s="45">
        <v>4.7345136000000059</v>
      </c>
      <c r="AR28" s="45">
        <v>22.326769599999999</v>
      </c>
      <c r="AS28" s="45">
        <v>5.2195200000000188</v>
      </c>
      <c r="AT28" s="45">
        <v>21.793834699999991</v>
      </c>
      <c r="AU28" s="152">
        <f t="shared" si="9"/>
        <v>134.33514850000003</v>
      </c>
      <c r="AV28" s="148"/>
      <c r="AW28" s="173">
        <v>4.9275810000000009</v>
      </c>
      <c r="AX28" s="45">
        <v>41.582030100000004</v>
      </c>
      <c r="AY28" s="45">
        <v>-123.44772481690221</v>
      </c>
      <c r="AZ28" s="45">
        <v>455.63639344199538</v>
      </c>
      <c r="BA28" s="45">
        <v>22.057790551282807</v>
      </c>
      <c r="BB28" s="45">
        <v>299.17836878512867</v>
      </c>
      <c r="BC28" s="45">
        <v>558.7515171434959</v>
      </c>
      <c r="BD28" s="45">
        <v>158.57855879500019</v>
      </c>
      <c r="BE28" s="45">
        <v>-58.379910800000097</v>
      </c>
      <c r="BF28" s="45">
        <v>-301.58371060000013</v>
      </c>
      <c r="BG28" s="45">
        <v>131.90427879999982</v>
      </c>
      <c r="BH28" s="45">
        <v>13.077377900000092</v>
      </c>
      <c r="BI28" s="45">
        <v>80.371799199999941</v>
      </c>
      <c r="BJ28" s="45">
        <v>-183.77224500000011</v>
      </c>
      <c r="BK28" s="45">
        <v>393.95220740000019</v>
      </c>
      <c r="BL28" s="45">
        <v>3.5806944999998263</v>
      </c>
      <c r="BM28" s="45">
        <v>-27.564727500000032</v>
      </c>
      <c r="BN28" s="45">
        <v>-16.897839400000102</v>
      </c>
      <c r="BO28" s="45">
        <v>-1068.3231656999999</v>
      </c>
      <c r="BP28" s="45">
        <v>264.41968949999978</v>
      </c>
      <c r="BQ28" s="45">
        <v>451.63086800000013</v>
      </c>
      <c r="BR28" s="45">
        <v>367.0632470999999</v>
      </c>
      <c r="BS28" s="152">
        <f t="shared" si="13"/>
        <v>1466.7430784000001</v>
      </c>
      <c r="BT28" s="148"/>
      <c r="BU28" s="173">
        <v>-260.4765210999999</v>
      </c>
      <c r="BV28" s="45">
        <v>342.36095445287953</v>
      </c>
      <c r="BW28" s="45">
        <v>-110.79240808450342</v>
      </c>
      <c r="BX28" s="45">
        <v>-214.97750913610753</v>
      </c>
      <c r="BY28" s="45">
        <v>101.66620841518851</v>
      </c>
      <c r="BZ28" s="45">
        <v>-208.50093866214087</v>
      </c>
      <c r="CA28" s="45">
        <v>-216.56116037882867</v>
      </c>
      <c r="CB28" s="45">
        <v>452.24194706282753</v>
      </c>
      <c r="CC28" s="45">
        <v>-14.081176626691928</v>
      </c>
      <c r="CD28" s="45">
        <v>-26.430239431539793</v>
      </c>
      <c r="CE28" s="45">
        <v>92.588627245663403</v>
      </c>
      <c r="CF28" s="45">
        <v>39.249882089953744</v>
      </c>
      <c r="CG28" s="40">
        <v>8.1390401921815769</v>
      </c>
      <c r="CH28" s="40">
        <v>47.826795284573357</v>
      </c>
      <c r="CI28" s="40">
        <v>-146.78876816085136</v>
      </c>
      <c r="CJ28" s="40">
        <v>199.93751584521468</v>
      </c>
      <c r="CK28" s="40">
        <v>181.38446070177926</v>
      </c>
      <c r="CL28" s="40">
        <v>275.16707439644119</v>
      </c>
      <c r="CM28" s="40">
        <v>415.79589161304472</v>
      </c>
      <c r="CN28" s="40">
        <v>108.35588578303205</v>
      </c>
      <c r="CO28" s="152">
        <f t="shared" si="10"/>
        <v>1066.105561502116</v>
      </c>
      <c r="CP28" s="148"/>
      <c r="CQ28" s="173">
        <v>0</v>
      </c>
      <c r="CR28" s="40">
        <v>0</v>
      </c>
      <c r="CS28" s="40">
        <v>0</v>
      </c>
      <c r="CT28" s="40">
        <v>0</v>
      </c>
      <c r="CU28" s="40">
        <v>0</v>
      </c>
      <c r="CV28" s="40">
        <v>0</v>
      </c>
      <c r="CW28" s="40">
        <v>0</v>
      </c>
      <c r="CX28" s="40">
        <v>0</v>
      </c>
      <c r="CY28" s="40">
        <v>0</v>
      </c>
      <c r="CZ28" s="40">
        <v>0</v>
      </c>
      <c r="DA28" s="40">
        <v>0</v>
      </c>
      <c r="DB28" s="40">
        <v>0</v>
      </c>
      <c r="DC28" s="40">
        <v>0</v>
      </c>
      <c r="DD28" s="40">
        <v>0</v>
      </c>
      <c r="DE28" s="40">
        <v>0</v>
      </c>
      <c r="DF28" s="40">
        <v>0</v>
      </c>
      <c r="DG28" s="40">
        <v>0</v>
      </c>
      <c r="DH28" s="40">
        <v>0</v>
      </c>
      <c r="DI28" s="40">
        <v>0</v>
      </c>
      <c r="DJ28" s="40">
        <v>0</v>
      </c>
      <c r="DK28" s="40">
        <v>0</v>
      </c>
      <c r="DL28" s="40">
        <v>0</v>
      </c>
      <c r="DM28" s="152">
        <f t="shared" si="11"/>
        <v>0</v>
      </c>
      <c r="DN28" s="148"/>
      <c r="DO28" s="181">
        <v>0</v>
      </c>
      <c r="DP28" s="148">
        <v>0</v>
      </c>
      <c r="DQ28" s="148">
        <v>0</v>
      </c>
      <c r="DR28" s="148">
        <v>0</v>
      </c>
      <c r="DS28" s="148">
        <v>0</v>
      </c>
      <c r="DT28" s="148">
        <v>0</v>
      </c>
      <c r="DU28" s="148">
        <v>0</v>
      </c>
      <c r="DV28" s="148">
        <v>0</v>
      </c>
      <c r="DW28" s="148">
        <v>0</v>
      </c>
      <c r="DX28" s="148">
        <v>0</v>
      </c>
      <c r="DY28" s="148">
        <v>0</v>
      </c>
      <c r="DZ28" s="148">
        <v>0</v>
      </c>
      <c r="EA28" s="148">
        <v>0</v>
      </c>
      <c r="EB28" s="148">
        <v>0</v>
      </c>
      <c r="EC28" s="148">
        <v>0</v>
      </c>
      <c r="ED28" s="148">
        <v>0</v>
      </c>
      <c r="EE28" s="148">
        <v>0</v>
      </c>
      <c r="EF28" s="148">
        <v>0</v>
      </c>
      <c r="EG28" s="148">
        <v>0</v>
      </c>
      <c r="EH28" s="148">
        <v>0</v>
      </c>
      <c r="EI28" s="148">
        <v>0</v>
      </c>
      <c r="EJ28" s="152">
        <v>0</v>
      </c>
      <c r="EK28" s="148"/>
      <c r="EL28" s="152">
        <f t="shared" si="12"/>
        <v>2649.5520990021164</v>
      </c>
    </row>
    <row r="29" spans="2:142" ht="15">
      <c r="B29" s="37" t="s">
        <v>39</v>
      </c>
      <c r="C29" s="38" t="s">
        <v>25</v>
      </c>
      <c r="D29" s="44"/>
      <c r="E29" s="45">
        <v>-1104.4441649000007</v>
      </c>
      <c r="F29" s="45">
        <v>-581.74786229999995</v>
      </c>
      <c r="G29" s="45">
        <v>1394.0918736999997</v>
      </c>
      <c r="H29" s="45">
        <v>884.9660852999998</v>
      </c>
      <c r="I29" s="45">
        <v>2066.9391075999988</v>
      </c>
      <c r="J29" s="45">
        <v>589.82538380000062</v>
      </c>
      <c r="K29" s="45">
        <v>-3312.0281930000006</v>
      </c>
      <c r="L29" s="45">
        <v>-2082.0664719000001</v>
      </c>
      <c r="M29" s="45">
        <v>396.46199269999903</v>
      </c>
      <c r="N29" s="45">
        <v>-2725.362455200001</v>
      </c>
      <c r="O29" s="45">
        <v>1739.8975544000007</v>
      </c>
      <c r="P29" s="45">
        <v>-2243.2665850000012</v>
      </c>
      <c r="Q29" s="45">
        <v>-1393.1739865</v>
      </c>
      <c r="R29" s="45">
        <v>-385.11735399999975</v>
      </c>
      <c r="S29" s="45">
        <v>-1527.5785639000001</v>
      </c>
      <c r="T29" s="45">
        <v>476.91385740000095</v>
      </c>
      <c r="U29" s="45">
        <v>-218.83054360000068</v>
      </c>
      <c r="V29" s="45">
        <v>-26.318532200000675</v>
      </c>
      <c r="W29" s="45">
        <v>-362.0624768999981</v>
      </c>
      <c r="X29" s="45">
        <v>-1535.5782866000006</v>
      </c>
      <c r="Y29" s="40">
        <v>865.72965760000125</v>
      </c>
      <c r="Z29" s="152">
        <f t="shared" si="8"/>
        <v>-9082.7499635000058</v>
      </c>
      <c r="AA29" s="148"/>
      <c r="AB29" s="173">
        <v>-38.330120900000566</v>
      </c>
      <c r="AC29" s="45">
        <v>-1878.9380224999993</v>
      </c>
      <c r="AD29" s="45">
        <v>-2618.6715623999989</v>
      </c>
      <c r="AE29" s="45">
        <v>-559.45956349999983</v>
      </c>
      <c r="AF29" s="45">
        <v>1401.0739002999999</v>
      </c>
      <c r="AG29" s="45">
        <v>-1133.9196125000003</v>
      </c>
      <c r="AH29" s="45">
        <v>94.531977899999774</v>
      </c>
      <c r="AI29" s="45">
        <v>-191.17994600000048</v>
      </c>
      <c r="AJ29" s="45">
        <v>75.543762800000053</v>
      </c>
      <c r="AK29" s="45">
        <v>-909.04481510000096</v>
      </c>
      <c r="AL29" s="45">
        <v>227.99756160000047</v>
      </c>
      <c r="AM29" s="45">
        <v>-590.57993580000084</v>
      </c>
      <c r="AN29" s="45">
        <v>-547.58706719999975</v>
      </c>
      <c r="AO29" s="45">
        <v>-164.51578870000043</v>
      </c>
      <c r="AP29" s="45">
        <v>386.35025440000049</v>
      </c>
      <c r="AQ29" s="45">
        <v>-28.193274300001647</v>
      </c>
      <c r="AR29" s="45">
        <v>-213.1672980999987</v>
      </c>
      <c r="AS29" s="45">
        <v>601.13892570000121</v>
      </c>
      <c r="AT29" s="45">
        <v>-489.8771562999998</v>
      </c>
      <c r="AU29" s="152">
        <f t="shared" si="9"/>
        <v>-6576.8277805999987</v>
      </c>
      <c r="AV29" s="148"/>
      <c r="AW29" s="173">
        <v>699.57673060000002</v>
      </c>
      <c r="AX29" s="45">
        <v>111.08489959999996</v>
      </c>
      <c r="AY29" s="45">
        <v>271.08100820000004</v>
      </c>
      <c r="AZ29" s="45">
        <v>-548.88132610000002</v>
      </c>
      <c r="BA29" s="45">
        <v>-116.32610240000001</v>
      </c>
      <c r="BB29" s="45">
        <v>-696.52382360000024</v>
      </c>
      <c r="BC29" s="45">
        <v>-428.14932589999864</v>
      </c>
      <c r="BD29" s="45">
        <v>-261.74357050000032</v>
      </c>
      <c r="BE29" s="45">
        <v>-26.48440509999979</v>
      </c>
      <c r="BF29" s="45">
        <v>-72.870196700001102</v>
      </c>
      <c r="BG29" s="45">
        <v>52.882720200000179</v>
      </c>
      <c r="BH29" s="45">
        <v>343.6638975000003</v>
      </c>
      <c r="BI29" s="45">
        <v>-236.66505240000026</v>
      </c>
      <c r="BJ29" s="45">
        <v>-381.10279060000028</v>
      </c>
      <c r="BK29" s="45">
        <v>615.75539470000012</v>
      </c>
      <c r="BL29" s="45">
        <v>-485.41291300000017</v>
      </c>
      <c r="BM29" s="45">
        <v>128.58040189999997</v>
      </c>
      <c r="BN29" s="45">
        <v>-44.18581750000007</v>
      </c>
      <c r="BO29" s="45">
        <v>-661.5257667999997</v>
      </c>
      <c r="BP29" s="45">
        <v>103.13208110000029</v>
      </c>
      <c r="BQ29" s="45">
        <v>1315.3202345</v>
      </c>
      <c r="BR29" s="45">
        <v>578.82586160000051</v>
      </c>
      <c r="BS29" s="152">
        <f t="shared" si="13"/>
        <v>260.03213930000106</v>
      </c>
      <c r="BT29" s="148"/>
      <c r="BU29" s="173">
        <v>-192.72193139999999</v>
      </c>
      <c r="BV29" s="45">
        <v>-710.49980760000005</v>
      </c>
      <c r="BW29" s="45">
        <v>-262.3921453000001</v>
      </c>
      <c r="BX29" s="45">
        <v>-556.32037360000061</v>
      </c>
      <c r="BY29" s="45">
        <v>-195.79251020000049</v>
      </c>
      <c r="BZ29" s="45">
        <v>-150.93844589999995</v>
      </c>
      <c r="CA29" s="45">
        <v>-544.37525090000031</v>
      </c>
      <c r="CB29" s="45">
        <v>136.01129009999988</v>
      </c>
      <c r="CC29" s="45">
        <v>-137.56117060000037</v>
      </c>
      <c r="CD29" s="45">
        <v>-135.46269599999985</v>
      </c>
      <c r="CE29" s="45">
        <v>-95.780050900000504</v>
      </c>
      <c r="CF29" s="45">
        <v>70.399698200000159</v>
      </c>
      <c r="CG29" s="40">
        <v>-27.474942999999854</v>
      </c>
      <c r="CH29" s="40">
        <v>-143.17926689999987</v>
      </c>
      <c r="CI29" s="40">
        <v>60.363742100000309</v>
      </c>
      <c r="CJ29" s="40">
        <v>-123.39065450000032</v>
      </c>
      <c r="CK29" s="40">
        <v>749.90141790000018</v>
      </c>
      <c r="CL29" s="40">
        <v>281.57737709999998</v>
      </c>
      <c r="CM29" s="40">
        <v>424.05715379999901</v>
      </c>
      <c r="CN29" s="40">
        <v>441.10703849999976</v>
      </c>
      <c r="CO29" s="152">
        <f t="shared" si="10"/>
        <v>-1112.4715291000025</v>
      </c>
      <c r="CP29" s="148"/>
      <c r="CQ29" s="173">
        <v>-30.563003199998548</v>
      </c>
      <c r="CR29" s="40">
        <v>356.94158640000006</v>
      </c>
      <c r="CS29" s="40">
        <v>-228.60366719999982</v>
      </c>
      <c r="CT29" s="40">
        <v>146.25346279999991</v>
      </c>
      <c r="CU29" s="40">
        <v>1260.2948545999998</v>
      </c>
      <c r="CV29" s="40">
        <v>-114.8344202000001</v>
      </c>
      <c r="CW29" s="40">
        <v>1065.0469698999998</v>
      </c>
      <c r="CX29" s="40">
        <v>-355.1961635000003</v>
      </c>
      <c r="CY29" s="40">
        <v>220.66147110000028</v>
      </c>
      <c r="CZ29" s="40">
        <v>-722.85706540000035</v>
      </c>
      <c r="DA29" s="40">
        <v>-2201.5758032999997</v>
      </c>
      <c r="DB29" s="40">
        <v>2051.9801771000002</v>
      </c>
      <c r="DC29" s="40">
        <v>341.86447469999985</v>
      </c>
      <c r="DD29" s="40">
        <v>-577.69973479999976</v>
      </c>
      <c r="DE29" s="40">
        <v>1944.6616199</v>
      </c>
      <c r="DF29" s="40">
        <v>60.118048900000133</v>
      </c>
      <c r="DG29" s="40">
        <v>83.944443299999804</v>
      </c>
      <c r="DH29" s="40">
        <v>441.13997210000002</v>
      </c>
      <c r="DI29" s="40">
        <v>1012.054725</v>
      </c>
      <c r="DJ29" s="40">
        <v>2378.4753463999996</v>
      </c>
      <c r="DK29" s="40">
        <v>-368.74589109999886</v>
      </c>
      <c r="DL29" s="40">
        <v>-18.771136499999585</v>
      </c>
      <c r="DM29" s="152">
        <f t="shared" si="11"/>
        <v>6744.5902670000032</v>
      </c>
      <c r="DN29" s="148"/>
      <c r="DO29" s="181">
        <v>-306.39105240000009</v>
      </c>
      <c r="DP29" s="148">
        <v>-383.77569400000004</v>
      </c>
      <c r="DQ29" s="148">
        <v>1079.2095663</v>
      </c>
      <c r="DR29" s="148">
        <v>647.82559339999966</v>
      </c>
      <c r="DS29" s="148">
        <v>63.928729399999924</v>
      </c>
      <c r="DT29" s="148">
        <v>-1293.5125474999998</v>
      </c>
      <c r="DU29" s="148">
        <v>-4074.1916982000002</v>
      </c>
      <c r="DV29" s="148">
        <v>-1188.0879507000006</v>
      </c>
      <c r="DW29" s="148">
        <v>1264.1582205</v>
      </c>
      <c r="DX29" s="148">
        <v>953.11420060000023</v>
      </c>
      <c r="DY29" s="148">
        <v>695.37384260000022</v>
      </c>
      <c r="DZ29" s="148">
        <v>271.65095939999981</v>
      </c>
      <c r="EA29" s="148">
        <v>-565.5083472</v>
      </c>
      <c r="EB29" s="148">
        <v>2204.2683045000008</v>
      </c>
      <c r="EC29" s="148">
        <v>-346.66173400000008</v>
      </c>
      <c r="ED29" s="148">
        <v>144.81385059999985</v>
      </c>
      <c r="EE29" s="148">
        <v>3269.5515883000007</v>
      </c>
      <c r="EF29" s="148">
        <v>700.88072900000031</v>
      </c>
      <c r="EG29" s="148">
        <v>2411.1758764000006</v>
      </c>
      <c r="EH29" s="148">
        <v>-45.167415300000059</v>
      </c>
      <c r="EI29" s="148">
        <v>1354.7151748999993</v>
      </c>
      <c r="EJ29" s="152">
        <v>6857.3701965999999</v>
      </c>
      <c r="EK29" s="148"/>
      <c r="EL29" s="152">
        <f t="shared" si="12"/>
        <v>-2910.0566703000013</v>
      </c>
    </row>
    <row r="30" spans="2:142" ht="15">
      <c r="B30" s="37" t="s">
        <v>81</v>
      </c>
      <c r="C30" s="38" t="s">
        <v>32</v>
      </c>
      <c r="D30" s="41"/>
      <c r="E30" s="120">
        <v>316.87133549999993</v>
      </c>
      <c r="F30" s="120">
        <v>-2420.6144558000001</v>
      </c>
      <c r="G30" s="120">
        <v>2449.0758420999978</v>
      </c>
      <c r="H30" s="120">
        <v>274.5755013000001</v>
      </c>
      <c r="I30" s="120">
        <v>875.42607600000019</v>
      </c>
      <c r="J30" s="120">
        <v>136.3066294999995</v>
      </c>
      <c r="K30" s="120">
        <v>-2096.1797557000004</v>
      </c>
      <c r="L30" s="120">
        <v>-2063.6249275999999</v>
      </c>
      <c r="M30" s="120">
        <v>1136.3677691000003</v>
      </c>
      <c r="N30" s="120">
        <v>-302.29547750000035</v>
      </c>
      <c r="O30" s="120">
        <v>-1012.8337501000005</v>
      </c>
      <c r="P30" s="120">
        <v>-171.33018479999984</v>
      </c>
      <c r="Q30" s="120">
        <v>70.957973700002881</v>
      </c>
      <c r="R30" s="120">
        <v>-1051.9960457999996</v>
      </c>
      <c r="S30" s="120">
        <v>-2537.6948574999997</v>
      </c>
      <c r="T30" s="120">
        <v>327.89196189999961</v>
      </c>
      <c r="U30" s="120">
        <v>341.27402530000074</v>
      </c>
      <c r="V30" s="120">
        <v>-68.768643599999791</v>
      </c>
      <c r="W30" s="120">
        <v>-19.941054700000297</v>
      </c>
      <c r="X30" s="120">
        <v>-38.053744099999832</v>
      </c>
      <c r="Y30" s="42">
        <v>-1217.9078280999995</v>
      </c>
      <c r="Z30" s="153">
        <f t="shared" si="8"/>
        <v>-7072.4936108999973</v>
      </c>
      <c r="AA30" s="23"/>
      <c r="AB30" s="173">
        <v>-24.020814400000113</v>
      </c>
      <c r="AC30" s="45">
        <v>231.86619789999995</v>
      </c>
      <c r="AD30" s="45">
        <v>68.333442999999974</v>
      </c>
      <c r="AE30" s="45">
        <v>-6365.6143661000006</v>
      </c>
      <c r="AF30" s="45">
        <v>-219.66382259999941</v>
      </c>
      <c r="AG30" s="45">
        <v>-343.06864290000044</v>
      </c>
      <c r="AH30" s="45">
        <v>350.71576399999975</v>
      </c>
      <c r="AI30" s="45">
        <v>-686.56220979999966</v>
      </c>
      <c r="AJ30" s="45">
        <v>6398.4852487000035</v>
      </c>
      <c r="AK30" s="45">
        <v>-570.08245490000002</v>
      </c>
      <c r="AL30" s="45">
        <v>347.41158990000008</v>
      </c>
      <c r="AM30" s="45">
        <v>25.185899999999606</v>
      </c>
      <c r="AN30" s="45">
        <v>98.791834899999841</v>
      </c>
      <c r="AO30" s="45">
        <v>-162.18945039999963</v>
      </c>
      <c r="AP30" s="45">
        <v>-37.365886700000488</v>
      </c>
      <c r="AQ30" s="45">
        <v>106.47698859999988</v>
      </c>
      <c r="AR30" s="45">
        <v>-64.750308500000102</v>
      </c>
      <c r="AS30" s="45">
        <v>791.80567790000032</v>
      </c>
      <c r="AT30" s="45">
        <v>53.119445200000023</v>
      </c>
      <c r="AU30" s="153">
        <f t="shared" si="9"/>
        <v>-1.1258661999979225</v>
      </c>
      <c r="AV30" s="23"/>
      <c r="AW30" s="173">
        <v>-8.2418527999999451</v>
      </c>
      <c r="AX30" s="45">
        <v>489.51206730000013</v>
      </c>
      <c r="AY30" s="45">
        <v>639.27643240000009</v>
      </c>
      <c r="AZ30" s="45">
        <v>-15.06267179999994</v>
      </c>
      <c r="BA30" s="45">
        <v>16.226795099999972</v>
      </c>
      <c r="BB30" s="45">
        <v>155.84110140000018</v>
      </c>
      <c r="BC30" s="45">
        <v>-533.88995510000018</v>
      </c>
      <c r="BD30" s="45">
        <v>-534.25922109999976</v>
      </c>
      <c r="BE30" s="45">
        <v>-569.68986350000011</v>
      </c>
      <c r="BF30" s="45">
        <v>574.72212369999966</v>
      </c>
      <c r="BG30" s="45">
        <v>-13.402766300000106</v>
      </c>
      <c r="BH30" s="45">
        <v>-29.075726299999953</v>
      </c>
      <c r="BI30" s="45">
        <v>119.06648210000002</v>
      </c>
      <c r="BJ30" s="45">
        <v>-191.02344219999975</v>
      </c>
      <c r="BK30" s="45">
        <v>1410.0335942000002</v>
      </c>
      <c r="BL30" s="45">
        <v>-698.00721600000008</v>
      </c>
      <c r="BM30" s="45">
        <v>-558.77924709999991</v>
      </c>
      <c r="BN30" s="45">
        <v>-626.47146170000008</v>
      </c>
      <c r="BO30" s="45">
        <v>-3538.6416494</v>
      </c>
      <c r="BP30" s="45">
        <v>1209.0711970999998</v>
      </c>
      <c r="BQ30" s="45">
        <v>1012.4365406999998</v>
      </c>
      <c r="BR30" s="45">
        <v>2007.5984813999999</v>
      </c>
      <c r="BS30" s="153">
        <f t="shared" si="13"/>
        <v>317.23974210000029</v>
      </c>
      <c r="BT30" s="23"/>
      <c r="BU30" s="173">
        <v>-710.25281240000004</v>
      </c>
      <c r="BV30" s="45">
        <v>153.80778670000007</v>
      </c>
      <c r="BW30" s="45">
        <v>-342.12038220000028</v>
      </c>
      <c r="BX30" s="45">
        <v>-1540.0585848000001</v>
      </c>
      <c r="BY30" s="45">
        <v>268.48009220000006</v>
      </c>
      <c r="BZ30" s="120">
        <v>-401.26997020000016</v>
      </c>
      <c r="CA30" s="120">
        <v>132.28915849999993</v>
      </c>
      <c r="CB30" s="120">
        <v>566.46898780000015</v>
      </c>
      <c r="CC30" s="120">
        <v>461.05862909999996</v>
      </c>
      <c r="CD30" s="120">
        <v>-293.82991729999992</v>
      </c>
      <c r="CE30" s="120">
        <v>1168.6099386000001</v>
      </c>
      <c r="CF30" s="120">
        <v>549.73661479999976</v>
      </c>
      <c r="CG30" s="42">
        <v>304.8734763999999</v>
      </c>
      <c r="CH30" s="42">
        <v>-231.8332190000001</v>
      </c>
      <c r="CI30" s="42">
        <v>-31.131448800000108</v>
      </c>
      <c r="CJ30" s="42">
        <v>493.61432450000052</v>
      </c>
      <c r="CK30" s="42">
        <v>811.00060149999979</v>
      </c>
      <c r="CL30" s="42">
        <v>583.89989370000001</v>
      </c>
      <c r="CM30" s="42">
        <v>1032.5093937000001</v>
      </c>
      <c r="CN30" s="42">
        <v>-141.7710847999999</v>
      </c>
      <c r="CO30" s="153">
        <f t="shared" si="10"/>
        <v>2834.0814779999996</v>
      </c>
      <c r="CP30" s="23"/>
      <c r="CQ30" s="173">
        <v>475.97386749999998</v>
      </c>
      <c r="CR30" s="42">
        <v>921.59560519999968</v>
      </c>
      <c r="CS30" s="42">
        <v>-291.90771170000011</v>
      </c>
      <c r="CT30" s="42">
        <v>77.989844699999992</v>
      </c>
      <c r="CU30" s="42">
        <v>1669.2369744999994</v>
      </c>
      <c r="CV30" s="42">
        <v>-256.14803069999994</v>
      </c>
      <c r="CW30" s="42">
        <v>780.44742329999997</v>
      </c>
      <c r="CX30" s="42">
        <v>-620.49289830000021</v>
      </c>
      <c r="CY30" s="42">
        <v>303.69654059999993</v>
      </c>
      <c r="CZ30" s="42">
        <v>-917.56660480000005</v>
      </c>
      <c r="DA30" s="42">
        <v>-1360.3652138999998</v>
      </c>
      <c r="DB30" s="42">
        <v>2849.9248964999992</v>
      </c>
      <c r="DC30" s="42">
        <v>-110.08089000000018</v>
      </c>
      <c r="DD30" s="42">
        <v>-263.1793095000001</v>
      </c>
      <c r="DE30" s="42">
        <v>1150.0483694</v>
      </c>
      <c r="DF30" s="42">
        <v>480.28234879999997</v>
      </c>
      <c r="DG30" s="42">
        <v>37.246199099999707</v>
      </c>
      <c r="DH30" s="42">
        <v>431.51101440000053</v>
      </c>
      <c r="DI30" s="42">
        <v>1227.5964925999999</v>
      </c>
      <c r="DJ30" s="42">
        <v>2309.1411112000005</v>
      </c>
      <c r="DK30" s="42">
        <v>-831.33633480000026</v>
      </c>
      <c r="DL30" s="42">
        <v>-763.78096579999988</v>
      </c>
      <c r="DM30" s="153">
        <f t="shared" si="11"/>
        <v>7299.832728299999</v>
      </c>
      <c r="DN30" s="23"/>
      <c r="DO30" s="181">
        <v>-122.1885745</v>
      </c>
      <c r="DP30" s="23">
        <v>-725.17945589999999</v>
      </c>
      <c r="DQ30" s="23">
        <v>623.8667269</v>
      </c>
      <c r="DR30" s="23">
        <v>23.656138199999891</v>
      </c>
      <c r="DS30" s="23">
        <v>2.0597707000001546</v>
      </c>
      <c r="DT30" s="23">
        <v>-105.16122540000013</v>
      </c>
      <c r="DU30" s="23">
        <v>-459.7900494999999</v>
      </c>
      <c r="DV30" s="23">
        <v>-787.51085620000003</v>
      </c>
      <c r="DW30" s="23">
        <v>1297.3498393999992</v>
      </c>
      <c r="DX30" s="23">
        <v>156.95001580000016</v>
      </c>
      <c r="DY30" s="23">
        <v>826.13965400000006</v>
      </c>
      <c r="DZ30" s="23">
        <v>475.56766320000042</v>
      </c>
      <c r="EA30" s="23">
        <v>-311.32499749999994</v>
      </c>
      <c r="EB30" s="23">
        <v>2380.3368501999948</v>
      </c>
      <c r="EC30" s="23">
        <v>-242.54440889999955</v>
      </c>
      <c r="ED30" s="23">
        <v>94.208309900000458</v>
      </c>
      <c r="EE30" s="23">
        <v>2840.1509859999996</v>
      </c>
      <c r="EF30" s="23">
        <v>658.35901129999922</v>
      </c>
      <c r="EG30" s="23">
        <v>2504.7249931999991</v>
      </c>
      <c r="EH30" s="23">
        <v>506.93413839999971</v>
      </c>
      <c r="EI30" s="23">
        <v>-439.90510470000112</v>
      </c>
      <c r="EJ30" s="153">
        <v>9196.6994245999977</v>
      </c>
      <c r="EK30" s="23"/>
      <c r="EL30" s="153">
        <f t="shared" si="12"/>
        <v>12574.233895900001</v>
      </c>
    </row>
    <row r="31" spans="2:142" ht="15">
      <c r="B31" s="37" t="s">
        <v>51</v>
      </c>
      <c r="C31" s="38" t="s">
        <v>52</v>
      </c>
      <c r="D31" s="39"/>
      <c r="E31" s="45">
        <v>-348.91223569999994</v>
      </c>
      <c r="F31" s="45">
        <v>269.63924559999992</v>
      </c>
      <c r="G31" s="45">
        <v>53.861564300000083</v>
      </c>
      <c r="H31" s="45">
        <v>14.235089999999968</v>
      </c>
      <c r="I31" s="45">
        <v>4.896942900000024</v>
      </c>
      <c r="J31" s="45">
        <v>87.725342400000088</v>
      </c>
      <c r="K31" s="45">
        <v>-198.4843781000001</v>
      </c>
      <c r="L31" s="45">
        <v>-263.69367249999999</v>
      </c>
      <c r="M31" s="45">
        <v>-148.24991740000004</v>
      </c>
      <c r="N31" s="45">
        <v>-231.6997709999996</v>
      </c>
      <c r="O31" s="45">
        <v>-723.40823470000009</v>
      </c>
      <c r="P31" s="45">
        <v>0</v>
      </c>
      <c r="Q31" s="45">
        <v>-91.083068999999895</v>
      </c>
      <c r="R31" s="45">
        <v>71.561247300000161</v>
      </c>
      <c r="S31" s="45">
        <v>11.183250599999912</v>
      </c>
      <c r="T31" s="45">
        <v>37.05100010000006</v>
      </c>
      <c r="U31" s="45">
        <v>-0.69967700000014155</v>
      </c>
      <c r="V31" s="45">
        <v>9.0916247000000432</v>
      </c>
      <c r="W31" s="45">
        <v>2.7986083000001964</v>
      </c>
      <c r="X31" s="45">
        <v>-14.501699600000167</v>
      </c>
      <c r="Y31" s="40">
        <v>-274.6277326999998</v>
      </c>
      <c r="Z31" s="152">
        <f t="shared" si="8"/>
        <v>-1733.3164714999994</v>
      </c>
      <c r="AA31" s="148"/>
      <c r="AB31" s="173">
        <v>-34.15855530000001</v>
      </c>
      <c r="AC31" s="45">
        <v>-224.09177690000001</v>
      </c>
      <c r="AD31" s="45">
        <v>375.8932248000001</v>
      </c>
      <c r="AE31" s="45">
        <v>74.130136900000039</v>
      </c>
      <c r="AF31" s="45">
        <v>-60.874201899999989</v>
      </c>
      <c r="AG31" s="45">
        <v>47.578131199999945</v>
      </c>
      <c r="AH31" s="45">
        <v>-22.091762299999942</v>
      </c>
      <c r="AI31" s="45">
        <v>-193.77761670000001</v>
      </c>
      <c r="AJ31" s="45">
        <v>134.64370239999994</v>
      </c>
      <c r="AK31" s="45">
        <v>-232.39002000000002</v>
      </c>
      <c r="AL31" s="45">
        <v>25.668956099999953</v>
      </c>
      <c r="AM31" s="45">
        <v>8.0000003799796108E-7</v>
      </c>
      <c r="AN31" s="45">
        <v>4.0000001899898054E-7</v>
      </c>
      <c r="AO31" s="45">
        <v>2.9999995604157448E-7</v>
      </c>
      <c r="AP31" s="45">
        <v>3.0966753000000025</v>
      </c>
      <c r="AQ31" s="45">
        <v>2.3660697999999973</v>
      </c>
      <c r="AR31" s="45">
        <v>-78.539029399999947</v>
      </c>
      <c r="AS31" s="45">
        <v>84.482479699999885</v>
      </c>
      <c r="AT31" s="45">
        <v>38.882242100000113</v>
      </c>
      <c r="AU31" s="152">
        <f t="shared" si="9"/>
        <v>-59.181342699999973</v>
      </c>
      <c r="AV31" s="148"/>
      <c r="AW31" s="173">
        <v>-34.048378800000002</v>
      </c>
      <c r="AX31" s="45">
        <v>50.168669199999997</v>
      </c>
      <c r="AY31" s="45">
        <v>623.2462857999999</v>
      </c>
      <c r="AZ31" s="45">
        <v>-662.27948860000015</v>
      </c>
      <c r="BA31" s="45">
        <v>337.78499230000017</v>
      </c>
      <c r="BB31" s="45">
        <v>-133.33842720000001</v>
      </c>
      <c r="BC31" s="45">
        <v>-339.40245540000001</v>
      </c>
      <c r="BD31" s="45">
        <v>273.03608790000015</v>
      </c>
      <c r="BE31" s="45">
        <v>-280.47807260000008</v>
      </c>
      <c r="BF31" s="45">
        <v>-257.58984180000004</v>
      </c>
      <c r="BG31" s="45">
        <v>83.729123900000005</v>
      </c>
      <c r="BH31" s="45">
        <v>97.069008800000034</v>
      </c>
      <c r="BI31" s="45">
        <v>14.693007300000044</v>
      </c>
      <c r="BJ31" s="45">
        <v>-37.99369180000005</v>
      </c>
      <c r="BK31" s="45">
        <v>90.552293900000038</v>
      </c>
      <c r="BL31" s="45">
        <v>-1.9962395999999838</v>
      </c>
      <c r="BM31" s="45">
        <v>23.811098299999991</v>
      </c>
      <c r="BN31" s="45">
        <v>83.58631309999997</v>
      </c>
      <c r="BO31" s="45">
        <v>-148.39038620719168</v>
      </c>
      <c r="BP31" s="45">
        <v>329.53146738954968</v>
      </c>
      <c r="BQ31" s="45">
        <v>-226.98413840952003</v>
      </c>
      <c r="BR31" s="45">
        <v>24.050610251759746</v>
      </c>
      <c r="BS31" s="152">
        <f t="shared" si="13"/>
        <v>-91.242162275402265</v>
      </c>
      <c r="BT31" s="148"/>
      <c r="BU31" s="173">
        <v>-330.23063550000001</v>
      </c>
      <c r="BV31" s="45">
        <v>203.53209263409428</v>
      </c>
      <c r="BW31" s="45">
        <v>153.24514938443406</v>
      </c>
      <c r="BX31" s="45">
        <v>-559.04533869036629</v>
      </c>
      <c r="BY31" s="45">
        <v>46.770735625170026</v>
      </c>
      <c r="BZ31" s="45">
        <v>-104.68807600150518</v>
      </c>
      <c r="CA31" s="45">
        <v>-141.30958983362913</v>
      </c>
      <c r="CB31" s="45">
        <v>343.91318173194196</v>
      </c>
      <c r="CC31" s="45">
        <v>41.157443971015802</v>
      </c>
      <c r="CD31" s="45">
        <v>-320.06868911240082</v>
      </c>
      <c r="CE31" s="45">
        <v>768.39838799768745</v>
      </c>
      <c r="CF31" s="45">
        <v>154.01625224044381</v>
      </c>
      <c r="CG31" s="45">
        <v>-10.928272160336109</v>
      </c>
      <c r="CH31" s="45">
        <v>24.946281885941552</v>
      </c>
      <c r="CI31" s="45">
        <v>48.615410731575594</v>
      </c>
      <c r="CJ31" s="45">
        <v>-26.230139512782934</v>
      </c>
      <c r="CK31" s="45">
        <v>64.67720660507355</v>
      </c>
      <c r="CL31" s="45">
        <v>-362.56381105973156</v>
      </c>
      <c r="CM31" s="45">
        <v>-104.42906887219344</v>
      </c>
      <c r="CN31" s="45">
        <v>66.730594439344117</v>
      </c>
      <c r="CO31" s="152">
        <f t="shared" si="10"/>
        <v>-43.490883496223333</v>
      </c>
      <c r="CP31" s="148"/>
      <c r="CQ31" s="173">
        <v>-288.62424629998111</v>
      </c>
      <c r="CR31" s="45">
        <v>937.05075099998442</v>
      </c>
      <c r="CS31" s="45">
        <v>-115.632248903497</v>
      </c>
      <c r="CT31" s="45">
        <v>190.93441436816121</v>
      </c>
      <c r="CU31" s="45">
        <v>773.58674862105704</v>
      </c>
      <c r="CV31" s="45">
        <v>-65.118133981623643</v>
      </c>
      <c r="CW31" s="45">
        <v>381.25313276558103</v>
      </c>
      <c r="CX31" s="45">
        <v>-524.27505368738275</v>
      </c>
      <c r="CY31" s="45">
        <v>206.26463489992369</v>
      </c>
      <c r="CZ31" s="45">
        <v>-464.76902625958559</v>
      </c>
      <c r="DA31" s="45">
        <v>-1006.1201722991091</v>
      </c>
      <c r="DB31" s="45">
        <v>1314.4837953797949</v>
      </c>
      <c r="DC31" s="45">
        <v>213.80577744333718</v>
      </c>
      <c r="DD31" s="45">
        <v>-161.17248370013851</v>
      </c>
      <c r="DE31" s="45">
        <v>509.6547553000749</v>
      </c>
      <c r="DF31" s="45">
        <v>27.320831773661574</v>
      </c>
      <c r="DG31" s="45">
        <v>42.743061059875124</v>
      </c>
      <c r="DH31" s="45">
        <v>229.55868123807318</v>
      </c>
      <c r="DI31" s="45">
        <v>285.87444793240172</v>
      </c>
      <c r="DJ31" s="45">
        <v>792.61732840763705</v>
      </c>
      <c r="DK31" s="45">
        <v>-630.0393218771693</v>
      </c>
      <c r="DL31" s="45">
        <v>-115.3978017273965</v>
      </c>
      <c r="DM31" s="152">
        <f t="shared" si="11"/>
        <v>2533.9998714536791</v>
      </c>
      <c r="DN31" s="148"/>
      <c r="DO31" s="181">
        <v>197.60611850000006</v>
      </c>
      <c r="DP31" s="148">
        <v>-542.08568729999979</v>
      </c>
      <c r="DQ31" s="148">
        <v>928.51196346345148</v>
      </c>
      <c r="DR31" s="148">
        <v>246.9252518793277</v>
      </c>
      <c r="DS31" s="148">
        <v>63.61856125705404</v>
      </c>
      <c r="DT31" s="148">
        <v>-558.39572096992629</v>
      </c>
      <c r="DU31" s="148">
        <v>-1248.9923240491662</v>
      </c>
      <c r="DV31" s="148">
        <v>-589.63789860612576</v>
      </c>
      <c r="DW31" s="148">
        <v>965.20357982130804</v>
      </c>
      <c r="DX31" s="148">
        <v>412.98583224068187</v>
      </c>
      <c r="DY31" s="148">
        <v>267.6397094999283</v>
      </c>
      <c r="DZ31" s="148">
        <v>229.17170452474815</v>
      </c>
      <c r="EA31" s="148">
        <v>-217.09556491027041</v>
      </c>
      <c r="EB31" s="148">
        <v>1194.0419709840646</v>
      </c>
      <c r="EC31" s="148">
        <v>-9.3024422337122736</v>
      </c>
      <c r="ED31" s="148">
        <v>35.706880701703433</v>
      </c>
      <c r="EE31" s="148">
        <v>1292.7457952588136</v>
      </c>
      <c r="EF31" s="148">
        <v>192.65600961276641</v>
      </c>
      <c r="EG31" s="148">
        <v>1180.2118864322354</v>
      </c>
      <c r="EH31" s="148">
        <v>-169.701618498089</v>
      </c>
      <c r="EI31" s="148">
        <v>667.46952403446539</v>
      </c>
      <c r="EJ31" s="152">
        <v>4539.2835316432574</v>
      </c>
      <c r="EK31" s="148"/>
      <c r="EL31" s="152">
        <f t="shared" si="12"/>
        <v>5146.0525431253118</v>
      </c>
    </row>
    <row r="32" spans="2:142" ht="15">
      <c r="B32" s="37" t="s">
        <v>133</v>
      </c>
      <c r="C32" s="38" t="s">
        <v>131</v>
      </c>
      <c r="D32" s="39"/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0"/>
      <c r="Z32" s="152">
        <f t="shared" si="8"/>
        <v>0</v>
      </c>
      <c r="AA32" s="148"/>
      <c r="AB32" s="173">
        <v>0</v>
      </c>
      <c r="AC32" s="45">
        <v>0</v>
      </c>
      <c r="AD32" s="45">
        <v>0</v>
      </c>
      <c r="AE32" s="45">
        <v>0</v>
      </c>
      <c r="AF32" s="45">
        <v>0</v>
      </c>
      <c r="AG32" s="45">
        <v>0</v>
      </c>
      <c r="AH32" s="45">
        <v>0</v>
      </c>
      <c r="AI32" s="45">
        <v>0</v>
      </c>
      <c r="AJ32" s="45">
        <v>42.44</v>
      </c>
      <c r="AK32" s="45">
        <v>-328.38799999999998</v>
      </c>
      <c r="AL32" s="45">
        <v>52.362000000000002</v>
      </c>
      <c r="AM32" s="45">
        <v>-220.11799999999999</v>
      </c>
      <c r="AN32" s="45">
        <v>-16.225000000000001</v>
      </c>
      <c r="AO32" s="45">
        <v>52.207000000000001</v>
      </c>
      <c r="AP32" s="45">
        <v>-44.53</v>
      </c>
      <c r="AQ32" s="45">
        <v>1.5289999999999999</v>
      </c>
      <c r="AR32" s="45">
        <v>-233.274</v>
      </c>
      <c r="AS32" s="45">
        <v>144.84700000000001</v>
      </c>
      <c r="AT32" s="45">
        <v>31.061</v>
      </c>
      <c r="AU32" s="152">
        <f t="shared" si="9"/>
        <v>-518.08899999999994</v>
      </c>
      <c r="AV32" s="148"/>
      <c r="AW32" s="173">
        <v>-56.322776300000001</v>
      </c>
      <c r="AX32" s="45">
        <v>25.096</v>
      </c>
      <c r="AY32" s="120">
        <v>562.12184499999989</v>
      </c>
      <c r="AZ32" s="120">
        <v>-351.63343849999995</v>
      </c>
      <c r="BA32" s="120">
        <v>5.2286299999999732</v>
      </c>
      <c r="BB32" s="120">
        <v>-130.20978260000001</v>
      </c>
      <c r="BC32" s="120">
        <v>-638.96324590000006</v>
      </c>
      <c r="BD32" s="120">
        <v>-547.38471200000015</v>
      </c>
      <c r="BE32" s="120">
        <v>642.15718840000011</v>
      </c>
      <c r="BF32" s="120">
        <v>110.05755580000013</v>
      </c>
      <c r="BG32" s="120">
        <v>23.854787499999812</v>
      </c>
      <c r="BH32" s="120">
        <v>-234.26845859999975</v>
      </c>
      <c r="BI32" s="120">
        <v>8.1930072999999179</v>
      </c>
      <c r="BJ32" s="120">
        <v>-1333.0339663999998</v>
      </c>
      <c r="BK32" s="120">
        <v>1158.6434973</v>
      </c>
      <c r="BL32" s="120">
        <v>-678.39418020000028</v>
      </c>
      <c r="BM32" s="120">
        <v>-219.20402559999994</v>
      </c>
      <c r="BN32" s="120">
        <v>-244.50261090030341</v>
      </c>
      <c r="BO32" s="120">
        <v>-1764.786068122321</v>
      </c>
      <c r="BP32" s="120">
        <v>1099.9140341219663</v>
      </c>
      <c r="BQ32" s="120">
        <v>-711.91164890002585</v>
      </c>
      <c r="BR32" s="120">
        <v>1316.3426436430707</v>
      </c>
      <c r="BS32" s="152">
        <f t="shared" si="13"/>
        <v>-1959.0057249576132</v>
      </c>
      <c r="BT32" s="148"/>
      <c r="BU32" s="173">
        <v>-601.94438700000001</v>
      </c>
      <c r="BV32" s="45">
        <v>175.37666869999995</v>
      </c>
      <c r="BW32" s="45">
        <v>-270.08631500000001</v>
      </c>
      <c r="BX32" s="45">
        <v>-2023.7288459999993</v>
      </c>
      <c r="BY32" s="45">
        <v>247.38197895570841</v>
      </c>
      <c r="BZ32" s="45">
        <v>-262.644611399984</v>
      </c>
      <c r="CA32" s="45">
        <v>-470.67312179995571</v>
      </c>
      <c r="CB32" s="45">
        <v>79.446990527656837</v>
      </c>
      <c r="CC32" s="45">
        <v>-53.100820200004257</v>
      </c>
      <c r="CD32" s="45">
        <v>-173.41837280000814</v>
      </c>
      <c r="CE32" s="45">
        <v>390.74296649977663</v>
      </c>
      <c r="CF32" s="45">
        <v>291.8266142999455</v>
      </c>
      <c r="CG32" s="45">
        <v>68.936213299985539</v>
      </c>
      <c r="CH32" s="45">
        <v>-23.094066200027374</v>
      </c>
      <c r="CI32" s="45">
        <v>15.403036399973463</v>
      </c>
      <c r="CJ32" s="45">
        <v>40.586552831575816</v>
      </c>
      <c r="CK32" s="45">
        <v>66.014156617480822</v>
      </c>
      <c r="CL32" s="45">
        <v>345.79308268304044</v>
      </c>
      <c r="CM32" s="45">
        <v>76.528103399957104</v>
      </c>
      <c r="CN32" s="45">
        <v>-70.006953120993501</v>
      </c>
      <c r="CO32" s="152">
        <f t="shared" si="10"/>
        <v>-2150.6611293058718</v>
      </c>
      <c r="CP32" s="148"/>
      <c r="CQ32" s="173">
        <v>-34.858342699998182</v>
      </c>
      <c r="CR32" s="45">
        <v>283.29997010000051</v>
      </c>
      <c r="CS32" s="45">
        <v>143.64433429999968</v>
      </c>
      <c r="CT32" s="45">
        <v>116.82151619999927</v>
      </c>
      <c r="CU32" s="45">
        <v>57.23969460000437</v>
      </c>
      <c r="CV32" s="45">
        <v>66.961497899985318</v>
      </c>
      <c r="CW32" s="45">
        <v>132.90486880001779</v>
      </c>
      <c r="CX32" s="45">
        <v>276.81712019999384</v>
      </c>
      <c r="CY32" s="45">
        <v>-170.74703470001123</v>
      </c>
      <c r="CZ32" s="45">
        <v>-332.8842410000014</v>
      </c>
      <c r="DA32" s="45">
        <v>-936.70831270002896</v>
      </c>
      <c r="DB32" s="45">
        <v>548.71467060000293</v>
      </c>
      <c r="DC32" s="45">
        <v>449.27750510000146</v>
      </c>
      <c r="DD32" s="45">
        <v>-133.09304440000173</v>
      </c>
      <c r="DE32" s="45">
        <v>-51.37695339992986</v>
      </c>
      <c r="DF32" s="45">
        <v>-61.359895599819687</v>
      </c>
      <c r="DG32" s="45">
        <v>119.13870689997488</v>
      </c>
      <c r="DH32" s="45">
        <v>140.23983279981124</v>
      </c>
      <c r="DI32" s="45">
        <v>1.377738400000001</v>
      </c>
      <c r="DJ32" s="45">
        <v>628.2961719000001</v>
      </c>
      <c r="DK32" s="45">
        <v>-759.87051610000003</v>
      </c>
      <c r="DL32" s="45">
        <v>-44.019202700000051</v>
      </c>
      <c r="DM32" s="152">
        <f t="shared" si="11"/>
        <v>439.81608450000044</v>
      </c>
      <c r="DN32" s="148"/>
      <c r="DO32" s="181">
        <v>-283.36017230000004</v>
      </c>
      <c r="DP32" s="148">
        <v>-482.87702239999993</v>
      </c>
      <c r="DQ32" s="148">
        <v>751.83304970000529</v>
      </c>
      <c r="DR32" s="148">
        <v>372.55527019999511</v>
      </c>
      <c r="DS32" s="148">
        <v>9.3020720000006314</v>
      </c>
      <c r="DT32" s="148">
        <v>-484.31035260000294</v>
      </c>
      <c r="DU32" s="148">
        <v>-1618.7529297000069</v>
      </c>
      <c r="DV32" s="148">
        <v>-732.00728749994926</v>
      </c>
      <c r="DW32" s="148">
        <v>1712.8998404999804</v>
      </c>
      <c r="DX32" s="148">
        <v>221.15556260002478</v>
      </c>
      <c r="DY32" s="148">
        <v>50.381764599989687</v>
      </c>
      <c r="DZ32" s="148">
        <v>-746.22048530002553</v>
      </c>
      <c r="EA32" s="148">
        <v>-93.560258499985295</v>
      </c>
      <c r="EB32" s="148">
        <v>1266.4958148999351</v>
      </c>
      <c r="EC32" s="148">
        <v>-9.1126140000048519</v>
      </c>
      <c r="ED32" s="148">
        <v>-32.205030199962493</v>
      </c>
      <c r="EE32" s="148">
        <v>437.11125100000038</v>
      </c>
      <c r="EF32" s="148">
        <v>178.9490516334246</v>
      </c>
      <c r="EG32" s="148">
        <v>876.86685589999263</v>
      </c>
      <c r="EH32" s="148">
        <v>-75.33980853328633</v>
      </c>
      <c r="EI32" s="148">
        <v>-116.41176356679138</v>
      </c>
      <c r="EJ32" s="152">
        <v>1203.3928084333334</v>
      </c>
      <c r="EK32" s="148"/>
      <c r="EL32" s="152">
        <f t="shared" si="12"/>
        <v>-2984.5469613301516</v>
      </c>
    </row>
    <row r="33" spans="2:142" ht="15">
      <c r="B33" s="37" t="s">
        <v>49</v>
      </c>
      <c r="C33" s="38" t="s">
        <v>50</v>
      </c>
      <c r="D33" s="46"/>
      <c r="E33" s="45">
        <v>-17.750445999999997</v>
      </c>
      <c r="F33" s="45">
        <v>-59.701249400000087</v>
      </c>
      <c r="G33" s="45">
        <v>302.74110330000008</v>
      </c>
      <c r="H33" s="45">
        <v>150.62769289999991</v>
      </c>
      <c r="I33" s="45">
        <v>-16.282102599999867</v>
      </c>
      <c r="J33" s="45">
        <v>108.18702330000001</v>
      </c>
      <c r="K33" s="45">
        <v>-198.52383810000006</v>
      </c>
      <c r="L33" s="45">
        <v>-182.4078951999999</v>
      </c>
      <c r="M33" s="45">
        <v>-81.996207000000169</v>
      </c>
      <c r="N33" s="45">
        <v>-154.46651320000015</v>
      </c>
      <c r="O33" s="45">
        <v>-247.93774139999979</v>
      </c>
      <c r="P33" s="45">
        <v>31.722339399999939</v>
      </c>
      <c r="Q33" s="45">
        <v>-79.627836500000086</v>
      </c>
      <c r="R33" s="45">
        <v>4.0000001899898054E-7</v>
      </c>
      <c r="S33" s="45">
        <v>80.030135600000037</v>
      </c>
      <c r="T33" s="45">
        <v>27.962753300000099</v>
      </c>
      <c r="U33" s="45">
        <v>-72.711796800000016</v>
      </c>
      <c r="V33" s="45">
        <v>100.6989243999999</v>
      </c>
      <c r="W33" s="45">
        <v>76.262075500000009</v>
      </c>
      <c r="X33" s="45">
        <v>-77.657868400000012</v>
      </c>
      <c r="Y33" s="40">
        <v>440.16009979999995</v>
      </c>
      <c r="Z33" s="152">
        <f t="shared" si="8"/>
        <v>129.32865329999987</v>
      </c>
      <c r="AA33" s="148"/>
      <c r="AB33" s="173">
        <v>-126.84218449999997</v>
      </c>
      <c r="AC33" s="45">
        <v>-56.022944100000025</v>
      </c>
      <c r="AD33" s="45">
        <v>160.06780619999998</v>
      </c>
      <c r="AE33" s="45">
        <v>9.2684248000000071</v>
      </c>
      <c r="AF33" s="45">
        <v>-310.2941067000001</v>
      </c>
      <c r="AG33" s="45">
        <v>-179.2297461</v>
      </c>
      <c r="AH33" s="45">
        <v>28.63654010000004</v>
      </c>
      <c r="AI33" s="45">
        <v>50.501614700000033</v>
      </c>
      <c r="AJ33" s="45">
        <v>139.45557109999993</v>
      </c>
      <c r="AK33" s="45">
        <v>82.959981800000008</v>
      </c>
      <c r="AL33" s="45">
        <v>-44.23448949999991</v>
      </c>
      <c r="AM33" s="45">
        <v>78.889387800000023</v>
      </c>
      <c r="AN33" s="45">
        <v>194.6642023</v>
      </c>
      <c r="AO33" s="45">
        <v>-43.675311700000023</v>
      </c>
      <c r="AP33" s="45">
        <v>7.4315239999999756</v>
      </c>
      <c r="AQ33" s="45">
        <v>61.175102000000017</v>
      </c>
      <c r="AR33" s="45">
        <v>128.57242550000001</v>
      </c>
      <c r="AS33" s="45">
        <v>134.80880700000003</v>
      </c>
      <c r="AT33" s="45">
        <v>-4.3199057000000032</v>
      </c>
      <c r="AU33" s="152">
        <f t="shared" si="9"/>
        <v>311.81269900000007</v>
      </c>
      <c r="AV33" s="148"/>
      <c r="AW33" s="173">
        <v>-29.663999999999998</v>
      </c>
      <c r="AX33" s="45">
        <v>-2.0000000222353265E-7</v>
      </c>
      <c r="AY33" s="45">
        <v>353.60758820000001</v>
      </c>
      <c r="AZ33" s="45">
        <v>-179.48290549999984</v>
      </c>
      <c r="BA33" s="45">
        <v>269.34610039999978</v>
      </c>
      <c r="BB33" s="45">
        <v>20.459974799999863</v>
      </c>
      <c r="BC33" s="45">
        <v>-44.589978699999889</v>
      </c>
      <c r="BD33" s="45">
        <v>195.86994279999993</v>
      </c>
      <c r="BE33" s="45">
        <v>-224.59935459999991</v>
      </c>
      <c r="BF33" s="45">
        <v>-266.52654519999982</v>
      </c>
      <c r="BG33" s="45">
        <v>43.87760279999992</v>
      </c>
      <c r="BH33" s="45">
        <v>210.8310381</v>
      </c>
      <c r="BI33" s="45">
        <v>-120.81620320000003</v>
      </c>
      <c r="BJ33" s="45">
        <v>-527.56052190000014</v>
      </c>
      <c r="BK33" s="45">
        <v>852.58701389999999</v>
      </c>
      <c r="BL33" s="45">
        <v>-412.7382917000001</v>
      </c>
      <c r="BM33" s="45">
        <v>-167.28230060000001</v>
      </c>
      <c r="BN33" s="45">
        <v>-198.41288529999997</v>
      </c>
      <c r="BO33" s="45">
        <v>-1520.9817320586051</v>
      </c>
      <c r="BP33" s="45">
        <v>1123.7571088312877</v>
      </c>
      <c r="BQ33" s="45">
        <v>541.36372718006533</v>
      </c>
      <c r="BR33" s="45">
        <v>1177.4030328977187</v>
      </c>
      <c r="BS33" s="152">
        <f t="shared" si="13"/>
        <v>1096.4484109504665</v>
      </c>
      <c r="BT33" s="148"/>
      <c r="BU33" s="173">
        <v>94.695915300000038</v>
      </c>
      <c r="BV33" s="45">
        <v>-147.67725297656756</v>
      </c>
      <c r="BW33" s="45">
        <v>-100.00092355813148</v>
      </c>
      <c r="BX33" s="45">
        <v>-317.09524830233175</v>
      </c>
      <c r="BY33" s="45">
        <v>-49.799261390458597</v>
      </c>
      <c r="BZ33" s="45">
        <v>-24.167728092865993</v>
      </c>
      <c r="CA33" s="45">
        <v>-204.65090070248019</v>
      </c>
      <c r="CB33" s="45">
        <v>182.09046150240789</v>
      </c>
      <c r="CC33" s="45">
        <v>40.499355735143524</v>
      </c>
      <c r="CD33" s="45">
        <v>-127.89209562392907</v>
      </c>
      <c r="CE33" s="45">
        <v>116.64827501865066</v>
      </c>
      <c r="CF33" s="45">
        <v>210.67959359967801</v>
      </c>
      <c r="CG33" s="45">
        <v>2.9175550312245107</v>
      </c>
      <c r="CH33" s="45">
        <v>53.234488597988381</v>
      </c>
      <c r="CI33" s="45">
        <v>230.54153947296871</v>
      </c>
      <c r="CJ33" s="45">
        <v>104.07567866619851</v>
      </c>
      <c r="CK33" s="45">
        <v>246.67439132415035</v>
      </c>
      <c r="CL33" s="45">
        <v>330.86552913630533</v>
      </c>
      <c r="CM33" s="45">
        <v>-420.54434613037483</v>
      </c>
      <c r="CN33" s="45">
        <v>1229.1673543744585</v>
      </c>
      <c r="CO33" s="152">
        <f t="shared" si="10"/>
        <v>1450.262380982035</v>
      </c>
      <c r="CP33" s="148"/>
      <c r="CQ33" s="173">
        <v>373.21258640000002</v>
      </c>
      <c r="CR33" s="45">
        <v>571.30582589999983</v>
      </c>
      <c r="CS33" s="45">
        <v>-273.17229325552466</v>
      </c>
      <c r="CT33" s="45">
        <v>246.55812211832506</v>
      </c>
      <c r="CU33" s="45">
        <v>1198.5926972203717</v>
      </c>
      <c r="CV33" s="45">
        <v>-254.12023756687489</v>
      </c>
      <c r="CW33" s="45">
        <v>504.3787066252508</v>
      </c>
      <c r="CX33" s="45">
        <v>-870.60605137430127</v>
      </c>
      <c r="CY33" s="45">
        <v>448.89719115585348</v>
      </c>
      <c r="CZ33" s="45">
        <v>-867.20978092947871</v>
      </c>
      <c r="DA33" s="45">
        <v>-1313.4842374883835</v>
      </c>
      <c r="DB33" s="45">
        <v>314.9052869350873</v>
      </c>
      <c r="DC33" s="45">
        <v>116.77798715906629</v>
      </c>
      <c r="DD33" s="45">
        <v>-66.148876829281988</v>
      </c>
      <c r="DE33" s="45">
        <v>378.82743805909774</v>
      </c>
      <c r="DF33" s="45">
        <v>-186.72494289433652</v>
      </c>
      <c r="DG33" s="45">
        <v>7.3780950548819773</v>
      </c>
      <c r="DH33" s="45">
        <v>315.73663794135012</v>
      </c>
      <c r="DI33" s="45">
        <v>176.1075624443838</v>
      </c>
      <c r="DJ33" s="45">
        <v>1830.7045455851753</v>
      </c>
      <c r="DK33" s="45">
        <v>-742.86431116295262</v>
      </c>
      <c r="DL33" s="45">
        <v>-91.140431641838234</v>
      </c>
      <c r="DM33" s="152">
        <f t="shared" si="11"/>
        <v>1817.911519455871</v>
      </c>
      <c r="DN33" s="148"/>
      <c r="DO33" s="181">
        <v>149.09495040000002</v>
      </c>
      <c r="DP33" s="148">
        <v>-172.34087939999986</v>
      </c>
      <c r="DQ33" s="148">
        <v>-499.15670213849091</v>
      </c>
      <c r="DR33" s="148">
        <v>-144.30495585039139</v>
      </c>
      <c r="DS33" s="148">
        <v>-16.101717665415453</v>
      </c>
      <c r="DT33" s="148">
        <v>-58.105039875485666</v>
      </c>
      <c r="DU33" s="148">
        <v>76.3025504430789</v>
      </c>
      <c r="DV33" s="148">
        <v>-26.925394396525625</v>
      </c>
      <c r="DW33" s="148">
        <v>4.1523855196137083</v>
      </c>
      <c r="DX33" s="148">
        <v>411.64810299239542</v>
      </c>
      <c r="DY33" s="148">
        <v>-102.58594820945363</v>
      </c>
      <c r="DZ33" s="148">
        <v>395.5648443320577</v>
      </c>
      <c r="EA33" s="148">
        <v>-361.98708965182942</v>
      </c>
      <c r="EB33" s="148">
        <v>1446.4623875267851</v>
      </c>
      <c r="EC33" s="148">
        <v>-86.764744943130708</v>
      </c>
      <c r="ED33" s="148">
        <v>21.234230861550149</v>
      </c>
      <c r="EE33" s="148">
        <v>1246.0842419600112</v>
      </c>
      <c r="EF33" s="148">
        <v>205.89705135826142</v>
      </c>
      <c r="EG33" s="148">
        <v>1546.4246991244108</v>
      </c>
      <c r="EH33" s="148">
        <v>-107.77686696732469</v>
      </c>
      <c r="EI33" s="148">
        <v>508.02449724580151</v>
      </c>
      <c r="EJ33" s="152">
        <v>4434.8406026659177</v>
      </c>
      <c r="EK33" s="148"/>
      <c r="EL33" s="152">
        <f t="shared" si="12"/>
        <v>9240.6042663542903</v>
      </c>
    </row>
    <row r="34" spans="2:142" ht="15" hidden="1">
      <c r="B34" s="37" t="s">
        <v>122</v>
      </c>
      <c r="C34" s="38" t="s">
        <v>117</v>
      </c>
      <c r="D34" s="46"/>
      <c r="E34" s="45"/>
      <c r="F34" s="45"/>
      <c r="G34" s="45">
        <v>120</v>
      </c>
      <c r="H34" s="45">
        <v>82</v>
      </c>
      <c r="I34" s="45">
        <v>119.46958729999979</v>
      </c>
      <c r="J34" s="45">
        <v>36.315228200000014</v>
      </c>
      <c r="K34" s="45">
        <v>-192.7473389000001</v>
      </c>
      <c r="L34" s="45">
        <v>-117.17369979999994</v>
      </c>
      <c r="M34" s="45">
        <v>-65.850485199999994</v>
      </c>
      <c r="N34" s="45">
        <v>-102.97767590000004</v>
      </c>
      <c r="O34" s="45">
        <v>99.76581210000009</v>
      </c>
      <c r="P34" s="45">
        <v>0</v>
      </c>
      <c r="Q34" s="45">
        <v>0</v>
      </c>
      <c r="R34" s="45">
        <v>0</v>
      </c>
      <c r="S34" s="45">
        <v>9.9999946542084223E-8</v>
      </c>
      <c r="T34" s="45">
        <v>-9.9999946542084223E-8</v>
      </c>
      <c r="U34" s="45">
        <v>-23.772363500000093</v>
      </c>
      <c r="V34" s="45">
        <v>5.8731721000000832</v>
      </c>
      <c r="W34" s="45">
        <v>187.02633470000001</v>
      </c>
      <c r="X34" s="45">
        <v>0</v>
      </c>
      <c r="Y34" s="40">
        <v>0</v>
      </c>
      <c r="Z34" s="152">
        <f t="shared" si="8"/>
        <v>147.92857109999983</v>
      </c>
      <c r="AA34" s="148"/>
      <c r="AB34" s="173">
        <v>0</v>
      </c>
      <c r="AC34" s="45">
        <v>0</v>
      </c>
      <c r="AD34" s="45">
        <v>0</v>
      </c>
      <c r="AE34" s="45">
        <v>0</v>
      </c>
      <c r="AF34" s="45">
        <v>0</v>
      </c>
      <c r="AG34" s="45">
        <v>0</v>
      </c>
      <c r="AH34" s="45">
        <v>0</v>
      </c>
      <c r="AI34" s="45">
        <v>0</v>
      </c>
      <c r="AJ34" s="45">
        <v>0</v>
      </c>
      <c r="AK34" s="45">
        <v>0</v>
      </c>
      <c r="AL34" s="45">
        <v>0</v>
      </c>
      <c r="AM34" s="45">
        <v>0</v>
      </c>
      <c r="AN34" s="45">
        <v>0</v>
      </c>
      <c r="AO34" s="45">
        <v>0</v>
      </c>
      <c r="AP34" s="45">
        <v>0</v>
      </c>
      <c r="AQ34" s="45">
        <v>0</v>
      </c>
      <c r="AR34" s="45">
        <v>0</v>
      </c>
      <c r="AS34" s="45">
        <v>0</v>
      </c>
      <c r="AT34" s="45">
        <v>0</v>
      </c>
      <c r="AU34" s="152">
        <f t="shared" si="9"/>
        <v>0</v>
      </c>
      <c r="AV34" s="148"/>
      <c r="AW34" s="173">
        <v>0</v>
      </c>
      <c r="AX34" s="45">
        <v>0</v>
      </c>
      <c r="AY34" s="45">
        <v>0</v>
      </c>
      <c r="AZ34" s="45">
        <v>0</v>
      </c>
      <c r="BA34" s="45">
        <v>0</v>
      </c>
      <c r="BB34" s="45">
        <v>0</v>
      </c>
      <c r="BC34" s="45">
        <v>0</v>
      </c>
      <c r="BD34" s="45">
        <v>0</v>
      </c>
      <c r="BE34" s="45">
        <v>0</v>
      </c>
      <c r="BF34" s="45">
        <v>0</v>
      </c>
      <c r="BG34" s="45">
        <v>0</v>
      </c>
      <c r="BH34" s="45">
        <v>0</v>
      </c>
      <c r="BI34" s="45">
        <v>0</v>
      </c>
      <c r="BJ34" s="45">
        <v>0</v>
      </c>
      <c r="BK34" s="45">
        <v>0</v>
      </c>
      <c r="BL34" s="45">
        <v>0</v>
      </c>
      <c r="BM34" s="45">
        <v>0</v>
      </c>
      <c r="BN34" s="45">
        <v>0</v>
      </c>
      <c r="BO34" s="45">
        <v>0</v>
      </c>
      <c r="BP34" s="45">
        <v>0</v>
      </c>
      <c r="BQ34" s="45">
        <v>0</v>
      </c>
      <c r="BR34" s="45">
        <v>0</v>
      </c>
      <c r="BS34" s="152">
        <f t="shared" si="13"/>
        <v>0</v>
      </c>
      <c r="BT34" s="148"/>
      <c r="BU34" s="173">
        <v>0</v>
      </c>
      <c r="BV34" s="45">
        <v>0</v>
      </c>
      <c r="BW34" s="45">
        <v>0</v>
      </c>
      <c r="BX34" s="45">
        <v>0</v>
      </c>
      <c r="BY34" s="45">
        <v>0</v>
      </c>
      <c r="BZ34" s="45">
        <v>0</v>
      </c>
      <c r="CA34" s="45">
        <v>0</v>
      </c>
      <c r="CB34" s="45">
        <v>0</v>
      </c>
      <c r="CC34" s="45">
        <v>0</v>
      </c>
      <c r="CD34" s="45">
        <v>0</v>
      </c>
      <c r="CE34" s="45">
        <v>0</v>
      </c>
      <c r="CF34" s="45">
        <v>0</v>
      </c>
      <c r="CG34" s="45">
        <v>0</v>
      </c>
      <c r="CH34" s="45">
        <v>0</v>
      </c>
      <c r="CI34" s="45">
        <v>0</v>
      </c>
      <c r="CJ34" s="45">
        <v>0</v>
      </c>
      <c r="CK34" s="45">
        <v>0</v>
      </c>
      <c r="CL34" s="45">
        <v>0</v>
      </c>
      <c r="CM34" s="45">
        <v>0</v>
      </c>
      <c r="CN34" s="45">
        <v>0</v>
      </c>
      <c r="CO34" s="152">
        <f t="shared" si="10"/>
        <v>0</v>
      </c>
      <c r="CP34" s="148"/>
      <c r="CQ34" s="173">
        <v>0</v>
      </c>
      <c r="CR34" s="45">
        <v>0</v>
      </c>
      <c r="CS34" s="45">
        <v>0</v>
      </c>
      <c r="CT34" s="45">
        <v>0</v>
      </c>
      <c r="CU34" s="45">
        <v>0</v>
      </c>
      <c r="CV34" s="45">
        <v>0</v>
      </c>
      <c r="CW34" s="45">
        <v>0</v>
      </c>
      <c r="CX34" s="45">
        <v>0</v>
      </c>
      <c r="CY34" s="45">
        <v>0</v>
      </c>
      <c r="CZ34" s="45">
        <v>0</v>
      </c>
      <c r="DA34" s="45">
        <v>0</v>
      </c>
      <c r="DB34" s="45">
        <v>0</v>
      </c>
      <c r="DC34" s="45">
        <v>0</v>
      </c>
      <c r="DD34" s="45">
        <v>0</v>
      </c>
      <c r="DE34" s="45">
        <v>0</v>
      </c>
      <c r="DF34" s="45">
        <v>0</v>
      </c>
      <c r="DG34" s="45">
        <v>0</v>
      </c>
      <c r="DH34" s="45">
        <v>0</v>
      </c>
      <c r="DI34" s="45">
        <v>0</v>
      </c>
      <c r="DJ34" s="45">
        <v>0</v>
      </c>
      <c r="DK34" s="45">
        <v>0</v>
      </c>
      <c r="DL34" s="45">
        <v>0</v>
      </c>
      <c r="DM34" s="152">
        <f t="shared" si="11"/>
        <v>0</v>
      </c>
      <c r="DN34" s="148"/>
      <c r="DO34" s="181">
        <v>0</v>
      </c>
      <c r="DP34" s="148">
        <v>0</v>
      </c>
      <c r="DQ34" s="148">
        <v>0</v>
      </c>
      <c r="DR34" s="148">
        <v>0</v>
      </c>
      <c r="DS34" s="148">
        <v>0</v>
      </c>
      <c r="DT34" s="148">
        <v>0</v>
      </c>
      <c r="DU34" s="148">
        <v>0</v>
      </c>
      <c r="DV34" s="148">
        <v>0</v>
      </c>
      <c r="DW34" s="148">
        <v>0</v>
      </c>
      <c r="DX34" s="148">
        <v>0</v>
      </c>
      <c r="DY34" s="148">
        <v>0</v>
      </c>
      <c r="DZ34" s="148">
        <v>0</v>
      </c>
      <c r="EA34" s="148">
        <v>0</v>
      </c>
      <c r="EB34" s="148">
        <v>0</v>
      </c>
      <c r="EC34" s="148">
        <v>0</v>
      </c>
      <c r="ED34" s="148">
        <v>0</v>
      </c>
      <c r="EE34" s="148">
        <v>0</v>
      </c>
      <c r="EF34" s="148">
        <v>0</v>
      </c>
      <c r="EG34" s="148">
        <v>0</v>
      </c>
      <c r="EH34" s="148">
        <v>0</v>
      </c>
      <c r="EI34" s="148">
        <v>0</v>
      </c>
      <c r="EJ34" s="152">
        <v>0</v>
      </c>
      <c r="EK34" s="148"/>
      <c r="EL34" s="152">
        <f t="shared" si="12"/>
        <v>147.92857109999983</v>
      </c>
    </row>
    <row r="35" spans="2:142" ht="15">
      <c r="B35" s="37" t="s">
        <v>121</v>
      </c>
      <c r="C35" s="38" t="s">
        <v>118</v>
      </c>
      <c r="D35" s="46"/>
      <c r="E35" s="45"/>
      <c r="F35" s="45"/>
      <c r="G35" s="45"/>
      <c r="H35" s="45">
        <v>0</v>
      </c>
      <c r="I35" s="45">
        <v>0</v>
      </c>
      <c r="J35" s="45">
        <v>0</v>
      </c>
      <c r="K35" s="45">
        <v>0</v>
      </c>
      <c r="L35" s="45">
        <v>-12.8352641</v>
      </c>
      <c r="M35" s="45">
        <v>-32.932591800000004</v>
      </c>
      <c r="N35" s="45">
        <v>-51.488837999999994</v>
      </c>
      <c r="O35" s="45">
        <v>-79.294289200000009</v>
      </c>
      <c r="P35" s="45">
        <v>0</v>
      </c>
      <c r="Q35" s="45">
        <v>0</v>
      </c>
      <c r="R35" s="45">
        <v>1.7470939000000363</v>
      </c>
      <c r="S35" s="45">
        <v>-4.1937187999999734</v>
      </c>
      <c r="T35" s="45">
        <v>0</v>
      </c>
      <c r="U35" s="45">
        <v>-2.0975616000000157</v>
      </c>
      <c r="V35" s="45">
        <v>4.8949696000000111</v>
      </c>
      <c r="W35" s="45">
        <v>-1.0000000474974514E-7</v>
      </c>
      <c r="X35" s="45">
        <v>7.3279864999999988</v>
      </c>
      <c r="Y35" s="40">
        <v>0</v>
      </c>
      <c r="Z35" s="152">
        <f t="shared" si="8"/>
        <v>-168.8722135999999</v>
      </c>
      <c r="AA35" s="148"/>
      <c r="AB35" s="173">
        <v>18.5199815</v>
      </c>
      <c r="AC35" s="45">
        <v>1.0000000111176633E-7</v>
      </c>
      <c r="AD35" s="45">
        <v>4.6327955000000003</v>
      </c>
      <c r="AE35" s="45">
        <v>-1.0000000111176633E-7</v>
      </c>
      <c r="AF35" s="45">
        <v>0</v>
      </c>
      <c r="AG35" s="45">
        <v>1.0000000111176633E-7</v>
      </c>
      <c r="AH35" s="45">
        <v>9.999999747378752E-8</v>
      </c>
      <c r="AI35" s="45">
        <v>0</v>
      </c>
      <c r="AJ35" s="45">
        <v>1.0000000111176633E-7</v>
      </c>
      <c r="AK35" s="45">
        <v>1.0000000111176633E-7</v>
      </c>
      <c r="AL35" s="45">
        <v>0</v>
      </c>
      <c r="AM35" s="45">
        <v>0</v>
      </c>
      <c r="AN35" s="45">
        <v>-1.0000000111176633E-7</v>
      </c>
      <c r="AO35" s="45">
        <v>0</v>
      </c>
      <c r="AP35" s="45">
        <v>-1.9999999858555383E-7</v>
      </c>
      <c r="AQ35" s="45">
        <v>9.999999747378752E-8</v>
      </c>
      <c r="AR35" s="45">
        <v>-0.14924169999999867</v>
      </c>
      <c r="AS35" s="45">
        <v>-13.581013800000001</v>
      </c>
      <c r="AT35" s="45">
        <v>10.004264000000017</v>
      </c>
      <c r="AU35" s="152">
        <f t="shared" si="9"/>
        <v>19.426785700000018</v>
      </c>
      <c r="AV35" s="148"/>
      <c r="AW35" s="173">
        <v>7.4655757000000005</v>
      </c>
      <c r="AX35" s="45">
        <v>0</v>
      </c>
      <c r="AY35" s="45">
        <v>3.3468468674735883</v>
      </c>
      <c r="AZ35" s="45">
        <v>116.93700760933365</v>
      </c>
      <c r="BA35" s="45">
        <v>-143.80582020262918</v>
      </c>
      <c r="BB35" s="45">
        <v>-17.104048805496245</v>
      </c>
      <c r="BC35" s="45">
        <v>-4.4299133046817589</v>
      </c>
      <c r="BD35" s="45">
        <v>72.589024655152173</v>
      </c>
      <c r="BE35" s="45">
        <v>18.127397186449652</v>
      </c>
      <c r="BF35" s="45">
        <v>-1.1408782572293634</v>
      </c>
      <c r="BG35" s="45">
        <v>-29.725569518470859</v>
      </c>
      <c r="BH35" s="45">
        <v>-11.854570162149882</v>
      </c>
      <c r="BI35" s="45">
        <v>-6.3914348000000016</v>
      </c>
      <c r="BJ35" s="45">
        <v>-99.406594710749459</v>
      </c>
      <c r="BK35" s="45">
        <v>138.63173347570023</v>
      </c>
      <c r="BL35" s="45">
        <v>-102.4566502</v>
      </c>
      <c r="BM35" s="45">
        <v>-17.885385572823619</v>
      </c>
      <c r="BN35" s="45">
        <v>-30.531167027100643</v>
      </c>
      <c r="BO35" s="45">
        <v>-198.34563871074945</v>
      </c>
      <c r="BP35" s="45">
        <v>254.21346375246029</v>
      </c>
      <c r="BQ35" s="45">
        <v>191.76753687168809</v>
      </c>
      <c r="BR35" s="45">
        <v>49.860495139061399</v>
      </c>
      <c r="BS35" s="152">
        <f t="shared" si="13"/>
        <v>189.86140998523859</v>
      </c>
      <c r="BT35" s="148"/>
      <c r="BU35" s="173">
        <v>193.70547509999997</v>
      </c>
      <c r="BV35" s="45">
        <v>-0.71700889999999562</v>
      </c>
      <c r="BW35" s="45">
        <v>19.022766499542811</v>
      </c>
      <c r="BX35" s="45">
        <v>-176.9526218997714</v>
      </c>
      <c r="BY35" s="45">
        <v>30.873839257266944</v>
      </c>
      <c r="BZ35" s="45">
        <v>-48.04545199999999</v>
      </c>
      <c r="CA35" s="45">
        <v>-45.700441097485474</v>
      </c>
      <c r="CB35" s="45">
        <v>204.79443394364742</v>
      </c>
      <c r="CC35" s="45">
        <v>-18.733355002285929</v>
      </c>
      <c r="CD35" s="45">
        <v>-88.434137095885347</v>
      </c>
      <c r="CE35" s="45">
        <v>164.23948949771412</v>
      </c>
      <c r="CF35" s="45">
        <v>48.945082400228593</v>
      </c>
      <c r="CG35" s="45">
        <v>0.4082812999999979</v>
      </c>
      <c r="CH35" s="45">
        <v>37.043352700228589</v>
      </c>
      <c r="CI35" s="45">
        <v>-38.570488518973171</v>
      </c>
      <c r="CJ35" s="45">
        <v>33.486291692685022</v>
      </c>
      <c r="CK35" s="45">
        <v>39.553425298857029</v>
      </c>
      <c r="CL35" s="45">
        <v>-32.899585830631359</v>
      </c>
      <c r="CM35" s="45">
        <v>22.478491940232246</v>
      </c>
      <c r="CN35" s="45">
        <v>79.999088385827307</v>
      </c>
      <c r="CO35" s="152">
        <f t="shared" si="10"/>
        <v>424.4969276711974</v>
      </c>
      <c r="CP35" s="148"/>
      <c r="CQ35" s="173">
        <v>21.337209800000018</v>
      </c>
      <c r="CR35" s="45">
        <v>-69.02</v>
      </c>
      <c r="CS35" s="45">
        <v>0.35824604741546473</v>
      </c>
      <c r="CT35" s="45">
        <v>-3.23</v>
      </c>
      <c r="CU35" s="45">
        <v>15.365</v>
      </c>
      <c r="CV35" s="45">
        <v>1.3159999999999883</v>
      </c>
      <c r="CW35" s="45">
        <v>-4.6613027248736882</v>
      </c>
      <c r="CX35" s="45">
        <v>-59.503473417528191</v>
      </c>
      <c r="CY35" s="45">
        <v>136.40254668577535</v>
      </c>
      <c r="CZ35" s="45">
        <v>-195.30291790000001</v>
      </c>
      <c r="DA35" s="45">
        <v>-378.9636215000001</v>
      </c>
      <c r="DB35" s="45">
        <v>516.77858371422462</v>
      </c>
      <c r="DC35" s="45">
        <v>83.474716679984439</v>
      </c>
      <c r="DD35" s="45">
        <v>-56.158508499999989</v>
      </c>
      <c r="DE35" s="45">
        <v>136.05269699999999</v>
      </c>
      <c r="DF35" s="45">
        <v>-27.891693584492824</v>
      </c>
      <c r="DG35" s="45">
        <v>26.013885120015566</v>
      </c>
      <c r="DH35" s="45">
        <v>25.84012477998445</v>
      </c>
      <c r="DI35" s="45">
        <v>60.204110700000001</v>
      </c>
      <c r="DJ35" s="45">
        <v>125.93123720000004</v>
      </c>
      <c r="DK35" s="45">
        <v>-173.18913650000002</v>
      </c>
      <c r="DL35" s="45">
        <v>171.55682480000004</v>
      </c>
      <c r="DM35" s="152">
        <f t="shared" si="11"/>
        <v>352.71052840050515</v>
      </c>
      <c r="DN35" s="148"/>
      <c r="DO35" s="181">
        <v>-62.613008499999978</v>
      </c>
      <c r="DP35" s="148">
        <v>-186.12887240000003</v>
      </c>
      <c r="DQ35" s="148">
        <v>252.90189239999998</v>
      </c>
      <c r="DR35" s="148">
        <v>145.38073689999999</v>
      </c>
      <c r="DS35" s="148">
        <v>11.001908966666674</v>
      </c>
      <c r="DT35" s="148">
        <v>0.97381563333333632</v>
      </c>
      <c r="DU35" s="148">
        <v>-13.923022299999978</v>
      </c>
      <c r="DV35" s="148">
        <v>8.2085272666666516</v>
      </c>
      <c r="DW35" s="148">
        <v>113.36986923333336</v>
      </c>
      <c r="DX35" s="148">
        <v>54.43025153333339</v>
      </c>
      <c r="DY35" s="148">
        <v>71.892630100000005</v>
      </c>
      <c r="DZ35" s="148">
        <v>12.993521633333346</v>
      </c>
      <c r="EA35" s="148">
        <v>-30.269571966666653</v>
      </c>
      <c r="EB35" s="148">
        <v>162.54378429999997</v>
      </c>
      <c r="EC35" s="148">
        <v>6.783304000003997</v>
      </c>
      <c r="ED35" s="148">
        <v>11.880757733337408</v>
      </c>
      <c r="EE35" s="148">
        <v>115.69953246669121</v>
      </c>
      <c r="EF35" s="148">
        <v>75.040031066703875</v>
      </c>
      <c r="EG35" s="148">
        <v>312.60056059997862</v>
      </c>
      <c r="EH35" s="148">
        <v>22.400109066657627</v>
      </c>
      <c r="EI35" s="148">
        <v>190.16581793329399</v>
      </c>
      <c r="EJ35" s="152">
        <v>1275.3325756666666</v>
      </c>
      <c r="EK35" s="148"/>
      <c r="EL35" s="152">
        <f t="shared" si="12"/>
        <v>2092.9560138236079</v>
      </c>
    </row>
    <row r="36" spans="2:142" ht="15">
      <c r="B36" s="37" t="s">
        <v>53</v>
      </c>
      <c r="C36" s="38" t="s">
        <v>134</v>
      </c>
      <c r="D36" s="46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45"/>
      <c r="Y36" s="40"/>
      <c r="Z36" s="152">
        <f t="shared" si="8"/>
        <v>0</v>
      </c>
      <c r="AA36" s="148"/>
      <c r="AB36" s="173"/>
      <c r="AC36" s="45"/>
      <c r="AD36" s="45"/>
      <c r="AE36" s="45"/>
      <c r="AF36" s="45"/>
      <c r="AG36" s="45"/>
      <c r="AH36" s="45"/>
      <c r="AI36" s="45"/>
      <c r="AJ36" s="45"/>
      <c r="AK36" s="45"/>
      <c r="AL36" s="45"/>
      <c r="AM36" s="45"/>
      <c r="AN36" s="45"/>
      <c r="AO36" s="45"/>
      <c r="AP36" s="45"/>
      <c r="AQ36" s="45"/>
      <c r="AR36" s="45"/>
      <c r="AS36" s="45"/>
      <c r="AT36" s="45"/>
      <c r="AU36" s="152">
        <f t="shared" si="9"/>
        <v>0</v>
      </c>
      <c r="AV36" s="148"/>
      <c r="AW36" s="173">
        <v>-9.92</v>
      </c>
      <c r="AX36" s="45"/>
      <c r="AY36" s="45">
        <v>-130.64990790631964</v>
      </c>
      <c r="AZ36" s="45">
        <v>82.286774179054305</v>
      </c>
      <c r="BA36" s="45">
        <v>-66.034128007810565</v>
      </c>
      <c r="BB36" s="45">
        <v>-71.486825434504212</v>
      </c>
      <c r="BC36" s="45">
        <v>7.8044986383704753</v>
      </c>
      <c r="BD36" s="45">
        <v>-688.25515648237263</v>
      </c>
      <c r="BE36" s="45">
        <v>-42.786464484818495</v>
      </c>
      <c r="BF36" s="45">
        <v>-1.9053397426951477</v>
      </c>
      <c r="BG36" s="45">
        <v>-13.7226767548871</v>
      </c>
      <c r="BH36" s="45">
        <v>29.737103249298848</v>
      </c>
      <c r="BI36" s="45">
        <v>0.90497968549325414</v>
      </c>
      <c r="BJ36" s="45">
        <v>9.7868734034431135</v>
      </c>
      <c r="BK36" s="45">
        <v>-93.544056595945818</v>
      </c>
      <c r="BL36" s="45">
        <v>24.98288534664017</v>
      </c>
      <c r="BM36" s="45">
        <v>32.915277576903542</v>
      </c>
      <c r="BN36" s="45">
        <v>52.350403815128729</v>
      </c>
      <c r="BO36" s="45">
        <v>86.565449548419281</v>
      </c>
      <c r="BP36" s="45">
        <v>-57.311922106031318</v>
      </c>
      <c r="BQ36" s="45">
        <v>48.233080158146414</v>
      </c>
      <c r="BR36" s="45">
        <v>235.74070366089174</v>
      </c>
      <c r="BS36" s="152">
        <f t="shared" si="13"/>
        <v>-564.30844825359475</v>
      </c>
      <c r="BT36" s="148"/>
      <c r="BU36" s="173">
        <v>-564.84074923998037</v>
      </c>
      <c r="BV36" s="45">
        <v>321.68491583179843</v>
      </c>
      <c r="BW36" s="45">
        <v>41.978009861730492</v>
      </c>
      <c r="BX36" s="45">
        <v>-79.993819104632678</v>
      </c>
      <c r="BY36" s="45">
        <v>-217.62153339618698</v>
      </c>
      <c r="BZ36" s="45">
        <v>114.8418148805855</v>
      </c>
      <c r="CA36" s="45">
        <v>-63.466334504594577</v>
      </c>
      <c r="CB36" s="45">
        <v>38.563716116388314</v>
      </c>
      <c r="CC36" s="45">
        <v>106.28980902387812</v>
      </c>
      <c r="CD36" s="45">
        <v>-151.74546550447801</v>
      </c>
      <c r="CE36" s="45">
        <v>184.11896106176465</v>
      </c>
      <c r="CF36" s="45">
        <v>-12.12237304303574</v>
      </c>
      <c r="CG36" s="45">
        <v>41.887133109512433</v>
      </c>
      <c r="CH36" s="45">
        <v>58.183684123030005</v>
      </c>
      <c r="CI36" s="45">
        <v>-25.292791649778462</v>
      </c>
      <c r="CJ36" s="45">
        <v>33.971458645989735</v>
      </c>
      <c r="CK36" s="45">
        <v>162.07864098236428</v>
      </c>
      <c r="CL36" s="45">
        <v>-144.09940749332142</v>
      </c>
      <c r="CM36" s="45">
        <v>-88.653033938661153</v>
      </c>
      <c r="CN36" s="45">
        <v>146.72503030479828</v>
      </c>
      <c r="CO36" s="152">
        <f t="shared" si="10"/>
        <v>-97.512333932829108</v>
      </c>
      <c r="CP36" s="148"/>
      <c r="CQ36" s="173">
        <v>13.096026200012647</v>
      </c>
      <c r="CR36" s="45">
        <v>-570.04314680001289</v>
      </c>
      <c r="CS36" s="45">
        <v>-0.85539665767213557</v>
      </c>
      <c r="CT36" s="45">
        <v>-48.149159375315364</v>
      </c>
      <c r="CU36" s="45">
        <v>93.564352838731438</v>
      </c>
      <c r="CV36" s="45">
        <v>0</v>
      </c>
      <c r="CW36" s="45">
        <v>0</v>
      </c>
      <c r="CX36" s="45">
        <v>0</v>
      </c>
      <c r="CY36" s="45">
        <v>0</v>
      </c>
      <c r="CZ36" s="45">
        <v>0</v>
      </c>
      <c r="DA36" s="45">
        <v>0</v>
      </c>
      <c r="DB36" s="45">
        <v>0</v>
      </c>
      <c r="DC36" s="45">
        <v>0</v>
      </c>
      <c r="DD36" s="45">
        <v>0</v>
      </c>
      <c r="DE36" s="45">
        <v>0</v>
      </c>
      <c r="DF36" s="45">
        <v>0</v>
      </c>
      <c r="DG36" s="45">
        <v>0</v>
      </c>
      <c r="DH36" s="45">
        <v>0</v>
      </c>
      <c r="DI36" s="45">
        <v>0</v>
      </c>
      <c r="DJ36" s="45">
        <v>0</v>
      </c>
      <c r="DK36" s="45">
        <v>0</v>
      </c>
      <c r="DL36" s="45">
        <v>0</v>
      </c>
      <c r="DM36" s="152">
        <f t="shared" si="11"/>
        <v>-512.3873237942563</v>
      </c>
      <c r="DN36" s="148"/>
      <c r="DO36" s="181">
        <v>0</v>
      </c>
      <c r="DP36" s="148">
        <v>0</v>
      </c>
      <c r="DQ36" s="148">
        <v>0</v>
      </c>
      <c r="DR36" s="148">
        <v>0</v>
      </c>
      <c r="DS36" s="148">
        <v>0</v>
      </c>
      <c r="DT36" s="148">
        <v>0</v>
      </c>
      <c r="DU36" s="148">
        <v>0</v>
      </c>
      <c r="DV36" s="148">
        <v>0</v>
      </c>
      <c r="DW36" s="148">
        <v>0</v>
      </c>
      <c r="DX36" s="148">
        <v>0</v>
      </c>
      <c r="DY36" s="148">
        <v>0</v>
      </c>
      <c r="DZ36" s="148">
        <v>0</v>
      </c>
      <c r="EA36" s="148">
        <v>0</v>
      </c>
      <c r="EB36" s="148">
        <v>0</v>
      </c>
      <c r="EC36" s="148">
        <v>0</v>
      </c>
      <c r="ED36" s="148">
        <v>0</v>
      </c>
      <c r="EE36" s="148">
        <v>0</v>
      </c>
      <c r="EF36" s="148">
        <v>0</v>
      </c>
      <c r="EG36" s="148">
        <v>0</v>
      </c>
      <c r="EH36" s="148">
        <v>0</v>
      </c>
      <c r="EI36" s="148">
        <v>0</v>
      </c>
      <c r="EJ36" s="152">
        <v>0</v>
      </c>
      <c r="EK36" s="148"/>
      <c r="EL36" s="152">
        <f t="shared" si="12"/>
        <v>-1174.2081059806801</v>
      </c>
    </row>
    <row r="37" spans="2:142" ht="15">
      <c r="B37" s="37"/>
      <c r="C37" s="38" t="s">
        <v>135</v>
      </c>
      <c r="D37" s="46"/>
      <c r="E37" s="45">
        <f t="shared" ref="E37:Y37" si="14">E15+E17+E34+E26+E27+E25+E28</f>
        <v>-11593.932797599995</v>
      </c>
      <c r="F37" s="45">
        <f t="shared" si="14"/>
        <v>-834.63603530000171</v>
      </c>
      <c r="G37" s="45">
        <f t="shared" si="14"/>
        <v>9157.760186999998</v>
      </c>
      <c r="H37" s="45">
        <f t="shared" si="14"/>
        <v>3306.6234329000013</v>
      </c>
      <c r="I37" s="45">
        <f t="shared" si="14"/>
        <v>452.40069849999929</v>
      </c>
      <c r="J37" s="45">
        <f t="shared" si="14"/>
        <v>-661.48021760000029</v>
      </c>
      <c r="K37" s="45">
        <f t="shared" si="14"/>
        <v>-4545.4889685999997</v>
      </c>
      <c r="L37" s="45">
        <f t="shared" si="14"/>
        <v>-1115.7274724999952</v>
      </c>
      <c r="M37" s="45">
        <f t="shared" si="14"/>
        <v>-939.58462770000153</v>
      </c>
      <c r="N37" s="45">
        <f t="shared" si="14"/>
        <v>-712.82159709999792</v>
      </c>
      <c r="O37" s="45">
        <f t="shared" si="14"/>
        <v>-226.88948409999966</v>
      </c>
      <c r="P37" s="45">
        <f t="shared" si="14"/>
        <v>-821.27318890000208</v>
      </c>
      <c r="Q37" s="45">
        <f t="shared" si="14"/>
        <v>-383.63485430000168</v>
      </c>
      <c r="R37" s="45">
        <f t="shared" si="14"/>
        <v>-365.64391925512996</v>
      </c>
      <c r="S37" s="45">
        <f t="shared" si="14"/>
        <v>2255.8395668081912</v>
      </c>
      <c r="T37" s="45">
        <f t="shared" si="14"/>
        <v>739.35704734679075</v>
      </c>
      <c r="U37" s="45">
        <f t="shared" si="14"/>
        <v>1405.3435271746428</v>
      </c>
      <c r="V37" s="45">
        <f t="shared" si="14"/>
        <v>-714.28599643642383</v>
      </c>
      <c r="W37" s="45">
        <f t="shared" si="14"/>
        <v>-282.66326972738017</v>
      </c>
      <c r="X37" s="45">
        <f t="shared" si="14"/>
        <v>-683.80382073033604</v>
      </c>
      <c r="Y37" s="45">
        <f t="shared" si="14"/>
        <v>-716.65424299251436</v>
      </c>
      <c r="Z37" s="152">
        <f t="shared" si="8"/>
        <v>-7281.1960331121572</v>
      </c>
      <c r="AA37" s="148"/>
      <c r="AB37" s="173">
        <f t="shared" ref="AB37:AT37" si="15">AB15+AB17+AB34+AB26+AB27+AB25+AB28</f>
        <v>-1266.6913011429667</v>
      </c>
      <c r="AC37" s="45">
        <f t="shared" si="15"/>
        <v>-5906.9093217971995</v>
      </c>
      <c r="AD37" s="45">
        <f t="shared" si="15"/>
        <v>-694.73746128789844</v>
      </c>
      <c r="AE37" s="45">
        <f t="shared" si="15"/>
        <v>-274.34120099138926</v>
      </c>
      <c r="AF37" s="45">
        <f t="shared" si="15"/>
        <v>-1067.5399973511312</v>
      </c>
      <c r="AG37" s="45">
        <f t="shared" si="15"/>
        <v>-495.48507592143449</v>
      </c>
      <c r="AH37" s="45">
        <f t="shared" si="15"/>
        <v>-604.21879181340864</v>
      </c>
      <c r="AI37" s="45">
        <f t="shared" si="15"/>
        <v>79.033530339468967</v>
      </c>
      <c r="AJ37" s="45">
        <f t="shared" si="15"/>
        <v>-5485.8933415449428</v>
      </c>
      <c r="AK37" s="45">
        <f t="shared" si="15"/>
        <v>-709.33198408036003</v>
      </c>
      <c r="AL37" s="45">
        <f t="shared" si="15"/>
        <v>350.97959312372791</v>
      </c>
      <c r="AM37" s="45">
        <f t="shared" si="15"/>
        <v>-29.653347802456345</v>
      </c>
      <c r="AN37" s="45">
        <f t="shared" si="15"/>
        <v>-237.18131247566487</v>
      </c>
      <c r="AO37" s="45">
        <f t="shared" si="15"/>
        <v>-98.110272632902777</v>
      </c>
      <c r="AP37" s="45">
        <f t="shared" si="15"/>
        <v>110.66002840441656</v>
      </c>
      <c r="AQ37" s="45">
        <f t="shared" si="15"/>
        <v>141.27727695035463</v>
      </c>
      <c r="AR37" s="45">
        <f t="shared" si="15"/>
        <v>254.73033433000489</v>
      </c>
      <c r="AS37" s="45">
        <f t="shared" si="15"/>
        <v>-1498.5084583600026</v>
      </c>
      <c r="AT37" s="186">
        <f t="shared" si="15"/>
        <v>2583.3422566870727</v>
      </c>
      <c r="AU37" s="152">
        <f t="shared" si="9"/>
        <v>-14848.578847366716</v>
      </c>
      <c r="AV37" s="148"/>
      <c r="AW37" s="173">
        <f t="shared" ref="AW37:BR37" si="16">AW15+AW17+AW34+AW26+AW27+AW25+AW28</f>
        <v>661.4076656000002</v>
      </c>
      <c r="AX37" s="45">
        <f t="shared" si="16"/>
        <v>-111.44669729999998</v>
      </c>
      <c r="AY37" s="45">
        <f t="shared" si="16"/>
        <v>-1203.7513860374884</v>
      </c>
      <c r="AZ37" s="45">
        <f t="shared" si="16"/>
        <v>537.67028130832284</v>
      </c>
      <c r="BA37" s="45">
        <f t="shared" si="16"/>
        <v>-453.87708380028801</v>
      </c>
      <c r="BB37" s="45">
        <f t="shared" si="16"/>
        <v>335.74964445036062</v>
      </c>
      <c r="BC37" s="45">
        <f t="shared" si="16"/>
        <v>404.80530834349588</v>
      </c>
      <c r="BD37" s="45">
        <f t="shared" si="16"/>
        <v>917.18179800024711</v>
      </c>
      <c r="BE37" s="45">
        <f t="shared" si="16"/>
        <v>-287.59474788273212</v>
      </c>
      <c r="BF37" s="45">
        <f t="shared" si="16"/>
        <v>-660.44078391107473</v>
      </c>
      <c r="BG37" s="45">
        <f t="shared" si="16"/>
        <v>194.67103675131227</v>
      </c>
      <c r="BH37" s="45">
        <f t="shared" si="16"/>
        <v>170.3022758482864</v>
      </c>
      <c r="BI37" s="45">
        <f t="shared" si="16"/>
        <v>124.61975916713752</v>
      </c>
      <c r="BJ37" s="45">
        <f t="shared" si="16"/>
        <v>-427.0907262492118</v>
      </c>
      <c r="BK37" s="45">
        <f t="shared" si="16"/>
        <v>1704.3142247434528</v>
      </c>
      <c r="BL37" s="45">
        <f t="shared" si="16"/>
        <v>-2494.7700133000003</v>
      </c>
      <c r="BM37" s="45">
        <f t="shared" si="16"/>
        <v>-148.81828449941747</v>
      </c>
      <c r="BN37" s="45">
        <f t="shared" si="16"/>
        <v>-340.31250820000065</v>
      </c>
      <c r="BO37" s="45">
        <f t="shared" si="16"/>
        <v>-2366.4694356877826</v>
      </c>
      <c r="BP37" s="45">
        <f t="shared" si="16"/>
        <v>820.3406768452852</v>
      </c>
      <c r="BQ37" s="45">
        <f t="shared" si="16"/>
        <v>989.2164577757494</v>
      </c>
      <c r="BR37" s="186">
        <f t="shared" si="16"/>
        <v>-709.27850226995315</v>
      </c>
      <c r="BS37" s="152">
        <f t="shared" si="13"/>
        <v>-2343.571040304299</v>
      </c>
      <c r="BT37" s="148"/>
      <c r="BU37" s="173">
        <f t="shared" ref="BU37:CN37" si="17">BU15+BU17+BU34+BU26+BU27+BU25+BU28</f>
        <v>-726.21161550000011</v>
      </c>
      <c r="BV37" s="45">
        <f t="shared" si="17"/>
        <v>142.56370904921903</v>
      </c>
      <c r="BW37" s="45">
        <f t="shared" si="17"/>
        <v>-147.28284984960879</v>
      </c>
      <c r="BX37" s="45">
        <f t="shared" si="17"/>
        <v>-1957.3388491290414</v>
      </c>
      <c r="BY37" s="45">
        <f t="shared" si="17"/>
        <v>101.66392361518851</v>
      </c>
      <c r="BZ37" s="45">
        <f t="shared" si="17"/>
        <v>-208.50084056214087</v>
      </c>
      <c r="CA37" s="45">
        <f t="shared" si="17"/>
        <v>-219.09804197882863</v>
      </c>
      <c r="CB37" s="45">
        <f t="shared" si="17"/>
        <v>452.24164236282752</v>
      </c>
      <c r="CC37" s="45">
        <f t="shared" si="17"/>
        <v>-14.079946926691928</v>
      </c>
      <c r="CD37" s="45">
        <f t="shared" si="17"/>
        <v>-26.418577531539793</v>
      </c>
      <c r="CE37" s="45">
        <f t="shared" si="17"/>
        <v>160.7208401456634</v>
      </c>
      <c r="CF37" s="45">
        <f t="shared" si="17"/>
        <v>39.245842389953744</v>
      </c>
      <c r="CG37" s="45">
        <f t="shared" si="17"/>
        <v>15.059491092181577</v>
      </c>
      <c r="CH37" s="45">
        <f t="shared" si="17"/>
        <v>47.826678684573359</v>
      </c>
      <c r="CI37" s="45">
        <f t="shared" si="17"/>
        <v>-146.79478296085139</v>
      </c>
      <c r="CJ37" s="45">
        <f t="shared" si="17"/>
        <v>195.97457094521468</v>
      </c>
      <c r="CK37" s="45">
        <f t="shared" si="17"/>
        <v>181.38602020177927</v>
      </c>
      <c r="CL37" s="45">
        <f t="shared" si="17"/>
        <v>275.16548159644117</v>
      </c>
      <c r="CM37" s="45">
        <f t="shared" si="17"/>
        <v>421.72115361304469</v>
      </c>
      <c r="CN37" s="186">
        <f t="shared" si="17"/>
        <v>156.79089088303203</v>
      </c>
      <c r="CO37" s="152">
        <f t="shared" si="10"/>
        <v>-1255.3652598595845</v>
      </c>
      <c r="CP37" s="148"/>
      <c r="CQ37" s="173">
        <f t="shared" ref="CQ37:DJ37" si="18">CQ15+CQ17+CQ34+CQ26+CQ27+CQ25+CQ28</f>
        <v>0</v>
      </c>
      <c r="CR37" s="45">
        <f t="shared" si="18"/>
        <v>0</v>
      </c>
      <c r="CS37" s="45">
        <f t="shared" si="18"/>
        <v>0</v>
      </c>
      <c r="CT37" s="45">
        <f t="shared" si="18"/>
        <v>0</v>
      </c>
      <c r="CU37" s="45">
        <f t="shared" si="18"/>
        <v>0</v>
      </c>
      <c r="CV37" s="45">
        <f t="shared" si="18"/>
        <v>0</v>
      </c>
      <c r="CW37" s="45">
        <f t="shared" si="18"/>
        <v>0</v>
      </c>
      <c r="CX37" s="45">
        <f t="shared" si="18"/>
        <v>0</v>
      </c>
      <c r="CY37" s="45">
        <f t="shared" si="18"/>
        <v>0</v>
      </c>
      <c r="CZ37" s="45">
        <f t="shared" si="18"/>
        <v>0</v>
      </c>
      <c r="DA37" s="45">
        <f t="shared" si="18"/>
        <v>0</v>
      </c>
      <c r="DB37" s="45">
        <f t="shared" si="18"/>
        <v>0</v>
      </c>
      <c r="DC37" s="45">
        <f t="shared" si="18"/>
        <v>0</v>
      </c>
      <c r="DD37" s="45">
        <f t="shared" si="18"/>
        <v>0</v>
      </c>
      <c r="DE37" s="45">
        <f t="shared" si="18"/>
        <v>0</v>
      </c>
      <c r="DF37" s="45">
        <f t="shared" si="18"/>
        <v>0</v>
      </c>
      <c r="DG37" s="45">
        <f t="shared" si="18"/>
        <v>0</v>
      </c>
      <c r="DH37" s="45">
        <f t="shared" si="18"/>
        <v>0</v>
      </c>
      <c r="DI37" s="45">
        <f t="shared" si="18"/>
        <v>0</v>
      </c>
      <c r="DJ37" s="45">
        <f t="shared" si="18"/>
        <v>0</v>
      </c>
      <c r="DK37" s="45">
        <f>DK15+DK17+DK34+DK26+DK27+DK25+DK28</f>
        <v>0</v>
      </c>
      <c r="DL37" s="45">
        <f>DL15+DL17+DL34+DL26+DL27+DL25+DL28</f>
        <v>0</v>
      </c>
      <c r="DM37" s="152">
        <f t="shared" si="11"/>
        <v>0</v>
      </c>
      <c r="DN37" s="148"/>
      <c r="DO37" s="181">
        <v>0</v>
      </c>
      <c r="DP37" s="148">
        <v>0</v>
      </c>
      <c r="DQ37" s="148">
        <v>0</v>
      </c>
      <c r="DR37" s="148">
        <v>0</v>
      </c>
      <c r="DS37" s="148">
        <v>0</v>
      </c>
      <c r="DT37" s="148">
        <v>0</v>
      </c>
      <c r="DU37" s="148">
        <v>0</v>
      </c>
      <c r="DV37" s="148">
        <v>0</v>
      </c>
      <c r="DW37" s="148">
        <v>0</v>
      </c>
      <c r="DX37" s="148">
        <v>0</v>
      </c>
      <c r="DY37" s="148">
        <v>0</v>
      </c>
      <c r="DZ37" s="148">
        <v>0</v>
      </c>
      <c r="EA37" s="148">
        <v>0</v>
      </c>
      <c r="EB37" s="148">
        <v>0</v>
      </c>
      <c r="EC37" s="148">
        <v>0</v>
      </c>
      <c r="ED37" s="148">
        <v>0</v>
      </c>
      <c r="EE37" s="148">
        <v>0</v>
      </c>
      <c r="EF37" s="148">
        <v>0</v>
      </c>
      <c r="EG37" s="148">
        <v>0</v>
      </c>
      <c r="EH37" s="148">
        <v>0</v>
      </c>
      <c r="EI37" s="148">
        <v>0</v>
      </c>
      <c r="EJ37" s="152">
        <v>0</v>
      </c>
      <c r="EK37" s="148"/>
      <c r="EL37" s="152">
        <f t="shared" si="12"/>
        <v>-25728.711180642753</v>
      </c>
    </row>
    <row r="38" spans="2:142" ht="15">
      <c r="B38" s="37" t="s">
        <v>33</v>
      </c>
      <c r="C38" s="38" t="s">
        <v>111</v>
      </c>
      <c r="D38" s="46"/>
      <c r="E38" s="45">
        <v>0</v>
      </c>
      <c r="F38" s="45">
        <v>0</v>
      </c>
      <c r="G38" s="45">
        <v>0</v>
      </c>
      <c r="H38" s="45">
        <v>0</v>
      </c>
      <c r="I38" s="45">
        <v>497.76900000000001</v>
      </c>
      <c r="J38" s="45">
        <v>0</v>
      </c>
      <c r="K38" s="45">
        <v>97.771999999999949</v>
      </c>
      <c r="L38" s="45">
        <v>29.55499999999995</v>
      </c>
      <c r="M38" s="45">
        <v>0</v>
      </c>
      <c r="N38" s="45">
        <v>0</v>
      </c>
      <c r="O38" s="45">
        <v>4.5880000000000001</v>
      </c>
      <c r="P38" s="45">
        <v>15.331239999999987</v>
      </c>
      <c r="Q38" s="45">
        <v>0</v>
      </c>
      <c r="R38" s="45">
        <v>152.64031749999998</v>
      </c>
      <c r="S38" s="45">
        <v>116.69400000000002</v>
      </c>
      <c r="T38" s="45">
        <v>47.315999999999981</v>
      </c>
      <c r="U38" s="45">
        <v>61.439999999999927</v>
      </c>
      <c r="V38" s="45">
        <v>73.604439999999997</v>
      </c>
      <c r="W38" s="45">
        <v>39.004000000000019</v>
      </c>
      <c r="X38" s="45">
        <v>14.404999999999999</v>
      </c>
      <c r="Y38" s="40">
        <v>84.901999999999816</v>
      </c>
      <c r="Z38" s="152">
        <f t="shared" si="8"/>
        <v>1235.0209974999993</v>
      </c>
      <c r="AA38" s="148"/>
      <c r="AB38" s="173">
        <v>25.5</v>
      </c>
      <c r="AC38" s="45">
        <v>1.405</v>
      </c>
      <c r="AD38" s="45">
        <v>0</v>
      </c>
      <c r="AE38" s="45">
        <v>1.796</v>
      </c>
      <c r="AF38" s="45">
        <v>15.392999999999999</v>
      </c>
      <c r="AG38" s="45">
        <v>48.596000000000011</v>
      </c>
      <c r="AH38" s="45">
        <v>303.06799999999998</v>
      </c>
      <c r="AI38" s="45">
        <v>1.1599999999999999</v>
      </c>
      <c r="AJ38" s="45">
        <v>5.8729999999999976</v>
      </c>
      <c r="AK38" s="45">
        <v>0.5</v>
      </c>
      <c r="AL38" s="45">
        <v>171.209</v>
      </c>
      <c r="AM38" s="45">
        <v>7.65</v>
      </c>
      <c r="AN38" s="45">
        <v>31.597000000000008</v>
      </c>
      <c r="AO38" s="45">
        <v>60.06</v>
      </c>
      <c r="AP38" s="45">
        <v>-16.945</v>
      </c>
      <c r="AQ38" s="45">
        <v>30.135999999999996</v>
      </c>
      <c r="AR38" s="45">
        <v>80.661000000000016</v>
      </c>
      <c r="AS38" s="45">
        <v>123.01700000000005</v>
      </c>
      <c r="AT38" s="45">
        <v>5.2469999999999999</v>
      </c>
      <c r="AU38" s="152">
        <f t="shared" si="9"/>
        <v>895.923</v>
      </c>
      <c r="AV38" s="148"/>
      <c r="AW38" s="173">
        <v>0</v>
      </c>
      <c r="AX38" s="45">
        <v>58.75</v>
      </c>
      <c r="AY38" s="45">
        <v>71.141999999999996</v>
      </c>
      <c r="AZ38" s="45">
        <v>10.199</v>
      </c>
      <c r="BA38" s="45">
        <v>39.991000000000007</v>
      </c>
      <c r="BB38" s="45">
        <v>476.59755000000001</v>
      </c>
      <c r="BC38" s="45">
        <v>77.371000000000038</v>
      </c>
      <c r="BD38" s="45">
        <v>22.95</v>
      </c>
      <c r="BE38" s="45">
        <v>65.135999999999996</v>
      </c>
      <c r="BF38" s="45">
        <v>131.86899999999997</v>
      </c>
      <c r="BG38" s="45">
        <v>5.0750000000000002</v>
      </c>
      <c r="BH38" s="45">
        <v>1.94</v>
      </c>
      <c r="BI38" s="45">
        <v>11.790999999999997</v>
      </c>
      <c r="BJ38" s="45">
        <v>96.89400000000002</v>
      </c>
      <c r="BK38" s="45">
        <v>43.907609999999991</v>
      </c>
      <c r="BL38" s="45">
        <v>324.68</v>
      </c>
      <c r="BM38" s="45">
        <v>427.60300000000001</v>
      </c>
      <c r="BN38" s="45">
        <v>22.571999999999996</v>
      </c>
      <c r="BO38" s="45">
        <v>25.023000000000007</v>
      </c>
      <c r="BP38" s="45">
        <v>41.013900000000014</v>
      </c>
      <c r="BQ38" s="45">
        <v>54.586000000000013</v>
      </c>
      <c r="BR38" s="45">
        <v>17.266200000000016</v>
      </c>
      <c r="BS38" s="152">
        <f t="shared" si="13"/>
        <v>2026.35726</v>
      </c>
      <c r="BT38" s="148"/>
      <c r="BU38" s="173">
        <v>11.14532</v>
      </c>
      <c r="BV38" s="45">
        <v>0</v>
      </c>
      <c r="BW38" s="45">
        <v>49.804000000000002</v>
      </c>
      <c r="BX38" s="45">
        <v>4.1905000000000001</v>
      </c>
      <c r="BY38" s="45">
        <v>4.8</v>
      </c>
      <c r="BZ38" s="45">
        <v>4.8299999999999947</v>
      </c>
      <c r="CA38" s="45">
        <v>64.2</v>
      </c>
      <c r="CB38" s="45">
        <v>41.2</v>
      </c>
      <c r="CC38" s="45">
        <v>39.75</v>
      </c>
      <c r="CD38" s="45">
        <v>213.97299999999998</v>
      </c>
      <c r="CE38" s="45">
        <v>15.236999999999998</v>
      </c>
      <c r="CF38" s="45">
        <v>28.448800000000009</v>
      </c>
      <c r="CG38" s="45">
        <v>0.62929999999999997</v>
      </c>
      <c r="CH38" s="45">
        <v>31.797499999999999</v>
      </c>
      <c r="CI38" s="45">
        <v>634.61009999999987</v>
      </c>
      <c r="CJ38" s="45">
        <v>713.54200000000003</v>
      </c>
      <c r="CK38" s="45">
        <v>35.339769999999888</v>
      </c>
      <c r="CL38" s="45">
        <v>10.42781999999994</v>
      </c>
      <c r="CM38" s="45">
        <v>776.96181999999999</v>
      </c>
      <c r="CN38" s="45">
        <v>46.948000000000008</v>
      </c>
      <c r="CO38" s="152">
        <f t="shared" si="10"/>
        <v>2727.8349299999995</v>
      </c>
      <c r="CP38" s="148"/>
      <c r="CQ38" s="173">
        <v>9.8953999999999986</v>
      </c>
      <c r="CR38" s="45">
        <v>3.2475000000000001</v>
      </c>
      <c r="CS38" s="45">
        <v>193.76578999999998</v>
      </c>
      <c r="CT38" s="45">
        <v>0.374</v>
      </c>
      <c r="CU38" s="45">
        <v>34.022000000000006</v>
      </c>
      <c r="CV38" s="45">
        <v>72.489999999999995</v>
      </c>
      <c r="CW38" s="45">
        <v>10.126999999999981</v>
      </c>
      <c r="CX38" s="45">
        <v>110.62899999999999</v>
      </c>
      <c r="CY38" s="45">
        <v>7.2</v>
      </c>
      <c r="CZ38" s="45">
        <v>1.0579999999999998</v>
      </c>
      <c r="DA38" s="45">
        <v>0.79800000000000004</v>
      </c>
      <c r="DB38" s="45">
        <v>69.749330000000015</v>
      </c>
      <c r="DC38" s="45">
        <v>1.5060000000000047</v>
      </c>
      <c r="DD38" s="45">
        <v>42.923000000000002</v>
      </c>
      <c r="DE38" s="45">
        <v>3.3564399999999974</v>
      </c>
      <c r="DF38" s="45">
        <v>27.283000000000001</v>
      </c>
      <c r="DG38" s="45">
        <v>111.87892000000002</v>
      </c>
      <c r="DH38" s="45">
        <v>40.10699999999995</v>
      </c>
      <c r="DI38" s="45">
        <v>29.036000000000001</v>
      </c>
      <c r="DJ38" s="45">
        <v>84.641749999999973</v>
      </c>
      <c r="DK38" s="45">
        <v>3.2859999999999907</v>
      </c>
      <c r="DL38" s="45">
        <v>9.7289999999999957</v>
      </c>
      <c r="DM38" s="152">
        <f t="shared" si="11"/>
        <v>867.10313000000008</v>
      </c>
      <c r="DN38" s="148"/>
      <c r="DO38" s="181">
        <v>0</v>
      </c>
      <c r="DP38" s="148">
        <v>6.9120000000000008</v>
      </c>
      <c r="DQ38" s="148">
        <v>4.4689999999999994</v>
      </c>
      <c r="DR38" s="148">
        <v>2.2469999999999999</v>
      </c>
      <c r="DS38" s="148">
        <v>6.2279999999999998</v>
      </c>
      <c r="DT38" s="148">
        <v>75.581000000000003</v>
      </c>
      <c r="DU38" s="148">
        <v>0</v>
      </c>
      <c r="DV38" s="148">
        <v>2.2999999999999998</v>
      </c>
      <c r="DW38" s="148">
        <v>43.689</v>
      </c>
      <c r="DX38" s="148">
        <v>13.908999999999997</v>
      </c>
      <c r="DY38" s="148">
        <v>27.792750000000002</v>
      </c>
      <c r="DZ38" s="148">
        <v>27.482039999999991</v>
      </c>
      <c r="EA38" s="148">
        <v>5.3723899999999922</v>
      </c>
      <c r="EB38" s="148">
        <v>84.691000000000003</v>
      </c>
      <c r="EC38" s="148">
        <v>92.167165000000011</v>
      </c>
      <c r="ED38" s="148">
        <v>5.0959999999999965</v>
      </c>
      <c r="EE38" s="148">
        <v>12.472000000000001</v>
      </c>
      <c r="EF38" s="148">
        <v>9.7929999999999779</v>
      </c>
      <c r="EG38" s="148">
        <v>40.023000000000017</v>
      </c>
      <c r="EH38" s="148">
        <v>13.221999999999994</v>
      </c>
      <c r="EI38" s="148">
        <v>3.7590000000000003</v>
      </c>
      <c r="EJ38" s="152">
        <v>477.20534500000002</v>
      </c>
      <c r="EK38" s="148"/>
      <c r="EL38" s="152">
        <f t="shared" si="12"/>
        <v>8229.4446624999982</v>
      </c>
    </row>
    <row r="39" spans="2:142" ht="15.75" thickBot="1">
      <c r="B39" s="47" t="s">
        <v>40</v>
      </c>
      <c r="C39" s="48" t="s">
        <v>10</v>
      </c>
      <c r="D39" s="49"/>
      <c r="E39" s="57">
        <v>-15609.353836199987</v>
      </c>
      <c r="F39" s="57">
        <v>-5177.3660306000093</v>
      </c>
      <c r="G39" s="57">
        <v>21403.709674899997</v>
      </c>
      <c r="H39" s="57">
        <v>9638.6235021999928</v>
      </c>
      <c r="I39" s="57">
        <v>8476.0371815999915</v>
      </c>
      <c r="J39" s="57">
        <v>1021.6763304999992</v>
      </c>
      <c r="K39" s="57">
        <v>-23013.808073000004</v>
      </c>
      <c r="L39" s="57">
        <v>-10682.038572999998</v>
      </c>
      <c r="M39" s="57">
        <v>1108.8440724000034</v>
      </c>
      <c r="N39" s="57">
        <v>-4199.4098236999989</v>
      </c>
      <c r="O39" s="57">
        <v>4331.3002610000058</v>
      </c>
      <c r="P39" s="57">
        <v>-5390.051978500007</v>
      </c>
      <c r="Q39" s="57">
        <v>-1849.974124847145</v>
      </c>
      <c r="R39" s="57">
        <v>-408.42688734365305</v>
      </c>
      <c r="S39" s="57">
        <v>-2988.7023630450681</v>
      </c>
      <c r="T39" s="57">
        <v>2498.9406177324017</v>
      </c>
      <c r="U39" s="57">
        <v>2187.9430753779616</v>
      </c>
      <c r="V39" s="57">
        <v>-624.25818743643174</v>
      </c>
      <c r="W39" s="57">
        <v>12392.642895972622</v>
      </c>
      <c r="X39" s="57">
        <v>-1587.4046070303332</v>
      </c>
      <c r="Y39" s="149">
        <v>5596.6330501074799</v>
      </c>
      <c r="Z39" s="154">
        <f t="shared" si="8"/>
        <v>-2874.4438229121779</v>
      </c>
      <c r="AA39" s="163"/>
      <c r="AB39" s="175">
        <v>-5313.583705142968</v>
      </c>
      <c r="AC39" s="57">
        <v>-8578.4775172971968</v>
      </c>
      <c r="AD39" s="57">
        <v>-9963.5499897878981</v>
      </c>
      <c r="AE39" s="57">
        <v>-9748.3568560913936</v>
      </c>
      <c r="AF39" s="57">
        <v>-8865.3494407511243</v>
      </c>
      <c r="AG39" s="57">
        <v>-5855.4968422214415</v>
      </c>
      <c r="AH39" s="57">
        <v>1174.3811706865934</v>
      </c>
      <c r="AI39" s="57">
        <v>-4867.9217030605278</v>
      </c>
      <c r="AJ39" s="57">
        <v>3853.5607545550642</v>
      </c>
      <c r="AK39" s="57">
        <v>-6198.5432027803645</v>
      </c>
      <c r="AL39" s="57">
        <v>1788.23873532373</v>
      </c>
      <c r="AM39" s="57">
        <v>-961.87977590246271</v>
      </c>
      <c r="AN39" s="57">
        <v>3631.1082356243355</v>
      </c>
      <c r="AO39" s="57">
        <v>914.05180956709637</v>
      </c>
      <c r="AP39" s="57">
        <v>-51.40703819558609</v>
      </c>
      <c r="AQ39" s="57">
        <v>871.28680395035906</v>
      </c>
      <c r="AR39" s="57">
        <v>4069.9494062299932</v>
      </c>
      <c r="AS39" s="57">
        <v>329.7761395399931</v>
      </c>
      <c r="AT39" s="57">
        <v>-2573.0682086129223</v>
      </c>
      <c r="AU39" s="154">
        <f t="shared" si="9"/>
        <v>-46345.281224366707</v>
      </c>
      <c r="AV39" s="163"/>
      <c r="AW39" s="175">
        <v>-1235.3501391999978</v>
      </c>
      <c r="AX39" s="57">
        <v>1733.6841178000004</v>
      </c>
      <c r="AY39" s="57">
        <v>2041.0422792764286</v>
      </c>
      <c r="AZ39" s="57">
        <v>-1916.4520811707689</v>
      </c>
      <c r="BA39" s="57">
        <v>764.28856717621886</v>
      </c>
      <c r="BB39" s="57">
        <v>-167.92279574737307</v>
      </c>
      <c r="BC39" s="57">
        <v>-1696.5436850972487</v>
      </c>
      <c r="BD39" s="57">
        <v>-333.50740629849003</v>
      </c>
      <c r="BE39" s="57">
        <v>-1134.6404176622273</v>
      </c>
      <c r="BF39" s="57">
        <v>-765.00089079328632</v>
      </c>
      <c r="BG39" s="57">
        <v>497.20122294096831</v>
      </c>
      <c r="BH39" s="57">
        <v>1412.5886438458108</v>
      </c>
      <c r="BI39" s="57">
        <v>-100.99891960676942</v>
      </c>
      <c r="BJ39" s="57">
        <v>-4733.9495684644762</v>
      </c>
      <c r="BK39" s="57">
        <v>10174.66822502622</v>
      </c>
      <c r="BL39" s="57">
        <v>-7909.0114979004684</v>
      </c>
      <c r="BM39" s="57">
        <v>-1721.9808087883089</v>
      </c>
      <c r="BN39" s="57">
        <v>-2721.6554630095402</v>
      </c>
      <c r="BO39" s="57">
        <v>-16262.802136738837</v>
      </c>
      <c r="BP39" s="57">
        <v>4794.5128897695231</v>
      </c>
      <c r="BQ39" s="57">
        <v>7036.3258501862165</v>
      </c>
      <c r="BR39" s="57">
        <v>9405.4056405773608</v>
      </c>
      <c r="BS39" s="154">
        <f t="shared" si="13"/>
        <v>-2840.0983738790419</v>
      </c>
      <c r="BT39" s="163"/>
      <c r="BU39" s="175">
        <v>-5999.0787157399654</v>
      </c>
      <c r="BV39" s="57">
        <v>-688.39484795705346</v>
      </c>
      <c r="BW39" s="57">
        <v>-3264.0344304021901</v>
      </c>
      <c r="BX39" s="57">
        <v>-17047.171036935044</v>
      </c>
      <c r="BY39" s="57">
        <v>1747.4645470688561</v>
      </c>
      <c r="BZ39" s="57">
        <v>-2580.8255337512105</v>
      </c>
      <c r="CA39" s="57">
        <v>-2031.6007038939117</v>
      </c>
      <c r="CB39" s="57">
        <v>2974.3062283251093</v>
      </c>
      <c r="CC39" s="57">
        <v>313.97526740545453</v>
      </c>
      <c r="CD39" s="57">
        <v>-1768.3252938755256</v>
      </c>
      <c r="CE39" s="57">
        <v>8651.8172851519212</v>
      </c>
      <c r="CF39" s="57">
        <v>4746.1617098175884</v>
      </c>
      <c r="CG39" s="130">
        <v>1091.8579249173986</v>
      </c>
      <c r="CH39" s="130">
        <v>-292.64499830735576</v>
      </c>
      <c r="CI39" s="130">
        <v>160.30450109434452</v>
      </c>
      <c r="CJ39" s="130">
        <v>3253.5615704706183</v>
      </c>
      <c r="CK39" s="130">
        <v>5751.2857324048146</v>
      </c>
      <c r="CL39" s="130">
        <v>2404.0131791865642</v>
      </c>
      <c r="CM39" s="130">
        <v>3789.3222849925037</v>
      </c>
      <c r="CN39" s="130">
        <v>4265.3334066702391</v>
      </c>
      <c r="CO39" s="154">
        <f t="shared" si="10"/>
        <v>5477.3280766431544</v>
      </c>
      <c r="CP39" s="163"/>
      <c r="CQ39" s="175">
        <v>1290.7665586620558</v>
      </c>
      <c r="CR39" s="130">
        <v>3538.506958669971</v>
      </c>
      <c r="CS39" s="130">
        <v>-1688.2675568147479</v>
      </c>
      <c r="CT39" s="130">
        <v>1783.909262779008</v>
      </c>
      <c r="CU39" s="130">
        <v>10981.488265745114</v>
      </c>
      <c r="CV39" s="130">
        <v>-1543.7687348843886</v>
      </c>
      <c r="CW39" s="130">
        <v>4696.1031697662893</v>
      </c>
      <c r="CX39" s="130">
        <v>-6585.1480828642898</v>
      </c>
      <c r="CY39" s="130">
        <v>3279.6503540085546</v>
      </c>
      <c r="CZ39" s="130">
        <v>-6710.0193768950658</v>
      </c>
      <c r="DA39" s="130">
        <v>-12110.14623713216</v>
      </c>
      <c r="DB39" s="130">
        <v>14396.488887080699</v>
      </c>
      <c r="DC39" s="130">
        <v>1917.0671156922399</v>
      </c>
      <c r="DD39" s="130">
        <v>-1897.0322395836954</v>
      </c>
      <c r="DE39" s="130">
        <v>6241.4422904528456</v>
      </c>
      <c r="DF39" s="130">
        <v>-1105.7275654040254</v>
      </c>
      <c r="DG39" s="130">
        <v>681.53497043941502</v>
      </c>
      <c r="DH39" s="130">
        <v>2758.421699736125</v>
      </c>
      <c r="DI39" s="130">
        <v>4547.9605113435209</v>
      </c>
      <c r="DJ39" s="130">
        <v>11967.723932319099</v>
      </c>
      <c r="DK39" s="130">
        <v>-7540.2036113932882</v>
      </c>
      <c r="DL39" s="130">
        <v>-1042.0875083133058</v>
      </c>
      <c r="DM39" s="154">
        <f t="shared" si="11"/>
        <v>27858.663063409975</v>
      </c>
      <c r="DN39" s="163"/>
      <c r="DO39" s="190">
        <v>-804.87447301960208</v>
      </c>
      <c r="DP39" s="163">
        <v>-6735.8274267831039</v>
      </c>
      <c r="DQ39" s="163">
        <v>7738.9252077282881</v>
      </c>
      <c r="DR39" s="163">
        <v>2734.4600594512299</v>
      </c>
      <c r="DS39" s="163">
        <v>847.78744448305179</v>
      </c>
      <c r="DT39" s="163">
        <v>-7604.1301129126941</v>
      </c>
      <c r="DU39" s="163">
        <v>-17778.977863720658</v>
      </c>
      <c r="DV39" s="163">
        <v>-10243.027989775441</v>
      </c>
      <c r="DW39" s="163">
        <v>11693.387182797613</v>
      </c>
      <c r="DX39" s="163">
        <v>5535.1285034669963</v>
      </c>
      <c r="DY39" s="163">
        <v>4128.7797386873981</v>
      </c>
      <c r="DZ39" s="163">
        <v>335.82033140008747</v>
      </c>
      <c r="EA39" s="163">
        <v>-2608.115214537067</v>
      </c>
      <c r="EB39" s="163">
        <v>13982.978224199927</v>
      </c>
      <c r="EC39" s="163">
        <v>-936.07137613769237</v>
      </c>
      <c r="ED39" s="163">
        <v>280.61579203199346</v>
      </c>
      <c r="EE39" s="163">
        <v>12487.787668178444</v>
      </c>
      <c r="EF39" s="163">
        <v>3132.3283422459167</v>
      </c>
      <c r="EG39" s="163">
        <v>11498.418917076553</v>
      </c>
      <c r="EH39" s="163">
        <v>825.54178775224295</v>
      </c>
      <c r="EI39" s="163">
        <v>5184.6451840017953</v>
      </c>
      <c r="EJ39" s="154">
        <v>33695.40753911528</v>
      </c>
      <c r="EK39" s="163"/>
      <c r="EL39" s="154">
        <f t="shared" si="12"/>
        <v>14971.575258010485</v>
      </c>
    </row>
    <row r="40" spans="2:142" ht="15.75" thickBot="1">
      <c r="B40" s="50"/>
      <c r="C40" s="51" t="s">
        <v>100</v>
      </c>
      <c r="D40" s="52"/>
      <c r="E40" s="53">
        <v>1334.6246705999997</v>
      </c>
      <c r="F40" s="53">
        <v>-102.21203050000013</v>
      </c>
      <c r="G40" s="53">
        <v>2236.5884132000001</v>
      </c>
      <c r="H40" s="53">
        <v>1325.0085214000001</v>
      </c>
      <c r="I40" s="53">
        <v>343.56342060000009</v>
      </c>
      <c r="J40" s="53">
        <v>273.23020689999998</v>
      </c>
      <c r="K40" s="53">
        <v>349.91425469999922</v>
      </c>
      <c r="L40" s="53">
        <v>92.165806699999791</v>
      </c>
      <c r="M40" s="53">
        <v>286.94845829999986</v>
      </c>
      <c r="N40" s="53">
        <v>-314.12592469999959</v>
      </c>
      <c r="O40" s="53">
        <v>2970.4193083000009</v>
      </c>
      <c r="P40" s="53">
        <v>210.47628169999879</v>
      </c>
      <c r="Q40" s="53">
        <v>-513.58762020000017</v>
      </c>
      <c r="R40" s="53">
        <v>-171.58609729999938</v>
      </c>
      <c r="S40" s="53">
        <v>224.56308869999987</v>
      </c>
      <c r="T40" s="53">
        <v>988.89933299999984</v>
      </c>
      <c r="U40" s="53">
        <v>422.36837469999955</v>
      </c>
      <c r="V40" s="53">
        <v>-869.77549079999972</v>
      </c>
      <c r="W40" s="53">
        <v>8062.7283505000014</v>
      </c>
      <c r="X40" s="53">
        <v>-714.5305551000007</v>
      </c>
      <c r="Y40" s="150">
        <v>-1024.162777499999</v>
      </c>
      <c r="Z40" s="155">
        <f t="shared" si="8"/>
        <v>15411.517993199997</v>
      </c>
      <c r="AA40" s="164"/>
      <c r="AB40" s="176">
        <v>-3010.9707198000006</v>
      </c>
      <c r="AC40" s="53">
        <v>-3676.2343891999999</v>
      </c>
      <c r="AD40" s="53">
        <v>4690.6238001999991</v>
      </c>
      <c r="AE40" s="53">
        <v>-702.02275979999968</v>
      </c>
      <c r="AF40" s="53">
        <v>1326.8436017000001</v>
      </c>
      <c r="AG40" s="53">
        <v>-4938.1034833000003</v>
      </c>
      <c r="AH40" s="53">
        <v>443.67220590000079</v>
      </c>
      <c r="AI40" s="53">
        <v>-1022.2459684999999</v>
      </c>
      <c r="AJ40" s="53">
        <v>739.71042299999954</v>
      </c>
      <c r="AK40" s="53">
        <v>4723.0919273</v>
      </c>
      <c r="AL40" s="53">
        <v>-622.02294990000019</v>
      </c>
      <c r="AM40" s="53">
        <v>-265.1643900000002</v>
      </c>
      <c r="AN40" s="53">
        <v>675.93618459999993</v>
      </c>
      <c r="AO40" s="53">
        <v>-299.22406899999953</v>
      </c>
      <c r="AP40" s="53">
        <v>47.458196299999969</v>
      </c>
      <c r="AQ40" s="53">
        <v>363.98646229999963</v>
      </c>
      <c r="AR40" s="53">
        <v>-1613.1670314999997</v>
      </c>
      <c r="AS40" s="53">
        <v>209.65311480000045</v>
      </c>
      <c r="AT40" s="53">
        <v>-745.78028510000013</v>
      </c>
      <c r="AU40" s="155">
        <f t="shared" si="9"/>
        <v>-3673.9601299999999</v>
      </c>
      <c r="AV40" s="164"/>
      <c r="AW40" s="176">
        <v>-168.78446129999998</v>
      </c>
      <c r="AX40" s="53">
        <v>201.23672870000001</v>
      </c>
      <c r="AY40" s="53">
        <v>2146.9212857000002</v>
      </c>
      <c r="AZ40" s="53">
        <v>76.28385609999998</v>
      </c>
      <c r="BA40" s="53">
        <v>1712.0052661</v>
      </c>
      <c r="BB40" s="53">
        <v>1355.5694509</v>
      </c>
      <c r="BC40" s="53">
        <v>333.86051839999982</v>
      </c>
      <c r="BD40" s="53">
        <v>-852.68098920000011</v>
      </c>
      <c r="BE40" s="53">
        <v>-84.553985100000176</v>
      </c>
      <c r="BF40" s="53">
        <v>609.0743233999998</v>
      </c>
      <c r="BG40" s="53">
        <v>16.777198399999939</v>
      </c>
      <c r="BH40" s="53">
        <v>125.95664710000005</v>
      </c>
      <c r="BI40" s="53">
        <v>286.23494750000015</v>
      </c>
      <c r="BJ40" s="53">
        <v>-1414.0975219000002</v>
      </c>
      <c r="BK40" s="53">
        <v>1464.2142926999995</v>
      </c>
      <c r="BL40" s="53">
        <v>2149.3123900999994</v>
      </c>
      <c r="BM40" s="53">
        <v>88.484056599999917</v>
      </c>
      <c r="BN40" s="53">
        <v>-236.29523990000018</v>
      </c>
      <c r="BO40" s="53">
        <v>1648.4901103000002</v>
      </c>
      <c r="BP40" s="53">
        <v>-2844.8769189</v>
      </c>
      <c r="BQ40" s="53">
        <v>-1330.4599936000004</v>
      </c>
      <c r="BR40" s="53">
        <v>3800.0202058999994</v>
      </c>
      <c r="BS40" s="155">
        <f t="shared" si="13"/>
        <v>9082.6921679999996</v>
      </c>
      <c r="BT40" s="164"/>
      <c r="BU40" s="176">
        <v>-448.17356509999991</v>
      </c>
      <c r="BV40" s="53">
        <v>59.290372199999936</v>
      </c>
      <c r="BW40" s="53">
        <v>834.61547639999992</v>
      </c>
      <c r="BX40" s="53">
        <v>-1736.6377820000007</v>
      </c>
      <c r="BY40" s="53">
        <v>-62.251485900000205</v>
      </c>
      <c r="BZ40" s="53">
        <v>-592.86807569999962</v>
      </c>
      <c r="CA40" s="53">
        <v>-459.53739329999968</v>
      </c>
      <c r="CB40" s="53">
        <v>-659.28729459999977</v>
      </c>
      <c r="CC40" s="53">
        <v>90.071018299999537</v>
      </c>
      <c r="CD40" s="53">
        <v>-104.82525849999966</v>
      </c>
      <c r="CE40" s="53">
        <v>2017.1003610999992</v>
      </c>
      <c r="CF40" s="53">
        <v>183.37360750000025</v>
      </c>
      <c r="CG40" s="53">
        <v>-286.00291670000001</v>
      </c>
      <c r="CH40" s="53">
        <v>451.55281570000045</v>
      </c>
      <c r="CI40" s="53">
        <v>155.65520250000031</v>
      </c>
      <c r="CJ40" s="53">
        <v>148.12125320000007</v>
      </c>
      <c r="CK40" s="53">
        <v>-177.48171459999969</v>
      </c>
      <c r="CL40" s="53">
        <v>-406.58561579999991</v>
      </c>
      <c r="CM40" s="53">
        <v>1939.4352811000003</v>
      </c>
      <c r="CN40" s="53">
        <v>325.82923240000054</v>
      </c>
      <c r="CO40" s="155">
        <f t="shared" si="10"/>
        <v>1271.3935182000016</v>
      </c>
      <c r="CP40" s="164"/>
      <c r="CQ40" s="176">
        <v>-1048.6753829000002</v>
      </c>
      <c r="CR40" s="53">
        <v>225.18661300000008</v>
      </c>
      <c r="CS40" s="53">
        <v>-50.346224099999979</v>
      </c>
      <c r="CT40" s="53">
        <v>210.35342529999997</v>
      </c>
      <c r="CU40" s="53">
        <v>-570.58195509999996</v>
      </c>
      <c r="CV40" s="53">
        <v>-268.79958069999998</v>
      </c>
      <c r="CW40" s="53">
        <v>490.41704040000025</v>
      </c>
      <c r="CX40" s="53">
        <v>-1259.9617997000003</v>
      </c>
      <c r="CY40" s="53">
        <v>84.142393499999912</v>
      </c>
      <c r="CZ40" s="53">
        <v>-884.32816719999983</v>
      </c>
      <c r="DA40" s="53">
        <v>843.59337240000002</v>
      </c>
      <c r="DB40" s="53">
        <v>629.06904869999983</v>
      </c>
      <c r="DC40" s="53">
        <v>61.486870999999823</v>
      </c>
      <c r="DD40" s="53">
        <v>-306.64041980000013</v>
      </c>
      <c r="DE40" s="53">
        <v>-489.42873070000007</v>
      </c>
      <c r="DF40" s="53">
        <v>222.59298450000017</v>
      </c>
      <c r="DG40" s="53">
        <v>310.89556069999963</v>
      </c>
      <c r="DH40" s="53">
        <v>554.4303938999999</v>
      </c>
      <c r="DI40" s="53">
        <v>568.5140914000001</v>
      </c>
      <c r="DJ40" s="53">
        <v>2500.7693637999992</v>
      </c>
      <c r="DK40" s="53">
        <v>-1380.0017653</v>
      </c>
      <c r="DL40" s="53">
        <v>-995.30807530000004</v>
      </c>
      <c r="DM40" s="155">
        <f t="shared" si="11"/>
        <v>-552.62094220000188</v>
      </c>
      <c r="DN40" s="164"/>
      <c r="DO40" s="191">
        <v>88.428051000000011</v>
      </c>
      <c r="DP40" s="164">
        <v>-310.07448839999995</v>
      </c>
      <c r="DQ40" s="164">
        <v>-1391.1036668000002</v>
      </c>
      <c r="DR40" s="164">
        <v>256.19577170000002</v>
      </c>
      <c r="DS40" s="164">
        <v>240.02573850000007</v>
      </c>
      <c r="DT40" s="164">
        <v>-583.84675510000011</v>
      </c>
      <c r="DU40" s="164">
        <v>-653.79397459999996</v>
      </c>
      <c r="DV40" s="164">
        <v>-720.77410409999993</v>
      </c>
      <c r="DW40" s="164">
        <v>-486.9095736999999</v>
      </c>
      <c r="DX40" s="164">
        <v>674.09069339999996</v>
      </c>
      <c r="DY40" s="164">
        <v>-202.90163289999975</v>
      </c>
      <c r="DZ40" s="164">
        <v>-1973.3871846000002</v>
      </c>
      <c r="EA40" s="164">
        <v>-219.88745469999992</v>
      </c>
      <c r="EB40" s="164">
        <v>772.97544989999994</v>
      </c>
      <c r="EC40" s="164">
        <v>-394.54148330000038</v>
      </c>
      <c r="ED40" s="164">
        <v>64.850632300000058</v>
      </c>
      <c r="EE40" s="164">
        <v>911.25535580000019</v>
      </c>
      <c r="EF40" s="164">
        <v>461.55126369999971</v>
      </c>
      <c r="EG40" s="164">
        <v>433.95816770000033</v>
      </c>
      <c r="EH40" s="164">
        <v>-139.36535139999989</v>
      </c>
      <c r="EI40" s="164">
        <v>936.25821339999993</v>
      </c>
      <c r="EJ40" s="155">
        <v>-2236.996332199999</v>
      </c>
      <c r="EK40" s="164"/>
      <c r="EL40" s="155">
        <f t="shared" si="12"/>
        <v>19302.026274999997</v>
      </c>
    </row>
    <row r="41" spans="2:142" ht="15.75" thickBot="1">
      <c r="B41" s="54"/>
      <c r="C41" s="55" t="s">
        <v>101</v>
      </c>
      <c r="D41" s="56"/>
      <c r="E41" s="57">
        <v>-16943.978506799987</v>
      </c>
      <c r="F41" s="57">
        <v>-5075.1540001000094</v>
      </c>
      <c r="G41" s="57">
        <v>19167.121261699998</v>
      </c>
      <c r="H41" s="57">
        <v>8313.6149807999936</v>
      </c>
      <c r="I41" s="57">
        <v>8132.4737609999911</v>
      </c>
      <c r="J41" s="57">
        <v>748.44612359999917</v>
      </c>
      <c r="K41" s="57">
        <v>-23363.722327700001</v>
      </c>
      <c r="L41" s="57">
        <v>-10774.204379699997</v>
      </c>
      <c r="M41" s="57">
        <v>821.89561410000351</v>
      </c>
      <c r="N41" s="57">
        <v>-3885.2838989999991</v>
      </c>
      <c r="O41" s="57">
        <v>1360.8809527000049</v>
      </c>
      <c r="P41" s="57">
        <v>-5600.5282602000061</v>
      </c>
      <c r="Q41" s="57">
        <v>-1336.3865046471449</v>
      </c>
      <c r="R41" s="57">
        <v>-236.84079004365367</v>
      </c>
      <c r="S41" s="57">
        <v>-3213.2654517450678</v>
      </c>
      <c r="T41" s="57">
        <v>1510.0412847324019</v>
      </c>
      <c r="U41" s="57">
        <v>1765.574700677962</v>
      </c>
      <c r="V41" s="57">
        <v>245.51730336356798</v>
      </c>
      <c r="W41" s="57">
        <v>4329.9145454726204</v>
      </c>
      <c r="X41" s="57">
        <v>-872.87405193033248</v>
      </c>
      <c r="Y41" s="149">
        <v>6620.7958276074787</v>
      </c>
      <c r="Z41" s="154">
        <f t="shared" si="8"/>
        <v>-18285.961816112176</v>
      </c>
      <c r="AA41" s="163"/>
      <c r="AB41" s="175">
        <v>-2302.6129853429675</v>
      </c>
      <c r="AC41" s="57">
        <v>-4902.2431280971969</v>
      </c>
      <c r="AD41" s="57">
        <v>-14654.173789987897</v>
      </c>
      <c r="AE41" s="57">
        <v>-9046.3340962913935</v>
      </c>
      <c r="AF41" s="57">
        <v>-10192.193042451125</v>
      </c>
      <c r="AG41" s="57">
        <v>-917.39335892144118</v>
      </c>
      <c r="AH41" s="57">
        <v>730.70896478659256</v>
      </c>
      <c r="AI41" s="57">
        <v>-3845.6757345605279</v>
      </c>
      <c r="AJ41" s="57">
        <v>3113.8503315550647</v>
      </c>
      <c r="AK41" s="57">
        <v>-10921.635130080365</v>
      </c>
      <c r="AL41" s="57">
        <v>2410.2616852237302</v>
      </c>
      <c r="AM41" s="57">
        <v>-696.71538590246246</v>
      </c>
      <c r="AN41" s="57">
        <v>2955.1720510243358</v>
      </c>
      <c r="AO41" s="57">
        <v>1213.2758785670958</v>
      </c>
      <c r="AP41" s="57">
        <v>-98.865234495586066</v>
      </c>
      <c r="AQ41" s="57">
        <v>507.30034165035943</v>
      </c>
      <c r="AR41" s="57">
        <v>5683.1164377299929</v>
      </c>
      <c r="AS41" s="57">
        <v>120.12302473999264</v>
      </c>
      <c r="AT41" s="57">
        <v>-1827.2879235129221</v>
      </c>
      <c r="AU41" s="154">
        <f t="shared" si="9"/>
        <v>-42671.321094366722</v>
      </c>
      <c r="AV41" s="163"/>
      <c r="AW41" s="175">
        <v>-1066.5656778999978</v>
      </c>
      <c r="AX41" s="57">
        <v>1532.4473891000005</v>
      </c>
      <c r="AY41" s="57">
        <v>-105.87900642357158</v>
      </c>
      <c r="AZ41" s="57">
        <v>-1992.7359372707688</v>
      </c>
      <c r="BA41" s="57">
        <v>-947.71669892378111</v>
      </c>
      <c r="BB41" s="57">
        <v>-1523.4922466473731</v>
      </c>
      <c r="BC41" s="57">
        <v>-2030.4042034972485</v>
      </c>
      <c r="BD41" s="57">
        <v>519.17358290151014</v>
      </c>
      <c r="BE41" s="57">
        <v>-1050.0864325622272</v>
      </c>
      <c r="BF41" s="57">
        <v>-1374.0752141932862</v>
      </c>
      <c r="BG41" s="57">
        <v>480.42402454096839</v>
      </c>
      <c r="BH41" s="57">
        <v>1286.6319967458107</v>
      </c>
      <c r="BI41" s="57">
        <v>-387.23386710676959</v>
      </c>
      <c r="BJ41" s="57">
        <v>-3319.852046564476</v>
      </c>
      <c r="BK41" s="57">
        <v>8710.4539323262215</v>
      </c>
      <c r="BL41" s="57">
        <v>-10058.323888000468</v>
      </c>
      <c r="BM41" s="57">
        <v>-1810.4648653883087</v>
      </c>
      <c r="BN41" s="57">
        <v>-2485.3602231095401</v>
      </c>
      <c r="BO41" s="57">
        <v>-17911.292247038837</v>
      </c>
      <c r="BP41" s="57">
        <v>7639.3898086695226</v>
      </c>
      <c r="BQ41" s="57">
        <v>8366.785843786216</v>
      </c>
      <c r="BR41" s="57">
        <v>5605.3854346773614</v>
      </c>
      <c r="BS41" s="154">
        <f t="shared" si="13"/>
        <v>-11922.79054187904</v>
      </c>
      <c r="BT41" s="163"/>
      <c r="BU41" s="175">
        <v>-5550.9051506399655</v>
      </c>
      <c r="BV41" s="57">
        <v>-747.68522015705344</v>
      </c>
      <c r="BW41" s="57">
        <v>-4098.6499068021903</v>
      </c>
      <c r="BX41" s="57">
        <v>-15310.533254935042</v>
      </c>
      <c r="BY41" s="57">
        <v>1809.7160329688563</v>
      </c>
      <c r="BZ41" s="57">
        <v>-1987.9574580512108</v>
      </c>
      <c r="CA41" s="57">
        <v>-1572.0633105939121</v>
      </c>
      <c r="CB41" s="57">
        <v>3633.593522925109</v>
      </c>
      <c r="CC41" s="57">
        <v>223.90424910545499</v>
      </c>
      <c r="CD41" s="57">
        <v>-1663.5000353755261</v>
      </c>
      <c r="CE41" s="57">
        <v>6634.7169240519215</v>
      </c>
      <c r="CF41" s="57">
        <v>4562.7881023175878</v>
      </c>
      <c r="CG41" s="57">
        <v>1377.8608416173986</v>
      </c>
      <c r="CH41" s="57">
        <v>-744.19781400735621</v>
      </c>
      <c r="CI41" s="57">
        <v>4.6492985943442022</v>
      </c>
      <c r="CJ41" s="57">
        <v>3105.4403172706184</v>
      </c>
      <c r="CK41" s="57">
        <v>5928.7674470048141</v>
      </c>
      <c r="CL41" s="57">
        <v>2810.5987949865639</v>
      </c>
      <c r="CM41" s="57">
        <v>1849.8870038925033</v>
      </c>
      <c r="CN41" s="57">
        <v>3939.5041742702388</v>
      </c>
      <c r="CO41" s="154">
        <f t="shared" si="10"/>
        <v>4205.9345584431476</v>
      </c>
      <c r="CP41" s="163"/>
      <c r="CQ41" s="175">
        <v>2339.4419415620559</v>
      </c>
      <c r="CR41" s="57">
        <v>3313.3203456699712</v>
      </c>
      <c r="CS41" s="57">
        <v>-1637.9213327147479</v>
      </c>
      <c r="CT41" s="57">
        <v>1573.555837479008</v>
      </c>
      <c r="CU41" s="57">
        <v>11552.070220845115</v>
      </c>
      <c r="CV41" s="57">
        <v>-1274.9691541843886</v>
      </c>
      <c r="CW41" s="57">
        <v>4205.6861293662887</v>
      </c>
      <c r="CX41" s="57">
        <v>-5325.1862831642893</v>
      </c>
      <c r="CY41" s="57">
        <v>3195.5079605085548</v>
      </c>
      <c r="CZ41" s="57">
        <v>-5825.6912096950655</v>
      </c>
      <c r="DA41" s="57">
        <v>-12953.73960953216</v>
      </c>
      <c r="DB41" s="57">
        <v>13767.4198383807</v>
      </c>
      <c r="DC41" s="57">
        <v>1855.5802446922401</v>
      </c>
      <c r="DD41" s="57">
        <v>-1590.3918197836952</v>
      </c>
      <c r="DE41" s="57">
        <v>6730.871021152846</v>
      </c>
      <c r="DF41" s="57">
        <v>-1328.3205499040255</v>
      </c>
      <c r="DG41" s="57">
        <v>370.63940973941538</v>
      </c>
      <c r="DH41" s="57">
        <v>2203.9913058361253</v>
      </c>
      <c r="DI41" s="57">
        <v>3979.4464199435206</v>
      </c>
      <c r="DJ41" s="57">
        <v>9466.9545685191006</v>
      </c>
      <c r="DK41" s="57">
        <v>-6160.2018460932886</v>
      </c>
      <c r="DL41" s="57">
        <v>-46.77943301330572</v>
      </c>
      <c r="DM41" s="154">
        <f t="shared" si="11"/>
        <v>28411.28400560997</v>
      </c>
      <c r="DN41" s="163"/>
      <c r="DO41" s="190">
        <v>-893.30252401960206</v>
      </c>
      <c r="DP41" s="163">
        <v>-6425.7529383831043</v>
      </c>
      <c r="DQ41" s="163">
        <v>9130.0288745282887</v>
      </c>
      <c r="DR41" s="163">
        <v>2478.2642877512299</v>
      </c>
      <c r="DS41" s="163">
        <v>607.76170598305168</v>
      </c>
      <c r="DT41" s="163">
        <v>-7020.2833578126938</v>
      </c>
      <c r="DU41" s="163">
        <v>-17125.183889120657</v>
      </c>
      <c r="DV41" s="163">
        <v>-9522.25388567544</v>
      </c>
      <c r="DW41" s="163">
        <v>12180.296756497613</v>
      </c>
      <c r="DX41" s="163">
        <v>4861.0378100669968</v>
      </c>
      <c r="DY41" s="163">
        <v>4331.6813715873977</v>
      </c>
      <c r="DZ41" s="163">
        <v>2309.2075160000877</v>
      </c>
      <c r="EA41" s="163">
        <v>-2388.227759837067</v>
      </c>
      <c r="EB41" s="163">
        <v>13210.002774299928</v>
      </c>
      <c r="EC41" s="163">
        <v>-541.52989283769193</v>
      </c>
      <c r="ED41" s="163">
        <v>215.76515973199341</v>
      </c>
      <c r="EE41" s="163">
        <v>11576.532312378444</v>
      </c>
      <c r="EF41" s="163">
        <v>2670.777078545917</v>
      </c>
      <c r="EG41" s="163">
        <v>11064.460749376552</v>
      </c>
      <c r="EH41" s="163">
        <v>964.90713915224285</v>
      </c>
      <c r="EI41" s="163">
        <v>4248.3869706017958</v>
      </c>
      <c r="EJ41" s="154">
        <v>35932.576258815287</v>
      </c>
      <c r="EK41" s="163"/>
      <c r="EL41" s="154">
        <f t="shared" si="12"/>
        <v>-4330.2786294895341</v>
      </c>
    </row>
    <row r="42" spans="2:142" ht="15.75" thickBot="1">
      <c r="B42" s="58" t="s">
        <v>14</v>
      </c>
      <c r="C42" s="59"/>
      <c r="D42" s="44"/>
      <c r="E42" s="60"/>
      <c r="F42" s="60"/>
      <c r="G42" s="60"/>
      <c r="H42" s="60"/>
      <c r="I42" s="60"/>
      <c r="J42" s="60"/>
      <c r="K42" s="60"/>
      <c r="L42" s="60"/>
      <c r="M42" s="60"/>
      <c r="N42" s="60"/>
      <c r="O42" s="60"/>
      <c r="P42" s="60"/>
      <c r="Q42" s="60"/>
      <c r="R42" s="60"/>
      <c r="S42" s="60"/>
      <c r="T42" s="60"/>
      <c r="U42" s="60"/>
      <c r="V42" s="60"/>
      <c r="W42" s="60"/>
      <c r="X42" s="60"/>
      <c r="Y42" s="60"/>
      <c r="Z42" s="60"/>
      <c r="AA42" s="60"/>
      <c r="AB42" s="60"/>
      <c r="AC42" s="60"/>
      <c r="AD42" s="60"/>
      <c r="AE42" s="60"/>
      <c r="AF42" s="60"/>
      <c r="AG42" s="60"/>
      <c r="AH42" s="60"/>
      <c r="AI42" s="60"/>
      <c r="AJ42" s="60"/>
      <c r="AK42" s="60"/>
      <c r="AL42" s="60"/>
      <c r="AM42" s="60"/>
      <c r="AN42" s="60"/>
      <c r="AO42" s="60"/>
      <c r="AP42" s="60"/>
      <c r="AQ42" s="60"/>
      <c r="AR42" s="60"/>
      <c r="AS42" s="60"/>
      <c r="AT42" s="60"/>
      <c r="AU42" s="60"/>
      <c r="AV42" s="60"/>
      <c r="AW42" s="60"/>
      <c r="AX42" s="60"/>
      <c r="AY42" s="60"/>
      <c r="AZ42" s="60"/>
      <c r="BA42" s="60"/>
      <c r="BB42" s="60"/>
      <c r="BC42" s="60"/>
      <c r="BD42" s="60"/>
      <c r="BE42" s="60"/>
      <c r="BF42" s="60"/>
      <c r="BG42" s="60"/>
      <c r="BH42" s="60"/>
      <c r="BI42" s="60"/>
      <c r="BJ42" s="60"/>
      <c r="BK42" s="60"/>
      <c r="BL42" s="60"/>
      <c r="BM42" s="60"/>
      <c r="BN42" s="60"/>
      <c r="BO42" s="60"/>
      <c r="BP42" s="60"/>
      <c r="BQ42" s="60"/>
      <c r="BR42" s="60"/>
      <c r="BS42" s="60"/>
      <c r="BT42" s="60"/>
      <c r="BU42" s="60"/>
      <c r="BV42" s="60"/>
      <c r="BW42" s="60"/>
      <c r="BX42" s="60"/>
      <c r="BY42" s="60"/>
      <c r="BZ42" s="60"/>
      <c r="CA42" s="60"/>
      <c r="CB42" s="60"/>
      <c r="CC42" s="60"/>
      <c r="CD42" s="60"/>
      <c r="CE42" s="60"/>
      <c r="CF42" s="60"/>
      <c r="CG42" s="60"/>
      <c r="CH42" s="60"/>
      <c r="CI42" s="60"/>
      <c r="CJ42" s="60"/>
      <c r="CK42" s="60"/>
      <c r="CL42" s="60"/>
      <c r="CM42" s="60"/>
      <c r="CN42" s="60"/>
      <c r="CO42" s="60"/>
      <c r="CP42" s="60"/>
      <c r="CQ42" s="60"/>
      <c r="CR42" s="60"/>
      <c r="CS42" s="60"/>
      <c r="CT42" s="60"/>
      <c r="CU42" s="60"/>
      <c r="CV42" s="60"/>
      <c r="CW42" s="60"/>
      <c r="CX42" s="60"/>
      <c r="CY42" s="60"/>
      <c r="CZ42" s="60"/>
      <c r="DA42" s="60"/>
      <c r="DB42" s="60"/>
      <c r="DC42" s="60"/>
      <c r="DD42" s="60"/>
      <c r="DE42" s="60"/>
      <c r="DF42" s="60"/>
      <c r="DG42" s="60"/>
      <c r="DH42" s="60"/>
      <c r="DI42" s="60"/>
      <c r="DJ42" s="60"/>
      <c r="DK42" s="60"/>
      <c r="DL42" s="60"/>
      <c r="DM42" s="60"/>
      <c r="DN42" s="60"/>
      <c r="DO42" s="60"/>
      <c r="DP42" s="60"/>
      <c r="DQ42" s="60"/>
      <c r="DR42" s="60"/>
      <c r="DS42" s="60"/>
      <c r="DT42" s="60"/>
      <c r="DU42" s="60"/>
      <c r="DV42" s="60"/>
      <c r="DW42" s="60"/>
      <c r="DX42" s="60"/>
      <c r="DY42" s="60"/>
      <c r="DZ42" s="60"/>
      <c r="EA42" s="60"/>
      <c r="EB42" s="60"/>
      <c r="EC42" s="60"/>
      <c r="ED42" s="60"/>
      <c r="EE42" s="60"/>
      <c r="EF42" s="60"/>
      <c r="EG42" s="60"/>
      <c r="EH42" s="60"/>
      <c r="EI42" s="60"/>
      <c r="EJ42" s="60"/>
      <c r="EK42" s="60"/>
      <c r="EL42" s="60"/>
    </row>
    <row r="43" spans="2:142" ht="15">
      <c r="B43" s="28"/>
      <c r="C43" s="29" t="s">
        <v>16</v>
      </c>
      <c r="D43" s="30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  <c r="AK43" s="31"/>
      <c r="AL43" s="31"/>
      <c r="AM43" s="31"/>
      <c r="AN43" s="31"/>
      <c r="AO43" s="31"/>
      <c r="AP43" s="31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31"/>
      <c r="BB43" s="31"/>
      <c r="BC43" s="31"/>
      <c r="BD43" s="31"/>
      <c r="BE43" s="31"/>
      <c r="BF43" s="31"/>
      <c r="BG43" s="31"/>
      <c r="BH43" s="31"/>
      <c r="BI43" s="31"/>
      <c r="BJ43" s="31"/>
      <c r="BK43" s="31"/>
      <c r="BL43" s="31"/>
      <c r="BM43" s="31"/>
      <c r="BN43" s="31"/>
      <c r="BO43" s="31"/>
      <c r="BP43" s="31"/>
      <c r="BQ43" s="31"/>
      <c r="BR43" s="31"/>
      <c r="BS43" s="31"/>
      <c r="BT43" s="31"/>
      <c r="BU43" s="31"/>
      <c r="BV43" s="31"/>
      <c r="BW43" s="31"/>
      <c r="BX43" s="31"/>
      <c r="BY43" s="31"/>
      <c r="BZ43" s="31"/>
      <c r="CA43" s="31"/>
      <c r="CB43" s="31"/>
      <c r="CC43" s="31"/>
      <c r="CD43" s="31"/>
      <c r="CE43" s="31"/>
      <c r="CF43" s="31"/>
      <c r="CG43" s="31"/>
      <c r="CH43" s="31"/>
      <c r="CI43" s="31"/>
      <c r="CJ43" s="31"/>
      <c r="CK43" s="31"/>
      <c r="CL43" s="31"/>
      <c r="CM43" s="31"/>
      <c r="CN43" s="31"/>
      <c r="CO43" s="31"/>
      <c r="CP43" s="31"/>
      <c r="CQ43" s="31"/>
      <c r="CR43" s="31"/>
      <c r="CS43" s="31"/>
      <c r="CT43" s="31"/>
      <c r="CU43" s="31"/>
      <c r="CV43" s="31"/>
      <c r="CW43" s="31"/>
      <c r="CX43" s="31"/>
      <c r="CY43" s="31"/>
      <c r="CZ43" s="31"/>
      <c r="DA43" s="31"/>
      <c r="DB43" s="31"/>
      <c r="DC43" s="31"/>
      <c r="DD43" s="31"/>
      <c r="DE43" s="31"/>
      <c r="DF43" s="31"/>
      <c r="DG43" s="31"/>
      <c r="DH43" s="31"/>
      <c r="DI43" s="31"/>
      <c r="DJ43" s="31"/>
      <c r="DK43" s="31"/>
      <c r="DL43" s="31"/>
      <c r="DM43" s="31"/>
      <c r="DN43" s="31"/>
      <c r="DO43" s="31"/>
      <c r="DP43" s="31"/>
      <c r="DQ43" s="31"/>
      <c r="DR43" s="31"/>
      <c r="DS43" s="31"/>
      <c r="DT43" s="31"/>
      <c r="DU43" s="31"/>
      <c r="DV43" s="31"/>
      <c r="DW43" s="31"/>
      <c r="DX43" s="31"/>
      <c r="DY43" s="31"/>
      <c r="DZ43" s="31"/>
      <c r="EA43" s="31"/>
      <c r="EB43" s="31"/>
      <c r="EC43" s="31"/>
      <c r="ED43" s="31"/>
      <c r="EE43" s="31"/>
      <c r="EF43" s="31"/>
      <c r="EG43" s="31"/>
      <c r="EH43" s="31"/>
      <c r="EI43" s="31"/>
      <c r="EJ43" s="31"/>
      <c r="EK43" s="31"/>
      <c r="EL43" s="31"/>
    </row>
    <row r="44" spans="2:142" ht="15.75" thickBot="1">
      <c r="B44" s="32"/>
      <c r="C44" s="33" t="s">
        <v>60</v>
      </c>
      <c r="D44" s="34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5"/>
      <c r="AC44" s="35"/>
      <c r="AD44" s="35"/>
      <c r="AE44" s="35"/>
      <c r="AF44" s="35"/>
      <c r="AG44" s="35"/>
      <c r="AH44" s="35"/>
      <c r="AI44" s="35"/>
      <c r="AJ44" s="35"/>
      <c r="AK44" s="35"/>
      <c r="AL44" s="35"/>
      <c r="AM44" s="35"/>
      <c r="AN44" s="35"/>
      <c r="AO44" s="35"/>
      <c r="AP44" s="35"/>
      <c r="AQ44" s="35"/>
      <c r="AR44" s="35"/>
      <c r="AS44" s="35"/>
      <c r="AT44" s="35"/>
      <c r="AU44" s="35"/>
      <c r="AV44" s="35"/>
      <c r="AW44" s="35"/>
      <c r="AX44" s="35"/>
      <c r="AY44" s="35"/>
      <c r="AZ44" s="35"/>
      <c r="BA44" s="35"/>
      <c r="BB44" s="35"/>
      <c r="BC44" s="35"/>
      <c r="BD44" s="35"/>
      <c r="BE44" s="35"/>
      <c r="BF44" s="35"/>
      <c r="BG44" s="35"/>
      <c r="BH44" s="35"/>
      <c r="BI44" s="35"/>
      <c r="BJ44" s="35"/>
      <c r="BK44" s="35"/>
      <c r="BL44" s="35"/>
      <c r="BM44" s="35"/>
      <c r="BN44" s="35"/>
      <c r="BO44" s="35"/>
      <c r="BP44" s="35"/>
      <c r="BQ44" s="35"/>
      <c r="BR44" s="35"/>
      <c r="BS44" s="35"/>
      <c r="BT44" s="35"/>
      <c r="BU44" s="35"/>
      <c r="BV44" s="35"/>
      <c r="BW44" s="35"/>
      <c r="BX44" s="35"/>
      <c r="BY44" s="35"/>
      <c r="BZ44" s="35"/>
      <c r="CA44" s="35"/>
      <c r="CB44" s="35"/>
      <c r="CC44" s="35"/>
      <c r="CD44" s="35"/>
      <c r="CE44" s="35"/>
      <c r="CF44" s="35"/>
      <c r="CG44" s="35"/>
      <c r="CH44" s="35"/>
      <c r="CI44" s="35"/>
      <c r="CJ44" s="35"/>
      <c r="CK44" s="35"/>
      <c r="CL44" s="35"/>
      <c r="CM44" s="35"/>
      <c r="CN44" s="35"/>
      <c r="CO44" s="35"/>
      <c r="CP44" s="35"/>
      <c r="CQ44" s="35"/>
      <c r="CR44" s="35"/>
      <c r="CS44" s="35"/>
      <c r="CT44" s="35"/>
      <c r="CU44" s="35"/>
      <c r="CV44" s="35"/>
      <c r="CW44" s="35"/>
      <c r="CX44" s="35"/>
      <c r="CY44" s="35"/>
      <c r="CZ44" s="35"/>
      <c r="DA44" s="35"/>
      <c r="DB44" s="35"/>
      <c r="DC44" s="35"/>
      <c r="DD44" s="35"/>
      <c r="DE44" s="35"/>
      <c r="DF44" s="35"/>
      <c r="DG44" s="35"/>
      <c r="DH44" s="35"/>
      <c r="DI44" s="35"/>
      <c r="DJ44" s="35"/>
      <c r="DK44" s="35"/>
      <c r="DL44" s="35"/>
      <c r="DM44" s="35"/>
      <c r="DN44" s="35"/>
      <c r="DO44" s="35"/>
      <c r="DP44" s="35"/>
      <c r="DQ44" s="35"/>
      <c r="DR44" s="35"/>
      <c r="DS44" s="35"/>
      <c r="DT44" s="35"/>
      <c r="DU44" s="35"/>
      <c r="DV44" s="35"/>
      <c r="DW44" s="35"/>
      <c r="DX44" s="35"/>
      <c r="DY44" s="35"/>
      <c r="DZ44" s="35"/>
      <c r="EA44" s="35"/>
      <c r="EB44" s="35"/>
      <c r="EC44" s="35"/>
      <c r="ED44" s="35"/>
      <c r="EE44" s="35"/>
      <c r="EF44" s="35"/>
      <c r="EG44" s="35"/>
      <c r="EH44" s="35"/>
      <c r="EI44" s="35"/>
      <c r="EJ44" s="35"/>
      <c r="EK44" s="35"/>
      <c r="EL44" s="35"/>
    </row>
    <row r="45" spans="2:142" ht="15.75" thickBot="1">
      <c r="B45" s="11"/>
      <c r="C45" s="12" t="s">
        <v>35</v>
      </c>
      <c r="D45" s="13"/>
      <c r="E45" s="114">
        <f t="shared" ref="E45:Z45" si="19">E5</f>
        <v>36893</v>
      </c>
      <c r="F45" s="114">
        <f t="shared" si="19"/>
        <v>36894</v>
      </c>
      <c r="G45" s="114">
        <f t="shared" si="19"/>
        <v>36895</v>
      </c>
      <c r="H45" s="114">
        <f t="shared" si="19"/>
        <v>36896</v>
      </c>
      <c r="I45" s="114">
        <f t="shared" si="19"/>
        <v>36899</v>
      </c>
      <c r="J45" s="114">
        <f t="shared" si="19"/>
        <v>36900</v>
      </c>
      <c r="K45" s="114">
        <f t="shared" si="19"/>
        <v>36901</v>
      </c>
      <c r="L45" s="114">
        <f t="shared" si="19"/>
        <v>36902</v>
      </c>
      <c r="M45" s="114">
        <f t="shared" si="19"/>
        <v>36903</v>
      </c>
      <c r="N45" s="114">
        <f t="shared" si="19"/>
        <v>36907</v>
      </c>
      <c r="O45" s="114">
        <f t="shared" si="19"/>
        <v>36908</v>
      </c>
      <c r="P45" s="114">
        <f t="shared" si="19"/>
        <v>36909</v>
      </c>
      <c r="Q45" s="114">
        <f t="shared" si="19"/>
        <v>36910</v>
      </c>
      <c r="R45" s="114">
        <f t="shared" si="19"/>
        <v>36913</v>
      </c>
      <c r="S45" s="114">
        <f t="shared" si="19"/>
        <v>36914</v>
      </c>
      <c r="T45" s="114">
        <f t="shared" si="19"/>
        <v>36915</v>
      </c>
      <c r="U45" s="114">
        <f t="shared" si="19"/>
        <v>36916</v>
      </c>
      <c r="V45" s="114">
        <f t="shared" si="19"/>
        <v>36917</v>
      </c>
      <c r="W45" s="114">
        <f t="shared" si="19"/>
        <v>36920</v>
      </c>
      <c r="X45" s="114">
        <f t="shared" si="19"/>
        <v>36921</v>
      </c>
      <c r="Y45" s="115">
        <f t="shared" si="19"/>
        <v>36922</v>
      </c>
      <c r="Z45" s="140" t="str">
        <f t="shared" si="19"/>
        <v>Jan MTD</v>
      </c>
      <c r="AA45" s="144"/>
      <c r="AB45" s="168">
        <f t="shared" ref="AB45:AU45" si="20">AB5</f>
        <v>36923</v>
      </c>
      <c r="AC45" s="114">
        <f t="shared" si="20"/>
        <v>36924</v>
      </c>
      <c r="AD45" s="114">
        <f t="shared" si="20"/>
        <v>36927</v>
      </c>
      <c r="AE45" s="114">
        <f t="shared" si="20"/>
        <v>36928</v>
      </c>
      <c r="AF45" s="114">
        <f t="shared" si="20"/>
        <v>36929</v>
      </c>
      <c r="AG45" s="114">
        <f t="shared" si="20"/>
        <v>36930</v>
      </c>
      <c r="AH45" s="114">
        <f t="shared" si="20"/>
        <v>36931</v>
      </c>
      <c r="AI45" s="114">
        <f t="shared" si="20"/>
        <v>36934</v>
      </c>
      <c r="AJ45" s="114">
        <f t="shared" si="20"/>
        <v>36935</v>
      </c>
      <c r="AK45" s="114">
        <f t="shared" si="20"/>
        <v>36936</v>
      </c>
      <c r="AL45" s="114">
        <f t="shared" si="20"/>
        <v>36937</v>
      </c>
      <c r="AM45" s="114">
        <f t="shared" si="20"/>
        <v>36938</v>
      </c>
      <c r="AN45" s="114">
        <f t="shared" si="20"/>
        <v>36942</v>
      </c>
      <c r="AO45" s="114">
        <f t="shared" si="20"/>
        <v>36943</v>
      </c>
      <c r="AP45" s="114">
        <f t="shared" si="20"/>
        <v>36944</v>
      </c>
      <c r="AQ45" s="114">
        <f t="shared" si="20"/>
        <v>36945</v>
      </c>
      <c r="AR45" s="114">
        <f t="shared" si="20"/>
        <v>36948</v>
      </c>
      <c r="AS45" s="114">
        <f t="shared" si="20"/>
        <v>36949</v>
      </c>
      <c r="AT45" s="114">
        <f t="shared" si="20"/>
        <v>36950</v>
      </c>
      <c r="AU45" s="140" t="str">
        <f t="shared" si="20"/>
        <v>Feb MTD</v>
      </c>
      <c r="AV45" s="144"/>
      <c r="AW45" s="168">
        <f t="shared" ref="AW45:BD45" si="21">AW5</f>
        <v>36951</v>
      </c>
      <c r="AX45" s="114">
        <f t="shared" si="21"/>
        <v>36952</v>
      </c>
      <c r="AY45" s="114">
        <f t="shared" si="21"/>
        <v>36955</v>
      </c>
      <c r="AZ45" s="114">
        <f t="shared" si="21"/>
        <v>36956</v>
      </c>
      <c r="BA45" s="114">
        <f t="shared" si="21"/>
        <v>36957</v>
      </c>
      <c r="BB45" s="114">
        <f t="shared" si="21"/>
        <v>36958</v>
      </c>
      <c r="BC45" s="114">
        <f t="shared" si="21"/>
        <v>36959</v>
      </c>
      <c r="BD45" s="114">
        <f t="shared" si="21"/>
        <v>36962</v>
      </c>
      <c r="BE45" s="114">
        <f t="shared" ref="BE45:CX45" si="22">BE5</f>
        <v>36963</v>
      </c>
      <c r="BF45" s="114">
        <f>BF5</f>
        <v>36964</v>
      </c>
      <c r="BG45" s="114">
        <f>BG5</f>
        <v>36965</v>
      </c>
      <c r="BH45" s="114">
        <f t="shared" si="22"/>
        <v>36966</v>
      </c>
      <c r="BI45" s="114">
        <f>BI5</f>
        <v>36969</v>
      </c>
      <c r="BJ45" s="114">
        <f>BJ5</f>
        <v>36970</v>
      </c>
      <c r="BK45" s="114">
        <f t="shared" si="22"/>
        <v>36971</v>
      </c>
      <c r="BL45" s="114">
        <f t="shared" si="22"/>
        <v>36972</v>
      </c>
      <c r="BM45" s="114">
        <f t="shared" si="22"/>
        <v>36973</v>
      </c>
      <c r="BN45" s="114">
        <f t="shared" si="22"/>
        <v>36976</v>
      </c>
      <c r="BO45" s="114">
        <f t="shared" si="22"/>
        <v>36977</v>
      </c>
      <c r="BP45" s="114">
        <f t="shared" si="22"/>
        <v>36978</v>
      </c>
      <c r="BQ45" s="114">
        <f t="shared" si="22"/>
        <v>36979</v>
      </c>
      <c r="BR45" s="114">
        <f t="shared" si="22"/>
        <v>36980</v>
      </c>
      <c r="BS45" s="140" t="str">
        <f t="shared" si="22"/>
        <v>Mar MTD</v>
      </c>
      <c r="BT45" s="144"/>
      <c r="BU45" s="168">
        <f t="shared" si="22"/>
        <v>36983</v>
      </c>
      <c r="BV45" s="114">
        <f t="shared" si="22"/>
        <v>36984</v>
      </c>
      <c r="BW45" s="114">
        <f t="shared" si="22"/>
        <v>36985</v>
      </c>
      <c r="BX45" s="114">
        <f t="shared" si="22"/>
        <v>36986</v>
      </c>
      <c r="BY45" s="114">
        <f t="shared" si="22"/>
        <v>36987</v>
      </c>
      <c r="BZ45" s="114">
        <f t="shared" si="22"/>
        <v>36990</v>
      </c>
      <c r="CA45" s="114">
        <f>CA5</f>
        <v>36991</v>
      </c>
      <c r="CB45" s="114">
        <f>CB5</f>
        <v>36992</v>
      </c>
      <c r="CC45" s="114">
        <f>CC5</f>
        <v>36993</v>
      </c>
      <c r="CD45" s="114">
        <f t="shared" si="22"/>
        <v>36997</v>
      </c>
      <c r="CE45" s="114">
        <f t="shared" si="22"/>
        <v>36998</v>
      </c>
      <c r="CF45" s="114">
        <f t="shared" si="22"/>
        <v>36999</v>
      </c>
      <c r="CG45" s="114">
        <f t="shared" si="22"/>
        <v>37000</v>
      </c>
      <c r="CH45" s="114">
        <f t="shared" si="22"/>
        <v>37001</v>
      </c>
      <c r="CI45" s="114">
        <f t="shared" si="22"/>
        <v>37004</v>
      </c>
      <c r="CJ45" s="114">
        <f t="shared" si="22"/>
        <v>37005</v>
      </c>
      <c r="CK45" s="114">
        <f t="shared" si="22"/>
        <v>37006</v>
      </c>
      <c r="CL45" s="114">
        <f t="shared" si="22"/>
        <v>37007</v>
      </c>
      <c r="CM45" s="114">
        <f t="shared" si="22"/>
        <v>37008</v>
      </c>
      <c r="CN45" s="114">
        <f t="shared" si="22"/>
        <v>37011</v>
      </c>
      <c r="CO45" s="140" t="str">
        <f t="shared" si="22"/>
        <v>Apr MTD</v>
      </c>
      <c r="CP45" s="144"/>
      <c r="CQ45" s="168">
        <f t="shared" si="22"/>
        <v>37012</v>
      </c>
      <c r="CR45" s="114">
        <f t="shared" si="22"/>
        <v>37013</v>
      </c>
      <c r="CS45" s="114">
        <f t="shared" si="22"/>
        <v>37014</v>
      </c>
      <c r="CT45" s="114">
        <f t="shared" si="22"/>
        <v>37015</v>
      </c>
      <c r="CU45" s="114">
        <f t="shared" si="22"/>
        <v>37018</v>
      </c>
      <c r="CV45" s="114">
        <f t="shared" si="22"/>
        <v>37019</v>
      </c>
      <c r="CW45" s="114">
        <f t="shared" si="22"/>
        <v>37020</v>
      </c>
      <c r="CX45" s="114">
        <f t="shared" si="22"/>
        <v>37021</v>
      </c>
      <c r="CY45" s="114">
        <f t="shared" ref="CY45:DL45" si="23">CY5</f>
        <v>37022</v>
      </c>
      <c r="CZ45" s="114">
        <f t="shared" si="23"/>
        <v>37025</v>
      </c>
      <c r="DA45" s="114">
        <f t="shared" si="23"/>
        <v>37026</v>
      </c>
      <c r="DB45" s="114">
        <f t="shared" si="23"/>
        <v>37027</v>
      </c>
      <c r="DC45" s="114">
        <f t="shared" si="23"/>
        <v>37028</v>
      </c>
      <c r="DD45" s="114">
        <f t="shared" si="23"/>
        <v>37029</v>
      </c>
      <c r="DE45" s="114">
        <f t="shared" si="23"/>
        <v>37032</v>
      </c>
      <c r="DF45" s="114">
        <f t="shared" si="23"/>
        <v>37033</v>
      </c>
      <c r="DG45" s="114">
        <f t="shared" si="23"/>
        <v>37034</v>
      </c>
      <c r="DH45" s="114">
        <f t="shared" si="23"/>
        <v>37035</v>
      </c>
      <c r="DI45" s="114">
        <f t="shared" si="23"/>
        <v>37036</v>
      </c>
      <c r="DJ45" s="114">
        <f t="shared" si="23"/>
        <v>37040</v>
      </c>
      <c r="DK45" s="114">
        <f t="shared" si="23"/>
        <v>37041</v>
      </c>
      <c r="DL45" s="114">
        <f t="shared" si="23"/>
        <v>37042</v>
      </c>
      <c r="DM45" s="140" t="str">
        <f>DM5</f>
        <v>May MTD</v>
      </c>
      <c r="DN45" s="144"/>
      <c r="DO45" s="168">
        <f t="shared" ref="DO45:EJ45" si="24">DO5</f>
        <v>37043</v>
      </c>
      <c r="DP45" s="114">
        <f t="shared" si="24"/>
        <v>37046</v>
      </c>
      <c r="DQ45" s="114">
        <f t="shared" si="24"/>
        <v>37047</v>
      </c>
      <c r="DR45" s="114">
        <f t="shared" si="24"/>
        <v>37048</v>
      </c>
      <c r="DS45" s="114">
        <f t="shared" si="24"/>
        <v>37049</v>
      </c>
      <c r="DT45" s="114">
        <f t="shared" si="24"/>
        <v>37050</v>
      </c>
      <c r="DU45" s="114">
        <f t="shared" si="24"/>
        <v>37053</v>
      </c>
      <c r="DV45" s="114">
        <f t="shared" si="24"/>
        <v>37054</v>
      </c>
      <c r="DW45" s="114">
        <f t="shared" si="24"/>
        <v>37055</v>
      </c>
      <c r="DX45" s="114">
        <f t="shared" si="24"/>
        <v>37056</v>
      </c>
      <c r="DY45" s="114">
        <f t="shared" si="24"/>
        <v>37057</v>
      </c>
      <c r="DZ45" s="114">
        <f t="shared" si="24"/>
        <v>37060</v>
      </c>
      <c r="EA45" s="114">
        <f t="shared" si="24"/>
        <v>37061</v>
      </c>
      <c r="EB45" s="114">
        <f t="shared" si="24"/>
        <v>37062</v>
      </c>
      <c r="EC45" s="114">
        <f t="shared" si="24"/>
        <v>37063</v>
      </c>
      <c r="ED45" s="114">
        <f t="shared" si="24"/>
        <v>37064</v>
      </c>
      <c r="EE45" s="114">
        <f t="shared" si="24"/>
        <v>37067</v>
      </c>
      <c r="EF45" s="114">
        <f t="shared" si="24"/>
        <v>37068</v>
      </c>
      <c r="EG45" s="114">
        <f t="shared" si="24"/>
        <v>37069</v>
      </c>
      <c r="EH45" s="114">
        <f t="shared" si="24"/>
        <v>37070</v>
      </c>
      <c r="EI45" s="115">
        <f t="shared" si="24"/>
        <v>37071</v>
      </c>
      <c r="EJ45" s="140" t="str">
        <f t="shared" si="24"/>
        <v>Jun MTD</v>
      </c>
      <c r="EK45" s="144"/>
      <c r="EL45" s="140" t="str">
        <f>EL5</f>
        <v>YTD</v>
      </c>
    </row>
    <row r="46" spans="2:142" ht="15">
      <c r="B46" s="36" t="s">
        <v>61</v>
      </c>
      <c r="C46" s="15" t="s">
        <v>18</v>
      </c>
      <c r="D46" s="63"/>
      <c r="E46" s="119">
        <v>-3772.8408707000008</v>
      </c>
      <c r="F46" s="119">
        <v>-1288.1699154999999</v>
      </c>
      <c r="G46" s="119">
        <v>3887.7173065999991</v>
      </c>
      <c r="H46" s="119">
        <v>2046.3283335999995</v>
      </c>
      <c r="I46" s="119">
        <v>1384.6753293999998</v>
      </c>
      <c r="J46" s="119">
        <v>804.64419040000087</v>
      </c>
      <c r="K46" s="119">
        <v>-3608.4617347000008</v>
      </c>
      <c r="L46" s="119">
        <v>-2051.1290505999996</v>
      </c>
      <c r="M46" s="119">
        <v>407.47166459999994</v>
      </c>
      <c r="N46" s="119">
        <v>-648.80797199999984</v>
      </c>
      <c r="O46" s="119">
        <v>557.06100450000019</v>
      </c>
      <c r="P46" s="119">
        <v>248.98643209999932</v>
      </c>
      <c r="Q46" s="119">
        <v>160.52451079999912</v>
      </c>
      <c r="R46" s="119">
        <v>-469.35398109999909</v>
      </c>
      <c r="S46" s="119">
        <v>-1338.8329007999998</v>
      </c>
      <c r="T46" s="119">
        <v>121.50973839999988</v>
      </c>
      <c r="U46" s="119">
        <v>328.74197750000098</v>
      </c>
      <c r="V46" s="119">
        <v>-460.76347240000234</v>
      </c>
      <c r="W46" s="119">
        <v>2501.2601395999995</v>
      </c>
      <c r="X46" s="119">
        <v>747.22888640000167</v>
      </c>
      <c r="Y46" s="131">
        <v>371.66176260000094</v>
      </c>
      <c r="Z46" s="151">
        <f t="shared" ref="Z46:Z63" si="25">SUM(E46:Y46)</f>
        <v>-70.548621300001344</v>
      </c>
      <c r="AA46" s="162"/>
      <c r="AB46" s="172">
        <v>134.45330059999998</v>
      </c>
      <c r="AC46" s="119">
        <v>395.24264959999988</v>
      </c>
      <c r="AD46" s="119">
        <v>1304.4721242000005</v>
      </c>
      <c r="AE46" s="119">
        <v>-277.15862599999991</v>
      </c>
      <c r="AF46" s="119">
        <v>-534.61127280000039</v>
      </c>
      <c r="AG46" s="119">
        <v>-540.12399450000021</v>
      </c>
      <c r="AH46" s="119">
        <v>185.17848170000045</v>
      </c>
      <c r="AI46" s="119">
        <v>-556.74636980000025</v>
      </c>
      <c r="AJ46" s="119">
        <v>-216.24435530000255</v>
      </c>
      <c r="AK46" s="119">
        <v>69.585944800000092</v>
      </c>
      <c r="AL46" s="119">
        <v>-87.755919800000399</v>
      </c>
      <c r="AM46" s="119">
        <v>8.1976402000003592</v>
      </c>
      <c r="AN46" s="119">
        <v>-22.603188200000702</v>
      </c>
      <c r="AO46" s="119">
        <v>1003.4661041000005</v>
      </c>
      <c r="AP46" s="119">
        <v>108.45208370000026</v>
      </c>
      <c r="AQ46" s="119">
        <v>120.5075313000003</v>
      </c>
      <c r="AR46" s="119">
        <v>1421.7762077999987</v>
      </c>
      <c r="AS46" s="119">
        <v>136.25721709999988</v>
      </c>
      <c r="AT46" s="119">
        <v>-133.08551209999976</v>
      </c>
      <c r="AU46" s="151">
        <f t="shared" ref="AU46:AU63" si="26">SUM(AB46:AT46)</f>
        <v>2519.2600465999967</v>
      </c>
      <c r="AV46" s="162"/>
      <c r="AW46" s="172">
        <v>-146.52576019999998</v>
      </c>
      <c r="AX46" s="119">
        <v>149.2552058</v>
      </c>
      <c r="AY46" s="119">
        <v>218.10495260000005</v>
      </c>
      <c r="AZ46" s="119">
        <v>-181.75514730000003</v>
      </c>
      <c r="BA46" s="119">
        <v>165.46742969999994</v>
      </c>
      <c r="BB46" s="119">
        <v>-394.89723059999994</v>
      </c>
      <c r="BC46" s="119">
        <v>-704.42683670000031</v>
      </c>
      <c r="BD46" s="119">
        <v>538.70583959999999</v>
      </c>
      <c r="BE46" s="119">
        <v>-343.58122920000011</v>
      </c>
      <c r="BF46" s="119">
        <v>261.16804390000021</v>
      </c>
      <c r="BG46" s="119">
        <v>20.294014800000134</v>
      </c>
      <c r="BH46" s="119">
        <v>-415.94082780000002</v>
      </c>
      <c r="BI46" s="119">
        <v>-115.58448210000006</v>
      </c>
      <c r="BJ46" s="119">
        <v>-1504.3562619000002</v>
      </c>
      <c r="BK46" s="119">
        <v>1990.1061414000003</v>
      </c>
      <c r="BL46" s="119">
        <v>-1538.5565137000001</v>
      </c>
      <c r="BM46" s="45">
        <v>-666.42465949999962</v>
      </c>
      <c r="BN46" s="45">
        <v>-526.96317629999987</v>
      </c>
      <c r="BO46" s="119">
        <v>-2004.8065147999994</v>
      </c>
      <c r="BP46" s="119">
        <v>-73.620861299999632</v>
      </c>
      <c r="BQ46" s="119">
        <v>2385.9802626999995</v>
      </c>
      <c r="BR46" s="119">
        <v>3940.5784742999999</v>
      </c>
      <c r="BS46" s="151">
        <f t="shared" ref="BS46:BS63" si="27">SUM(AW46:BR46)</f>
        <v>1052.2208634000008</v>
      </c>
      <c r="BT46" s="162"/>
      <c r="BU46" s="172">
        <v>-1144.3074531</v>
      </c>
      <c r="BV46" s="119">
        <v>-200.95768240000012</v>
      </c>
      <c r="BW46" s="119">
        <v>-1175.8290085000003</v>
      </c>
      <c r="BX46" s="119">
        <v>-1769.3698628000004</v>
      </c>
      <c r="BY46" s="119">
        <v>17.292554399999631</v>
      </c>
      <c r="BZ46" s="119">
        <v>-861.43153099999972</v>
      </c>
      <c r="CA46" s="119">
        <v>326.31200020000023</v>
      </c>
      <c r="CB46" s="119">
        <v>-828.00004949999823</v>
      </c>
      <c r="CC46" s="119">
        <v>-92.833424800001907</v>
      </c>
      <c r="CD46" s="119">
        <v>188.29689550000128</v>
      </c>
      <c r="CE46" s="119">
        <v>2320.5368123999992</v>
      </c>
      <c r="CF46" s="119">
        <v>1362.1471625000006</v>
      </c>
      <c r="CG46" s="131">
        <v>686.72520519999966</v>
      </c>
      <c r="CH46" s="131">
        <v>-401.53290179999999</v>
      </c>
      <c r="CI46" s="131">
        <v>48.703618899999782</v>
      </c>
      <c r="CJ46" s="131">
        <v>817.60000369999977</v>
      </c>
      <c r="CK46" s="131">
        <v>1662.7026905</v>
      </c>
      <c r="CL46" s="131">
        <v>884.09230779999996</v>
      </c>
      <c r="CM46" s="131">
        <v>166.59132370000077</v>
      </c>
      <c r="CN46" s="131">
        <v>837.15241129999981</v>
      </c>
      <c r="CO46" s="151">
        <f t="shared" ref="CO46:CO63" si="28">SUM(BU46:CN46)</f>
        <v>2843.891072200001</v>
      </c>
      <c r="CP46" s="162"/>
      <c r="CQ46" s="172">
        <v>480.66362129999999</v>
      </c>
      <c r="CR46" s="131">
        <v>1409.9575609000003</v>
      </c>
      <c r="CS46" s="131">
        <v>-447.10934320000013</v>
      </c>
      <c r="CT46" s="131">
        <v>400.94224199999974</v>
      </c>
      <c r="CU46" s="131">
        <v>2599.8553977000001</v>
      </c>
      <c r="CV46" s="131">
        <v>-392.79018669999931</v>
      </c>
      <c r="CW46" s="131">
        <v>815.30674699999906</v>
      </c>
      <c r="CX46" s="131">
        <v>-1293.5672280999995</v>
      </c>
      <c r="CY46" s="131">
        <v>605.46822070000019</v>
      </c>
      <c r="CZ46" s="131">
        <v>-654.59361089999982</v>
      </c>
      <c r="DA46" s="131">
        <v>-884.74313679999977</v>
      </c>
      <c r="DB46" s="131">
        <v>1843.6437137999992</v>
      </c>
      <c r="DC46" s="131">
        <v>367.8118299000003</v>
      </c>
      <c r="DD46" s="131">
        <v>-492.01175950000095</v>
      </c>
      <c r="DE46" s="131">
        <v>1799.7689309000004</v>
      </c>
      <c r="DF46" s="131">
        <v>20.757882000000091</v>
      </c>
      <c r="DG46" s="131">
        <v>-54.307497199999794</v>
      </c>
      <c r="DH46" s="131">
        <v>620.86646109999958</v>
      </c>
      <c r="DI46" s="131">
        <v>908.07036010000036</v>
      </c>
      <c r="DJ46" s="131">
        <v>3667.3252821999995</v>
      </c>
      <c r="DK46" s="131">
        <v>-475.71418070000084</v>
      </c>
      <c r="DL46" s="131">
        <v>54.182714900001258</v>
      </c>
      <c r="DM46" s="151">
        <f t="shared" ref="DM46:DM63" si="29">SUM(CQ46:DL46)</f>
        <v>10899.784021400003</v>
      </c>
      <c r="DN46" s="162"/>
      <c r="DO46" s="189">
        <v>185.95741320000005</v>
      </c>
      <c r="DP46" s="162">
        <v>-24.329688000000147</v>
      </c>
      <c r="DQ46" s="162">
        <v>-92.848115199999967</v>
      </c>
      <c r="DR46" s="162">
        <v>-158.54186969999995</v>
      </c>
      <c r="DS46" s="162">
        <v>77.036957900000928</v>
      </c>
      <c r="DT46" s="162">
        <v>-1082.7301296000001</v>
      </c>
      <c r="DU46" s="162">
        <v>-2975.6881941000001</v>
      </c>
      <c r="DV46" s="162">
        <v>-1049.0285939</v>
      </c>
      <c r="DW46" s="162">
        <v>1321.1552957999997</v>
      </c>
      <c r="DX46" s="162">
        <v>901.79285889999983</v>
      </c>
      <c r="DY46" s="162">
        <v>768.86489810000012</v>
      </c>
      <c r="DZ46" s="162">
        <v>586.08025460000022</v>
      </c>
      <c r="EA46" s="162">
        <v>-373.33639710000017</v>
      </c>
      <c r="EB46" s="162">
        <v>2856.2758068999997</v>
      </c>
      <c r="EC46" s="162">
        <v>-181.99782589999973</v>
      </c>
      <c r="ED46" s="162">
        <v>31.840974200001483</v>
      </c>
      <c r="EE46" s="162">
        <v>3930.173665400001</v>
      </c>
      <c r="EF46" s="162">
        <v>634.12207299999966</v>
      </c>
      <c r="EG46" s="162">
        <v>3315.6602784999982</v>
      </c>
      <c r="EH46" s="162">
        <v>-9.5141734000013827</v>
      </c>
      <c r="EI46" s="162">
        <v>859.27503310000088</v>
      </c>
      <c r="EJ46" s="151">
        <v>9520.2205226999995</v>
      </c>
      <c r="EK46" s="162"/>
      <c r="EL46" s="151">
        <f>Z46+AU46+BS46+CO46+DM46+EJ46</f>
        <v>26764.827904999998</v>
      </c>
    </row>
    <row r="47" spans="2:142" ht="15">
      <c r="B47" s="61" t="s">
        <v>69</v>
      </c>
      <c r="C47" s="38" t="s">
        <v>90</v>
      </c>
      <c r="D47" s="62"/>
      <c r="E47" s="45">
        <v>-6688.935264900002</v>
      </c>
      <c r="F47" s="45">
        <v>-4724.3545530000029</v>
      </c>
      <c r="G47" s="45">
        <v>9697.260479200002</v>
      </c>
      <c r="H47" s="45">
        <v>3886.9370322999976</v>
      </c>
      <c r="I47" s="45">
        <v>-969.25863510000102</v>
      </c>
      <c r="J47" s="45">
        <v>1421.8803088000027</v>
      </c>
      <c r="K47" s="45">
        <v>-3572.7723369804066</v>
      </c>
      <c r="L47" s="45">
        <v>-863.27266793060187</v>
      </c>
      <c r="M47" s="45">
        <v>1587.7546564119759</v>
      </c>
      <c r="N47" s="45">
        <v>-2582.2288714071792</v>
      </c>
      <c r="O47" s="45">
        <v>1864.6164148364014</v>
      </c>
      <c r="P47" s="45">
        <v>777.08962093149296</v>
      </c>
      <c r="Q47" s="45">
        <v>879.2730326024207</v>
      </c>
      <c r="R47" s="45">
        <v>-2064.0224345775105</v>
      </c>
      <c r="S47" s="45">
        <v>-1512.6301132081444</v>
      </c>
      <c r="T47" s="45">
        <v>-1048.561671219858</v>
      </c>
      <c r="U47" s="45">
        <v>-432.40969478834842</v>
      </c>
      <c r="V47" s="45">
        <v>-268.82352638418962</v>
      </c>
      <c r="W47" s="45">
        <v>22.846521689761005</v>
      </c>
      <c r="X47" s="45">
        <v>-193.8613179537619</v>
      </c>
      <c r="Y47" s="40">
        <v>853.76527205492198</v>
      </c>
      <c r="Z47" s="152">
        <f t="shared" si="25"/>
        <v>-3929.7077486230282</v>
      </c>
      <c r="AA47" s="148"/>
      <c r="AB47" s="173">
        <v>2423.9246746022782</v>
      </c>
      <c r="AC47" s="45">
        <v>586.13004887652949</v>
      </c>
      <c r="AD47" s="45">
        <v>-783.84441471248886</v>
      </c>
      <c r="AE47" s="45">
        <v>38.8941196510292</v>
      </c>
      <c r="AF47" s="45">
        <v>1982.9623495527678</v>
      </c>
      <c r="AG47" s="45">
        <v>-1285.2059756867559</v>
      </c>
      <c r="AH47" s="45">
        <v>-231.15517416774614</v>
      </c>
      <c r="AI47" s="45">
        <v>-875.16861496854858</v>
      </c>
      <c r="AJ47" s="45">
        <v>47.46804079792004</v>
      </c>
      <c r="AK47" s="45">
        <v>-403.06264004498559</v>
      </c>
      <c r="AL47" s="45">
        <v>-82.839190000000229</v>
      </c>
      <c r="AM47" s="45">
        <v>174.12875240000022</v>
      </c>
      <c r="AN47" s="45">
        <v>-467.89607680000171</v>
      </c>
      <c r="AO47" s="45">
        <v>342.71162869999995</v>
      </c>
      <c r="AP47" s="45">
        <v>-170.22159419999971</v>
      </c>
      <c r="AQ47" s="45">
        <v>-19.455619800000509</v>
      </c>
      <c r="AR47" s="45">
        <v>75.401758300000964</v>
      </c>
      <c r="AS47" s="45">
        <v>236.72154910000077</v>
      </c>
      <c r="AT47" s="45">
        <v>835.89260005264828</v>
      </c>
      <c r="AU47" s="152">
        <f t="shared" si="26"/>
        <v>2425.3862216526481</v>
      </c>
      <c r="AV47" s="148"/>
      <c r="AW47" s="173">
        <v>642.67385880000006</v>
      </c>
      <c r="AX47" s="45">
        <v>217.90298029999991</v>
      </c>
      <c r="AY47" s="45">
        <v>-243.25227060435762</v>
      </c>
      <c r="AZ47" s="45">
        <v>-222.78071715899858</v>
      </c>
      <c r="BA47" s="45">
        <v>152.1417176690002</v>
      </c>
      <c r="BB47" s="45">
        <v>-539.58590994499946</v>
      </c>
      <c r="BC47" s="45">
        <v>-1271.8093520409909</v>
      </c>
      <c r="BD47" s="45">
        <v>250.11118592013781</v>
      </c>
      <c r="BE47" s="45">
        <v>128.65420177499792</v>
      </c>
      <c r="BF47" s="45">
        <v>-466.13241627299982</v>
      </c>
      <c r="BG47" s="45">
        <v>-26.544034806021127</v>
      </c>
      <c r="BH47" s="45">
        <v>-251.85802581199962</v>
      </c>
      <c r="BI47" s="45">
        <v>-542.66237141399915</v>
      </c>
      <c r="BJ47" s="45">
        <v>-595.5831312409955</v>
      </c>
      <c r="BK47" s="45">
        <v>707.78937976700126</v>
      </c>
      <c r="BL47" s="45">
        <v>-334.02649963600038</v>
      </c>
      <c r="BM47" s="45">
        <v>-9.7324835260006726</v>
      </c>
      <c r="BN47" s="45">
        <v>-93.649629990999998</v>
      </c>
      <c r="BO47" s="45">
        <v>844.81751421304057</v>
      </c>
      <c r="BP47" s="45">
        <v>-497.58772696200054</v>
      </c>
      <c r="BQ47" s="45">
        <v>1118.1936128100015</v>
      </c>
      <c r="BR47" s="45">
        <v>1521.9526509967218</v>
      </c>
      <c r="BS47" s="152">
        <f t="shared" si="27"/>
        <v>489.03253284053744</v>
      </c>
      <c r="BT47" s="148"/>
      <c r="BU47" s="173">
        <v>-2246.8383266718838</v>
      </c>
      <c r="BV47" s="45">
        <v>-588.34593348199928</v>
      </c>
      <c r="BW47" s="45">
        <v>-1669.2444919679992</v>
      </c>
      <c r="BX47" s="45">
        <v>-710.71214233300429</v>
      </c>
      <c r="BY47" s="45">
        <v>-18.462116821998734</v>
      </c>
      <c r="BZ47" s="45">
        <v>136.48837022400414</v>
      </c>
      <c r="CA47" s="45">
        <v>378.87965768400022</v>
      </c>
      <c r="CB47" s="45">
        <v>-621.68074193200118</v>
      </c>
      <c r="CC47" s="45">
        <v>-52.777421561986245</v>
      </c>
      <c r="CD47" s="45">
        <v>472.32074519599735</v>
      </c>
      <c r="CE47" s="45">
        <v>602.52796343600244</v>
      </c>
      <c r="CF47" s="45">
        <v>304.31240496199797</v>
      </c>
      <c r="CG47" s="40">
        <v>143.24317936887249</v>
      </c>
      <c r="CH47" s="40">
        <v>-2.21927239999963</v>
      </c>
      <c r="CI47" s="40">
        <v>-157.26666519999986</v>
      </c>
      <c r="CJ47" s="40">
        <v>487.52641249999908</v>
      </c>
      <c r="CK47" s="40">
        <v>593.14070830000003</v>
      </c>
      <c r="CL47" s="40">
        <v>613.34209470000087</v>
      </c>
      <c r="CM47" s="40">
        <v>487.31179859999952</v>
      </c>
      <c r="CN47" s="40">
        <v>256.90531586901801</v>
      </c>
      <c r="CO47" s="152">
        <f t="shared" si="28"/>
        <v>-1591.5484615309817</v>
      </c>
      <c r="CP47" s="148"/>
      <c r="CQ47" s="173">
        <v>483.69314077500019</v>
      </c>
      <c r="CR47" s="40">
        <v>1322.9339477249971</v>
      </c>
      <c r="CS47" s="40">
        <v>-274.07195657400098</v>
      </c>
      <c r="CT47" s="40">
        <v>898.96276693599964</v>
      </c>
      <c r="CU47" s="40">
        <v>3112.370387479999</v>
      </c>
      <c r="CV47" s="40">
        <v>-111.43774572199904</v>
      </c>
      <c r="CW47" s="40">
        <v>983.6501989500008</v>
      </c>
      <c r="CX47" s="40">
        <v>-662.25623714300025</v>
      </c>
      <c r="CY47" s="40">
        <v>414.95186828599952</v>
      </c>
      <c r="CZ47" s="40">
        <v>-1227.313066894</v>
      </c>
      <c r="DA47" s="40">
        <v>-1013.8700224919999</v>
      </c>
      <c r="DB47" s="40">
        <v>2007.6280285290009</v>
      </c>
      <c r="DC47" s="40">
        <v>895.12645493400089</v>
      </c>
      <c r="DD47" s="40">
        <v>364.71780123999815</v>
      </c>
      <c r="DE47" s="40">
        <v>486.8467857600005</v>
      </c>
      <c r="DF47" s="40">
        <v>-68.998853459999552</v>
      </c>
      <c r="DG47" s="40">
        <v>-595.76217916000076</v>
      </c>
      <c r="DH47" s="40">
        <v>831.12536434999936</v>
      </c>
      <c r="DI47" s="40">
        <v>1710.7010862500015</v>
      </c>
      <c r="DJ47" s="40">
        <v>3745.9979164699994</v>
      </c>
      <c r="DK47" s="40">
        <v>1845.6463789599998</v>
      </c>
      <c r="DL47" s="40">
        <v>136.05649435000385</v>
      </c>
      <c r="DM47" s="152">
        <f t="shared" si="29"/>
        <v>15286.698559550001</v>
      </c>
      <c r="DN47" s="148"/>
      <c r="DO47" s="185">
        <v>489.32864069999994</v>
      </c>
      <c r="DP47" s="148">
        <v>-141.58779619999953</v>
      </c>
      <c r="DQ47" s="148">
        <v>519.53078170999947</v>
      </c>
      <c r="DR47" s="148">
        <v>1925.3667447190012</v>
      </c>
      <c r="DS47" s="148">
        <v>2026.1705107120001</v>
      </c>
      <c r="DT47" s="148">
        <v>-1323.5584634870013</v>
      </c>
      <c r="DU47" s="148">
        <v>-906.53662663899945</v>
      </c>
      <c r="DV47" s="148">
        <v>-1769.8066455650001</v>
      </c>
      <c r="DW47" s="148">
        <v>-155.3709186519996</v>
      </c>
      <c r="DX47" s="148">
        <v>1913.6061826290002</v>
      </c>
      <c r="DY47" s="148">
        <v>2236.6386942090007</v>
      </c>
      <c r="DZ47" s="148">
        <v>-273.67037433299998</v>
      </c>
      <c r="EA47" s="148">
        <v>-203.72497605100122</v>
      </c>
      <c r="EB47" s="148">
        <v>4055.0684607790008</v>
      </c>
      <c r="EC47" s="148">
        <v>1778.7866025220003</v>
      </c>
      <c r="ED47" s="148">
        <v>3166.9012867649976</v>
      </c>
      <c r="EE47" s="148">
        <v>7880.3597384520044</v>
      </c>
      <c r="EF47" s="148">
        <v>601.61673411000129</v>
      </c>
      <c r="EG47" s="148">
        <v>4349.498898769999</v>
      </c>
      <c r="EH47" s="148">
        <v>371.66446499599692</v>
      </c>
      <c r="EI47" s="148">
        <v>3456.0934169755737</v>
      </c>
      <c r="EJ47" s="152">
        <v>29996.375357121571</v>
      </c>
      <c r="EK47" s="148"/>
      <c r="EL47" s="152">
        <f>Z47+AU47+BS47+CO47+DM47+EJ47</f>
        <v>42676.236461010747</v>
      </c>
    </row>
    <row r="48" spans="2:142" ht="15">
      <c r="B48" s="61" t="s">
        <v>62</v>
      </c>
      <c r="C48" s="38" t="s">
        <v>95</v>
      </c>
      <c r="D48" s="62"/>
      <c r="E48" s="45">
        <v>-758.97130949999996</v>
      </c>
      <c r="F48" s="45">
        <v>-112.22492988400002</v>
      </c>
      <c r="G48" s="45">
        <v>373.52460509300033</v>
      </c>
      <c r="H48" s="45">
        <v>399.18628330899986</v>
      </c>
      <c r="I48" s="45">
        <v>510.81286454899993</v>
      </c>
      <c r="J48" s="45">
        <v>324.00979039999993</v>
      </c>
      <c r="K48" s="45">
        <v>-240.24757211199994</v>
      </c>
      <c r="L48" s="45">
        <v>-182.34758881799996</v>
      </c>
      <c r="M48" s="45">
        <v>-2.1602017519999075</v>
      </c>
      <c r="N48" s="45">
        <v>-150.05079882900012</v>
      </c>
      <c r="O48" s="45">
        <v>382.04315446299978</v>
      </c>
      <c r="P48" s="45">
        <v>-418.04245032500006</v>
      </c>
      <c r="Q48" s="45">
        <v>157.7826715100002</v>
      </c>
      <c r="R48" s="45">
        <v>-279.28572138200036</v>
      </c>
      <c r="S48" s="45">
        <v>-550.18944167799998</v>
      </c>
      <c r="T48" s="45">
        <v>-116.11859804400032</v>
      </c>
      <c r="U48" s="45">
        <v>-274.58638869999982</v>
      </c>
      <c r="V48" s="45">
        <v>-202.18862560000005</v>
      </c>
      <c r="W48" s="45">
        <v>1417.69645201</v>
      </c>
      <c r="X48" s="45">
        <v>102.10366959000004</v>
      </c>
      <c r="Y48" s="40">
        <v>-302.59629323000001</v>
      </c>
      <c r="Z48" s="152">
        <f t="shared" si="25"/>
        <v>78.149571069999354</v>
      </c>
      <c r="AA48" s="148"/>
      <c r="AB48" s="173">
        <v>-161.77862160000001</v>
      </c>
      <c r="AC48" s="45">
        <v>-89.077533299999999</v>
      </c>
      <c r="AD48" s="45">
        <v>223.08308479999982</v>
      </c>
      <c r="AE48" s="45">
        <v>75.754425064000117</v>
      </c>
      <c r="AF48" s="45">
        <v>-400.63516623999993</v>
      </c>
      <c r="AG48" s="45">
        <v>-148.54757390199995</v>
      </c>
      <c r="AH48" s="45">
        <v>103.97837696799992</v>
      </c>
      <c r="AI48" s="45">
        <v>150.15961266499991</v>
      </c>
      <c r="AJ48" s="45">
        <v>-192.6599082269997</v>
      </c>
      <c r="AK48" s="45">
        <v>126.522859643</v>
      </c>
      <c r="AL48" s="45">
        <v>-37.399066430999952</v>
      </c>
      <c r="AM48" s="45">
        <v>53.074934681000101</v>
      </c>
      <c r="AN48" s="45">
        <v>-117.24410382300009</v>
      </c>
      <c r="AO48" s="45">
        <v>213.22343223999997</v>
      </c>
      <c r="AP48" s="45">
        <v>6.9358893320000838</v>
      </c>
      <c r="AQ48" s="45">
        <v>30.09793627499997</v>
      </c>
      <c r="AR48" s="45">
        <v>248.25732002300006</v>
      </c>
      <c r="AS48" s="45">
        <v>-757.81402634799997</v>
      </c>
      <c r="AT48" s="45">
        <v>623.3791801320674</v>
      </c>
      <c r="AU48" s="152">
        <f t="shared" si="26"/>
        <v>-50.688948047932286</v>
      </c>
      <c r="AV48" s="148"/>
      <c r="AW48" s="173">
        <v>-599.35985540000001</v>
      </c>
      <c r="AX48" s="45">
        <v>342.78648849999996</v>
      </c>
      <c r="AY48" s="45">
        <v>-159.4077512880001</v>
      </c>
      <c r="AZ48" s="45">
        <v>-5.6416526049998952</v>
      </c>
      <c r="BA48" s="45">
        <v>85.162787676000008</v>
      </c>
      <c r="BB48" s="45">
        <v>-140.83523858300006</v>
      </c>
      <c r="BC48" s="45">
        <v>-442.51283027500006</v>
      </c>
      <c r="BD48" s="45">
        <v>-1.7361891239998717</v>
      </c>
      <c r="BE48" s="45">
        <v>-12.262787649999954</v>
      </c>
      <c r="BF48" s="45">
        <v>12.849007076000005</v>
      </c>
      <c r="BG48" s="45">
        <v>-3.1061715180000178</v>
      </c>
      <c r="BH48" s="45">
        <v>4.4325106620000145</v>
      </c>
      <c r="BI48" s="45">
        <v>76.354427700000102</v>
      </c>
      <c r="BJ48" s="45">
        <v>-315.22369507899987</v>
      </c>
      <c r="BK48" s="45">
        <v>402.52707943899998</v>
      </c>
      <c r="BL48" s="45">
        <v>-572.3353382910002</v>
      </c>
      <c r="BM48" s="45">
        <v>-248.86268237900006</v>
      </c>
      <c r="BN48" s="45">
        <v>-15.184683338000097</v>
      </c>
      <c r="BO48" s="45">
        <v>48.178252715999996</v>
      </c>
      <c r="BP48" s="45">
        <v>-578.86860980799986</v>
      </c>
      <c r="BQ48" s="45">
        <v>18.240414427999795</v>
      </c>
      <c r="BR48" s="45">
        <v>-252.42286313490962</v>
      </c>
      <c r="BS48" s="152">
        <f t="shared" si="27"/>
        <v>-2357.2293802759095</v>
      </c>
      <c r="BT48" s="148"/>
      <c r="BU48" s="173">
        <v>-100.70881303271922</v>
      </c>
      <c r="BV48" s="45">
        <v>-375.06426529164037</v>
      </c>
      <c r="BW48" s="45">
        <v>-364.5630267600003</v>
      </c>
      <c r="BX48" s="45">
        <v>-27.198598992727401</v>
      </c>
      <c r="BY48" s="45">
        <v>-37.109279599976155</v>
      </c>
      <c r="BZ48" s="45">
        <v>-89.837468150311921</v>
      </c>
      <c r="CA48" s="45">
        <v>65.002591495000132</v>
      </c>
      <c r="CB48" s="45">
        <v>-239.86524086000031</v>
      </c>
      <c r="CC48" s="45">
        <v>220.2139958250001</v>
      </c>
      <c r="CD48" s="45">
        <v>-28.731839718191889</v>
      </c>
      <c r="CE48" s="45">
        <v>242.34064582399992</v>
      </c>
      <c r="CF48" s="45">
        <v>131.25444649999997</v>
      </c>
      <c r="CG48" s="40">
        <v>87.924273950000185</v>
      </c>
      <c r="CH48" s="40">
        <f>84.39492798+8</f>
        <v>92.394927980000006</v>
      </c>
      <c r="CI48" s="40">
        <v>20.595105542689112</v>
      </c>
      <c r="CJ48" s="40">
        <v>111.78534528794256</v>
      </c>
      <c r="CK48" s="40">
        <v>314.07540628567176</v>
      </c>
      <c r="CL48" s="40">
        <v>188.98084176781137</v>
      </c>
      <c r="CM48" s="40">
        <v>18.181279555845439</v>
      </c>
      <c r="CN48" s="40">
        <v>374.85667910870592</v>
      </c>
      <c r="CO48" s="152">
        <f t="shared" si="28"/>
        <v>604.52700671709897</v>
      </c>
      <c r="CP48" s="148"/>
      <c r="CQ48" s="173">
        <v>-98.884782751198728</v>
      </c>
      <c r="CR48" s="40">
        <v>354.35013608134949</v>
      </c>
      <c r="CS48" s="40">
        <v>-143.75391981679172</v>
      </c>
      <c r="CT48" s="40">
        <v>87.023098673102879</v>
      </c>
      <c r="CU48" s="40">
        <v>888.50829461412434</v>
      </c>
      <c r="CV48" s="40">
        <v>-136.5874687297308</v>
      </c>
      <c r="CW48" s="40">
        <v>360.25094445600479</v>
      </c>
      <c r="CX48" s="40">
        <v>-392.51079245199981</v>
      </c>
      <c r="CY48" s="40">
        <v>252.25385902400023</v>
      </c>
      <c r="CZ48" s="40">
        <v>-374.21289964364388</v>
      </c>
      <c r="DA48" s="40">
        <v>-289.96366169508491</v>
      </c>
      <c r="DB48" s="40">
        <v>790.6232717912776</v>
      </c>
      <c r="DC48" s="40">
        <v>129.40486992500041</v>
      </c>
      <c r="DD48" s="40">
        <v>-175.03336180499957</v>
      </c>
      <c r="DE48" s="40">
        <v>706.34813482999971</v>
      </c>
      <c r="DF48" s="40">
        <v>-55.716121357716446</v>
      </c>
      <c r="DG48" s="40">
        <v>66.322682014999828</v>
      </c>
      <c r="DH48" s="40">
        <v>276.89817660000028</v>
      </c>
      <c r="DI48" s="40">
        <v>420.25540222734497</v>
      </c>
      <c r="DJ48" s="40">
        <v>1510.3563868816921</v>
      </c>
      <c r="DK48" s="40">
        <v>-580.08093451329648</v>
      </c>
      <c r="DL48" s="40">
        <v>-210.84855908202093</v>
      </c>
      <c r="DM48" s="152">
        <f t="shared" si="29"/>
        <v>3385.0027552724132</v>
      </c>
      <c r="DN48" s="148"/>
      <c r="DO48" s="185">
        <v>-89.445715800000002</v>
      </c>
      <c r="DP48" s="148">
        <v>-325.31411240000006</v>
      </c>
      <c r="DQ48" s="148">
        <v>73.5087222027975</v>
      </c>
      <c r="DR48" s="148">
        <v>296.14576694878008</v>
      </c>
      <c r="DS48" s="148">
        <v>-44.41467213129323</v>
      </c>
      <c r="DT48" s="148">
        <v>-594.44952848865546</v>
      </c>
      <c r="DU48" s="148">
        <v>-1076.1773951822618</v>
      </c>
      <c r="DV48" s="148">
        <v>-528.61749901177382</v>
      </c>
      <c r="DW48" s="148">
        <v>-156.13221195029027</v>
      </c>
      <c r="DX48" s="148">
        <v>292.16609358200026</v>
      </c>
      <c r="DY48" s="148">
        <v>251.3383865009464</v>
      </c>
      <c r="DZ48" s="148">
        <v>214.09731620188018</v>
      </c>
      <c r="EA48" s="148">
        <v>-376.11158285900035</v>
      </c>
      <c r="EB48" s="148">
        <v>1735.5937864991834</v>
      </c>
      <c r="EC48" s="148">
        <v>-137.06197191699988</v>
      </c>
      <c r="ED48" s="148">
        <v>1.3794478416717559</v>
      </c>
      <c r="EE48" s="148">
        <v>2258.5751600266922</v>
      </c>
      <c r="EF48" s="148">
        <v>382.34596840243017</v>
      </c>
      <c r="EG48" s="148">
        <v>1891.8890806472509</v>
      </c>
      <c r="EH48" s="148">
        <v>-102.23121826208674</v>
      </c>
      <c r="EI48" s="148">
        <v>302.70283765375029</v>
      </c>
      <c r="EJ48" s="152">
        <v>4269.7866585050224</v>
      </c>
      <c r="EK48" s="148"/>
      <c r="EL48" s="152">
        <f t="shared" ref="EL48:EL60" si="30">Z48+AU48+BS48+CO48+DM48+EJ48</f>
        <v>5929.5476632406917</v>
      </c>
    </row>
    <row r="49" spans="2:142" ht="15">
      <c r="B49" s="61" t="s">
        <v>98</v>
      </c>
      <c r="C49" s="38" t="s">
        <v>70</v>
      </c>
      <c r="D49" s="62"/>
      <c r="E49" s="45">
        <v>1074.186703000001</v>
      </c>
      <c r="F49" s="45">
        <v>-1107.6537266999994</v>
      </c>
      <c r="G49" s="45">
        <v>5442.5853319999969</v>
      </c>
      <c r="H49" s="45">
        <v>2705.1942562999993</v>
      </c>
      <c r="I49" s="45">
        <v>-560.28877790000149</v>
      </c>
      <c r="J49" s="45">
        <v>236.72418710000068</v>
      </c>
      <c r="K49" s="45">
        <v>-2077.6850307</v>
      </c>
      <c r="L49" s="45">
        <v>-658.20803069999999</v>
      </c>
      <c r="M49" s="45">
        <v>-100.49703070000001</v>
      </c>
      <c r="N49" s="45">
        <v>-1547.2183258000002</v>
      </c>
      <c r="O49" s="45">
        <v>-2081.7188838000002</v>
      </c>
      <c r="P49" s="45">
        <v>1666.5549061000004</v>
      </c>
      <c r="Q49" s="45">
        <v>1360.2551113</v>
      </c>
      <c r="R49" s="45">
        <v>-1007.4084239000008</v>
      </c>
      <c r="S49" s="45">
        <v>-1144.0940000000001</v>
      </c>
      <c r="T49" s="45">
        <v>-257.245</v>
      </c>
      <c r="U49" s="45">
        <v>233.84593770000097</v>
      </c>
      <c r="V49" s="45">
        <v>-211.55296189999993</v>
      </c>
      <c r="W49" s="45">
        <v>-1011.7742521000006</v>
      </c>
      <c r="X49" s="45">
        <v>986.65200000000095</v>
      </c>
      <c r="Y49" s="40">
        <v>64.693999999999079</v>
      </c>
      <c r="Z49" s="152">
        <f t="shared" si="25"/>
        <v>2005.3479892999972</v>
      </c>
      <c r="AA49" s="148"/>
      <c r="AB49" s="173">
        <v>1053.4349999999999</v>
      </c>
      <c r="AC49" s="45">
        <v>158.96</v>
      </c>
      <c r="AD49" s="45">
        <v>-25.491134200000189</v>
      </c>
      <c r="AE49" s="45">
        <v>-516.62678400000414</v>
      </c>
      <c r="AF49" s="45">
        <v>-420.70838960000134</v>
      </c>
      <c r="AG49" s="45">
        <v>417.46783790000239</v>
      </c>
      <c r="AH49" s="45">
        <v>-85.282983000001167</v>
      </c>
      <c r="AI49" s="45">
        <v>-69.416101400000173</v>
      </c>
      <c r="AJ49" s="45">
        <v>125.90131369999776</v>
      </c>
      <c r="AK49" s="45">
        <v>638.38659610000013</v>
      </c>
      <c r="AL49" s="45">
        <v>194.73887639999967</v>
      </c>
      <c r="AM49" s="45">
        <v>384.94100700000075</v>
      </c>
      <c r="AN49" s="45">
        <v>-162.87275655886449</v>
      </c>
      <c r="AO49" s="45">
        <v>153.25380320000519</v>
      </c>
      <c r="AP49" s="45">
        <v>302.47679949999826</v>
      </c>
      <c r="AQ49" s="45">
        <v>448.62844569999959</v>
      </c>
      <c r="AR49" s="45">
        <v>-253.24552670000148</v>
      </c>
      <c r="AS49" s="45">
        <v>444.81488889999878</v>
      </c>
      <c r="AT49" s="45">
        <v>-50.552617800000363</v>
      </c>
      <c r="AU49" s="152">
        <f t="shared" si="26"/>
        <v>2738.8082751411289</v>
      </c>
      <c r="AV49" s="148"/>
      <c r="AW49" s="173">
        <v>321.89349179999954</v>
      </c>
      <c r="AX49" s="45">
        <v>366.05303880000002</v>
      </c>
      <c r="AY49" s="45">
        <v>-427.49118090000286</v>
      </c>
      <c r="AZ49" s="45">
        <v>-58.607388600000064</v>
      </c>
      <c r="BA49" s="45">
        <v>504.16945230000005</v>
      </c>
      <c r="BB49" s="45">
        <v>-588.75167920000001</v>
      </c>
      <c r="BC49" s="45">
        <v>-887.73042379999981</v>
      </c>
      <c r="BD49" s="45">
        <v>368.29814699999957</v>
      </c>
      <c r="BE49" s="45">
        <v>-700.08728710000014</v>
      </c>
      <c r="BF49" s="45">
        <v>642.34748350000041</v>
      </c>
      <c r="BG49" s="45">
        <v>-64.33218279999997</v>
      </c>
      <c r="BH49" s="45">
        <v>-90.419319400000049</v>
      </c>
      <c r="BI49" s="45">
        <v>-15.31019370000026</v>
      </c>
      <c r="BJ49" s="45">
        <v>-190.35977369999998</v>
      </c>
      <c r="BK49" s="45">
        <v>233.07563630000041</v>
      </c>
      <c r="BL49" s="45">
        <v>618.06241029999956</v>
      </c>
      <c r="BM49" s="45">
        <v>-276.86103080000021</v>
      </c>
      <c r="BN49" s="45">
        <v>-243.49052680000025</v>
      </c>
      <c r="BO49" s="45">
        <v>-275.80901360000428</v>
      </c>
      <c r="BP49" s="45">
        <v>-232.10649280000013</v>
      </c>
      <c r="BQ49" s="45">
        <v>556.24692970000149</v>
      </c>
      <c r="BR49" s="45">
        <v>1134.2575353999914</v>
      </c>
      <c r="BS49" s="152">
        <f t="shared" si="27"/>
        <v>693.04763189998437</v>
      </c>
      <c r="BT49" s="148"/>
      <c r="BU49" s="173">
        <v>-1512.8899136000002</v>
      </c>
      <c r="BV49" s="45">
        <v>-986.50735049999537</v>
      </c>
      <c r="BW49" s="45">
        <v>283.11408519999929</v>
      </c>
      <c r="BX49" s="45">
        <v>-658.64797629999907</v>
      </c>
      <c r="BY49" s="45">
        <v>87.467588499996808</v>
      </c>
      <c r="BZ49" s="45">
        <v>458.95899830000008</v>
      </c>
      <c r="CA49" s="45">
        <v>-149.80753589999927</v>
      </c>
      <c r="CB49" s="45">
        <v>415.85052710000156</v>
      </c>
      <c r="CC49" s="45">
        <v>397.75449489999943</v>
      </c>
      <c r="CD49" s="45">
        <v>1222.8180954000009</v>
      </c>
      <c r="CE49" s="45">
        <v>-52.192844900000267</v>
      </c>
      <c r="CF49" s="45">
        <v>-402.4904322999991</v>
      </c>
      <c r="CG49" s="40">
        <v>398.67665640000007</v>
      </c>
      <c r="CH49" s="40">
        <v>-786.10550550000028</v>
      </c>
      <c r="CI49" s="40">
        <v>-131.23685810000157</v>
      </c>
      <c r="CJ49" s="40">
        <v>674.1377382999982</v>
      </c>
      <c r="CK49" s="40">
        <v>827.4485065000016</v>
      </c>
      <c r="CL49" s="40">
        <v>-307.4549540999999</v>
      </c>
      <c r="CM49" s="40">
        <v>409.15228060000112</v>
      </c>
      <c r="CN49" s="40">
        <v>369.81092319999965</v>
      </c>
      <c r="CO49" s="152">
        <f t="shared" si="28"/>
        <v>557.85652320000406</v>
      </c>
      <c r="CP49" s="148"/>
      <c r="CQ49" s="173">
        <v>1545.4509694999999</v>
      </c>
      <c r="CR49" s="40">
        <v>795.64478259999964</v>
      </c>
      <c r="CS49" s="40">
        <v>442.50501229999963</v>
      </c>
      <c r="CT49" s="40">
        <v>863.42476650000026</v>
      </c>
      <c r="CU49" s="40">
        <v>1356.8101834000011</v>
      </c>
      <c r="CV49" s="40">
        <v>654.16394630000229</v>
      </c>
      <c r="CW49" s="40">
        <v>1295.1369489999997</v>
      </c>
      <c r="CX49" s="40">
        <v>-10.817072100000878</v>
      </c>
      <c r="CY49" s="40">
        <v>435.03316030000201</v>
      </c>
      <c r="CZ49" s="40">
        <v>-107.60400860000064</v>
      </c>
      <c r="DA49" s="40">
        <v>-600.25451809999993</v>
      </c>
      <c r="DB49" s="40">
        <v>1441.6634754000004</v>
      </c>
      <c r="DC49" s="40">
        <v>421.44683079999987</v>
      </c>
      <c r="DD49" s="40">
        <v>387.92019764570671</v>
      </c>
      <c r="DE49" s="40">
        <v>1248.7053423000009</v>
      </c>
      <c r="DF49" s="40">
        <v>-431.16257550000057</v>
      </c>
      <c r="DG49" s="40">
        <v>-389.42544850000013</v>
      </c>
      <c r="DH49" s="40">
        <v>677.95541170000172</v>
      </c>
      <c r="DI49" s="40">
        <v>676.57203440000148</v>
      </c>
      <c r="DJ49" s="40">
        <v>2301.8170693999969</v>
      </c>
      <c r="DK49" s="40">
        <v>-102.08881549999835</v>
      </c>
      <c r="DL49" s="40">
        <v>328.20388309999959</v>
      </c>
      <c r="DM49" s="152">
        <f t="shared" si="29"/>
        <v>13231.101576345714</v>
      </c>
      <c r="DN49" s="148"/>
      <c r="DO49" s="185">
        <v>349.20781210000126</v>
      </c>
      <c r="DP49" s="148">
        <v>-71.845474900000823</v>
      </c>
      <c r="DQ49" s="148">
        <v>29.332152000000736</v>
      </c>
      <c r="DR49" s="148">
        <v>580.51682699999947</v>
      </c>
      <c r="DS49" s="148">
        <v>487.88735740000106</v>
      </c>
      <c r="DT49" s="148">
        <v>-738.47467949999964</v>
      </c>
      <c r="DU49" s="148">
        <v>-304.32667380000004</v>
      </c>
      <c r="DV49" s="148">
        <v>-450.4196067000002</v>
      </c>
      <c r="DW49" s="148">
        <v>-24.08478439999962</v>
      </c>
      <c r="DX49" s="148">
        <v>1389.1015895</v>
      </c>
      <c r="DY49" s="148">
        <v>2562.5211136999997</v>
      </c>
      <c r="DZ49" s="148">
        <v>503.64955959999895</v>
      </c>
      <c r="EA49" s="148">
        <v>-197.4618971999993</v>
      </c>
      <c r="EB49" s="148">
        <v>3051.263772899998</v>
      </c>
      <c r="EC49" s="148">
        <v>892.39380820000076</v>
      </c>
      <c r="ED49" s="148">
        <v>1614.7761085999998</v>
      </c>
      <c r="EE49" s="148">
        <v>4233.2518121999983</v>
      </c>
      <c r="EF49" s="148">
        <v>617.52773289999971</v>
      </c>
      <c r="EG49" s="148">
        <v>1853.810058099996</v>
      </c>
      <c r="EH49" s="148">
        <v>-259.51007069999844</v>
      </c>
      <c r="EI49" s="148">
        <v>2388.8263888999982</v>
      </c>
      <c r="EJ49" s="152">
        <v>18507.942905899996</v>
      </c>
      <c r="EK49" s="148"/>
      <c r="EL49" s="152">
        <f t="shared" si="30"/>
        <v>37734.104901786821</v>
      </c>
    </row>
    <row r="50" spans="2:142" ht="15" hidden="1">
      <c r="B50" s="61" t="s">
        <v>138</v>
      </c>
      <c r="C50" s="38" t="s">
        <v>102</v>
      </c>
      <c r="D50" s="62"/>
      <c r="E50" s="45">
        <v>-2049.9266795000003</v>
      </c>
      <c r="F50" s="45">
        <v>-822.33812510000007</v>
      </c>
      <c r="G50" s="45">
        <v>109.13786979999975</v>
      </c>
      <c r="H50" s="45">
        <v>517.16179809999994</v>
      </c>
      <c r="I50" s="45">
        <v>-328.44921580000022</v>
      </c>
      <c r="J50" s="45">
        <v>400.7927111999997</v>
      </c>
      <c r="K50" s="45">
        <v>-1279.3588453999992</v>
      </c>
      <c r="L50" s="45">
        <v>-480.79098040000002</v>
      </c>
      <c r="M50" s="45">
        <v>-11.138980400000005</v>
      </c>
      <c r="N50" s="45">
        <v>-81.112913999999876</v>
      </c>
      <c r="O50" s="45">
        <v>-280.12388929999963</v>
      </c>
      <c r="P50" s="45">
        <v>152.88794580000004</v>
      </c>
      <c r="Q50" s="45">
        <v>-45.523054200000018</v>
      </c>
      <c r="R50" s="45">
        <v>-31.701054200000002</v>
      </c>
      <c r="S50" s="45">
        <v>-423.26605419999993</v>
      </c>
      <c r="T50" s="45">
        <v>108.65399999999974</v>
      </c>
      <c r="U50" s="45">
        <v>-276.1698212000004</v>
      </c>
      <c r="V50" s="45">
        <v>-142.97497439999995</v>
      </c>
      <c r="W50" s="45">
        <v>230.85989420000016</v>
      </c>
      <c r="X50" s="45">
        <v>-555.20099999999991</v>
      </c>
      <c r="Y50" s="40">
        <v>228.722047</v>
      </c>
      <c r="Z50" s="152">
        <f t="shared" si="25"/>
        <v>-5059.8593220000002</v>
      </c>
      <c r="AA50" s="148"/>
      <c r="AB50" s="173">
        <v>498.27046340000015</v>
      </c>
      <c r="AC50" s="45">
        <v>396.54799999999994</v>
      </c>
      <c r="AD50" s="45">
        <v>-353.5815096000004</v>
      </c>
      <c r="AE50" s="45">
        <v>-78.261840500000019</v>
      </c>
      <c r="AF50" s="45">
        <v>-162.61190300000015</v>
      </c>
      <c r="AG50" s="45">
        <v>-226.46439770000003</v>
      </c>
      <c r="AH50" s="45">
        <v>128.50765060000006</v>
      </c>
      <c r="AI50" s="45">
        <v>-169.50626260000016</v>
      </c>
      <c r="AJ50" s="45">
        <v>235.30250360000045</v>
      </c>
      <c r="AK50" s="45">
        <v>-70.273405400000044</v>
      </c>
      <c r="AL50" s="45">
        <v>-166.68293020000002</v>
      </c>
      <c r="AM50" s="45">
        <v>-5.3774906999999494</v>
      </c>
      <c r="AN50" s="45">
        <v>54.323860499999903</v>
      </c>
      <c r="AO50" s="45">
        <v>71.972389900000167</v>
      </c>
      <c r="AP50" s="45">
        <v>111.20523480000011</v>
      </c>
      <c r="AQ50" s="45">
        <v>-12.086706300000037</v>
      </c>
      <c r="AR50" s="45">
        <v>46.694897900000015</v>
      </c>
      <c r="AS50" s="45">
        <v>170.67801549999993</v>
      </c>
      <c r="AT50" s="45">
        <v>-129.25101769999992</v>
      </c>
      <c r="AU50" s="152">
        <f t="shared" si="26"/>
        <v>339.40555250000011</v>
      </c>
      <c r="AV50" s="148"/>
      <c r="AW50" s="173">
        <v>477.38496639999988</v>
      </c>
      <c r="AX50" s="45">
        <v>275.02883870000011</v>
      </c>
      <c r="AY50" s="45">
        <v>-34.841822700000066</v>
      </c>
      <c r="AZ50" s="45">
        <v>91.638995300000019</v>
      </c>
      <c r="BA50" s="45">
        <v>70.182803700000036</v>
      </c>
      <c r="BB50" s="45">
        <v>-130.89536699999999</v>
      </c>
      <c r="BC50" s="45">
        <v>-270.19927410000003</v>
      </c>
      <c r="BD50" s="45">
        <v>-64.858458400000004</v>
      </c>
      <c r="BE50" s="45">
        <v>86.767771799999963</v>
      </c>
      <c r="BF50" s="45">
        <v>57.451760200000074</v>
      </c>
      <c r="BG50" s="45">
        <v>7.4219208000000316</v>
      </c>
      <c r="BH50" s="45">
        <v>-110.65033400000002</v>
      </c>
      <c r="BI50" s="45">
        <v>-173.58757539999999</v>
      </c>
      <c r="BJ50" s="45">
        <v>-303.73999659999993</v>
      </c>
      <c r="BK50" s="45">
        <v>15.360263799999947</v>
      </c>
      <c r="BL50" s="45">
        <v>-164.40918089999997</v>
      </c>
      <c r="BM50" s="45">
        <v>-156.75886890000001</v>
      </c>
      <c r="BN50" s="45">
        <v>-113.24353449999995</v>
      </c>
      <c r="BO50" s="45">
        <v>86.385771999999946</v>
      </c>
      <c r="BP50" s="45">
        <v>-294.61601359999997</v>
      </c>
      <c r="BQ50" s="45">
        <v>116.05217470000002</v>
      </c>
      <c r="BR50" s="45">
        <v>252.74505799999986</v>
      </c>
      <c r="BS50" s="152">
        <f t="shared" si="27"/>
        <v>-281.38010069999996</v>
      </c>
      <c r="BT50" s="148"/>
      <c r="BU50" s="173">
        <v>-8.1074970999999962</v>
      </c>
      <c r="BV50" s="45">
        <v>-46.95256640000013</v>
      </c>
      <c r="BW50" s="45">
        <v>24.213844500000011</v>
      </c>
      <c r="BX50" s="45">
        <v>113.16083270000001</v>
      </c>
      <c r="BY50" s="45">
        <v>62.984913200000022</v>
      </c>
      <c r="BZ50" s="45">
        <v>18.729370499999998</v>
      </c>
      <c r="CA50" s="45">
        <v>2.5399055999999769</v>
      </c>
      <c r="CB50" s="45">
        <v>15.162897400000011</v>
      </c>
      <c r="CC50" s="45">
        <v>58.945491099999956</v>
      </c>
      <c r="CD50" s="45">
        <v>36.45207200000003</v>
      </c>
      <c r="CE50" s="45">
        <v>-7.7461732999999349</v>
      </c>
      <c r="CF50" s="45">
        <v>-33.713461499999994</v>
      </c>
      <c r="CG50" s="40">
        <v>17.940307200000007</v>
      </c>
      <c r="CH50" s="40">
        <v>0</v>
      </c>
      <c r="CI50" s="40">
        <v>0</v>
      </c>
      <c r="CJ50" s="40">
        <v>0</v>
      </c>
      <c r="CK50" s="40">
        <v>0</v>
      </c>
      <c r="CL50" s="40">
        <v>0</v>
      </c>
      <c r="CM50" s="40">
        <v>0</v>
      </c>
      <c r="CN50" s="40">
        <v>0</v>
      </c>
      <c r="CO50" s="152">
        <f t="shared" si="28"/>
        <v>253.60993589999998</v>
      </c>
      <c r="CP50" s="148"/>
      <c r="CQ50" s="173">
        <v>0</v>
      </c>
      <c r="CR50" s="40">
        <v>0</v>
      </c>
      <c r="CS50" s="40">
        <v>0</v>
      </c>
      <c r="CT50" s="40">
        <v>0</v>
      </c>
      <c r="CU50" s="40">
        <v>0</v>
      </c>
      <c r="CV50" s="40">
        <v>0</v>
      </c>
      <c r="CW50" s="40">
        <v>0</v>
      </c>
      <c r="CX50" s="40">
        <v>0</v>
      </c>
      <c r="CY50" s="40">
        <v>0</v>
      </c>
      <c r="CZ50" s="40">
        <v>0</v>
      </c>
      <c r="DA50" s="40">
        <v>0</v>
      </c>
      <c r="DB50" s="40">
        <v>0</v>
      </c>
      <c r="DC50" s="40">
        <v>0</v>
      </c>
      <c r="DD50" s="40">
        <v>0</v>
      </c>
      <c r="DE50" s="40">
        <v>0</v>
      </c>
      <c r="DF50" s="40">
        <v>0</v>
      </c>
      <c r="DG50" s="40">
        <v>0</v>
      </c>
      <c r="DH50" s="40">
        <v>0</v>
      </c>
      <c r="DI50" s="40">
        <v>0</v>
      </c>
      <c r="DJ50" s="40">
        <v>0</v>
      </c>
      <c r="DK50" s="40">
        <v>0</v>
      </c>
      <c r="DL50" s="40">
        <v>0</v>
      </c>
      <c r="DM50" s="152">
        <f t="shared" si="29"/>
        <v>0</v>
      </c>
      <c r="DN50" s="148"/>
      <c r="DO50" s="185">
        <v>0</v>
      </c>
      <c r="DP50" s="148">
        <v>0</v>
      </c>
      <c r="DQ50" s="148">
        <v>0</v>
      </c>
      <c r="DR50" s="148">
        <v>0</v>
      </c>
      <c r="DS50" s="148">
        <v>0</v>
      </c>
      <c r="DT50" s="148">
        <v>0</v>
      </c>
      <c r="DU50" s="148">
        <v>0</v>
      </c>
      <c r="DV50" s="148">
        <v>0</v>
      </c>
      <c r="DW50" s="148">
        <v>0</v>
      </c>
      <c r="DX50" s="148">
        <v>0</v>
      </c>
      <c r="DY50" s="148">
        <v>0</v>
      </c>
      <c r="DZ50" s="148">
        <v>0</v>
      </c>
      <c r="EA50" s="148">
        <v>0</v>
      </c>
      <c r="EB50" s="148">
        <v>0</v>
      </c>
      <c r="EC50" s="148">
        <v>0</v>
      </c>
      <c r="ED50" s="148">
        <v>0</v>
      </c>
      <c r="EE50" s="148">
        <v>0</v>
      </c>
      <c r="EF50" s="148">
        <v>0</v>
      </c>
      <c r="EG50" s="148">
        <v>0</v>
      </c>
      <c r="EH50" s="148">
        <v>0</v>
      </c>
      <c r="EI50" s="148">
        <v>0</v>
      </c>
      <c r="EJ50" s="152">
        <v>0</v>
      </c>
      <c r="EK50" s="148"/>
      <c r="EL50" s="152">
        <f t="shared" si="30"/>
        <v>-4748.2239343000001</v>
      </c>
    </row>
    <row r="51" spans="2:142" ht="15" hidden="1">
      <c r="B51" s="61" t="s">
        <v>51</v>
      </c>
      <c r="C51" s="38" t="s">
        <v>94</v>
      </c>
      <c r="D51" s="62"/>
      <c r="E51" s="45">
        <v>-1287.0068752000002</v>
      </c>
      <c r="F51" s="45">
        <v>-183.7911152999973</v>
      </c>
      <c r="G51" s="45">
        <v>226.2404000999974</v>
      </c>
      <c r="H51" s="45">
        <v>-36.6024706999941</v>
      </c>
      <c r="I51" s="45">
        <v>20.231090599994111</v>
      </c>
      <c r="J51" s="45">
        <v>-4.5060521000133518</v>
      </c>
      <c r="K51" s="45">
        <v>-4.491195999991076</v>
      </c>
      <c r="L51" s="45">
        <v>-2.5999719999957742</v>
      </c>
      <c r="M51" s="45">
        <v>18.037145500021492</v>
      </c>
      <c r="N51" s="45">
        <v>9.4004176999784388</v>
      </c>
      <c r="O51" s="45">
        <v>0.5031087000011466</v>
      </c>
      <c r="P51" s="45">
        <v>-12.531431899999559</v>
      </c>
      <c r="Q51" s="45">
        <v>59.935638899999674</v>
      </c>
      <c r="R51" s="45">
        <v>-543.20364830000062</v>
      </c>
      <c r="S51" s="45">
        <v>563.63908744999981</v>
      </c>
      <c r="T51" s="45">
        <v>-17.684644999999321</v>
      </c>
      <c r="U51" s="45">
        <v>72.021234707999398</v>
      </c>
      <c r="V51" s="45">
        <v>27.97747040810733</v>
      </c>
      <c r="W51" s="45">
        <v>317.13077086399937</v>
      </c>
      <c r="X51" s="45">
        <v>-3.7591833800611201</v>
      </c>
      <c r="Y51" s="40">
        <v>1.7033338949569734</v>
      </c>
      <c r="Z51" s="152">
        <f t="shared" si="25"/>
        <v>-779.35689105499728</v>
      </c>
      <c r="AA51" s="148"/>
      <c r="AB51" s="173">
        <v>191.48245220999877</v>
      </c>
      <c r="AC51" s="45">
        <v>89.751494500000746</v>
      </c>
      <c r="AD51" s="45">
        <v>70.590684600000131</v>
      </c>
      <c r="AE51" s="45">
        <v>-34.553679609999598</v>
      </c>
      <c r="AF51" s="45">
        <v>-112.81120769999997</v>
      </c>
      <c r="AG51" s="45">
        <v>22.973186500000011</v>
      </c>
      <c r="AH51" s="45">
        <v>72.492919699999973</v>
      </c>
      <c r="AI51" s="45">
        <v>32.347731930999991</v>
      </c>
      <c r="AJ51" s="45">
        <v>-48.534968099999986</v>
      </c>
      <c r="AK51" s="45">
        <v>18.12553949999991</v>
      </c>
      <c r="AL51" s="45">
        <v>22.443025199999973</v>
      </c>
      <c r="AM51" s="45">
        <v>48.208220799999957</v>
      </c>
      <c r="AN51" s="45">
        <v>-20.726476499999976</v>
      </c>
      <c r="AO51" s="45">
        <v>114.74599308200004</v>
      </c>
      <c r="AP51" s="45">
        <v>-59.091804963000037</v>
      </c>
      <c r="AQ51" s="45">
        <v>-73.672621500000048</v>
      </c>
      <c r="AR51" s="45">
        <v>106.5527004600001</v>
      </c>
      <c r="AS51" s="45">
        <v>536.17597931699993</v>
      </c>
      <c r="AT51" s="45">
        <v>-383.00619506878365</v>
      </c>
      <c r="AU51" s="152">
        <f t="shared" si="26"/>
        <v>593.49297435821609</v>
      </c>
      <c r="AV51" s="148"/>
      <c r="AW51" s="173">
        <v>47.144020087431159</v>
      </c>
      <c r="AX51" s="45">
        <v>32.205378800000005</v>
      </c>
      <c r="AY51" s="45">
        <v>-55.224599558000087</v>
      </c>
      <c r="AZ51" s="45">
        <v>-27.488156620477415</v>
      </c>
      <c r="BA51" s="45">
        <v>-44.223458839999886</v>
      </c>
      <c r="BB51" s="45">
        <v>4.4742972980008542</v>
      </c>
      <c r="BC51" s="45">
        <v>131.44414733000008</v>
      </c>
      <c r="BD51" s="45">
        <v>-49.336427299999968</v>
      </c>
      <c r="BE51" s="45">
        <v>75.528683499997655</v>
      </c>
      <c r="BF51" s="45">
        <v>-9.4067191999999764</v>
      </c>
      <c r="BG51" s="45">
        <v>7.3095256999999743</v>
      </c>
      <c r="BH51" s="45">
        <v>-102.41931269999982</v>
      </c>
      <c r="BI51" s="45">
        <v>10.276771909999969</v>
      </c>
      <c r="BJ51" s="45">
        <v>-162.07772729604764</v>
      </c>
      <c r="BK51" s="45">
        <v>315.2708986000045</v>
      </c>
      <c r="BL51" s="45">
        <v>-230.15448563200005</v>
      </c>
      <c r="BM51" s="45">
        <v>-135.51364846199999</v>
      </c>
      <c r="BN51" s="45">
        <v>-63.925512129999916</v>
      </c>
      <c r="BO51" s="45">
        <v>-160.52517431002323</v>
      </c>
      <c r="BP51" s="45">
        <v>80.380366157999916</v>
      </c>
      <c r="BQ51" s="45">
        <v>210.23561520000015</v>
      </c>
      <c r="BR51" s="45">
        <v>137.86954038611324</v>
      </c>
      <c r="BS51" s="152">
        <f t="shared" si="27"/>
        <v>11.844022920999492</v>
      </c>
      <c r="BT51" s="148"/>
      <c r="BU51" s="173">
        <v>-2.3116632713776881</v>
      </c>
      <c r="BV51" s="45">
        <v>-21.004439576898939</v>
      </c>
      <c r="BW51" s="45">
        <v>-106.53611512799998</v>
      </c>
      <c r="BX51" s="45">
        <v>-14.468457459785737</v>
      </c>
      <c r="BY51" s="45">
        <v>-37.697450900000035</v>
      </c>
      <c r="BZ51" s="45">
        <v>6.0237351999987618</v>
      </c>
      <c r="CA51" s="45">
        <v>46.019174099999958</v>
      </c>
      <c r="CB51" s="45">
        <v>-14.332013099997472</v>
      </c>
      <c r="CC51" s="45">
        <v>-20.87672779999998</v>
      </c>
      <c r="CD51" s="45">
        <v>4.3047148000000126</v>
      </c>
      <c r="CE51" s="45">
        <v>92.815362999999991</v>
      </c>
      <c r="CF51" s="45">
        <v>31.390381299999973</v>
      </c>
      <c r="CG51" s="40">
        <v>45.720520699999994</v>
      </c>
      <c r="CH51" s="40">
        <v>-8</v>
      </c>
      <c r="CI51" s="40"/>
      <c r="CJ51" s="40">
        <v>-197.00000450000002</v>
      </c>
      <c r="CK51" s="40">
        <v>0</v>
      </c>
      <c r="CL51" s="40">
        <v>0</v>
      </c>
      <c r="CM51" s="40">
        <v>0</v>
      </c>
      <c r="CN51" s="40">
        <v>0</v>
      </c>
      <c r="CO51" s="152">
        <f t="shared" si="28"/>
        <v>-195.95298263606117</v>
      </c>
      <c r="CP51" s="148"/>
      <c r="CQ51" s="173">
        <v>0</v>
      </c>
      <c r="CR51" s="40">
        <v>0</v>
      </c>
      <c r="CS51" s="40">
        <v>0</v>
      </c>
      <c r="CT51" s="40">
        <v>0</v>
      </c>
      <c r="CU51" s="40">
        <v>0</v>
      </c>
      <c r="CV51" s="40">
        <v>0</v>
      </c>
      <c r="CW51" s="40">
        <v>0</v>
      </c>
      <c r="CX51" s="40">
        <v>0</v>
      </c>
      <c r="CY51" s="40">
        <v>0</v>
      </c>
      <c r="CZ51" s="40">
        <v>0</v>
      </c>
      <c r="DA51" s="40">
        <v>0</v>
      </c>
      <c r="DB51" s="40">
        <v>0</v>
      </c>
      <c r="DC51" s="40">
        <v>0</v>
      </c>
      <c r="DD51" s="40">
        <v>0</v>
      </c>
      <c r="DE51" s="40">
        <v>0</v>
      </c>
      <c r="DF51" s="40">
        <v>0</v>
      </c>
      <c r="DG51" s="40">
        <v>0</v>
      </c>
      <c r="DH51" s="40">
        <v>0</v>
      </c>
      <c r="DI51" s="40">
        <v>0</v>
      </c>
      <c r="DJ51" s="40">
        <v>0</v>
      </c>
      <c r="DK51" s="40">
        <v>0</v>
      </c>
      <c r="DL51" s="40">
        <v>0</v>
      </c>
      <c r="DM51" s="152">
        <f t="shared" si="29"/>
        <v>0</v>
      </c>
      <c r="DN51" s="148"/>
      <c r="DO51" s="185">
        <v>0</v>
      </c>
      <c r="DP51" s="148">
        <v>0</v>
      </c>
      <c r="DQ51" s="148">
        <v>0</v>
      </c>
      <c r="DR51" s="148">
        <v>0</v>
      </c>
      <c r="DS51" s="148">
        <v>0</v>
      </c>
      <c r="DT51" s="148">
        <v>0</v>
      </c>
      <c r="DU51" s="148">
        <v>0</v>
      </c>
      <c r="DV51" s="148">
        <v>0</v>
      </c>
      <c r="DW51" s="148">
        <v>0</v>
      </c>
      <c r="DX51" s="148">
        <v>0</v>
      </c>
      <c r="DY51" s="148">
        <v>0</v>
      </c>
      <c r="DZ51" s="148">
        <v>0</v>
      </c>
      <c r="EA51" s="148">
        <v>0</v>
      </c>
      <c r="EB51" s="148">
        <v>0</v>
      </c>
      <c r="EC51" s="148">
        <v>0</v>
      </c>
      <c r="ED51" s="148">
        <v>0</v>
      </c>
      <c r="EE51" s="148">
        <v>0</v>
      </c>
      <c r="EF51" s="148">
        <v>0</v>
      </c>
      <c r="EG51" s="148">
        <v>0</v>
      </c>
      <c r="EH51" s="148">
        <v>0</v>
      </c>
      <c r="EI51" s="148">
        <v>0</v>
      </c>
      <c r="EJ51" s="152">
        <v>0</v>
      </c>
      <c r="EK51" s="148"/>
      <c r="EL51" s="152">
        <f t="shared" si="30"/>
        <v>-369.97287641184289</v>
      </c>
    </row>
    <row r="52" spans="2:142" ht="15" hidden="1">
      <c r="B52" s="61" t="s">
        <v>33</v>
      </c>
      <c r="C52" s="38" t="s">
        <v>66</v>
      </c>
      <c r="D52" s="62"/>
      <c r="E52" s="45">
        <v>-386.33720469999992</v>
      </c>
      <c r="F52" s="45">
        <v>-60.974025200000035</v>
      </c>
      <c r="G52" s="45">
        <v>37.84232819999999</v>
      </c>
      <c r="H52" s="45">
        <v>65.351332700000029</v>
      </c>
      <c r="I52" s="45">
        <v>114.12213699999998</v>
      </c>
      <c r="J52" s="45">
        <v>67.458291000000031</v>
      </c>
      <c r="K52" s="45">
        <v>-170.88107419999997</v>
      </c>
      <c r="L52" s="45">
        <v>-188.43495310000003</v>
      </c>
      <c r="M52" s="45">
        <v>-21.061145699999937</v>
      </c>
      <c r="N52" s="45">
        <v>13.786086700000102</v>
      </c>
      <c r="O52" s="45">
        <v>61.022993699999873</v>
      </c>
      <c r="P52" s="45">
        <v>-29.427707800000032</v>
      </c>
      <c r="Q52" s="45">
        <v>5.7328673000000414</v>
      </c>
      <c r="R52" s="45">
        <v>-0.40225699999998321</v>
      </c>
      <c r="S52" s="45">
        <v>-12.167880299999961</v>
      </c>
      <c r="T52" s="45">
        <v>-25.781067699999955</v>
      </c>
      <c r="U52" s="45">
        <v>-11.769814899999998</v>
      </c>
      <c r="V52" s="45">
        <v>-0.86703370000002911</v>
      </c>
      <c r="W52" s="45">
        <v>59.583443699999947</v>
      </c>
      <c r="X52" s="45">
        <v>23.708957000000051</v>
      </c>
      <c r="Y52" s="40">
        <v>-76.300873200000026</v>
      </c>
      <c r="Z52" s="152">
        <f t="shared" si="25"/>
        <v>-535.79660019999972</v>
      </c>
      <c r="AA52" s="148"/>
      <c r="AB52" s="173">
        <v>5.8855981000000002</v>
      </c>
      <c r="AC52" s="45">
        <v>5.8806388000000016</v>
      </c>
      <c r="AD52" s="45">
        <v>8.9830725999999981</v>
      </c>
      <c r="AE52" s="45">
        <v>-2.8016536000000016</v>
      </c>
      <c r="AF52" s="45">
        <v>-7.4986579999999918</v>
      </c>
      <c r="AG52" s="45">
        <v>-32.267412800000002</v>
      </c>
      <c r="AH52" s="45">
        <v>-4.3042773000000212</v>
      </c>
      <c r="AI52" s="45">
        <v>-15.652653900000001</v>
      </c>
      <c r="AJ52" s="45">
        <v>-15.166837400000004</v>
      </c>
      <c r="AK52" s="45">
        <v>12.629832900000009</v>
      </c>
      <c r="AL52" s="45">
        <v>-62.678026900000006</v>
      </c>
      <c r="AM52" s="45">
        <v>56.420083400000074</v>
      </c>
      <c r="AN52" s="45">
        <v>3.6994764999999972</v>
      </c>
      <c r="AO52" s="45">
        <v>-0.43898899999999413</v>
      </c>
      <c r="AP52" s="45">
        <v>-0.6004588999999978</v>
      </c>
      <c r="AQ52" s="45">
        <v>-3.2969000000011876E-3</v>
      </c>
      <c r="AR52" s="45">
        <v>0</v>
      </c>
      <c r="AS52" s="45">
        <v>1.1999999987892807E-6</v>
      </c>
      <c r="AT52" s="45">
        <v>-9.999999747378752E-8</v>
      </c>
      <c r="AU52" s="152">
        <f t="shared" si="26"/>
        <v>-47.913561299999941</v>
      </c>
      <c r="AV52" s="148"/>
      <c r="AW52" s="173">
        <v>3.0000000000000004E-7</v>
      </c>
      <c r="AX52" s="45">
        <v>0</v>
      </c>
      <c r="AY52" s="45">
        <v>0</v>
      </c>
      <c r="AZ52" s="45">
        <v>0</v>
      </c>
      <c r="BA52" s="45">
        <v>0</v>
      </c>
      <c r="BB52" s="45">
        <v>0</v>
      </c>
      <c r="BC52" s="45">
        <v>0</v>
      </c>
      <c r="BD52" s="45">
        <v>0</v>
      </c>
      <c r="BE52" s="45">
        <v>0</v>
      </c>
      <c r="BF52" s="45">
        <v>0</v>
      </c>
      <c r="BG52" s="45">
        <v>0</v>
      </c>
      <c r="BH52" s="45">
        <v>0</v>
      </c>
      <c r="BI52" s="45">
        <v>0</v>
      </c>
      <c r="BJ52" s="45">
        <v>0</v>
      </c>
      <c r="BK52" s="45">
        <v>0</v>
      </c>
      <c r="BL52" s="45">
        <v>0</v>
      </c>
      <c r="BM52" s="45">
        <v>0</v>
      </c>
      <c r="BN52" s="45">
        <v>0</v>
      </c>
      <c r="BO52" s="45">
        <v>0</v>
      </c>
      <c r="BP52" s="45">
        <v>0</v>
      </c>
      <c r="BQ52" s="45">
        <v>0</v>
      </c>
      <c r="BR52" s="45">
        <v>0</v>
      </c>
      <c r="BS52" s="152">
        <f t="shared" si="27"/>
        <v>3.0000000000000004E-7</v>
      </c>
      <c r="BT52" s="148"/>
      <c r="BU52" s="173">
        <v>1.0000000000000001E-7</v>
      </c>
      <c r="BV52" s="45">
        <v>1.0000000000000001E-7</v>
      </c>
      <c r="BW52" s="45">
        <v>0</v>
      </c>
      <c r="BX52" s="45">
        <v>0</v>
      </c>
      <c r="BY52" s="45">
        <v>-1.9999999969732018E-7</v>
      </c>
      <c r="BZ52" s="45">
        <v>0</v>
      </c>
      <c r="CA52" s="45">
        <v>0</v>
      </c>
      <c r="CB52" s="45">
        <v>-3.0000000000000004E-7</v>
      </c>
      <c r="CC52" s="45">
        <v>9.9999999999999995E-8</v>
      </c>
      <c r="CD52" s="45">
        <v>0</v>
      </c>
      <c r="CE52" s="45">
        <v>-2.9999999999999999E-7</v>
      </c>
      <c r="CF52" s="45">
        <v>-1.9999999999999999E-7</v>
      </c>
      <c r="CG52" s="40">
        <v>-1.0000000000000005E-7</v>
      </c>
      <c r="CH52" s="40">
        <v>0</v>
      </c>
      <c r="CI52" s="40">
        <v>1.0000000000000005E-7</v>
      </c>
      <c r="CJ52" s="40">
        <v>1.9999999999999999E-7</v>
      </c>
      <c r="CK52" s="40">
        <v>0</v>
      </c>
      <c r="CL52" s="40">
        <v>9.9999999999999876E-8</v>
      </c>
      <c r="CM52" s="40">
        <v>0</v>
      </c>
      <c r="CN52" s="40">
        <v>3.9999999969732028E-7</v>
      </c>
      <c r="CO52" s="152">
        <f t="shared" si="28"/>
        <v>0</v>
      </c>
      <c r="CP52" s="148"/>
      <c r="CQ52" s="173">
        <v>0</v>
      </c>
      <c r="CR52" s="40">
        <v>0</v>
      </c>
      <c r="CS52" s="40">
        <v>0</v>
      </c>
      <c r="CT52" s="40">
        <v>0</v>
      </c>
      <c r="CU52" s="40">
        <v>0</v>
      </c>
      <c r="CV52" s="40">
        <v>0</v>
      </c>
      <c r="CW52" s="40">
        <v>0</v>
      </c>
      <c r="CX52" s="40">
        <v>0</v>
      </c>
      <c r="CY52" s="40">
        <v>-1.3679445999999997</v>
      </c>
      <c r="CZ52" s="40">
        <v>0</v>
      </c>
      <c r="DA52" s="40">
        <v>0</v>
      </c>
      <c r="DB52" s="40">
        <v>0</v>
      </c>
      <c r="DC52" s="40">
        <v>0</v>
      </c>
      <c r="DD52" s="40">
        <v>0</v>
      </c>
      <c r="DE52" s="40">
        <v>0</v>
      </c>
      <c r="DF52" s="40">
        <v>0</v>
      </c>
      <c r="DG52" s="40">
        <v>0</v>
      </c>
      <c r="DH52" s="40">
        <v>0</v>
      </c>
      <c r="DI52" s="40">
        <v>0</v>
      </c>
      <c r="DJ52" s="40">
        <v>0</v>
      </c>
      <c r="DK52" s="40">
        <v>0</v>
      </c>
      <c r="DL52" s="40">
        <v>0</v>
      </c>
      <c r="DM52" s="152">
        <f t="shared" si="29"/>
        <v>-1.3679445999999997</v>
      </c>
      <c r="DN52" s="148"/>
      <c r="DO52" s="185">
        <v>0</v>
      </c>
      <c r="DP52" s="148">
        <v>0</v>
      </c>
      <c r="DQ52" s="148">
        <v>0</v>
      </c>
      <c r="DR52" s="148">
        <v>0</v>
      </c>
      <c r="DS52" s="148">
        <v>0</v>
      </c>
      <c r="DT52" s="148">
        <v>0</v>
      </c>
      <c r="DU52" s="148">
        <v>0</v>
      </c>
      <c r="DV52" s="148">
        <v>0</v>
      </c>
      <c r="DW52" s="148">
        <v>0</v>
      </c>
      <c r="DX52" s="148">
        <v>0</v>
      </c>
      <c r="DY52" s="148">
        <v>0</v>
      </c>
      <c r="DZ52" s="148">
        <v>0</v>
      </c>
      <c r="EA52" s="148">
        <v>0</v>
      </c>
      <c r="EB52" s="148">
        <v>0</v>
      </c>
      <c r="EC52" s="148">
        <v>0</v>
      </c>
      <c r="ED52" s="148">
        <v>0</v>
      </c>
      <c r="EE52" s="148">
        <v>0</v>
      </c>
      <c r="EF52" s="148">
        <v>0</v>
      </c>
      <c r="EG52" s="148">
        <v>0</v>
      </c>
      <c r="EH52" s="148">
        <v>0</v>
      </c>
      <c r="EI52" s="148">
        <v>0</v>
      </c>
      <c r="EJ52" s="152">
        <v>0</v>
      </c>
      <c r="EK52" s="148"/>
      <c r="EL52" s="152">
        <f t="shared" si="30"/>
        <v>-585.07810579999966</v>
      </c>
    </row>
    <row r="53" spans="2:142" ht="15">
      <c r="B53" s="61" t="s">
        <v>141</v>
      </c>
      <c r="C53" s="38" t="s">
        <v>63</v>
      </c>
      <c r="D53" s="62"/>
      <c r="E53" s="45">
        <v>-456.1766934000002</v>
      </c>
      <c r="F53" s="45">
        <v>-225.13777249677403</v>
      </c>
      <c r="G53" s="45">
        <v>1554.2228322000653</v>
      </c>
      <c r="H53" s="45">
        <v>1143.031861236612</v>
      </c>
      <c r="I53" s="45">
        <v>493.25378465226481</v>
      </c>
      <c r="J53" s="45">
        <v>763.79002945518914</v>
      </c>
      <c r="K53" s="45">
        <v>-620.16285869677495</v>
      </c>
      <c r="L53" s="45">
        <v>512.87748087402269</v>
      </c>
      <c r="M53" s="45">
        <v>-186.60365665494533</v>
      </c>
      <c r="N53" s="45">
        <v>-333.4112156914714</v>
      </c>
      <c r="O53" s="45">
        <v>-569.15513748786395</v>
      </c>
      <c r="P53" s="45">
        <v>432.06184795805791</v>
      </c>
      <c r="Q53" s="45">
        <v>-210.89827896773471</v>
      </c>
      <c r="R53" s="45">
        <v>11.471843937088273</v>
      </c>
      <c r="S53" s="45">
        <v>-847.6126031037029</v>
      </c>
      <c r="T53" s="45">
        <v>218.83403146209281</v>
      </c>
      <c r="U53" s="45">
        <v>-24.828770186970829</v>
      </c>
      <c r="V53" s="45">
        <v>271.07653193548452</v>
      </c>
      <c r="W53" s="45">
        <v>-183.45896106612634</v>
      </c>
      <c r="X53" s="45">
        <v>476.58374127497302</v>
      </c>
      <c r="Y53" s="40">
        <v>50.424020101513833</v>
      </c>
      <c r="Z53" s="152">
        <f t="shared" si="25"/>
        <v>2270.1820573349992</v>
      </c>
      <c r="AA53" s="148"/>
      <c r="AB53" s="173">
        <v>-162.24495830000001</v>
      </c>
      <c r="AC53" s="45">
        <v>269.11530919999979</v>
      </c>
      <c r="AD53" s="45">
        <v>-601.29050789314226</v>
      </c>
      <c r="AE53" s="45">
        <v>222.25524879999966</v>
      </c>
      <c r="AF53" s="45">
        <v>462.39045224457038</v>
      </c>
      <c r="AG53" s="45">
        <v>94.728315010572118</v>
      </c>
      <c r="AH53" s="45">
        <v>935.51522376399839</v>
      </c>
      <c r="AI53" s="45">
        <v>-684.80148518999897</v>
      </c>
      <c r="AJ53" s="45">
        <v>28.951227699141594</v>
      </c>
      <c r="AK53" s="45">
        <v>-55.783139706284963</v>
      </c>
      <c r="AL53" s="45">
        <v>-18.641257145999781</v>
      </c>
      <c r="AM53" s="45">
        <v>62.037689733141391</v>
      </c>
      <c r="AN53" s="45">
        <v>-204.03451485314056</v>
      </c>
      <c r="AO53" s="45">
        <v>46.159307330852698</v>
      </c>
      <c r="AP53" s="45">
        <v>-27.863317853425034</v>
      </c>
      <c r="AQ53" s="45">
        <v>-42.59185863228668</v>
      </c>
      <c r="AR53" s="45">
        <v>178.77729445300056</v>
      </c>
      <c r="AS53" s="45">
        <v>1108.2059813104274</v>
      </c>
      <c r="AT53" s="45">
        <v>-327.17739137140296</v>
      </c>
      <c r="AU53" s="152">
        <f t="shared" si="26"/>
        <v>1283.7076186000229</v>
      </c>
      <c r="AV53" s="148"/>
      <c r="AW53" s="173">
        <v>-245.04603740000002</v>
      </c>
      <c r="AX53" s="45">
        <v>284.29476639999996</v>
      </c>
      <c r="AY53" s="45">
        <v>170.78601608064511</v>
      </c>
      <c r="AZ53" s="45">
        <v>-89.793262516386775</v>
      </c>
      <c r="BA53" s="45">
        <v>115.83963302116067</v>
      </c>
      <c r="BB53" s="45">
        <v>-334.96459883199861</v>
      </c>
      <c r="BC53" s="45">
        <v>-547.19201242683903</v>
      </c>
      <c r="BD53" s="45">
        <v>251.09882268309607</v>
      </c>
      <c r="BE53" s="45">
        <v>40.630894267742676</v>
      </c>
      <c r="BF53" s="45">
        <v>345.75187381612994</v>
      </c>
      <c r="BG53" s="45">
        <v>92.847256922578723</v>
      </c>
      <c r="BH53" s="45">
        <v>-429.39547434193526</v>
      </c>
      <c r="BI53" s="45">
        <v>-44.934028154837051</v>
      </c>
      <c r="BJ53" s="45">
        <v>-849.14791797580517</v>
      </c>
      <c r="BK53" s="45">
        <v>1188.761604215387</v>
      </c>
      <c r="BL53" s="45">
        <v>-742.60652093548583</v>
      </c>
      <c r="BM53" s="45">
        <v>-250.85318263226216</v>
      </c>
      <c r="BN53" s="45">
        <v>-411.24338775483363</v>
      </c>
      <c r="BO53" s="45">
        <v>-449.62928655125882</v>
      </c>
      <c r="BP53" s="45">
        <v>263.68720735038619</v>
      </c>
      <c r="BQ53" s="45">
        <v>1009.2743349612895</v>
      </c>
      <c r="BR53" s="45">
        <v>1564.660578603226</v>
      </c>
      <c r="BS53" s="152">
        <f t="shared" si="27"/>
        <v>932.82727879999948</v>
      </c>
      <c r="BT53" s="148"/>
      <c r="BU53" s="173">
        <v>-462.26399110000017</v>
      </c>
      <c r="BV53" s="45">
        <v>-325.43537413333348</v>
      </c>
      <c r="BW53" s="45">
        <v>-201.97430620000043</v>
      </c>
      <c r="BX53" s="45">
        <v>-836.22665206666625</v>
      </c>
      <c r="BY53" s="45">
        <v>-107.06088849999954</v>
      </c>
      <c r="BZ53" s="45">
        <v>-213.04667096666745</v>
      </c>
      <c r="CA53" s="45">
        <v>142.01754420000111</v>
      </c>
      <c r="CB53" s="45">
        <v>-50.748263033333885</v>
      </c>
      <c r="CC53" s="45">
        <v>-197.52339900000064</v>
      </c>
      <c r="CD53" s="45">
        <v>-206.35481469999965</v>
      </c>
      <c r="CE53" s="45">
        <v>1009.3568003999997</v>
      </c>
      <c r="CF53" s="45">
        <v>579.86983496666505</v>
      </c>
      <c r="CG53" s="40">
        <v>274.08219063333604</v>
      </c>
      <c r="CH53" s="40">
        <f>2517.1698622-2901</f>
        <v>-383.8301378000001</v>
      </c>
      <c r="CI53" s="40">
        <v>142.12560446667112</v>
      </c>
      <c r="CJ53" s="40">
        <v>487.61107393332918</v>
      </c>
      <c r="CK53" s="40">
        <v>962.01136640000027</v>
      </c>
      <c r="CL53" s="40">
        <v>417.69169190000184</v>
      </c>
      <c r="CM53" s="40">
        <v>306.73213496666619</v>
      </c>
      <c r="CN53" s="40">
        <v>567.39242773333342</v>
      </c>
      <c r="CO53" s="152">
        <f t="shared" si="28"/>
        <v>1904.4261721000025</v>
      </c>
      <c r="CP53" s="148"/>
      <c r="CQ53" s="173">
        <v>161.31847740000001</v>
      </c>
      <c r="CR53" s="40">
        <v>1351.1918581666664</v>
      </c>
      <c r="CS53" s="40">
        <v>-193.22690168279564</v>
      </c>
      <c r="CT53" s="40">
        <v>107.86999323216104</v>
      </c>
      <c r="CU53" s="40">
        <v>1545.0378939475811</v>
      </c>
      <c r="CV53" s="40">
        <v>-75.969732311096394</v>
      </c>
      <c r="CW53" s="40">
        <v>383.0941056314191</v>
      </c>
      <c r="CX53" s="40">
        <v>-815.8235424553543</v>
      </c>
      <c r="CY53" s="40">
        <v>485.52924515109572</v>
      </c>
      <c r="CZ53" s="40">
        <v>-371.46544110290256</v>
      </c>
      <c r="DA53" s="40">
        <v>-583.04645159258132</v>
      </c>
      <c r="DB53" s="40">
        <v>1406.7754063591287</v>
      </c>
      <c r="DC53" s="40">
        <v>341.67856233519433</v>
      </c>
      <c r="DD53" s="40">
        <v>-436.06037987806525</v>
      </c>
      <c r="DE53" s="40">
        <f>1513.95341320655+22</f>
        <v>1535.9534132065501</v>
      </c>
      <c r="DF53" s="40">
        <v>-59.63316435132203</v>
      </c>
      <c r="DG53" s="40">
        <v>-114.4566228284816</v>
      </c>
      <c r="DH53" s="40">
        <v>519.97223306658043</v>
      </c>
      <c r="DI53" s="40">
        <v>799.22568161496588</v>
      </c>
      <c r="DJ53" s="40">
        <v>2980.0851838428725</v>
      </c>
      <c r="DK53" s="40">
        <v>323.6165722258026</v>
      </c>
      <c r="DL53" s="40">
        <v>102.35288606658395</v>
      </c>
      <c r="DM53" s="152">
        <f t="shared" si="29"/>
        <v>9394.0192760440041</v>
      </c>
      <c r="DN53" s="148"/>
      <c r="DO53" s="185">
        <v>87.039953499999996</v>
      </c>
      <c r="DP53" s="148">
        <v>-790.68096430000003</v>
      </c>
      <c r="DQ53" s="148">
        <v>440.93242799690353</v>
      </c>
      <c r="DR53" s="148">
        <v>-151.23835392780654</v>
      </c>
      <c r="DS53" s="148">
        <v>325.55971740464503</v>
      </c>
      <c r="DT53" s="148">
        <v>-749.59096311890346</v>
      </c>
      <c r="DU53" s="148">
        <v>-2382.8977795193541</v>
      </c>
      <c r="DV53" s="148">
        <v>-1147.1846595709671</v>
      </c>
      <c r="DW53" s="148">
        <v>722.90784685258109</v>
      </c>
      <c r="DX53" s="148">
        <v>1056.8879788068386</v>
      </c>
      <c r="DY53" s="148">
        <v>1046.8826289713534</v>
      </c>
      <c r="DZ53" s="148">
        <v>401.45151584471171</v>
      </c>
      <c r="EA53" s="148">
        <v>-640.56793757400033</v>
      </c>
      <c r="EB53" s="148">
        <v>2319.1985171599986</v>
      </c>
      <c r="EC53" s="148">
        <v>-55.228976755998318</v>
      </c>
      <c r="ED53" s="148">
        <v>551.04318123999826</v>
      </c>
      <c r="EE53" s="148">
        <v>3353.4773837648372</v>
      </c>
      <c r="EF53" s="148">
        <v>493.56731407354999</v>
      </c>
      <c r="EG53" s="148">
        <v>1803.1170101230646</v>
      </c>
      <c r="EH53" s="148">
        <v>96.310685373224359</v>
      </c>
      <c r="EI53" s="148">
        <v>3549.0048910852697</v>
      </c>
      <c r="EJ53" s="152">
        <v>10329.831417429945</v>
      </c>
      <c r="EK53" s="148"/>
      <c r="EL53" s="152">
        <f t="shared" si="30"/>
        <v>26114.993820308973</v>
      </c>
    </row>
    <row r="54" spans="2:142" ht="15">
      <c r="B54" s="61" t="s">
        <v>97</v>
      </c>
      <c r="C54" s="38" t="s">
        <v>93</v>
      </c>
      <c r="D54" s="62"/>
      <c r="E54" s="45">
        <v>-641.99498729999868</v>
      </c>
      <c r="F54" s="45">
        <v>-660.99127567993241</v>
      </c>
      <c r="G54" s="45">
        <v>-139.26734181003894</v>
      </c>
      <c r="H54" s="45">
        <v>-185.37898930000188</v>
      </c>
      <c r="I54" s="45">
        <v>94.499649489972057</v>
      </c>
      <c r="J54" s="45">
        <v>49.207533000031312</v>
      </c>
      <c r="K54" s="45">
        <v>-1432.0593776999876</v>
      </c>
      <c r="L54" s="45">
        <v>-770.81465800004253</v>
      </c>
      <c r="M54" s="45">
        <v>572.49925529992265</v>
      </c>
      <c r="N54" s="45">
        <v>463.33189360007566</v>
      </c>
      <c r="O54" s="45">
        <v>1292.8475940000003</v>
      </c>
      <c r="P54" s="45">
        <v>-397.47932750000109</v>
      </c>
      <c r="Q54" s="45">
        <v>-366.25235159999812</v>
      </c>
      <c r="R54" s="45">
        <v>-127.4379986000019</v>
      </c>
      <c r="S54" s="45">
        <v>-132.82296998400227</v>
      </c>
      <c r="T54" s="45">
        <v>-219.8831507639978</v>
      </c>
      <c r="U54" s="45">
        <v>-85.541832533999582</v>
      </c>
      <c r="V54" s="45">
        <v>27.142859958867845</v>
      </c>
      <c r="W54" s="45">
        <v>1246.5958114411978</v>
      </c>
      <c r="X54" s="45">
        <v>-597.61834703787827</v>
      </c>
      <c r="Y54" s="40">
        <v>-152.32676313118702</v>
      </c>
      <c r="Z54" s="152">
        <f t="shared" si="25"/>
        <v>-2163.7447741510005</v>
      </c>
      <c r="AA54" s="148"/>
      <c r="AB54" s="173">
        <v>-607.15176009999072</v>
      </c>
      <c r="AC54" s="45">
        <v>-84.248332399970764</v>
      </c>
      <c r="AD54" s="45">
        <v>317.04807949996166</v>
      </c>
      <c r="AE54" s="45">
        <v>-581.22374039998294</v>
      </c>
      <c r="AF54" s="45">
        <v>30.23044410003547</v>
      </c>
      <c r="AG54" s="45">
        <v>76.247931400024342</v>
      </c>
      <c r="AH54" s="45">
        <v>53.218614699948638</v>
      </c>
      <c r="AI54" s="45">
        <v>-417.24650199998655</v>
      </c>
      <c r="AJ54" s="45">
        <v>-21.447849700185031</v>
      </c>
      <c r="AK54" s="45">
        <v>2.2903466300960531</v>
      </c>
      <c r="AL54" s="45">
        <v>106.73356163007789</v>
      </c>
      <c r="AM54" s="45">
        <v>-36.162928700033348</v>
      </c>
      <c r="AN54" s="45">
        <v>77.214026990218429</v>
      </c>
      <c r="AO54" s="45">
        <v>25.718284099579904</v>
      </c>
      <c r="AP54" s="45">
        <v>28.465664740002779</v>
      </c>
      <c r="AQ54" s="45">
        <v>13.756339999668816</v>
      </c>
      <c r="AR54" s="45">
        <v>309.56388330759268</v>
      </c>
      <c r="AS54" s="45">
        <v>-62.45857170597705</v>
      </c>
      <c r="AT54" s="45">
        <v>401.85225506399661</v>
      </c>
      <c r="AU54" s="152">
        <f t="shared" si="26"/>
        <v>-367.60025284492315</v>
      </c>
      <c r="AV54" s="148"/>
      <c r="AW54" s="173">
        <v>-114.29474880000643</v>
      </c>
      <c r="AX54" s="45">
        <v>-46.814452200008446</v>
      </c>
      <c r="AY54" s="45">
        <v>-45.915796869987759</v>
      </c>
      <c r="AZ54" s="45">
        <v>-52.703747818016417</v>
      </c>
      <c r="BA54" s="45">
        <v>150.44960503203032</v>
      </c>
      <c r="BB54" s="45">
        <v>-171.74929347991753</v>
      </c>
      <c r="BC54" s="45">
        <v>-238.23159415601404</v>
      </c>
      <c r="BD54" s="45">
        <v>38.520441211965029</v>
      </c>
      <c r="BE54" s="45">
        <v>-85.251709474893957</v>
      </c>
      <c r="BF54" s="45">
        <v>-71.268924100003687</v>
      </c>
      <c r="BG54" s="45">
        <v>-35.093762740030371</v>
      </c>
      <c r="BH54" s="45">
        <v>-107.893577205174</v>
      </c>
      <c r="BI54" s="45">
        <v>-59.145572421075684</v>
      </c>
      <c r="BJ54" s="45">
        <v>-36.483849992658975</v>
      </c>
      <c r="BK54" s="45">
        <v>364.38746469392362</v>
      </c>
      <c r="BL54" s="45">
        <v>-336.07900805596125</v>
      </c>
      <c r="BM54" s="45">
        <v>-245.52525368114516</v>
      </c>
      <c r="BN54" s="45">
        <v>-100.09845811476407</v>
      </c>
      <c r="BO54" s="45">
        <v>-96.929652398225343</v>
      </c>
      <c r="BP54" s="45">
        <v>-204.22732710595284</v>
      </c>
      <c r="BQ54" s="45">
        <v>491.01800307542834</v>
      </c>
      <c r="BR54" s="45">
        <v>-353.73570903951298</v>
      </c>
      <c r="BS54" s="152">
        <f t="shared" si="27"/>
        <v>-1357.0669236400015</v>
      </c>
      <c r="BT54" s="148"/>
      <c r="BU54" s="173">
        <v>-218.64283984001227</v>
      </c>
      <c r="BV54" s="45">
        <v>-47.580359460983551</v>
      </c>
      <c r="BW54" s="45">
        <v>-353.17531253900887</v>
      </c>
      <c r="BX54" s="45">
        <v>-147.58681641998083</v>
      </c>
      <c r="BY54" s="45">
        <v>-123.39304787199119</v>
      </c>
      <c r="BZ54" s="45">
        <v>-62.66767162397354</v>
      </c>
      <c r="CA54" s="45">
        <v>46.101842215891011</v>
      </c>
      <c r="CB54" s="45">
        <v>-236.26586386011178</v>
      </c>
      <c r="CC54" s="45">
        <v>-26.034059700070721</v>
      </c>
      <c r="CD54" s="45">
        <v>86.394663399888529</v>
      </c>
      <c r="CE54" s="45">
        <v>-40.013441300219512</v>
      </c>
      <c r="CF54" s="45">
        <v>218.60434397186484</v>
      </c>
      <c r="CG54" s="40">
        <v>46.23655035309536</v>
      </c>
      <c r="CH54" s="40">
        <v>-31.928262134028795</v>
      </c>
      <c r="CI54" s="40">
        <v>20.538670164143181</v>
      </c>
      <c r="CJ54" s="40">
        <v>125.28208553365943</v>
      </c>
      <c r="CK54" s="40">
        <v>240.03736421579049</v>
      </c>
      <c r="CL54" s="40">
        <v>29.880154119254186</v>
      </c>
      <c r="CM54" s="40">
        <v>-34.391269156635182</v>
      </c>
      <c r="CN54" s="40">
        <v>310.88035502065566</v>
      </c>
      <c r="CO54" s="152">
        <f t="shared" si="28"/>
        <v>-197.72291491277343</v>
      </c>
      <c r="CP54" s="148"/>
      <c r="CQ54" s="173">
        <v>278.72931091002397</v>
      </c>
      <c r="CR54" s="40">
        <v>384.86557044003689</v>
      </c>
      <c r="CS54" s="40">
        <v>-133.45572108946567</v>
      </c>
      <c r="CT54" s="40">
        <v>70.952333952002803</v>
      </c>
      <c r="CU54" s="40">
        <v>898.8954397807837</v>
      </c>
      <c r="CV54" s="40">
        <v>-162.0420740699802</v>
      </c>
      <c r="CW54" s="40">
        <v>237.58823679045631</v>
      </c>
      <c r="CX54" s="40">
        <v>-563.37949128537161</v>
      </c>
      <c r="CY54" s="40">
        <v>203.43414808869795</v>
      </c>
      <c r="CZ54" s="40">
        <v>-93.268149770109915</v>
      </c>
      <c r="DA54" s="40">
        <v>-107.13379829271068</v>
      </c>
      <c r="DB54" s="40">
        <v>413.6870356580414</v>
      </c>
      <c r="DC54" s="40">
        <v>19.388993966402566</v>
      </c>
      <c r="DD54" s="40">
        <v>5.6300165392454362</v>
      </c>
      <c r="DE54" s="40">
        <v>193.80136639242434</v>
      </c>
      <c r="DF54" s="40">
        <v>-23.222071510082493</v>
      </c>
      <c r="DG54" s="40">
        <v>50.413141259544936</v>
      </c>
      <c r="DH54" s="40">
        <v>-4.4700026177294419</v>
      </c>
      <c r="DI54" s="40">
        <v>535.12678169311005</v>
      </c>
      <c r="DJ54" s="40">
        <v>1146.2357145187664</v>
      </c>
      <c r="DK54" s="40">
        <v>-478.15576590852442</v>
      </c>
      <c r="DL54" s="40">
        <v>-80.517432628533101</v>
      </c>
      <c r="DM54" s="152">
        <f t="shared" si="29"/>
        <v>2793.1035828170293</v>
      </c>
      <c r="DN54" s="148"/>
      <c r="DO54" s="185">
        <v>-7.4370627999989667</v>
      </c>
      <c r="DP54" s="148">
        <v>-244.04457859998956</v>
      </c>
      <c r="DQ54" s="148">
        <v>-191.40981043216422</v>
      </c>
      <c r="DR54" s="148">
        <v>1.545119196837877</v>
      </c>
      <c r="DS54" s="148">
        <v>-33.968552382496064</v>
      </c>
      <c r="DT54" s="148">
        <v>-270.24825987217724</v>
      </c>
      <c r="DU54" s="148">
        <v>-509.82649908032505</v>
      </c>
      <c r="DV54" s="148">
        <v>-578.37570993117231</v>
      </c>
      <c r="DW54" s="148">
        <v>35.664162582435374</v>
      </c>
      <c r="DX54" s="148">
        <v>189.2662375167516</v>
      </c>
      <c r="DY54" s="148">
        <v>177.94176148754249</v>
      </c>
      <c r="DZ54" s="148">
        <v>206.40178659512387</v>
      </c>
      <c r="EA54" s="148">
        <v>-213.87975817467719</v>
      </c>
      <c r="EB54" s="148">
        <v>1048.9280384880583</v>
      </c>
      <c r="EC54" s="148">
        <v>-25.638384819395686</v>
      </c>
      <c r="ED54" s="148">
        <v>73.790013311833178</v>
      </c>
      <c r="EE54" s="148">
        <v>1245.6975998469982</v>
      </c>
      <c r="EF54" s="148">
        <v>263.06854918122053</v>
      </c>
      <c r="EG54" s="148">
        <v>1186.6678855384328</v>
      </c>
      <c r="EH54" s="148">
        <v>-156.07062401507798</v>
      </c>
      <c r="EI54" s="148">
        <v>191.25084007142607</v>
      </c>
      <c r="EJ54" s="152">
        <v>2389.3227537091861</v>
      </c>
      <c r="EK54" s="148"/>
      <c r="EL54" s="152">
        <f t="shared" si="30"/>
        <v>1096.2914709775173</v>
      </c>
    </row>
    <row r="55" spans="2:142" ht="15">
      <c r="B55" s="61" t="s">
        <v>67</v>
      </c>
      <c r="C55" s="38" t="s">
        <v>68</v>
      </c>
      <c r="D55" s="62"/>
      <c r="E55" s="45">
        <v>936.63130109999986</v>
      </c>
      <c r="F55" s="45">
        <v>-956.88690870001824</v>
      </c>
      <c r="G55" s="45">
        <v>3124.6356329000082</v>
      </c>
      <c r="H55" s="45">
        <v>178.04709440000241</v>
      </c>
      <c r="I55" s="45">
        <v>244.07417560000292</v>
      </c>
      <c r="J55" s="45">
        <v>746.96265110002525</v>
      </c>
      <c r="K55" s="45">
        <v>-2158.4340001999999</v>
      </c>
      <c r="L55" s="45">
        <v>142.87700000000001</v>
      </c>
      <c r="M55" s="45">
        <v>605.13924730000929</v>
      </c>
      <c r="N55" s="45">
        <v>-1411.5480680999963</v>
      </c>
      <c r="O55" s="45">
        <v>-203.75401109999862</v>
      </c>
      <c r="P55" s="45">
        <v>801.14980480000145</v>
      </c>
      <c r="Q55" s="45">
        <v>-243.53404059999929</v>
      </c>
      <c r="R55" s="45">
        <v>-220.08982339999855</v>
      </c>
      <c r="S55" s="45">
        <v>-978.81140950000008</v>
      </c>
      <c r="T55" s="45">
        <v>83.527949700002509</v>
      </c>
      <c r="U55" s="45">
        <v>25.064264600000921</v>
      </c>
      <c r="V55" s="45">
        <v>129.81658269999912</v>
      </c>
      <c r="W55" s="45">
        <v>2141.4797358000001</v>
      </c>
      <c r="X55" s="45">
        <v>249.36473289998997</v>
      </c>
      <c r="Y55" s="40">
        <v>138.26859880000049</v>
      </c>
      <c r="Z55" s="152">
        <f t="shared" si="25"/>
        <v>3373.9805101000316</v>
      </c>
      <c r="AA55" s="148"/>
      <c r="AB55" s="173">
        <v>-31.56274589999871</v>
      </c>
      <c r="AC55" s="45">
        <v>-363.97218380000334</v>
      </c>
      <c r="AD55" s="45">
        <v>-855.36799999999994</v>
      </c>
      <c r="AE55" s="45">
        <v>-342.6700906999842</v>
      </c>
      <c r="AF55" s="45">
        <v>175.99748409999884</v>
      </c>
      <c r="AG55" s="45">
        <v>548.53353669997784</v>
      </c>
      <c r="AH55" s="45">
        <v>51.538245499998837</v>
      </c>
      <c r="AI55" s="45">
        <v>-822.15716050000833</v>
      </c>
      <c r="AJ55" s="45">
        <v>340.78006529998788</v>
      </c>
      <c r="AK55" s="45">
        <v>-194.51458649999964</v>
      </c>
      <c r="AL55" s="45">
        <v>-298.67873809999145</v>
      </c>
      <c r="AM55" s="45">
        <v>233.58836389999951</v>
      </c>
      <c r="AN55" s="45">
        <v>189.56954799999977</v>
      </c>
      <c r="AO55" s="45">
        <v>-152.22830009999777</v>
      </c>
      <c r="AP55" s="45">
        <v>236.79155570001237</v>
      </c>
      <c r="AQ55" s="45">
        <v>3.5161078999983966</v>
      </c>
      <c r="AR55" s="45">
        <v>740.64210300000002</v>
      </c>
      <c r="AS55" s="45">
        <v>754.82590479999976</v>
      </c>
      <c r="AT55" s="45">
        <v>-648.77563659999873</v>
      </c>
      <c r="AU55" s="152">
        <f t="shared" si="26"/>
        <v>-434.14452730000914</v>
      </c>
      <c r="AV55" s="148"/>
      <c r="AW55" s="173">
        <v>-18.023525799999724</v>
      </c>
      <c r="AX55" s="45">
        <v>444.17722669999927</v>
      </c>
      <c r="AY55" s="45">
        <v>-828.8453228000011</v>
      </c>
      <c r="AZ55" s="45">
        <v>-527.37299579999831</v>
      </c>
      <c r="BA55" s="45">
        <v>-31.132658699999681</v>
      </c>
      <c r="BB55" s="45">
        <v>-764.13615889999744</v>
      </c>
      <c r="BC55" s="45">
        <v>85.970630099999084</v>
      </c>
      <c r="BD55" s="45">
        <v>251.04417700000013</v>
      </c>
      <c r="BE55" s="45">
        <v>-726.35202269999934</v>
      </c>
      <c r="BF55" s="45">
        <v>1199.8283039999972</v>
      </c>
      <c r="BG55" s="45">
        <v>-632.80897660000301</v>
      </c>
      <c r="BH55" s="45">
        <v>-32.629537399997815</v>
      </c>
      <c r="BI55" s="45">
        <v>205.44324240000216</v>
      </c>
      <c r="BJ55" s="45">
        <v>-2.3581855000025316</v>
      </c>
      <c r="BK55" s="45">
        <v>386.28381979999943</v>
      </c>
      <c r="BL55" s="45">
        <v>-871.25738789999377</v>
      </c>
      <c r="BM55" s="45">
        <v>66.584086800001046</v>
      </c>
      <c r="BN55" s="45">
        <v>120.90325479999495</v>
      </c>
      <c r="BO55" s="45">
        <v>-272.67473100000188</v>
      </c>
      <c r="BP55" s="45">
        <v>-682.25952340000515</v>
      </c>
      <c r="BQ55" s="45">
        <v>1616.4270940999861</v>
      </c>
      <c r="BR55" s="45">
        <v>1670.272343800001</v>
      </c>
      <c r="BS55" s="152">
        <f t="shared" si="27"/>
        <v>657.08315299998094</v>
      </c>
      <c r="BT55" s="148"/>
      <c r="BU55" s="173">
        <v>-415.71428390002524</v>
      </c>
      <c r="BV55" s="45">
        <v>-531.51446999999996</v>
      </c>
      <c r="BW55" s="45">
        <v>-1124.6072346000028</v>
      </c>
      <c r="BX55" s="45">
        <v>-542.53598330000295</v>
      </c>
      <c r="BY55" s="45">
        <v>100.10906430000099</v>
      </c>
      <c r="BZ55" s="45">
        <v>100.83843829999722</v>
      </c>
      <c r="CA55" s="45">
        <v>-458.10152719999996</v>
      </c>
      <c r="CB55" s="45">
        <v>473.04634519999695</v>
      </c>
      <c r="CC55" s="45">
        <v>458.0946696999963</v>
      </c>
      <c r="CD55" s="45">
        <v>13.854317700002881</v>
      </c>
      <c r="CE55" s="45">
        <v>327.48326829999871</v>
      </c>
      <c r="CF55" s="45">
        <v>-525.2509340999967</v>
      </c>
      <c r="CG55" s="40">
        <v>25.263616899998258</v>
      </c>
      <c r="CH55" s="40">
        <v>770.57967000000281</v>
      </c>
      <c r="CI55" s="40">
        <v>-66.70090319999926</v>
      </c>
      <c r="CJ55" s="40">
        <v>471.00440560000038</v>
      </c>
      <c r="CK55" s="40">
        <v>-52.075505799999647</v>
      </c>
      <c r="CL55" s="40">
        <v>848.64344710000069</v>
      </c>
      <c r="CM55" s="40">
        <v>130.90172309999875</v>
      </c>
      <c r="CN55" s="40">
        <v>1094.2324018000456</v>
      </c>
      <c r="CO55" s="152">
        <f t="shared" si="28"/>
        <v>1097.5505259000131</v>
      </c>
      <c r="CP55" s="148"/>
      <c r="CQ55" s="173">
        <v>-1316.5377563999971</v>
      </c>
      <c r="CR55" s="40">
        <v>1002.593585800005</v>
      </c>
      <c r="CS55" s="40">
        <v>-784.7221790999738</v>
      </c>
      <c r="CT55" s="40">
        <v>-108.45906459998449</v>
      </c>
      <c r="CU55" s="40">
        <v>1109.3754120999906</v>
      </c>
      <c r="CV55" s="40">
        <v>470.69405849999731</v>
      </c>
      <c r="CW55" s="40">
        <v>381.80162169999795</v>
      </c>
      <c r="CX55" s="40">
        <v>-746.31562819999863</v>
      </c>
      <c r="CY55" s="40">
        <v>688.22094049999725</v>
      </c>
      <c r="CZ55" s="40">
        <v>-591.7909665000027</v>
      </c>
      <c r="DA55" s="40">
        <v>-713.60130119999826</v>
      </c>
      <c r="DB55" s="40">
        <v>1113.2366221999991</v>
      </c>
      <c r="DC55" s="40">
        <v>919.92421850000233</v>
      </c>
      <c r="DD55" s="40">
        <v>368.96095010000295</v>
      </c>
      <c r="DE55" s="40">
        <v>1286.3298211999906</v>
      </c>
      <c r="DF55" s="40">
        <v>60.482561399998673</v>
      </c>
      <c r="DG55" s="40">
        <v>-398.63607009999924</v>
      </c>
      <c r="DH55" s="40">
        <v>757.59088849999728</v>
      </c>
      <c r="DI55" s="40">
        <v>1174.091550600001</v>
      </c>
      <c r="DJ55" s="40">
        <v>2529.0524954999996</v>
      </c>
      <c r="DK55" s="40">
        <v>-624.13536689998625</v>
      </c>
      <c r="DL55" s="40">
        <v>695.2138191000206</v>
      </c>
      <c r="DM55" s="152">
        <f t="shared" si="29"/>
        <v>7273.3702127000597</v>
      </c>
      <c r="DN55" s="148"/>
      <c r="DO55" s="185">
        <v>441.52992610000354</v>
      </c>
      <c r="DP55" s="148">
        <v>-316.59769419999878</v>
      </c>
      <c r="DQ55" s="148">
        <v>402.82364120000102</v>
      </c>
      <c r="DR55" s="148">
        <v>420.54726589998921</v>
      </c>
      <c r="DS55" s="148">
        <v>987.506130500003</v>
      </c>
      <c r="DT55" s="148">
        <v>-715.40021319999391</v>
      </c>
      <c r="DU55" s="148">
        <v>-636.1049030000006</v>
      </c>
      <c r="DV55" s="148">
        <v>-835.89473919999966</v>
      </c>
      <c r="DW55" s="148">
        <v>-194.47875800000173</v>
      </c>
      <c r="DX55" s="148">
        <v>2199.5714285000099</v>
      </c>
      <c r="DY55" s="148">
        <v>1764.9004161</v>
      </c>
      <c r="DZ55" s="148">
        <v>153.35155419998173</v>
      </c>
      <c r="EA55" s="148">
        <v>44.124045699999954</v>
      </c>
      <c r="EB55" s="148">
        <v>2671.7736361999991</v>
      </c>
      <c r="EC55" s="148">
        <v>681.04847200000347</v>
      </c>
      <c r="ED55" s="148">
        <v>2095.3930031999985</v>
      </c>
      <c r="EE55" s="148">
        <v>4485.9326483999985</v>
      </c>
      <c r="EF55" s="148">
        <v>735.33378449999532</v>
      </c>
      <c r="EG55" s="148">
        <v>2687.2023435999963</v>
      </c>
      <c r="EH55" s="148">
        <v>-472.61028330001011</v>
      </c>
      <c r="EI55" s="148">
        <v>3254.6764259999677</v>
      </c>
      <c r="EJ55" s="152">
        <v>19854.628131200076</v>
      </c>
      <c r="EK55" s="148"/>
      <c r="EL55" s="152">
        <f t="shared" si="30"/>
        <v>31822.468005600153</v>
      </c>
    </row>
    <row r="56" spans="2:142" ht="15">
      <c r="B56" s="61" t="s">
        <v>64</v>
      </c>
      <c r="C56" s="38" t="s">
        <v>89</v>
      </c>
      <c r="D56" s="62"/>
      <c r="E56" s="45">
        <v>-2096.8789699999998</v>
      </c>
      <c r="F56" s="45">
        <v>45.294822100000459</v>
      </c>
      <c r="G56" s="45">
        <v>82.254022399999201</v>
      </c>
      <c r="H56" s="45">
        <v>144.60028940000012</v>
      </c>
      <c r="I56" s="45">
        <v>581.87907909999979</v>
      </c>
      <c r="J56" s="45">
        <v>-46.243075440799821</v>
      </c>
      <c r="K56" s="45">
        <v>-907.02501289999998</v>
      </c>
      <c r="L56" s="45">
        <v>-879.9932493952</v>
      </c>
      <c r="M56" s="45">
        <v>-246.46568590000038</v>
      </c>
      <c r="N56" s="45">
        <v>-70.471043859999625</v>
      </c>
      <c r="O56" s="45">
        <v>281.60597860000001</v>
      </c>
      <c r="P56" s="45">
        <v>26.861054499999621</v>
      </c>
      <c r="Q56" s="45">
        <v>115.47773550000042</v>
      </c>
      <c r="R56" s="45">
        <v>-743.88359890399965</v>
      </c>
      <c r="S56" s="45">
        <v>-259.63089484000113</v>
      </c>
      <c r="T56" s="45">
        <v>-37.560926500000058</v>
      </c>
      <c r="U56" s="45">
        <v>-20.99106490000058</v>
      </c>
      <c r="V56" s="45">
        <v>-27.386125900000334</v>
      </c>
      <c r="W56" s="45">
        <v>-93.618781609999019</v>
      </c>
      <c r="X56" s="45">
        <v>22.14841144999955</v>
      </c>
      <c r="Y56" s="40">
        <v>57.324152749998497</v>
      </c>
      <c r="Z56" s="152">
        <f t="shared" si="25"/>
        <v>-4072.702884350002</v>
      </c>
      <c r="AA56" s="148"/>
      <c r="AB56" s="173">
        <v>-215.48951140000003</v>
      </c>
      <c r="AC56" s="45">
        <v>21.64140279999998</v>
      </c>
      <c r="AD56" s="45">
        <v>15.066794729000074</v>
      </c>
      <c r="AE56" s="45">
        <v>-33.511235700000242</v>
      </c>
      <c r="AF56" s="45">
        <v>-347.39666410000007</v>
      </c>
      <c r="AG56" s="45">
        <v>-549.06295250000005</v>
      </c>
      <c r="AH56" s="45">
        <v>-112.26095859999998</v>
      </c>
      <c r="AI56" s="45">
        <v>560.17990930700012</v>
      </c>
      <c r="AJ56" s="45">
        <v>177.5234471279999</v>
      </c>
      <c r="AK56" s="45">
        <v>-156.9531390359999</v>
      </c>
      <c r="AL56" s="45">
        <v>-86.283063199999788</v>
      </c>
      <c r="AM56" s="45">
        <v>79.552627000000044</v>
      </c>
      <c r="AN56" s="45">
        <v>-108.63618966000001</v>
      </c>
      <c r="AO56" s="45">
        <v>189.56579892600016</v>
      </c>
      <c r="AP56" s="45">
        <v>-4.8664456360000017</v>
      </c>
      <c r="AQ56" s="45">
        <v>26.649830899999834</v>
      </c>
      <c r="AR56" s="45">
        <v>-94.557124500000057</v>
      </c>
      <c r="AS56" s="45">
        <v>-225.31328119999998</v>
      </c>
      <c r="AT56" s="45">
        <v>-264.36738119733394</v>
      </c>
      <c r="AU56" s="152">
        <f t="shared" si="26"/>
        <v>-1128.5181359393337</v>
      </c>
      <c r="AV56" s="148"/>
      <c r="AW56" s="173">
        <v>130.10856680000003</v>
      </c>
      <c r="AX56" s="45">
        <v>-9.7095899000000419</v>
      </c>
      <c r="AY56" s="45">
        <v>-91.609022027999984</v>
      </c>
      <c r="AZ56" s="45">
        <v>-45.599669999999975</v>
      </c>
      <c r="BA56" s="45">
        <v>27.068172099999959</v>
      </c>
      <c r="BB56" s="45">
        <v>-72.927104227999962</v>
      </c>
      <c r="BC56" s="45">
        <v>-133.35029799999973</v>
      </c>
      <c r="BD56" s="45">
        <v>173.72065783199974</v>
      </c>
      <c r="BE56" s="45">
        <v>-351.11082528799994</v>
      </c>
      <c r="BF56" s="45">
        <v>37.759422631999811</v>
      </c>
      <c r="BG56" s="45">
        <v>-18.426570599999849</v>
      </c>
      <c r="BH56" s="45">
        <v>-174.77194749999998</v>
      </c>
      <c r="BI56" s="45">
        <v>-67.865952199999995</v>
      </c>
      <c r="BJ56" s="45">
        <v>-146.63011009999994</v>
      </c>
      <c r="BK56" s="45">
        <v>172.87644474400005</v>
      </c>
      <c r="BL56" s="45">
        <v>-187.42077899999998</v>
      </c>
      <c r="BM56" s="45">
        <v>-42.278504128000037</v>
      </c>
      <c r="BN56" s="45">
        <v>-56.329545056000157</v>
      </c>
      <c r="BO56" s="45">
        <v>144.32835356000001</v>
      </c>
      <c r="BP56" s="45">
        <v>-262.26362753999973</v>
      </c>
      <c r="BQ56" s="45">
        <v>277.29398069999979</v>
      </c>
      <c r="BR56" s="45">
        <v>17.336384100000174</v>
      </c>
      <c r="BS56" s="152">
        <f t="shared" si="27"/>
        <v>-679.80156309999973</v>
      </c>
      <c r="BT56" s="148"/>
      <c r="BU56" s="173">
        <v>383.13539680000002</v>
      </c>
      <c r="BV56" s="45">
        <v>124.1469226</v>
      </c>
      <c r="BW56" s="45">
        <v>-609.45384049999996</v>
      </c>
      <c r="BX56" s="45">
        <v>0.25265329999984615</v>
      </c>
      <c r="BY56" s="45">
        <v>-85.696983299999999</v>
      </c>
      <c r="BZ56" s="45">
        <v>32.621076900000112</v>
      </c>
      <c r="CA56" s="45">
        <v>20.396710499999987</v>
      </c>
      <c r="CB56" s="45">
        <v>-182.07386639999996</v>
      </c>
      <c r="CC56" s="45">
        <v>27.822054299999937</v>
      </c>
      <c r="CD56" s="45">
        <v>50.981609539999909</v>
      </c>
      <c r="CE56" s="45">
        <v>39.298065340000107</v>
      </c>
      <c r="CF56" s="45">
        <v>47.951238000000004</v>
      </c>
      <c r="CG56" s="40">
        <v>32.613435199999991</v>
      </c>
      <c r="CH56" s="40">
        <v>-78.509001100000106</v>
      </c>
      <c r="CI56" s="40">
        <v>77.406321100000127</v>
      </c>
      <c r="CJ56" s="40">
        <v>-2.8316805000000653</v>
      </c>
      <c r="CK56" s="40">
        <v>177.7538363000001</v>
      </c>
      <c r="CL56" s="40">
        <v>12.073387899999956</v>
      </c>
      <c r="CM56" s="40">
        <v>45.9947029000001</v>
      </c>
      <c r="CN56" s="40">
        <v>393.92197482235514</v>
      </c>
      <c r="CO56" s="152">
        <f t="shared" si="28"/>
        <v>507.80401370235523</v>
      </c>
      <c r="CP56" s="148"/>
      <c r="CQ56" s="173">
        <v>-105.3287103</v>
      </c>
      <c r="CR56" s="40">
        <v>179.79613869999994</v>
      </c>
      <c r="CS56" s="40">
        <v>-64.26483644199989</v>
      </c>
      <c r="CT56" s="40">
        <v>144.5830062579999</v>
      </c>
      <c r="CU56" s="40">
        <v>460.97507336499996</v>
      </c>
      <c r="CV56" s="40">
        <v>-81.942570999999958</v>
      </c>
      <c r="CW56" s="40">
        <v>151.59678000000011</v>
      </c>
      <c r="CX56" s="40">
        <v>-428.89862420000026</v>
      </c>
      <c r="CY56" s="40">
        <v>189.43061350000005</v>
      </c>
      <c r="CZ56" s="40">
        <v>-263.55480683699994</v>
      </c>
      <c r="DA56" s="40">
        <v>-258.95951613199998</v>
      </c>
      <c r="DB56" s="40">
        <v>461.8000348879998</v>
      </c>
      <c r="DC56" s="40">
        <v>79.260740999999996</v>
      </c>
      <c r="DD56" s="40">
        <v>-205.53244469999993</v>
      </c>
      <c r="DE56" s="40">
        <v>475.06694519999996</v>
      </c>
      <c r="DF56" s="40">
        <v>-50.63219148399989</v>
      </c>
      <c r="DG56" s="40">
        <v>37.218276440000132</v>
      </c>
      <c r="DH56" s="40">
        <v>185.90980241999972</v>
      </c>
      <c r="DI56" s="40">
        <v>149.52585738399992</v>
      </c>
      <c r="DJ56" s="40">
        <v>1404.9164032490007</v>
      </c>
      <c r="DK56" s="40">
        <v>-703.95220989999996</v>
      </c>
      <c r="DL56" s="40">
        <v>-136.08930826800039</v>
      </c>
      <c r="DM56" s="152">
        <f t="shared" si="29"/>
        <v>1620.924453141</v>
      </c>
      <c r="DN56" s="148"/>
      <c r="DO56" s="185">
        <v>-145.71784319999921</v>
      </c>
      <c r="DP56" s="148">
        <v>-100.46978890000005</v>
      </c>
      <c r="DQ56" s="148">
        <v>-76.240649468999536</v>
      </c>
      <c r="DR56" s="148">
        <v>-29.634839514999982</v>
      </c>
      <c r="DS56" s="148">
        <v>16.110945215999998</v>
      </c>
      <c r="DT56" s="148">
        <v>-390.22549519600011</v>
      </c>
      <c r="DU56" s="148">
        <v>32.182905192000014</v>
      </c>
      <c r="DV56" s="148">
        <v>-23.457027787999934</v>
      </c>
      <c r="DW56" s="148">
        <v>-46.962385577000113</v>
      </c>
      <c r="DX56" s="148">
        <v>-154.79926370899986</v>
      </c>
      <c r="DY56" s="148">
        <v>76.515534690999914</v>
      </c>
      <c r="DZ56" s="148">
        <v>-14.073342599999956</v>
      </c>
      <c r="EA56" s="148">
        <v>-210.25147128200061</v>
      </c>
      <c r="EB56" s="148">
        <v>450.83427771800001</v>
      </c>
      <c r="EC56" s="148">
        <v>-247.08669586500008</v>
      </c>
      <c r="ED56" s="148">
        <v>96.307003267000184</v>
      </c>
      <c r="EE56" s="148">
        <v>819.32515529099999</v>
      </c>
      <c r="EF56" s="148">
        <v>150.88211938800001</v>
      </c>
      <c r="EG56" s="148">
        <v>808.83360852599969</v>
      </c>
      <c r="EH56" s="148">
        <v>29.542325826000205</v>
      </c>
      <c r="EI56" s="148">
        <v>386.04928014900008</v>
      </c>
      <c r="EJ56" s="152">
        <v>1427.6643521630008</v>
      </c>
      <c r="EK56" s="148"/>
      <c r="EL56" s="152">
        <f t="shared" si="30"/>
        <v>-2324.6297643829794</v>
      </c>
    </row>
    <row r="57" spans="2:142" ht="15">
      <c r="B57" s="61"/>
      <c r="C57" s="38" t="s">
        <v>88</v>
      </c>
      <c r="D57" s="62"/>
      <c r="E57" s="45">
        <v>-4302.0191229000002</v>
      </c>
      <c r="F57" s="45">
        <v>-84.741283599997033</v>
      </c>
      <c r="G57" s="45">
        <v>831.78471059999993</v>
      </c>
      <c r="H57" s="45">
        <v>401.36087899999995</v>
      </c>
      <c r="I57" s="45">
        <v>-151.78090830000141</v>
      </c>
      <c r="J57" s="45">
        <v>-33.467413300000949</v>
      </c>
      <c r="K57" s="45">
        <v>-446.49121640000004</v>
      </c>
      <c r="L57" s="45">
        <v>219.08133220000309</v>
      </c>
      <c r="M57" s="45">
        <v>-327.66880529999975</v>
      </c>
      <c r="N57" s="45">
        <v>-236.65537540000003</v>
      </c>
      <c r="O57" s="45">
        <v>570.11830439999983</v>
      </c>
      <c r="P57" s="45">
        <v>-50.823687400000289</v>
      </c>
      <c r="Q57" s="45">
        <v>159.14007100000001</v>
      </c>
      <c r="R57" s="45">
        <v>-23.150936299994822</v>
      </c>
      <c r="S57" s="45">
        <v>132.92683299999976</v>
      </c>
      <c r="T57" s="45">
        <v>-70.175378400000156</v>
      </c>
      <c r="U57" s="45">
        <v>-31.184455199999153</v>
      </c>
      <c r="V57" s="45">
        <v>311.15107950000117</v>
      </c>
      <c r="W57" s="45">
        <v>122.25048650000046</v>
      </c>
      <c r="X57" s="45">
        <v>-288.55849880000039</v>
      </c>
      <c r="Y57" s="40">
        <v>795.74901879999959</v>
      </c>
      <c r="Z57" s="152">
        <f t="shared" si="25"/>
        <v>-2503.1543662999907</v>
      </c>
      <c r="AA57" s="148"/>
      <c r="AB57" s="173">
        <v>-1402.2282877999987</v>
      </c>
      <c r="AC57" s="45">
        <v>680.15844870000012</v>
      </c>
      <c r="AD57" s="45">
        <v>150.4828380000001</v>
      </c>
      <c r="AE57" s="45">
        <v>9.1306539000017217</v>
      </c>
      <c r="AF57" s="45">
        <v>-24.506534399999829</v>
      </c>
      <c r="AG57" s="45">
        <v>-42.270002000000069</v>
      </c>
      <c r="AH57" s="45">
        <v>7.2240033000059629</v>
      </c>
      <c r="AI57" s="45">
        <v>-15.977482200002981</v>
      </c>
      <c r="AJ57" s="45">
        <v>-41.275282799999985</v>
      </c>
      <c r="AK57" s="45">
        <v>136.43767080000183</v>
      </c>
      <c r="AL57" s="45">
        <v>8.8992204999999078</v>
      </c>
      <c r="AM57" s="45">
        <v>-420.44163270000007</v>
      </c>
      <c r="AN57" s="45">
        <v>-152.0755481999999</v>
      </c>
      <c r="AO57" s="45">
        <v>106.56947189999646</v>
      </c>
      <c r="AP57" s="45">
        <v>-5.9297568000000753</v>
      </c>
      <c r="AQ57" s="45">
        <v>4.0376651000001438</v>
      </c>
      <c r="AR57" s="45">
        <v>61.310097999977209</v>
      </c>
      <c r="AS57" s="45">
        <v>-19.064029699999374</v>
      </c>
      <c r="AT57" s="45">
        <v>160.72666260002453</v>
      </c>
      <c r="AU57" s="152">
        <f t="shared" si="26"/>
        <v>-798.79182379999327</v>
      </c>
      <c r="AV57" s="148"/>
      <c r="AW57" s="173">
        <v>-178.97779280002553</v>
      </c>
      <c r="AX57" s="45">
        <v>84.427323499999972</v>
      </c>
      <c r="AY57" s="45">
        <v>-25.967186899993465</v>
      </c>
      <c r="AZ57" s="45">
        <v>-406.95895449999853</v>
      </c>
      <c r="BA57" s="45">
        <v>-34.194440600001151</v>
      </c>
      <c r="BB57" s="45">
        <v>-389.31781599999925</v>
      </c>
      <c r="BC57" s="45">
        <v>128.70016659999965</v>
      </c>
      <c r="BD57" s="45">
        <v>-542.97581279999974</v>
      </c>
      <c r="BE57" s="45">
        <v>429.98061679999063</v>
      </c>
      <c r="BF57" s="45">
        <v>80.645950700000128</v>
      </c>
      <c r="BG57" s="45">
        <v>-48.688597000000414</v>
      </c>
      <c r="BH57" s="45">
        <v>-162.08667010000036</v>
      </c>
      <c r="BI57" s="45">
        <v>-96.734794299999749</v>
      </c>
      <c r="BJ57" s="45">
        <v>-79.50632219999045</v>
      </c>
      <c r="BK57" s="45">
        <v>159.84611609999988</v>
      </c>
      <c r="BL57" s="45">
        <v>-281.83179269999977</v>
      </c>
      <c r="BM57" s="45">
        <v>-101.55471199999991</v>
      </c>
      <c r="BN57" s="45">
        <v>-19.625886299999912</v>
      </c>
      <c r="BO57" s="45">
        <v>-55.036096100000549</v>
      </c>
      <c r="BP57" s="45">
        <v>-438.102465</v>
      </c>
      <c r="BQ57" s="45">
        <v>49.210629800000312</v>
      </c>
      <c r="BR57" s="45">
        <v>1058.5965164000193</v>
      </c>
      <c r="BS57" s="152">
        <f t="shared" si="27"/>
        <v>-870.15201939999884</v>
      </c>
      <c r="BT57" s="148"/>
      <c r="BU57" s="173">
        <v>-34.602551299998254</v>
      </c>
      <c r="BV57" s="45">
        <v>-151.11909225081081</v>
      </c>
      <c r="BW57" s="45">
        <v>-603.40565802919002</v>
      </c>
      <c r="BX57" s="45">
        <v>-157.58123209999974</v>
      </c>
      <c r="BY57" s="45">
        <v>-83.617418059999082</v>
      </c>
      <c r="BZ57" s="45">
        <v>-187.37914049999983</v>
      </c>
      <c r="CA57" s="45">
        <v>-75.579886379999749</v>
      </c>
      <c r="CB57" s="45">
        <v>31.156703519998246</v>
      </c>
      <c r="CC57" s="45">
        <v>46.077174100000022</v>
      </c>
      <c r="CD57" s="45">
        <v>-127.19419809999977</v>
      </c>
      <c r="CE57" s="45">
        <v>73.832671049999703</v>
      </c>
      <c r="CF57" s="45">
        <v>-278.71770209999971</v>
      </c>
      <c r="CG57" s="40">
        <v>471.11408130000029</v>
      </c>
      <c r="CH57" s="40">
        <v>41.788715400010346</v>
      </c>
      <c r="CI57" s="40">
        <v>-92.662741097010098</v>
      </c>
      <c r="CJ57" s="40">
        <v>69.442422015999711</v>
      </c>
      <c r="CK57" s="40">
        <v>78.234233447000349</v>
      </c>
      <c r="CL57" s="40">
        <v>180.94633659700003</v>
      </c>
      <c r="CM57" s="40">
        <v>-668.3634580210005</v>
      </c>
      <c r="CN57" s="40">
        <v>1162.6182088115538</v>
      </c>
      <c r="CO57" s="152">
        <f>SUM(BU57:CN57)</f>
        <v>-305.01253169644474</v>
      </c>
      <c r="CP57" s="148"/>
      <c r="CQ57" s="173">
        <v>-170.14467539999958</v>
      </c>
      <c r="CR57" s="40">
        <v>188.49762119999644</v>
      </c>
      <c r="CS57" s="40">
        <v>159.96386931837435</v>
      </c>
      <c r="CT57" s="40">
        <v>248.62950839763266</v>
      </c>
      <c r="CU57" s="40">
        <v>42.087714744795107</v>
      </c>
      <c r="CV57" s="40">
        <v>65.036356987720211</v>
      </c>
      <c r="CW57" s="40">
        <v>201.97941255152139</v>
      </c>
      <c r="CX57" s="40">
        <v>-357.18313873387422</v>
      </c>
      <c r="CY57" s="40">
        <v>58.171575348061083</v>
      </c>
      <c r="CZ57" s="40">
        <v>-301.36901021299923</v>
      </c>
      <c r="DA57" s="40">
        <v>-489.41369448312867</v>
      </c>
      <c r="DB57" s="40">
        <v>641.0818544786564</v>
      </c>
      <c r="DC57" s="40">
        <v>61.470891832256633</v>
      </c>
      <c r="DD57" s="40">
        <v>-129.23808003863422</v>
      </c>
      <c r="DE57" s="40">
        <f>556.574223448656-22</f>
        <v>534.57422344865597</v>
      </c>
      <c r="DF57" s="40">
        <v>-107.57775270114155</v>
      </c>
      <c r="DG57" s="40">
        <v>-38.67111537848308</v>
      </c>
      <c r="DH57" s="40">
        <v>212.29237927737844</v>
      </c>
      <c r="DI57" s="40">
        <v>308.42485844778435</v>
      </c>
      <c r="DJ57" s="40">
        <v>605.85515108656045</v>
      </c>
      <c r="DK57" s="40">
        <v>36.323511604352163</v>
      </c>
      <c r="DL57" s="40">
        <v>82.585142704275256</v>
      </c>
      <c r="DM57" s="152">
        <f t="shared" si="29"/>
        <v>1853.3766044797605</v>
      </c>
      <c r="DN57" s="148"/>
      <c r="DO57" s="185">
        <v>-124.31096500000032</v>
      </c>
      <c r="DP57" s="148">
        <v>-273.14540280000017</v>
      </c>
      <c r="DQ57" s="148">
        <v>-11.28504402844402</v>
      </c>
      <c r="DR57" s="148">
        <v>-66.039834560921321</v>
      </c>
      <c r="DS57" s="148">
        <v>115.53683189505739</v>
      </c>
      <c r="DT57" s="148">
        <v>-139.14372539626743</v>
      </c>
      <c r="DU57" s="148">
        <v>-608.63546253669142</v>
      </c>
      <c r="DV57" s="148">
        <v>-411.80733766954665</v>
      </c>
      <c r="DW57" s="148">
        <v>88.156829961195527</v>
      </c>
      <c r="DX57" s="148">
        <v>82.313365500000245</v>
      </c>
      <c r="DY57" s="148">
        <v>163.07622138269437</v>
      </c>
      <c r="DZ57" s="148">
        <v>85.249142307694569</v>
      </c>
      <c r="EA57" s="148">
        <v>-151.01859011514489</v>
      </c>
      <c r="EB57" s="148">
        <v>958.73674053928528</v>
      </c>
      <c r="EC57" s="148">
        <v>-39.62700882642855</v>
      </c>
      <c r="ED57" s="148">
        <v>-40.89260853625219</v>
      </c>
      <c r="EE57" s="148">
        <v>1179.12680721894</v>
      </c>
      <c r="EF57" s="148">
        <v>244.05065904979071</v>
      </c>
      <c r="EG57" s="148">
        <v>978.28186198095773</v>
      </c>
      <c r="EH57" s="148">
        <v>197.60236875087691</v>
      </c>
      <c r="EI57" s="148">
        <v>691.89187630295442</v>
      </c>
      <c r="EJ57" s="152">
        <v>2918.1167254197508</v>
      </c>
      <c r="EK57" s="148"/>
      <c r="EL57" s="152">
        <f t="shared" si="30"/>
        <v>294.38258870308346</v>
      </c>
    </row>
    <row r="58" spans="2:142" ht="15">
      <c r="B58" s="61"/>
      <c r="C58" s="38" t="s">
        <v>135</v>
      </c>
      <c r="D58" s="62"/>
      <c r="E58" s="40">
        <f t="shared" ref="E58:Y58" si="31">E52+E50+E51</f>
        <v>-3723.2707594000003</v>
      </c>
      <c r="F58" s="40">
        <f t="shared" si="31"/>
        <v>-1067.1032655999975</v>
      </c>
      <c r="G58" s="40">
        <f t="shared" si="31"/>
        <v>373.22059809999712</v>
      </c>
      <c r="H58" s="40">
        <f t="shared" si="31"/>
        <v>545.91066010000588</v>
      </c>
      <c r="I58" s="40">
        <f t="shared" si="31"/>
        <v>-194.09598820000613</v>
      </c>
      <c r="J58" s="40">
        <f t="shared" si="31"/>
        <v>463.7449500999864</v>
      </c>
      <c r="K58" s="40">
        <f t="shared" si="31"/>
        <v>-1454.7311155999903</v>
      </c>
      <c r="L58" s="40">
        <f t="shared" si="31"/>
        <v>-671.82590549999588</v>
      </c>
      <c r="M58" s="40">
        <f t="shared" si="31"/>
        <v>-14.16298059997845</v>
      </c>
      <c r="N58" s="40">
        <f t="shared" si="31"/>
        <v>-57.926409600021337</v>
      </c>
      <c r="O58" s="40">
        <f t="shared" si="31"/>
        <v>-218.59778689999862</v>
      </c>
      <c r="P58" s="40">
        <f t="shared" si="31"/>
        <v>110.92880610000044</v>
      </c>
      <c r="Q58" s="40">
        <f t="shared" si="31"/>
        <v>20.145451999999693</v>
      </c>
      <c r="R58" s="40">
        <f t="shared" si="31"/>
        <v>-575.30695950000063</v>
      </c>
      <c r="S58" s="40">
        <f t="shared" si="31"/>
        <v>128.2051529499999</v>
      </c>
      <c r="T58" s="40">
        <f t="shared" si="31"/>
        <v>65.188287300000468</v>
      </c>
      <c r="U58" s="40">
        <f t="shared" si="31"/>
        <v>-215.91840139200099</v>
      </c>
      <c r="V58" s="40">
        <f t="shared" si="31"/>
        <v>-115.86453769189265</v>
      </c>
      <c r="W58" s="40">
        <f t="shared" si="31"/>
        <v>607.57410876399945</v>
      </c>
      <c r="X58" s="40">
        <f t="shared" si="31"/>
        <v>-535.25122638006098</v>
      </c>
      <c r="Y58" s="40">
        <f t="shared" si="31"/>
        <v>154.12450769495695</v>
      </c>
      <c r="Z58" s="152">
        <f t="shared" si="25"/>
        <v>-6375.012813254998</v>
      </c>
      <c r="AA58" s="148"/>
      <c r="AB58" s="185">
        <f t="shared" ref="AB58:AT58" si="32">AB52+AB50+AB51</f>
        <v>695.63851370999896</v>
      </c>
      <c r="AC58" s="40">
        <f t="shared" si="32"/>
        <v>492.18013330000065</v>
      </c>
      <c r="AD58" s="40">
        <f t="shared" si="32"/>
        <v>-274.00775240000024</v>
      </c>
      <c r="AE58" s="40">
        <f t="shared" si="32"/>
        <v>-115.61717370999961</v>
      </c>
      <c r="AF58" s="40">
        <f t="shared" si="32"/>
        <v>-282.92176870000009</v>
      </c>
      <c r="AG58" s="40">
        <f t="shared" si="32"/>
        <v>-235.75862400000005</v>
      </c>
      <c r="AH58" s="40">
        <f t="shared" si="32"/>
        <v>196.69629300000003</v>
      </c>
      <c r="AI58" s="40">
        <f t="shared" si="32"/>
        <v>-152.81118456900015</v>
      </c>
      <c r="AJ58" s="40">
        <f t="shared" si="32"/>
        <v>171.60069810000047</v>
      </c>
      <c r="AK58" s="40">
        <f t="shared" si="32"/>
        <v>-39.518033000000123</v>
      </c>
      <c r="AL58" s="40">
        <f t="shared" si="32"/>
        <v>-206.91793190000004</v>
      </c>
      <c r="AM58" s="40">
        <f t="shared" si="32"/>
        <v>99.250813500000078</v>
      </c>
      <c r="AN58" s="40">
        <f t="shared" si="32"/>
        <v>37.296860499999923</v>
      </c>
      <c r="AO58" s="40">
        <f t="shared" si="32"/>
        <v>186.27939398200022</v>
      </c>
      <c r="AP58" s="40">
        <f t="shared" si="32"/>
        <v>51.512970937000084</v>
      </c>
      <c r="AQ58" s="40">
        <f t="shared" si="32"/>
        <v>-85.762624700000089</v>
      </c>
      <c r="AR58" s="40">
        <f t="shared" si="32"/>
        <v>153.2475983600001</v>
      </c>
      <c r="AS58" s="40">
        <f t="shared" si="32"/>
        <v>706.85399601699987</v>
      </c>
      <c r="AT58" s="186">
        <f t="shared" si="32"/>
        <v>-512.25721286878354</v>
      </c>
      <c r="AU58" s="152">
        <f t="shared" si="26"/>
        <v>884.98496555821646</v>
      </c>
      <c r="AV58" s="148"/>
      <c r="AW58" s="185">
        <f t="shared" ref="AW58:BR58" si="33">AW52+AW50+AW51</f>
        <v>524.52898678743099</v>
      </c>
      <c r="AX58" s="40">
        <f t="shared" si="33"/>
        <v>307.23421750000011</v>
      </c>
      <c r="AY58" s="40">
        <f t="shared" si="33"/>
        <v>-90.066422258000159</v>
      </c>
      <c r="AZ58" s="40">
        <f t="shared" si="33"/>
        <v>64.150838679522607</v>
      </c>
      <c r="BA58" s="40">
        <f t="shared" si="33"/>
        <v>25.959344860000151</v>
      </c>
      <c r="BB58" s="40">
        <f t="shared" si="33"/>
        <v>-126.42106970199914</v>
      </c>
      <c r="BC58" s="40">
        <f t="shared" si="33"/>
        <v>-138.75512676999995</v>
      </c>
      <c r="BD58" s="40">
        <f t="shared" si="33"/>
        <v>-114.19488569999997</v>
      </c>
      <c r="BE58" s="40">
        <f t="shared" si="33"/>
        <v>162.2964552999976</v>
      </c>
      <c r="BF58" s="40">
        <f t="shared" si="33"/>
        <v>48.045041000000097</v>
      </c>
      <c r="BG58" s="40">
        <f t="shared" si="33"/>
        <v>14.731446500000006</v>
      </c>
      <c r="BH58" s="40">
        <f t="shared" si="33"/>
        <v>-213.06964669999985</v>
      </c>
      <c r="BI58" s="40">
        <f t="shared" si="33"/>
        <v>-163.31080349000001</v>
      </c>
      <c r="BJ58" s="40">
        <f t="shared" si="33"/>
        <v>-465.8177238960476</v>
      </c>
      <c r="BK58" s="40">
        <f t="shared" si="33"/>
        <v>330.63116240000443</v>
      </c>
      <c r="BL58" s="40">
        <f t="shared" si="33"/>
        <v>-394.56366653200001</v>
      </c>
      <c r="BM58" s="40">
        <f t="shared" si="33"/>
        <v>-292.27251736200003</v>
      </c>
      <c r="BN58" s="40">
        <f t="shared" si="33"/>
        <v>-177.16904662999985</v>
      </c>
      <c r="BO58" s="40">
        <f t="shared" si="33"/>
        <v>-74.139402310023286</v>
      </c>
      <c r="BP58" s="40">
        <f t="shared" si="33"/>
        <v>-214.23564744200007</v>
      </c>
      <c r="BQ58" s="40">
        <f t="shared" si="33"/>
        <v>326.28778990000018</v>
      </c>
      <c r="BR58" s="186">
        <f t="shared" si="33"/>
        <v>390.61459838611313</v>
      </c>
      <c r="BS58" s="152">
        <f t="shared" si="27"/>
        <v>-269.5360774790006</v>
      </c>
      <c r="BT58" s="148"/>
      <c r="BU58" s="185">
        <f t="shared" ref="BU58:CN58" si="34">BU52+BU50+BU51</f>
        <v>-10.419160271377685</v>
      </c>
      <c r="BV58" s="40">
        <f t="shared" si="34"/>
        <v>-67.957005876899075</v>
      </c>
      <c r="BW58" s="40">
        <f t="shared" si="34"/>
        <v>-82.32227062799997</v>
      </c>
      <c r="BX58" s="40">
        <f t="shared" si="34"/>
        <v>98.692375240214275</v>
      </c>
      <c r="BY58" s="40">
        <f t="shared" si="34"/>
        <v>25.287462099999985</v>
      </c>
      <c r="BZ58" s="40">
        <f t="shared" si="34"/>
        <v>24.753105699998759</v>
      </c>
      <c r="CA58" s="40">
        <f t="shared" si="34"/>
        <v>48.559079699999934</v>
      </c>
      <c r="CB58" s="40">
        <f t="shared" si="34"/>
        <v>0.83088400000253948</v>
      </c>
      <c r="CC58" s="40">
        <f t="shared" si="34"/>
        <v>38.06876339999998</v>
      </c>
      <c r="CD58" s="40">
        <f t="shared" si="34"/>
        <v>40.756786800000043</v>
      </c>
      <c r="CE58" s="40">
        <f t="shared" si="34"/>
        <v>85.069189400000056</v>
      </c>
      <c r="CF58" s="40">
        <f t="shared" si="34"/>
        <v>-2.3230804000000234</v>
      </c>
      <c r="CG58" s="40">
        <f t="shared" si="34"/>
        <v>63.6608278</v>
      </c>
      <c r="CH58" s="40">
        <f t="shared" si="34"/>
        <v>-8</v>
      </c>
      <c r="CI58" s="40">
        <f t="shared" si="34"/>
        <v>1.0000000000000005E-7</v>
      </c>
      <c r="CJ58" s="40">
        <f t="shared" si="34"/>
        <v>-197.00000430000003</v>
      </c>
      <c r="CK58" s="40">
        <f t="shared" si="34"/>
        <v>0</v>
      </c>
      <c r="CL58" s="40">
        <f t="shared" si="34"/>
        <v>9.9999999999999876E-8</v>
      </c>
      <c r="CM58" s="40">
        <f t="shared" si="34"/>
        <v>0</v>
      </c>
      <c r="CN58" s="186">
        <f t="shared" si="34"/>
        <v>3.9999999969732028E-7</v>
      </c>
      <c r="CO58" s="152">
        <f t="shared" si="28"/>
        <v>57.656953263938817</v>
      </c>
      <c r="CP58" s="148"/>
      <c r="CQ58" s="173">
        <f t="shared" ref="CQ58:DJ58" si="35">CQ52+CQ50+CQ51</f>
        <v>0</v>
      </c>
      <c r="CR58" s="40">
        <f t="shared" si="35"/>
        <v>0</v>
      </c>
      <c r="CS58" s="40">
        <f t="shared" si="35"/>
        <v>0</v>
      </c>
      <c r="CT58" s="40">
        <f t="shared" si="35"/>
        <v>0</v>
      </c>
      <c r="CU58" s="40">
        <f t="shared" si="35"/>
        <v>0</v>
      </c>
      <c r="CV58" s="40">
        <f t="shared" si="35"/>
        <v>0</v>
      </c>
      <c r="CW58" s="40">
        <f t="shared" si="35"/>
        <v>0</v>
      </c>
      <c r="CX58" s="40">
        <f t="shared" si="35"/>
        <v>0</v>
      </c>
      <c r="CY58" s="40">
        <f t="shared" si="35"/>
        <v>-1.3679445999999997</v>
      </c>
      <c r="CZ58" s="40">
        <f t="shared" si="35"/>
        <v>0</v>
      </c>
      <c r="DA58" s="40">
        <f t="shared" si="35"/>
        <v>0</v>
      </c>
      <c r="DB58" s="40">
        <f t="shared" si="35"/>
        <v>0</v>
      </c>
      <c r="DC58" s="40">
        <f t="shared" si="35"/>
        <v>0</v>
      </c>
      <c r="DD58" s="40">
        <f t="shared" si="35"/>
        <v>0</v>
      </c>
      <c r="DE58" s="40">
        <f t="shared" si="35"/>
        <v>0</v>
      </c>
      <c r="DF58" s="40">
        <f t="shared" si="35"/>
        <v>0</v>
      </c>
      <c r="DG58" s="40">
        <f t="shared" si="35"/>
        <v>0</v>
      </c>
      <c r="DH58" s="40">
        <f t="shared" si="35"/>
        <v>0</v>
      </c>
      <c r="DI58" s="40">
        <f t="shared" si="35"/>
        <v>0</v>
      </c>
      <c r="DJ58" s="40">
        <f t="shared" si="35"/>
        <v>0</v>
      </c>
      <c r="DK58" s="40">
        <f>DK52+DK50+DK51</f>
        <v>0</v>
      </c>
      <c r="DL58" s="40">
        <f>DL52+DL50+DL51</f>
        <v>0</v>
      </c>
      <c r="DM58" s="152">
        <f t="shared" si="29"/>
        <v>-1.3679445999999997</v>
      </c>
      <c r="DN58" s="148"/>
      <c r="DO58" s="185">
        <v>0</v>
      </c>
      <c r="DP58" s="148">
        <v>0</v>
      </c>
      <c r="DQ58" s="148">
        <v>0</v>
      </c>
      <c r="DR58" s="148">
        <v>0</v>
      </c>
      <c r="DS58" s="148">
        <v>0</v>
      </c>
      <c r="DT58" s="148">
        <v>0</v>
      </c>
      <c r="DU58" s="148">
        <v>0</v>
      </c>
      <c r="DV58" s="148">
        <v>0</v>
      </c>
      <c r="DW58" s="148">
        <v>0</v>
      </c>
      <c r="DX58" s="148">
        <v>0</v>
      </c>
      <c r="DY58" s="148">
        <v>0</v>
      </c>
      <c r="DZ58" s="148">
        <v>0</v>
      </c>
      <c r="EA58" s="148">
        <v>0</v>
      </c>
      <c r="EB58" s="148">
        <v>0</v>
      </c>
      <c r="EC58" s="148">
        <v>0</v>
      </c>
      <c r="ED58" s="148">
        <v>0</v>
      </c>
      <c r="EE58" s="148">
        <v>0</v>
      </c>
      <c r="EF58" s="148">
        <v>0</v>
      </c>
      <c r="EG58" s="148">
        <v>0</v>
      </c>
      <c r="EH58" s="148">
        <v>0</v>
      </c>
      <c r="EI58" s="148">
        <v>0</v>
      </c>
      <c r="EJ58" s="152">
        <v>0</v>
      </c>
      <c r="EK58" s="148"/>
      <c r="EL58" s="152">
        <f>Z58+AU58+BS58+CO58+DM58+EJ58</f>
        <v>-5703.274916511843</v>
      </c>
    </row>
    <row r="59" spans="2:142" ht="15">
      <c r="B59" s="61" t="s">
        <v>34</v>
      </c>
      <c r="C59" s="38" t="s">
        <v>2</v>
      </c>
      <c r="D59" s="62"/>
      <c r="E59" s="45">
        <v>-110.66224129999935</v>
      </c>
      <c r="F59" s="45">
        <v>21.473088599996199</v>
      </c>
      <c r="G59" s="45">
        <v>-8.6063544999968382</v>
      </c>
      <c r="H59" s="45">
        <v>-58.474172499999625</v>
      </c>
      <c r="I59" s="45">
        <v>60.2727304000001</v>
      </c>
      <c r="J59" s="45">
        <v>0.64031950000074256</v>
      </c>
      <c r="K59" s="45">
        <v>-10.061742799997877</v>
      </c>
      <c r="L59" s="45">
        <v>-208.56684120000236</v>
      </c>
      <c r="M59" s="45">
        <v>-0.443759699997821</v>
      </c>
      <c r="N59" s="45">
        <v>63.255022699997731</v>
      </c>
      <c r="O59" s="45">
        <v>162.96035710000251</v>
      </c>
      <c r="P59" s="45">
        <v>102.05248469999701</v>
      </c>
      <c r="Q59" s="45">
        <v>65.871139900001751</v>
      </c>
      <c r="R59" s="45">
        <v>-8.1620678999978207</v>
      </c>
      <c r="S59" s="45">
        <v>-69.846371800002743</v>
      </c>
      <c r="T59" s="45">
        <v>-28.055703799997989</v>
      </c>
      <c r="U59" s="45">
        <v>20.752979600002359</v>
      </c>
      <c r="V59" s="45">
        <v>-27.318182700000829</v>
      </c>
      <c r="W59" s="45">
        <v>-29.091231499999662</v>
      </c>
      <c r="X59" s="45">
        <v>-70.300575000003235</v>
      </c>
      <c r="Y59" s="40">
        <v>-55.762472800002456</v>
      </c>
      <c r="Z59" s="152">
        <f t="shared" si="25"/>
        <v>-188.07359500000018</v>
      </c>
      <c r="AA59" s="148"/>
      <c r="AB59" s="173">
        <v>97.169066400000176</v>
      </c>
      <c r="AC59" s="45">
        <v>-88.393109500000321</v>
      </c>
      <c r="AD59" s="45">
        <v>50.044526100000631</v>
      </c>
      <c r="AE59" s="45">
        <v>-25.723304499999969</v>
      </c>
      <c r="AF59" s="45">
        <v>-28.285871699999927</v>
      </c>
      <c r="AG59" s="45">
        <v>-1.0663386000000723</v>
      </c>
      <c r="AH59" s="45">
        <v>20.655586899999104</v>
      </c>
      <c r="AI59" s="45">
        <v>524.93904860000066</v>
      </c>
      <c r="AJ59" s="45">
        <v>-24.685135200000339</v>
      </c>
      <c r="AK59" s="45">
        <v>-206.24722660000094</v>
      </c>
      <c r="AL59" s="45">
        <v>227.28229460000287</v>
      </c>
      <c r="AM59" s="45">
        <v>-70.613468000000509</v>
      </c>
      <c r="AN59" s="45">
        <v>-2.2981279000011394</v>
      </c>
      <c r="AO59" s="45">
        <v>-82.975038499997652</v>
      </c>
      <c r="AP59" s="45">
        <v>3.0406181000001617</v>
      </c>
      <c r="AQ59" s="45">
        <v>99.142784499998953</v>
      </c>
      <c r="AR59" s="45">
        <v>-17.108054499998577</v>
      </c>
      <c r="AS59" s="45">
        <v>48.242529599996899</v>
      </c>
      <c r="AT59" s="45">
        <v>-27.247422999998939</v>
      </c>
      <c r="AU59" s="152">
        <f t="shared" si="26"/>
        <v>495.87335680000109</v>
      </c>
      <c r="AV59" s="148"/>
      <c r="AW59" s="173">
        <v>-8.8969720999984752</v>
      </c>
      <c r="AX59" s="45">
        <v>80.837787299998652</v>
      </c>
      <c r="AY59" s="45">
        <v>-2.8133893999977109</v>
      </c>
      <c r="AZ59" s="45">
        <v>-16.087013200003479</v>
      </c>
      <c r="BA59" s="45">
        <v>74.436534900001732</v>
      </c>
      <c r="BB59" s="45">
        <v>-40.085811600001449</v>
      </c>
      <c r="BC59" s="45">
        <v>-148.04274280000524</v>
      </c>
      <c r="BD59" s="45">
        <v>59.973284700000654</v>
      </c>
      <c r="BE59" s="45">
        <v>600.67804399999818</v>
      </c>
      <c r="BF59" s="45">
        <v>12.85128470000142</v>
      </c>
      <c r="BG59" s="45">
        <v>434.18246799999832</v>
      </c>
      <c r="BH59" s="45">
        <v>-50.382011700000206</v>
      </c>
      <c r="BI59" s="45">
        <v>-20.960266162497419</v>
      </c>
      <c r="BJ59" s="45">
        <v>-164.26782038749627</v>
      </c>
      <c r="BK59" s="45">
        <v>598.07787768749608</v>
      </c>
      <c r="BL59" s="45">
        <v>-228.91895064999326</v>
      </c>
      <c r="BM59" s="45">
        <v>-76.421004162501987</v>
      </c>
      <c r="BN59" s="45">
        <v>-74.11480270000321</v>
      </c>
      <c r="BO59" s="45">
        <v>1392.9240419375039</v>
      </c>
      <c r="BP59" s="45">
        <v>11.789139662497407</v>
      </c>
      <c r="BQ59" s="45">
        <v>-6.2909749749949357</v>
      </c>
      <c r="BR59" s="45">
        <v>105.70685574999577</v>
      </c>
      <c r="BS59" s="152">
        <f t="shared" si="27"/>
        <v>2534.1755587999983</v>
      </c>
      <c r="BT59" s="148"/>
      <c r="BU59" s="173">
        <v>-94.13986103749987</v>
      </c>
      <c r="BV59" s="45">
        <v>14.465005900002145</v>
      </c>
      <c r="BW59" s="45">
        <v>-32.836025587503158</v>
      </c>
      <c r="BX59" s="45">
        <v>-45.456095562496934</v>
      </c>
      <c r="BY59" s="45">
        <v>9.5594349374979011</v>
      </c>
      <c r="BZ59" s="45">
        <v>-39.695306699999783</v>
      </c>
      <c r="CA59" s="45">
        <v>-14.124935350000957</v>
      </c>
      <c r="CB59" s="45">
        <v>20.776478300000051</v>
      </c>
      <c r="CC59" s="45">
        <v>53.130770962500655</v>
      </c>
      <c r="CD59" s="45">
        <v>-46.14137233749863</v>
      </c>
      <c r="CE59" s="45">
        <v>122.31380404999813</v>
      </c>
      <c r="CF59" s="45">
        <v>22.322867100004583</v>
      </c>
      <c r="CG59" s="40">
        <v>67.478159837498637</v>
      </c>
      <c r="CH59" s="40">
        <v>23.322206937497867</v>
      </c>
      <c r="CI59" s="40">
        <v>22.227768025000962</v>
      </c>
      <c r="CJ59" s="40">
        <v>3.8982896374989116</v>
      </c>
      <c r="CK59" s="40">
        <v>93.226719950000302</v>
      </c>
      <c r="CL59" s="40">
        <v>103.36272438750407</v>
      </c>
      <c r="CM59" s="40">
        <v>191.15274418749806</v>
      </c>
      <c r="CN59" s="40">
        <v>75.356574312502914</v>
      </c>
      <c r="CO59" s="152">
        <f>SUM(BU59:CN59)</f>
        <v>550.19995195000593</v>
      </c>
      <c r="CP59" s="148"/>
      <c r="CQ59" s="173">
        <v>-21.133361762496833</v>
      </c>
      <c r="CR59" s="40">
        <v>102.75880927499838</v>
      </c>
      <c r="CS59" s="40">
        <v>-15.255660850002892</v>
      </c>
      <c r="CT59" s="40">
        <v>-20.878335287499294</v>
      </c>
      <c r="CU59" s="40">
        <v>237.51448516249926</v>
      </c>
      <c r="CV59" s="40">
        <v>54.369976262499826</v>
      </c>
      <c r="CW59" s="40">
        <v>144.71399385000788</v>
      </c>
      <c r="CX59" s="40">
        <v>-219.12170472500387</v>
      </c>
      <c r="CY59" s="40">
        <v>124.4882261374979</v>
      </c>
      <c r="CZ59" s="40">
        <v>-95.155105362498361</v>
      </c>
      <c r="DA59" s="40">
        <v>-22.069274712495556</v>
      </c>
      <c r="DB59" s="40">
        <v>306.39534053749497</v>
      </c>
      <c r="DC59" s="40">
        <v>7.4385292237671239</v>
      </c>
      <c r="DD59" s="40">
        <v>-67.612288823764118</v>
      </c>
      <c r="DE59" s="40">
        <v>324.49578023126151</v>
      </c>
      <c r="DF59" s="40">
        <v>14.415990942512769</v>
      </c>
      <c r="DG59" s="40">
        <v>-22.478762904998426</v>
      </c>
      <c r="DH59" s="40">
        <v>12.747218077494669</v>
      </c>
      <c r="DI59" s="40">
        <v>-7.2983854525173433</v>
      </c>
      <c r="DJ59" s="40">
        <v>181.86766428497688</v>
      </c>
      <c r="DK59" s="40">
        <v>-17.26654905622576</v>
      </c>
      <c r="DL59" s="40">
        <v>-106.43475728499206</v>
      </c>
      <c r="DM59" s="152">
        <f t="shared" si="29"/>
        <v>896.50182776251665</v>
      </c>
      <c r="DN59" s="148"/>
      <c r="DO59" s="185">
        <v>-6.7224033824949432</v>
      </c>
      <c r="DP59" s="148">
        <v>-243.29778236375654</v>
      </c>
      <c r="DQ59" s="148">
        <v>153.05485270000668</v>
      </c>
      <c r="DR59" s="148">
        <v>40.024805737490453</v>
      </c>
      <c r="DS59" s="148">
        <v>32.36439415750916</v>
      </c>
      <c r="DT59" s="148">
        <v>-94.748274547505602</v>
      </c>
      <c r="DU59" s="148">
        <v>-131.64744251749545</v>
      </c>
      <c r="DV59" s="148">
        <v>-113.24522512249638</v>
      </c>
      <c r="DW59" s="148">
        <v>325.43181853623963</v>
      </c>
      <c r="DX59" s="148">
        <v>123.66214579499537</v>
      </c>
      <c r="DY59" s="148">
        <v>91.404950958755123</v>
      </c>
      <c r="DZ59" s="148">
        <v>63.907900082492198</v>
      </c>
      <c r="EA59" s="148">
        <v>-90.385926594990991</v>
      </c>
      <c r="EB59" s="148">
        <v>561.70159626999578</v>
      </c>
      <c r="EC59" s="148">
        <v>-37.063618672493114</v>
      </c>
      <c r="ED59" s="148">
        <v>0.85059383248188836</v>
      </c>
      <c r="EE59" s="148">
        <v>747.35183101876419</v>
      </c>
      <c r="EF59" s="148">
        <v>98.392376947495777</v>
      </c>
      <c r="EG59" s="148">
        <v>440.13966982999528</v>
      </c>
      <c r="EH59" s="148">
        <v>6.3636529575126346</v>
      </c>
      <c r="EI59" s="148">
        <v>189.90947225249863</v>
      </c>
      <c r="EJ59" s="152">
        <v>2157.4493878749981</v>
      </c>
      <c r="EK59" s="148"/>
      <c r="EL59" s="152">
        <f t="shared" si="30"/>
        <v>6446.1264881875195</v>
      </c>
    </row>
    <row r="60" spans="2:142" ht="15">
      <c r="B60" s="61" t="s">
        <v>33</v>
      </c>
      <c r="C60" s="38" t="s">
        <v>112</v>
      </c>
      <c r="D60" s="62"/>
      <c r="E60" s="45">
        <v>0</v>
      </c>
      <c r="F60" s="45">
        <v>0</v>
      </c>
      <c r="G60" s="45">
        <v>0</v>
      </c>
      <c r="H60" s="45">
        <v>0</v>
      </c>
      <c r="I60" s="45">
        <v>0</v>
      </c>
      <c r="J60" s="45">
        <v>0</v>
      </c>
      <c r="K60" s="45">
        <v>2.9609999999999999</v>
      </c>
      <c r="L60" s="45">
        <v>0</v>
      </c>
      <c r="M60" s="45">
        <v>6.97</v>
      </c>
      <c r="N60" s="45">
        <v>57.361000000000004</v>
      </c>
      <c r="O60" s="45">
        <v>2.2890000000000001</v>
      </c>
      <c r="P60" s="45">
        <v>3.8450000000000002</v>
      </c>
      <c r="Q60" s="45">
        <v>11.901999999999999</v>
      </c>
      <c r="R60" s="45">
        <v>0</v>
      </c>
      <c r="S60" s="45">
        <v>0</v>
      </c>
      <c r="T60" s="45">
        <v>0</v>
      </c>
      <c r="U60" s="45">
        <v>0</v>
      </c>
      <c r="V60" s="45">
        <v>0</v>
      </c>
      <c r="W60" s="45">
        <v>12.039000000000001</v>
      </c>
      <c r="X60" s="45">
        <v>11.360620000000001</v>
      </c>
      <c r="Y60" s="40">
        <v>-4.1856200000000001</v>
      </c>
      <c r="Z60" s="152">
        <f t="shared" si="25"/>
        <v>104.542</v>
      </c>
      <c r="AA60" s="148"/>
      <c r="AB60" s="173">
        <v>0</v>
      </c>
      <c r="AC60" s="45">
        <v>0</v>
      </c>
      <c r="AD60" s="45">
        <v>0</v>
      </c>
      <c r="AE60" s="45">
        <v>0</v>
      </c>
      <c r="AF60" s="45">
        <v>14.962</v>
      </c>
      <c r="AG60" s="45">
        <v>0</v>
      </c>
      <c r="AH60" s="45">
        <v>0</v>
      </c>
      <c r="AI60" s="45">
        <v>0</v>
      </c>
      <c r="AJ60" s="45">
        <v>8.4</v>
      </c>
      <c r="AK60" s="45">
        <v>12.225</v>
      </c>
      <c r="AL60" s="45">
        <v>0</v>
      </c>
      <c r="AM60" s="45">
        <v>18.661999999999999</v>
      </c>
      <c r="AN60" s="45">
        <v>0.32499999999999929</v>
      </c>
      <c r="AO60" s="45">
        <v>1.8172099999999993</v>
      </c>
      <c r="AP60" s="45">
        <v>127.262</v>
      </c>
      <c r="AQ60" s="45">
        <v>24.173999999999999</v>
      </c>
      <c r="AR60" s="45">
        <v>-10.056000000000001</v>
      </c>
      <c r="AS60" s="45">
        <v>12.905949999999999</v>
      </c>
      <c r="AT60" s="45">
        <v>-18.271000000000001</v>
      </c>
      <c r="AU60" s="152">
        <f t="shared" si="26"/>
        <v>192.40616</v>
      </c>
      <c r="AV60" s="148"/>
      <c r="AW60" s="173">
        <v>6.5519999999999996</v>
      </c>
      <c r="AX60" s="45">
        <v>0</v>
      </c>
      <c r="AY60" s="45">
        <v>0</v>
      </c>
      <c r="AZ60" s="45">
        <v>5.1280000000000001</v>
      </c>
      <c r="BA60" s="45">
        <v>2.4</v>
      </c>
      <c r="BB60" s="45">
        <v>0</v>
      </c>
      <c r="BC60" s="45">
        <v>0</v>
      </c>
      <c r="BD60" s="45">
        <v>0.3</v>
      </c>
      <c r="BE60" s="45">
        <v>21.4</v>
      </c>
      <c r="BF60" s="45">
        <v>34.774999999999999</v>
      </c>
      <c r="BG60" s="45">
        <v>0.60000000000000142</v>
      </c>
      <c r="BH60" s="45">
        <v>0</v>
      </c>
      <c r="BI60" s="45">
        <v>0</v>
      </c>
      <c r="BJ60" s="45">
        <v>0</v>
      </c>
      <c r="BK60" s="45">
        <v>2.0240000000000014</v>
      </c>
      <c r="BL60" s="45">
        <v>0</v>
      </c>
      <c r="BM60" s="45">
        <v>20.126000000000001</v>
      </c>
      <c r="BN60" s="45">
        <v>0</v>
      </c>
      <c r="BO60" s="45">
        <v>28.445</v>
      </c>
      <c r="BP60" s="45">
        <v>15.464100000000002</v>
      </c>
      <c r="BQ60" s="45">
        <v>17.133999999999993</v>
      </c>
      <c r="BR60" s="45">
        <v>0</v>
      </c>
      <c r="BS60" s="152">
        <f t="shared" si="27"/>
        <v>154.34809999999999</v>
      </c>
      <c r="BT60" s="148"/>
      <c r="BU60" s="173">
        <v>0</v>
      </c>
      <c r="BV60" s="45">
        <v>0</v>
      </c>
      <c r="BW60" s="45">
        <v>1.7</v>
      </c>
      <c r="BX60" s="45">
        <v>0</v>
      </c>
      <c r="BY60" s="45">
        <v>3.65</v>
      </c>
      <c r="BZ60" s="45">
        <v>0</v>
      </c>
      <c r="CA60" s="45">
        <v>2.137</v>
      </c>
      <c r="CB60" s="45">
        <v>0</v>
      </c>
      <c r="CC60" s="45">
        <v>0</v>
      </c>
      <c r="CD60" s="45">
        <v>5.9</v>
      </c>
      <c r="CE60" s="45">
        <v>4.82</v>
      </c>
      <c r="CF60" s="45">
        <v>12.073</v>
      </c>
      <c r="CG60" s="40">
        <v>0</v>
      </c>
      <c r="CH60" s="40">
        <v>2.0869999999999997</v>
      </c>
      <c r="CI60" s="40">
        <v>185.08699999999999</v>
      </c>
      <c r="CJ60" s="40">
        <v>0.4634999999999927</v>
      </c>
      <c r="CK60" s="40">
        <v>175.6815</v>
      </c>
      <c r="CL60" s="40">
        <v>4.3839999999999977</v>
      </c>
      <c r="CM60" s="40">
        <v>1.4499999999999886</v>
      </c>
      <c r="CN60" s="40">
        <v>70.712000000000018</v>
      </c>
      <c r="CO60" s="152">
        <f t="shared" si="28"/>
        <v>470.14499999999998</v>
      </c>
      <c r="CP60" s="148"/>
      <c r="CQ60" s="173">
        <v>0</v>
      </c>
      <c r="CR60" s="40">
        <v>0.751</v>
      </c>
      <c r="CS60" s="40">
        <v>4.0609999999999999</v>
      </c>
      <c r="CT60" s="40">
        <v>2.4</v>
      </c>
      <c r="CU60" s="40">
        <v>29.618000000000002</v>
      </c>
      <c r="CV60" s="40">
        <v>10.462</v>
      </c>
      <c r="CW60" s="40">
        <v>11.431000000000001</v>
      </c>
      <c r="CX60" s="40">
        <v>5.3</v>
      </c>
      <c r="CY60" s="40">
        <v>1.21</v>
      </c>
      <c r="CZ60" s="40">
        <v>0</v>
      </c>
      <c r="DA60" s="40">
        <v>0</v>
      </c>
      <c r="DB60" s="40">
        <v>1.4450000000000001</v>
      </c>
      <c r="DC60" s="40">
        <v>10.936999999999998</v>
      </c>
      <c r="DD60" s="40">
        <v>63.447999999999993</v>
      </c>
      <c r="DE60" s="40">
        <v>1.4519999999999982</v>
      </c>
      <c r="DF60" s="40">
        <v>0</v>
      </c>
      <c r="DG60" s="40">
        <v>4.4509999999999934</v>
      </c>
      <c r="DH60" s="40">
        <v>0</v>
      </c>
      <c r="DI60" s="40">
        <v>62.025049999999993</v>
      </c>
      <c r="DJ60" s="40">
        <v>1</v>
      </c>
      <c r="DK60" s="40">
        <v>1.7090000000000032</v>
      </c>
      <c r="DL60" s="40">
        <v>115.02799999999999</v>
      </c>
      <c r="DM60" s="152">
        <f t="shared" si="29"/>
        <v>326.72804999999994</v>
      </c>
      <c r="DN60" s="148"/>
      <c r="DO60" s="185">
        <v>5.3170000000000002</v>
      </c>
      <c r="DP60" s="148">
        <v>0.745</v>
      </c>
      <c r="DQ60" s="148">
        <v>1.133</v>
      </c>
      <c r="DR60" s="148">
        <v>0</v>
      </c>
      <c r="DS60" s="148">
        <v>0.48199999999999998</v>
      </c>
      <c r="DT60" s="148">
        <v>1.181</v>
      </c>
      <c r="DU60" s="148">
        <v>0.49</v>
      </c>
      <c r="DV60" s="148">
        <v>1.4750000000000001</v>
      </c>
      <c r="DW60" s="148">
        <v>0.97899999999999965</v>
      </c>
      <c r="DX60" s="148">
        <v>0</v>
      </c>
      <c r="DY60" s="148">
        <v>0</v>
      </c>
      <c r="DZ60" s="148">
        <v>6.2740000000000009</v>
      </c>
      <c r="EA60" s="148">
        <v>0</v>
      </c>
      <c r="EB60" s="148">
        <v>42.3</v>
      </c>
      <c r="EC60" s="148">
        <v>11.417000000000002</v>
      </c>
      <c r="ED60" s="148">
        <v>0</v>
      </c>
      <c r="EE60" s="148">
        <v>19.466999999999999</v>
      </c>
      <c r="EF60" s="148">
        <v>5.2820000000000036</v>
      </c>
      <c r="EG60" s="148">
        <v>0.19299999999999962</v>
      </c>
      <c r="EH60" s="148">
        <v>10.214</v>
      </c>
      <c r="EI60" s="148">
        <v>1000</v>
      </c>
      <c r="EJ60" s="152">
        <v>1106.9490000000001</v>
      </c>
      <c r="EK60" s="148"/>
      <c r="EL60" s="152">
        <f t="shared" si="30"/>
        <v>2355.1183099999998</v>
      </c>
    </row>
    <row r="61" spans="2:142" ht="15.75" thickBot="1">
      <c r="B61" s="47" t="s">
        <v>40</v>
      </c>
      <c r="C61" s="48" t="s">
        <v>10</v>
      </c>
      <c r="D61" s="64"/>
      <c r="E61" s="121">
        <v>-20540.932215299999</v>
      </c>
      <c r="F61" s="121">
        <v>-10160.495720460724</v>
      </c>
      <c r="G61" s="121">
        <v>25219.331822783035</v>
      </c>
      <c r="H61" s="121">
        <v>11206.743527845614</v>
      </c>
      <c r="I61" s="121">
        <v>1494.0433036912293</v>
      </c>
      <c r="J61" s="121">
        <v>4731.8934711144366</v>
      </c>
      <c r="K61" s="121">
        <v>-16525.170998789159</v>
      </c>
      <c r="L61" s="121">
        <v>-5411.3221790698162</v>
      </c>
      <c r="M61" s="121">
        <v>2301.8327030049854</v>
      </c>
      <c r="N61" s="121">
        <v>-6454.3701643875947</v>
      </c>
      <c r="O61" s="121">
        <v>2040.3159886115425</v>
      </c>
      <c r="P61" s="121">
        <v>3303.1844919645473</v>
      </c>
      <c r="Q61" s="121">
        <v>2109.6870534446898</v>
      </c>
      <c r="R61" s="121">
        <v>-5506.6301016264169</v>
      </c>
      <c r="S61" s="121">
        <v>-6573.3387189638543</v>
      </c>
      <c r="T61" s="121">
        <v>-1288.5404218657591</v>
      </c>
      <c r="U61" s="121">
        <v>-477.05544830131419</v>
      </c>
      <c r="V61" s="121">
        <v>-574.71037848173307</v>
      </c>
      <c r="W61" s="121">
        <v>6753.7990295288319</v>
      </c>
      <c r="X61" s="121">
        <v>909.85209644326051</v>
      </c>
      <c r="Y61" s="130">
        <v>1971.1401836402022</v>
      </c>
      <c r="Z61" s="156">
        <f t="shared" si="25"/>
        <v>-11470.742675173997</v>
      </c>
      <c r="AA61" s="165"/>
      <c r="AB61" s="177">
        <v>1824.1646702122894</v>
      </c>
      <c r="AC61" s="121">
        <v>1977.7368334765556</v>
      </c>
      <c r="AD61" s="121">
        <v>-479.80436187666851</v>
      </c>
      <c r="AE61" s="121">
        <v>-1546.4965075949406</v>
      </c>
      <c r="AF61" s="121">
        <v>627.47706245737072</v>
      </c>
      <c r="AG61" s="121">
        <v>-1665.0578401781797</v>
      </c>
      <c r="AH61" s="121">
        <v>1125.305710064204</v>
      </c>
      <c r="AI61" s="121">
        <v>-2359.0463300555448</v>
      </c>
      <c r="AJ61" s="121">
        <v>404.31226149785994</v>
      </c>
      <c r="AK61" s="121">
        <v>-70.63034691417306</v>
      </c>
      <c r="AL61" s="121">
        <v>-280.86121344691134</v>
      </c>
      <c r="AM61" s="121">
        <v>586.2157990141086</v>
      </c>
      <c r="AN61" s="121">
        <v>-933.25507050479041</v>
      </c>
      <c r="AO61" s="121">
        <v>2033.5610958784396</v>
      </c>
      <c r="AP61" s="121">
        <v>656.05646751958921</v>
      </c>
      <c r="AQ61" s="121">
        <v>622.70053854237869</v>
      </c>
      <c r="AR61" s="121">
        <v>2814.0095575435703</v>
      </c>
      <c r="AS61" s="121">
        <v>2384.1781078734471</v>
      </c>
      <c r="AT61" s="121">
        <v>40.116522911218553</v>
      </c>
      <c r="AU61" s="156">
        <f t="shared" si="26"/>
        <v>7760.6829564198224</v>
      </c>
      <c r="AV61" s="165"/>
      <c r="AW61" s="177">
        <v>314.6322116874004</v>
      </c>
      <c r="AX61" s="121">
        <v>2220.4449926999891</v>
      </c>
      <c r="AY61" s="121">
        <v>-1526.4773743676956</v>
      </c>
      <c r="AZ61" s="121">
        <v>-1538.0217108188795</v>
      </c>
      <c r="BA61" s="121">
        <v>1237.7675779581923</v>
      </c>
      <c r="BB61" s="121">
        <v>-3563.6719110699132</v>
      </c>
      <c r="BC61" s="121">
        <v>-4297.3804202688489</v>
      </c>
      <c r="BD61" s="121">
        <v>1272.8656683231995</v>
      </c>
      <c r="BE61" s="121">
        <v>-835.00564927016615</v>
      </c>
      <c r="BF61" s="121">
        <v>2138.6200709511254</v>
      </c>
      <c r="BG61" s="121">
        <v>-266.34510984147761</v>
      </c>
      <c r="BH61" s="121">
        <v>-1924.0145272971074</v>
      </c>
      <c r="BI61" s="121">
        <v>-844.71079384240716</v>
      </c>
      <c r="BJ61" s="121">
        <v>-4349.7347919719978</v>
      </c>
      <c r="BK61" s="121">
        <v>6536.3867265468116</v>
      </c>
      <c r="BL61" s="121">
        <v>-4869.5340471004356</v>
      </c>
      <c r="BM61" s="121">
        <v>-2124.0759433709086</v>
      </c>
      <c r="BN61" s="121">
        <v>-1596.965888184606</v>
      </c>
      <c r="BO61" s="121">
        <v>-770.331534332969</v>
      </c>
      <c r="BP61" s="121">
        <v>-2892.3318343450737</v>
      </c>
      <c r="BQ61" s="121">
        <v>7859.0160771997098</v>
      </c>
      <c r="BR61" s="121">
        <v>10797.817365561647</v>
      </c>
      <c r="BS61" s="156">
        <f t="shared" si="27"/>
        <v>978.94915484558987</v>
      </c>
      <c r="BT61" s="165"/>
      <c r="BU61" s="177">
        <v>-5857.3917970535167</v>
      </c>
      <c r="BV61" s="121">
        <v>-3135.8696048956599</v>
      </c>
      <c r="BW61" s="121">
        <v>-5932.5970901117053</v>
      </c>
      <c r="BX61" s="121">
        <v>-4796.3703313346632</v>
      </c>
      <c r="BY61" s="121">
        <v>-211.97362991646935</v>
      </c>
      <c r="BZ61" s="121">
        <v>-700.39779951695198</v>
      </c>
      <c r="CA61" s="121">
        <v>331.79254116489278</v>
      </c>
      <c r="CB61" s="121">
        <v>-1216.973087465446</v>
      </c>
      <c r="CC61" s="121">
        <v>871.99361812543702</v>
      </c>
      <c r="CD61" s="121">
        <v>1672.9008886802012</v>
      </c>
      <c r="CE61" s="121">
        <v>4735.3729339997772</v>
      </c>
      <c r="CF61" s="121">
        <v>1469.7531491005375</v>
      </c>
      <c r="CG61" s="130">
        <v>2297.0181769428004</v>
      </c>
      <c r="CH61" s="130">
        <v>-762.40838461652106</v>
      </c>
      <c r="CI61" s="130">
        <v>68.816920701493473</v>
      </c>
      <c r="CJ61" s="130">
        <v>3048.9195917084271</v>
      </c>
      <c r="CK61" s="130">
        <v>5072.2368260984649</v>
      </c>
      <c r="CL61" s="130">
        <v>2975.9420322715732</v>
      </c>
      <c r="CM61" s="130">
        <v>1054.713260432374</v>
      </c>
      <c r="CN61" s="130">
        <v>5513.8392723781708</v>
      </c>
      <c r="CO61" s="156">
        <f t="shared" si="28"/>
        <v>6499.317486693215</v>
      </c>
      <c r="CP61" s="165"/>
      <c r="CQ61" s="177">
        <v>1237.8262332713318</v>
      </c>
      <c r="CR61" s="130">
        <v>7093.3410108880498</v>
      </c>
      <c r="CS61" s="130">
        <v>-1449.3306371366566</v>
      </c>
      <c r="CT61" s="130">
        <v>2695.4503160614149</v>
      </c>
      <c r="CU61" s="130">
        <v>12281.048282294774</v>
      </c>
      <c r="CV61" s="130">
        <v>293.95655951741395</v>
      </c>
      <c r="CW61" s="130">
        <v>4966.5499899294064</v>
      </c>
      <c r="CX61" s="130">
        <v>-5484.5734593946036</v>
      </c>
      <c r="CY61" s="130">
        <v>3456.8239124353518</v>
      </c>
      <c r="CZ61" s="130">
        <v>-4080.3270658231581</v>
      </c>
      <c r="DA61" s="130">
        <v>-4963.0553755000001</v>
      </c>
      <c r="DB61" s="130">
        <v>10427.979783641596</v>
      </c>
      <c r="DC61" s="130">
        <v>3253.8889224166246</v>
      </c>
      <c r="DD61" s="130">
        <v>-314.81134922051081</v>
      </c>
      <c r="DE61" s="130">
        <v>8593.3427434688838</v>
      </c>
      <c r="DF61" s="130">
        <v>-701.28629602175113</v>
      </c>
      <c r="DG61" s="130">
        <v>-1455.332596357418</v>
      </c>
      <c r="DH61" s="130">
        <v>4090.8879324737222</v>
      </c>
      <c r="DI61" s="130">
        <v>6736.7202772646933</v>
      </c>
      <c r="DJ61" s="130">
        <v>20074.50926743387</v>
      </c>
      <c r="DK61" s="130">
        <v>-774.09835968787752</v>
      </c>
      <c r="DL61" s="130">
        <v>979.73288295733812</v>
      </c>
      <c r="DM61" s="156">
        <f t="shared" si="29"/>
        <v>66959.242974912486</v>
      </c>
      <c r="DN61" s="165"/>
      <c r="DO61" s="192">
        <v>1184.7467554175112</v>
      </c>
      <c r="DP61" s="165">
        <v>-2530.5682826637458</v>
      </c>
      <c r="DQ61" s="165">
        <v>1248.5319586801013</v>
      </c>
      <c r="DR61" s="165">
        <v>2858.6916317983705</v>
      </c>
      <c r="DS61" s="165">
        <v>3990.2716206714272</v>
      </c>
      <c r="DT61" s="165">
        <v>-6097.3887324065054</v>
      </c>
      <c r="DU61" s="165">
        <v>-9499.1680711831286</v>
      </c>
      <c r="DV61" s="165">
        <v>-6906.3620444589569</v>
      </c>
      <c r="DW61" s="165">
        <v>1917.2658951531603</v>
      </c>
      <c r="DX61" s="165">
        <v>7993.5686170205963</v>
      </c>
      <c r="DY61" s="165">
        <v>9140.0846061012926</v>
      </c>
      <c r="DZ61" s="165">
        <v>1932.7193124988835</v>
      </c>
      <c r="EA61" s="165">
        <v>-2412.6144912508148</v>
      </c>
      <c r="EB61" s="165">
        <v>19751.67463345352</v>
      </c>
      <c r="EC61" s="165">
        <v>2639.9413999656895</v>
      </c>
      <c r="ED61" s="165">
        <v>7591.3890037217307</v>
      </c>
      <c r="EE61" s="165">
        <v>30152.738801619234</v>
      </c>
      <c r="EF61" s="165">
        <v>4226.1893115524826</v>
      </c>
      <c r="EG61" s="165">
        <v>19315.293695615688</v>
      </c>
      <c r="EH61" s="165">
        <v>-288.23887177356363</v>
      </c>
      <c r="EI61" s="165">
        <v>16269.68046249044</v>
      </c>
      <c r="EJ61" s="156">
        <v>102478.28721202354</v>
      </c>
      <c r="EK61" s="165"/>
      <c r="EL61" s="156">
        <f>Z61+AU61+BS61+CO61+DM61+EJ61</f>
        <v>173205.73710972065</v>
      </c>
    </row>
    <row r="62" spans="2:142" ht="15.75" thickBot="1">
      <c r="B62" s="50"/>
      <c r="C62" s="51" t="s">
        <v>100</v>
      </c>
      <c r="D62" s="52"/>
      <c r="E62" s="53">
        <v>3938.8870003000002</v>
      </c>
      <c r="F62" s="53">
        <v>-2072.6914921999996</v>
      </c>
      <c r="G62" s="53">
        <v>1902.4113777</v>
      </c>
      <c r="H62" s="53">
        <v>434.16990559999999</v>
      </c>
      <c r="I62" s="53">
        <v>-141.64839830000014</v>
      </c>
      <c r="J62" s="53">
        <v>-3013.4353734999995</v>
      </c>
      <c r="K62" s="53">
        <v>3922.7055482000005</v>
      </c>
      <c r="L62" s="53">
        <v>-1612.0799689</v>
      </c>
      <c r="M62" s="53">
        <v>-7.9267199999996407</v>
      </c>
      <c r="N62" s="53">
        <v>539.47328449999986</v>
      </c>
      <c r="O62" s="53">
        <v>1414.8364117000003</v>
      </c>
      <c r="P62" s="53">
        <v>457.44403879999976</v>
      </c>
      <c r="Q62" s="53">
        <v>-406.83210579999991</v>
      </c>
      <c r="R62" s="53">
        <v>-946.54390420000016</v>
      </c>
      <c r="S62" s="53">
        <v>1019.7976432000005</v>
      </c>
      <c r="T62" s="53">
        <v>-183.2358051999999</v>
      </c>
      <c r="U62" s="53">
        <v>-358.34820530000002</v>
      </c>
      <c r="V62" s="53">
        <v>616.6360827999996</v>
      </c>
      <c r="W62" s="53">
        <v>4260.5335365999999</v>
      </c>
      <c r="X62" s="53">
        <v>357.22256270000008</v>
      </c>
      <c r="Y62" s="150">
        <v>950.16974789999813</v>
      </c>
      <c r="Z62" s="155">
        <f t="shared" si="25"/>
        <v>11071.545166599999</v>
      </c>
      <c r="AA62" s="164"/>
      <c r="AB62" s="176">
        <v>4859.9331779999993</v>
      </c>
      <c r="AC62" s="53">
        <v>317.87632150000002</v>
      </c>
      <c r="AD62" s="53">
        <v>7197.3711555000018</v>
      </c>
      <c r="AE62" s="53">
        <v>305.52017219999999</v>
      </c>
      <c r="AF62" s="53">
        <v>1962.98774</v>
      </c>
      <c r="AG62" s="53">
        <v>-697.52377249999995</v>
      </c>
      <c r="AH62" s="53">
        <v>-214.39970280000028</v>
      </c>
      <c r="AI62" s="53">
        <v>1796.4429418000002</v>
      </c>
      <c r="AJ62" s="53">
        <v>-1259.9110621000004</v>
      </c>
      <c r="AK62" s="53">
        <v>1310.8241418999994</v>
      </c>
      <c r="AL62" s="53">
        <v>97.01924499999943</v>
      </c>
      <c r="AM62" s="53">
        <v>77.106205700000089</v>
      </c>
      <c r="AN62" s="53">
        <v>503.94407069999966</v>
      </c>
      <c r="AO62" s="53">
        <v>1164.5692125000003</v>
      </c>
      <c r="AP62" s="53">
        <v>526.2778229000005</v>
      </c>
      <c r="AQ62" s="53">
        <v>-302.66965100000044</v>
      </c>
      <c r="AR62" s="53">
        <v>-243.05437589999983</v>
      </c>
      <c r="AS62" s="53">
        <v>1266.5618005000003</v>
      </c>
      <c r="AT62" s="53">
        <v>-2801.3552434000007</v>
      </c>
      <c r="AU62" s="155">
        <f t="shared" si="26"/>
        <v>15867.520200499996</v>
      </c>
      <c r="AV62" s="164"/>
      <c r="AW62" s="176">
        <v>683.67595679999999</v>
      </c>
      <c r="AX62" s="53">
        <v>216.95781139999997</v>
      </c>
      <c r="AY62" s="53">
        <v>-769.4733388999997</v>
      </c>
      <c r="AZ62" s="53">
        <v>103.10222019999989</v>
      </c>
      <c r="BA62" s="53">
        <v>462.85856669999998</v>
      </c>
      <c r="BB62" s="53">
        <v>438.3136865999997</v>
      </c>
      <c r="BC62" s="53">
        <v>1893.4655284000003</v>
      </c>
      <c r="BD62" s="53">
        <v>-1714.5412991999999</v>
      </c>
      <c r="BE62" s="53">
        <v>1209.9875847999997</v>
      </c>
      <c r="BF62" s="53">
        <v>1285.9016562999991</v>
      </c>
      <c r="BG62" s="53">
        <v>-464.95344340000003</v>
      </c>
      <c r="BH62" s="53">
        <v>-527.97679190000019</v>
      </c>
      <c r="BI62" s="53">
        <v>-452.23147869999991</v>
      </c>
      <c r="BJ62" s="53">
        <v>-720.20726920000061</v>
      </c>
      <c r="BK62" s="53">
        <v>2538.6583712000006</v>
      </c>
      <c r="BL62" s="53">
        <v>1047.0426499</v>
      </c>
      <c r="BM62" s="53">
        <v>199.26822330000024</v>
      </c>
      <c r="BN62" s="53">
        <v>-1237.3100210999994</v>
      </c>
      <c r="BO62" s="53">
        <v>2953.478822</v>
      </c>
      <c r="BP62" s="53">
        <v>-2467.0601238000004</v>
      </c>
      <c r="BQ62" s="53">
        <v>1212.0269739000005</v>
      </c>
      <c r="BR62" s="53">
        <v>-4000.7075468999997</v>
      </c>
      <c r="BS62" s="155">
        <f t="shared" si="27"/>
        <v>1890.2767384000003</v>
      </c>
      <c r="BT62" s="164"/>
      <c r="BU62" s="176">
        <v>-838.52715390000014</v>
      </c>
      <c r="BV62" s="53">
        <v>-240.35986309999998</v>
      </c>
      <c r="BW62" s="53">
        <v>-1968.5244206</v>
      </c>
      <c r="BX62" s="53">
        <v>3276.6490716999997</v>
      </c>
      <c r="BY62" s="53">
        <v>-498.33987000000019</v>
      </c>
      <c r="BZ62" s="53">
        <v>-831.20691270000009</v>
      </c>
      <c r="CA62" s="53">
        <v>-234.28324739999999</v>
      </c>
      <c r="CB62" s="53">
        <v>-591.77008380000007</v>
      </c>
      <c r="CC62" s="53">
        <v>1476.2276261999998</v>
      </c>
      <c r="CD62" s="53">
        <v>-2314.8049226000003</v>
      </c>
      <c r="CE62" s="53">
        <v>2576.1705712999992</v>
      </c>
      <c r="CF62" s="53">
        <v>-388.71003420000005</v>
      </c>
      <c r="CG62" s="53">
        <v>-123.84598350000036</v>
      </c>
      <c r="CH62" s="53">
        <v>471.38683010000028</v>
      </c>
      <c r="CI62" s="53">
        <v>69.201228499999729</v>
      </c>
      <c r="CJ62" s="53">
        <v>-486.9961649</v>
      </c>
      <c r="CK62" s="53">
        <v>241.29920319999954</v>
      </c>
      <c r="CL62" s="53">
        <v>-819.0183334999997</v>
      </c>
      <c r="CM62" s="53">
        <v>-229.43285849999987</v>
      </c>
      <c r="CN62" s="53">
        <v>1749.8286994999996</v>
      </c>
      <c r="CO62" s="155">
        <f t="shared" si="28"/>
        <v>294.94338179999772</v>
      </c>
      <c r="CP62" s="164"/>
      <c r="CQ62" s="176">
        <v>-481.92655580000007</v>
      </c>
      <c r="CR62" s="53">
        <v>-90.67723380000001</v>
      </c>
      <c r="CS62" s="53">
        <v>393.97568020000017</v>
      </c>
      <c r="CT62" s="53">
        <v>241.43878870000009</v>
      </c>
      <c r="CU62" s="53">
        <v>-1350.8077447999999</v>
      </c>
      <c r="CV62" s="53">
        <v>399.09931640000008</v>
      </c>
      <c r="CW62" s="53">
        <v>-97.032589599999937</v>
      </c>
      <c r="CX62" s="53">
        <v>-243.41118779999996</v>
      </c>
      <c r="CY62" s="53">
        <v>220.38348849999997</v>
      </c>
      <c r="CZ62" s="53">
        <v>473.31172030000005</v>
      </c>
      <c r="DA62" s="53">
        <v>2983.8774564</v>
      </c>
      <c r="DB62" s="53">
        <v>7065.0979733999993</v>
      </c>
      <c r="DC62" s="53">
        <v>488.02287710000002</v>
      </c>
      <c r="DD62" s="53">
        <v>1296.1675343999996</v>
      </c>
      <c r="DE62" s="53">
        <v>637.7249561000001</v>
      </c>
      <c r="DF62" s="53">
        <v>-21.337405600000025</v>
      </c>
      <c r="DG62" s="53">
        <v>-661.94714049999993</v>
      </c>
      <c r="DH62" s="53">
        <v>-18.549940499999988</v>
      </c>
      <c r="DI62" s="53">
        <v>681.92683309999995</v>
      </c>
      <c r="DJ62" s="53">
        <v>4273.9240049</v>
      </c>
      <c r="DK62" s="53">
        <v>4107.4048175000007</v>
      </c>
      <c r="DL62" s="53">
        <v>-1459.5833546999997</v>
      </c>
      <c r="DM62" s="155">
        <f t="shared" si="29"/>
        <v>18837.082293900003</v>
      </c>
      <c r="DN62" s="164"/>
      <c r="DO62" s="191">
        <v>581.44963749999999</v>
      </c>
      <c r="DP62" s="164">
        <v>406.20577739999993</v>
      </c>
      <c r="DQ62" s="164">
        <v>384.23621419999995</v>
      </c>
      <c r="DR62" s="164">
        <v>-727.87415150000004</v>
      </c>
      <c r="DS62" s="164">
        <v>311.25836510000011</v>
      </c>
      <c r="DT62" s="164">
        <v>-1250.9835763999997</v>
      </c>
      <c r="DU62" s="164">
        <v>1189.1995754000002</v>
      </c>
      <c r="DV62" s="164">
        <v>-1417.8048291999996</v>
      </c>
      <c r="DW62" s="164">
        <v>-1050.2710884999997</v>
      </c>
      <c r="DX62" s="164">
        <v>236.75371919999975</v>
      </c>
      <c r="DY62" s="164">
        <v>282.15014300000036</v>
      </c>
      <c r="DZ62" s="164">
        <v>-631.74862209999992</v>
      </c>
      <c r="EA62" s="164">
        <v>-174.41985039999989</v>
      </c>
      <c r="EB62" s="164">
        <v>937.08603520000008</v>
      </c>
      <c r="EC62" s="164">
        <v>-74.77222549999999</v>
      </c>
      <c r="ED62" s="164">
        <v>772.96066549999989</v>
      </c>
      <c r="EE62" s="164">
        <v>2748.4027988999997</v>
      </c>
      <c r="EF62" s="164">
        <v>-204.72612489999986</v>
      </c>
      <c r="EG62" s="164">
        <v>1171.4357487000002</v>
      </c>
      <c r="EH62" s="164">
        <v>1551.2370155999999</v>
      </c>
      <c r="EI62" s="164">
        <v>-1211.7804352000801</v>
      </c>
      <c r="EJ62" s="155">
        <v>3827.9947919999213</v>
      </c>
      <c r="EK62" s="164"/>
      <c r="EL62" s="155">
        <f>Z62+AU62+BS62+CO62+DM62+EJ62</f>
        <v>51789.36257319992</v>
      </c>
    </row>
    <row r="63" spans="2:142" ht="15.75" thickBot="1">
      <c r="B63" s="54"/>
      <c r="C63" s="55" t="s">
        <v>101</v>
      </c>
      <c r="D63" s="56"/>
      <c r="E63" s="57">
        <v>-24479.8192156</v>
      </c>
      <c r="F63" s="57">
        <v>-8087.8042282607239</v>
      </c>
      <c r="G63" s="57">
        <v>23316.920445083037</v>
      </c>
      <c r="H63" s="57">
        <v>10772.573622245614</v>
      </c>
      <c r="I63" s="57">
        <v>1635.6917019912294</v>
      </c>
      <c r="J63" s="57">
        <v>7745.3288446144361</v>
      </c>
      <c r="K63" s="57">
        <v>-20447.876546989159</v>
      </c>
      <c r="L63" s="57">
        <v>-3799.2422101698162</v>
      </c>
      <c r="M63" s="57">
        <v>2309.7594230049849</v>
      </c>
      <c r="N63" s="57">
        <v>-6993.8434488875946</v>
      </c>
      <c r="O63" s="57">
        <v>625.47957691154215</v>
      </c>
      <c r="P63" s="57">
        <v>2845.7404531645475</v>
      </c>
      <c r="Q63" s="57">
        <v>2516.5191592446899</v>
      </c>
      <c r="R63" s="57">
        <v>-4560.0861974264171</v>
      </c>
      <c r="S63" s="57">
        <v>-7593.1363621638548</v>
      </c>
      <c r="T63" s="57">
        <v>-1105.3046166657591</v>
      </c>
      <c r="U63" s="57">
        <v>-118.70724300131417</v>
      </c>
      <c r="V63" s="57">
        <v>-1191.3464612817327</v>
      </c>
      <c r="W63" s="57">
        <v>2493.2654929288319</v>
      </c>
      <c r="X63" s="57">
        <v>552.62953374326048</v>
      </c>
      <c r="Y63" s="149">
        <v>1020.970435740204</v>
      </c>
      <c r="Z63" s="154">
        <f t="shared" si="25"/>
        <v>-22542.287841773992</v>
      </c>
      <c r="AA63" s="163"/>
      <c r="AB63" s="175">
        <v>-3035.76850778771</v>
      </c>
      <c r="AC63" s="57">
        <v>1659.8605119765557</v>
      </c>
      <c r="AD63" s="57">
        <v>-7677.1755173766705</v>
      </c>
      <c r="AE63" s="57">
        <v>-1852.0166797949405</v>
      </c>
      <c r="AF63" s="57">
        <v>-1335.5106775426293</v>
      </c>
      <c r="AG63" s="57">
        <v>-967.53406767817978</v>
      </c>
      <c r="AH63" s="57">
        <v>1339.7054128642044</v>
      </c>
      <c r="AI63" s="57">
        <v>-4155.4892718555448</v>
      </c>
      <c r="AJ63" s="57">
        <v>1664.2233235978604</v>
      </c>
      <c r="AK63" s="57">
        <v>-1381.4544888141725</v>
      </c>
      <c r="AL63" s="57">
        <v>-377.88045844691078</v>
      </c>
      <c r="AM63" s="57">
        <v>509.10959331410851</v>
      </c>
      <c r="AN63" s="57">
        <v>-1437.1991412047901</v>
      </c>
      <c r="AO63" s="57">
        <v>868.9918833784393</v>
      </c>
      <c r="AP63" s="57">
        <v>129.7786446195887</v>
      </c>
      <c r="AQ63" s="57">
        <v>925.37018954237919</v>
      </c>
      <c r="AR63" s="57">
        <v>3057.06393344357</v>
      </c>
      <c r="AS63" s="57">
        <v>1117.6163073734467</v>
      </c>
      <c r="AT63" s="57">
        <v>2841.4717663112192</v>
      </c>
      <c r="AU63" s="154">
        <f t="shared" si="26"/>
        <v>-8106.8372440801741</v>
      </c>
      <c r="AV63" s="163"/>
      <c r="AW63" s="175">
        <v>-369.04374511259959</v>
      </c>
      <c r="AX63" s="57">
        <v>2003.4871812999891</v>
      </c>
      <c r="AY63" s="57">
        <v>-757.00403546769587</v>
      </c>
      <c r="AZ63" s="57">
        <v>-1641.1239310188794</v>
      </c>
      <c r="BA63" s="57">
        <v>774.90901125819232</v>
      </c>
      <c r="BB63" s="57">
        <v>-4001.9855976699127</v>
      </c>
      <c r="BC63" s="57">
        <v>-6190.8459486688489</v>
      </c>
      <c r="BD63" s="57">
        <v>2987.4069675231995</v>
      </c>
      <c r="BE63" s="57">
        <v>-2044.9932340701657</v>
      </c>
      <c r="BF63" s="57">
        <v>852.7184146511263</v>
      </c>
      <c r="BG63" s="57">
        <v>198.60833355852242</v>
      </c>
      <c r="BH63" s="57">
        <v>-1396.0377353971071</v>
      </c>
      <c r="BI63" s="57">
        <v>-392.47931514240724</v>
      </c>
      <c r="BJ63" s="57">
        <v>-3629.5275227719972</v>
      </c>
      <c r="BK63" s="57">
        <v>3997.728355346811</v>
      </c>
      <c r="BL63" s="57">
        <v>-5916.5766970004352</v>
      </c>
      <c r="BM63" s="57">
        <v>-2323.3441666709086</v>
      </c>
      <c r="BN63" s="57">
        <v>-359.6558670846066</v>
      </c>
      <c r="BO63" s="57">
        <v>-3723.8103563329691</v>
      </c>
      <c r="BP63" s="57">
        <v>-425.27171054507335</v>
      </c>
      <c r="BQ63" s="57">
        <v>6646.9891032997093</v>
      </c>
      <c r="BR63" s="57">
        <v>14798.524912461646</v>
      </c>
      <c r="BS63" s="154">
        <f t="shared" si="27"/>
        <v>-911.32758355440637</v>
      </c>
      <c r="BT63" s="163"/>
      <c r="BU63" s="175">
        <v>-5018.8646431535162</v>
      </c>
      <c r="BV63" s="57">
        <v>-2895.5097417956599</v>
      </c>
      <c r="BW63" s="57">
        <v>-3964.0726695117055</v>
      </c>
      <c r="BX63" s="57">
        <v>-8073.0194030346629</v>
      </c>
      <c r="BY63" s="57">
        <v>286.36624008353084</v>
      </c>
      <c r="BZ63" s="57">
        <v>130.80911318304811</v>
      </c>
      <c r="CA63" s="57">
        <v>566.07578856489272</v>
      </c>
      <c r="CB63" s="57">
        <v>-625.20300366544598</v>
      </c>
      <c r="CC63" s="57">
        <v>-604.23400807456278</v>
      </c>
      <c r="CD63" s="57">
        <v>3987.7058112802015</v>
      </c>
      <c r="CE63" s="57">
        <v>2159.202362699778</v>
      </c>
      <c r="CF63" s="57">
        <v>1858.4631833005376</v>
      </c>
      <c r="CG63" s="57">
        <v>2420.8641604428008</v>
      </c>
      <c r="CH63" s="57">
        <v>-1233.7952147165213</v>
      </c>
      <c r="CI63" s="57">
        <v>-0.3843077985062564</v>
      </c>
      <c r="CJ63" s="57">
        <v>3535.9157566084273</v>
      </c>
      <c r="CK63" s="57">
        <v>4830.9376228984656</v>
      </c>
      <c r="CL63" s="57">
        <v>3794.9603657715729</v>
      </c>
      <c r="CM63" s="57">
        <v>1284.1461189323738</v>
      </c>
      <c r="CN63" s="57">
        <v>3764.0105728781709</v>
      </c>
      <c r="CO63" s="154">
        <f t="shared" si="28"/>
        <v>6204.3741048932152</v>
      </c>
      <c r="CP63" s="163"/>
      <c r="CQ63" s="175">
        <v>1719.7527890713318</v>
      </c>
      <c r="CR63" s="57">
        <v>7184.0182446880499</v>
      </c>
      <c r="CS63" s="57">
        <v>-1843.3063173366568</v>
      </c>
      <c r="CT63" s="57">
        <v>2454.0115273614147</v>
      </c>
      <c r="CU63" s="57">
        <v>13631.856027094775</v>
      </c>
      <c r="CV63" s="57">
        <v>-105.14275688258613</v>
      </c>
      <c r="CW63" s="57">
        <v>5063.5825795294058</v>
      </c>
      <c r="CX63" s="57">
        <v>-5241.1622715946032</v>
      </c>
      <c r="CY63" s="57">
        <v>3236.4404239353516</v>
      </c>
      <c r="CZ63" s="57">
        <v>-4553.6387861231578</v>
      </c>
      <c r="DA63" s="57">
        <v>-7946.9328318999997</v>
      </c>
      <c r="DB63" s="57">
        <v>3362.8818102415971</v>
      </c>
      <c r="DC63" s="57">
        <v>2765.8660453166244</v>
      </c>
      <c r="DD63" s="57">
        <v>-1610.9788836205103</v>
      </c>
      <c r="DE63" s="57">
        <v>7955.6177873688839</v>
      </c>
      <c r="DF63" s="57">
        <v>-679.94889042175112</v>
      </c>
      <c r="DG63" s="57">
        <v>-793.38545585741804</v>
      </c>
      <c r="DH63" s="57">
        <v>4109.4378729737218</v>
      </c>
      <c r="DI63" s="57">
        <v>6054.793444164693</v>
      </c>
      <c r="DJ63" s="57">
        <v>15800.58526253387</v>
      </c>
      <c r="DK63" s="57">
        <v>-4881.5031771878785</v>
      </c>
      <c r="DL63" s="57">
        <v>2439.3162376573378</v>
      </c>
      <c r="DM63" s="154">
        <f t="shared" si="29"/>
        <v>48122.160681012494</v>
      </c>
      <c r="DN63" s="163"/>
      <c r="DO63" s="190">
        <v>603.29711791751117</v>
      </c>
      <c r="DP63" s="163">
        <v>-2936.7740600637458</v>
      </c>
      <c r="DQ63" s="163">
        <v>864.29574448010135</v>
      </c>
      <c r="DR63" s="163">
        <v>3586.5657832983707</v>
      </c>
      <c r="DS63" s="163">
        <v>3679.0132555714272</v>
      </c>
      <c r="DT63" s="163">
        <v>-4846.4051560065054</v>
      </c>
      <c r="DU63" s="163">
        <v>-10688.367646583129</v>
      </c>
      <c r="DV63" s="163">
        <v>-5488.5572152589575</v>
      </c>
      <c r="DW63" s="163">
        <v>2967.53698365316</v>
      </c>
      <c r="DX63" s="163">
        <v>7756.8148978205963</v>
      </c>
      <c r="DY63" s="163">
        <v>8857.9344631012918</v>
      </c>
      <c r="DZ63" s="163">
        <v>2564.4679345988834</v>
      </c>
      <c r="EA63" s="163">
        <v>-2238.1946408508147</v>
      </c>
      <c r="EB63" s="163">
        <v>18814.588598253518</v>
      </c>
      <c r="EC63" s="163">
        <v>2714.7136254656893</v>
      </c>
      <c r="ED63" s="163">
        <v>6818.4283382217309</v>
      </c>
      <c r="EE63" s="163">
        <v>27404.336002719236</v>
      </c>
      <c r="EF63" s="163">
        <v>4430.9154364524829</v>
      </c>
      <c r="EG63" s="163">
        <v>18143.857946915687</v>
      </c>
      <c r="EH63" s="163">
        <v>-1839.4758873735636</v>
      </c>
      <c r="EI63" s="163">
        <v>17481.460897690518</v>
      </c>
      <c r="EJ63" s="154">
        <v>98650.452420023474</v>
      </c>
      <c r="EK63" s="163"/>
      <c r="EL63" s="154">
        <f>Z63+AU63+BS63+CO63+DM63+EJ63</f>
        <v>121416.5345365206</v>
      </c>
    </row>
    <row r="64" spans="2:142" ht="15.75" thickBot="1">
      <c r="B64" s="65" t="s">
        <v>14</v>
      </c>
      <c r="C64" s="59"/>
      <c r="D64" s="44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3"/>
      <c r="AD64" s="23"/>
      <c r="AE64" s="23"/>
      <c r="AF64" s="23"/>
      <c r="AG64" s="23"/>
      <c r="AH64" s="23"/>
      <c r="AI64" s="23"/>
      <c r="AJ64" s="23"/>
      <c r="AK64" s="23"/>
      <c r="AL64" s="23"/>
      <c r="AM64" s="23"/>
      <c r="AN64" s="23"/>
      <c r="AO64" s="23"/>
      <c r="AP64" s="23"/>
      <c r="AQ64" s="23"/>
      <c r="AR64" s="23"/>
      <c r="AS64" s="23"/>
      <c r="AT64" s="23"/>
      <c r="AU64" s="23"/>
      <c r="AV64" s="23"/>
      <c r="AW64" s="23"/>
      <c r="AX64" s="23"/>
      <c r="AY64" s="23"/>
      <c r="AZ64" s="23"/>
      <c r="BA64" s="23"/>
      <c r="BB64" s="23"/>
      <c r="BC64" s="23"/>
      <c r="BD64" s="23"/>
      <c r="BE64" s="23"/>
      <c r="BF64" s="23"/>
      <c r="BG64" s="23"/>
      <c r="BH64" s="23"/>
      <c r="BI64" s="23"/>
      <c r="BJ64" s="23"/>
      <c r="BK64" s="23"/>
      <c r="BL64" s="23"/>
      <c r="BM64" s="23"/>
      <c r="BN64" s="23"/>
      <c r="BO64" s="23"/>
      <c r="BP64" s="23"/>
      <c r="BQ64" s="23"/>
      <c r="BR64" s="23"/>
      <c r="BS64" s="23"/>
      <c r="BT64" s="23"/>
      <c r="BU64" s="23"/>
      <c r="BV64" s="23"/>
      <c r="BW64" s="23"/>
      <c r="BX64" s="23"/>
      <c r="BY64" s="23"/>
      <c r="BZ64" s="23"/>
      <c r="CA64" s="23"/>
      <c r="CB64" s="23"/>
      <c r="CC64" s="23"/>
      <c r="CD64" s="23"/>
      <c r="CE64" s="23"/>
      <c r="CF64" s="23"/>
      <c r="CG64" s="23"/>
      <c r="CH64" s="23"/>
      <c r="CI64" s="23"/>
      <c r="CJ64" s="23"/>
      <c r="CK64" s="23"/>
      <c r="CL64" s="23"/>
      <c r="CM64" s="23"/>
      <c r="CN64" s="23"/>
      <c r="CO64" s="23"/>
      <c r="CP64" s="23"/>
      <c r="CQ64" s="23"/>
      <c r="CR64" s="23"/>
      <c r="CS64" s="23"/>
      <c r="CT64" s="23"/>
      <c r="CU64" s="23"/>
      <c r="CV64" s="23"/>
      <c r="CW64" s="23"/>
      <c r="CX64" s="23"/>
      <c r="CY64" s="23"/>
      <c r="CZ64" s="23"/>
      <c r="DA64" s="23"/>
      <c r="DB64" s="23"/>
      <c r="DC64" s="23"/>
      <c r="DD64" s="23"/>
      <c r="DE64" s="23"/>
      <c r="DF64" s="23"/>
      <c r="DG64" s="23"/>
      <c r="DH64" s="23"/>
      <c r="DI64" s="23"/>
      <c r="DJ64" s="23"/>
      <c r="DK64" s="23"/>
      <c r="DL64" s="23"/>
      <c r="DM64" s="23"/>
      <c r="DN64" s="23"/>
      <c r="DO64" s="23"/>
      <c r="DP64" s="23"/>
      <c r="DQ64" s="23"/>
      <c r="DR64" s="23"/>
      <c r="DS64" s="23"/>
      <c r="DT64" s="23"/>
      <c r="DU64" s="23"/>
      <c r="DV64" s="23"/>
      <c r="DW64" s="23"/>
      <c r="DX64" s="23"/>
      <c r="DY64" s="23"/>
      <c r="DZ64" s="23"/>
      <c r="EA64" s="23"/>
      <c r="EB64" s="23"/>
      <c r="EC64" s="23"/>
      <c r="ED64" s="23"/>
      <c r="EE64" s="23"/>
      <c r="EF64" s="23"/>
      <c r="EG64" s="23"/>
      <c r="EH64" s="23"/>
      <c r="EI64" s="23"/>
      <c r="EJ64" s="23"/>
      <c r="EK64" s="23"/>
      <c r="EL64" s="23"/>
    </row>
    <row r="65" spans="2:142" ht="15">
      <c r="B65" s="28"/>
      <c r="C65" s="29" t="s">
        <v>8</v>
      </c>
      <c r="D65" s="30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  <c r="AA65" s="31"/>
      <c r="AB65" s="31"/>
      <c r="AC65" s="31"/>
      <c r="AD65" s="31"/>
      <c r="AE65" s="31"/>
      <c r="AF65" s="31"/>
      <c r="AG65" s="31"/>
      <c r="AH65" s="31"/>
      <c r="AI65" s="31"/>
      <c r="AJ65" s="31"/>
      <c r="AK65" s="31"/>
      <c r="AL65" s="31"/>
      <c r="AM65" s="31"/>
      <c r="AN65" s="31"/>
      <c r="AO65" s="31"/>
      <c r="AP65" s="31"/>
      <c r="AQ65" s="31"/>
      <c r="AR65" s="31"/>
      <c r="AS65" s="31"/>
      <c r="AT65" s="31"/>
      <c r="AU65" s="31"/>
      <c r="AV65" s="31"/>
      <c r="AW65" s="31"/>
      <c r="AX65" s="31"/>
      <c r="AY65" s="31"/>
      <c r="AZ65" s="31"/>
      <c r="BA65" s="31"/>
      <c r="BB65" s="31"/>
      <c r="BC65" s="31"/>
      <c r="BD65" s="31"/>
      <c r="BE65" s="31"/>
      <c r="BF65" s="31"/>
      <c r="BG65" s="31"/>
      <c r="BH65" s="31"/>
      <c r="BI65" s="31"/>
      <c r="BJ65" s="31"/>
      <c r="BK65" s="31"/>
      <c r="BL65" s="31"/>
      <c r="BM65" s="31"/>
      <c r="BN65" s="31"/>
      <c r="BO65" s="31"/>
      <c r="BP65" s="31"/>
      <c r="BQ65" s="31"/>
      <c r="BR65" s="31"/>
      <c r="BS65" s="31"/>
      <c r="BT65" s="31"/>
      <c r="BU65" s="31"/>
      <c r="BV65" s="31"/>
      <c r="BW65" s="31"/>
      <c r="BX65" s="31"/>
      <c r="BY65" s="31"/>
      <c r="BZ65" s="31"/>
      <c r="CA65" s="31"/>
      <c r="CB65" s="31"/>
      <c r="CC65" s="31"/>
      <c r="CD65" s="31"/>
      <c r="CE65" s="31"/>
      <c r="CF65" s="31"/>
      <c r="CG65" s="31"/>
      <c r="CH65" s="31"/>
      <c r="CI65" s="31"/>
      <c r="CJ65" s="31"/>
      <c r="CK65" s="31"/>
      <c r="CL65" s="31"/>
      <c r="CM65" s="31"/>
      <c r="CN65" s="31"/>
      <c r="CO65" s="31"/>
      <c r="CP65" s="31"/>
      <c r="CQ65" s="31"/>
      <c r="CR65" s="31"/>
      <c r="CS65" s="31"/>
      <c r="CT65" s="31"/>
      <c r="CU65" s="31"/>
      <c r="CV65" s="31"/>
      <c r="CW65" s="31"/>
      <c r="CX65" s="31"/>
      <c r="CY65" s="31"/>
      <c r="CZ65" s="31"/>
      <c r="DA65" s="31"/>
      <c r="DB65" s="31"/>
      <c r="DC65" s="31"/>
      <c r="DD65" s="31"/>
      <c r="DE65" s="31"/>
      <c r="DF65" s="31"/>
      <c r="DG65" s="31"/>
      <c r="DH65" s="31"/>
      <c r="DI65" s="31"/>
      <c r="DJ65" s="31"/>
      <c r="DK65" s="31"/>
      <c r="DL65" s="31"/>
      <c r="DM65" s="31"/>
      <c r="DN65" s="31"/>
      <c r="DO65" s="31"/>
      <c r="DP65" s="31"/>
      <c r="DQ65" s="31"/>
      <c r="DR65" s="31"/>
      <c r="DS65" s="31"/>
      <c r="DT65" s="31"/>
      <c r="DU65" s="31"/>
      <c r="DV65" s="31"/>
      <c r="DW65" s="31"/>
      <c r="DX65" s="31"/>
      <c r="DY65" s="31"/>
      <c r="DZ65" s="31"/>
      <c r="EA65" s="31"/>
      <c r="EB65" s="31"/>
      <c r="EC65" s="31"/>
      <c r="ED65" s="31"/>
      <c r="EE65" s="31"/>
      <c r="EF65" s="31"/>
      <c r="EG65" s="31"/>
      <c r="EH65" s="31"/>
      <c r="EI65" s="31"/>
      <c r="EJ65" s="31"/>
      <c r="EK65" s="31"/>
      <c r="EL65" s="31"/>
    </row>
    <row r="66" spans="2:142" ht="15.75" thickBot="1">
      <c r="B66" s="32"/>
      <c r="C66" s="66" t="s">
        <v>41</v>
      </c>
      <c r="D66" s="34"/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  <c r="AQ66" s="35"/>
      <c r="AR66" s="35"/>
      <c r="AS66" s="35"/>
      <c r="AT66" s="35"/>
      <c r="AU66" s="35"/>
      <c r="AV66" s="35"/>
      <c r="AW66" s="35"/>
      <c r="AX66" s="35"/>
      <c r="AY66" s="35"/>
      <c r="AZ66" s="35"/>
      <c r="BA66" s="35"/>
      <c r="BB66" s="35"/>
      <c r="BC66" s="35"/>
      <c r="BD66" s="35"/>
      <c r="BE66" s="35"/>
      <c r="BF66" s="35"/>
      <c r="BG66" s="35"/>
      <c r="BH66" s="35"/>
      <c r="BI66" s="35"/>
      <c r="BJ66" s="35"/>
      <c r="BK66" s="35"/>
      <c r="BL66" s="35"/>
      <c r="BM66" s="35"/>
      <c r="BN66" s="35"/>
      <c r="BO66" s="35"/>
      <c r="BP66" s="35"/>
      <c r="BQ66" s="35"/>
      <c r="BR66" s="35"/>
      <c r="BS66" s="35"/>
      <c r="BT66" s="35"/>
      <c r="BU66" s="35"/>
      <c r="BV66" s="35"/>
      <c r="BW66" s="35"/>
      <c r="BX66" s="35"/>
      <c r="BY66" s="35"/>
      <c r="BZ66" s="35"/>
      <c r="CA66" s="35"/>
      <c r="CB66" s="35"/>
      <c r="CC66" s="35"/>
      <c r="CD66" s="35"/>
      <c r="CE66" s="35"/>
      <c r="CF66" s="35"/>
      <c r="CG66" s="35"/>
      <c r="CH66" s="35"/>
      <c r="CI66" s="35"/>
      <c r="CJ66" s="35"/>
      <c r="CK66" s="35"/>
      <c r="CL66" s="35"/>
      <c r="CM66" s="35"/>
      <c r="CN66" s="35"/>
      <c r="CO66" s="35"/>
      <c r="CP66" s="35"/>
      <c r="CQ66" s="35"/>
      <c r="CR66" s="35"/>
      <c r="CS66" s="35"/>
      <c r="CT66" s="35"/>
      <c r="CU66" s="35"/>
      <c r="CV66" s="35"/>
      <c r="CW66" s="35"/>
      <c r="CX66" s="35"/>
      <c r="CY66" s="35"/>
      <c r="CZ66" s="35"/>
      <c r="DA66" s="35"/>
      <c r="DB66" s="35"/>
      <c r="DC66" s="35"/>
      <c r="DD66" s="35"/>
      <c r="DE66" s="35"/>
      <c r="DF66" s="35"/>
      <c r="DG66" s="35"/>
      <c r="DH66" s="35"/>
      <c r="DI66" s="35"/>
      <c r="DJ66" s="35"/>
      <c r="DK66" s="35"/>
      <c r="DL66" s="35"/>
      <c r="DM66" s="35"/>
      <c r="DN66" s="35"/>
      <c r="DO66" s="35"/>
      <c r="DP66" s="35"/>
      <c r="DQ66" s="35"/>
      <c r="DR66" s="35"/>
      <c r="DS66" s="35"/>
      <c r="DT66" s="35"/>
      <c r="DU66" s="35"/>
      <c r="DV66" s="35"/>
      <c r="DW66" s="35"/>
      <c r="DX66" s="35"/>
      <c r="DY66" s="35"/>
      <c r="DZ66" s="35"/>
      <c r="EA66" s="35"/>
      <c r="EB66" s="35"/>
      <c r="EC66" s="35"/>
      <c r="ED66" s="35"/>
      <c r="EE66" s="35"/>
      <c r="EF66" s="35"/>
      <c r="EG66" s="35"/>
      <c r="EH66" s="35"/>
      <c r="EI66" s="35"/>
      <c r="EJ66" s="35"/>
      <c r="EK66" s="35"/>
      <c r="EL66" s="35"/>
    </row>
    <row r="67" spans="2:142" ht="15.75" thickBot="1">
      <c r="B67" s="11"/>
      <c r="C67" s="12" t="s">
        <v>35</v>
      </c>
      <c r="D67" s="13"/>
      <c r="E67" s="114">
        <f t="shared" ref="E67:Z67" si="36">E5</f>
        <v>36893</v>
      </c>
      <c r="F67" s="114">
        <f t="shared" si="36"/>
        <v>36894</v>
      </c>
      <c r="G67" s="114">
        <f t="shared" si="36"/>
        <v>36895</v>
      </c>
      <c r="H67" s="114">
        <f t="shared" si="36"/>
        <v>36896</v>
      </c>
      <c r="I67" s="114">
        <f t="shared" si="36"/>
        <v>36899</v>
      </c>
      <c r="J67" s="114">
        <f t="shared" si="36"/>
        <v>36900</v>
      </c>
      <c r="K67" s="114">
        <f t="shared" si="36"/>
        <v>36901</v>
      </c>
      <c r="L67" s="114">
        <f t="shared" si="36"/>
        <v>36902</v>
      </c>
      <c r="M67" s="114">
        <f t="shared" si="36"/>
        <v>36903</v>
      </c>
      <c r="N67" s="114">
        <f t="shared" si="36"/>
        <v>36907</v>
      </c>
      <c r="O67" s="114">
        <f t="shared" si="36"/>
        <v>36908</v>
      </c>
      <c r="P67" s="114">
        <f t="shared" si="36"/>
        <v>36909</v>
      </c>
      <c r="Q67" s="114">
        <f t="shared" si="36"/>
        <v>36910</v>
      </c>
      <c r="R67" s="114">
        <f t="shared" si="36"/>
        <v>36913</v>
      </c>
      <c r="S67" s="114">
        <f t="shared" si="36"/>
        <v>36914</v>
      </c>
      <c r="T67" s="114">
        <f t="shared" si="36"/>
        <v>36915</v>
      </c>
      <c r="U67" s="114">
        <f t="shared" si="36"/>
        <v>36916</v>
      </c>
      <c r="V67" s="114">
        <f t="shared" si="36"/>
        <v>36917</v>
      </c>
      <c r="W67" s="114">
        <f t="shared" si="36"/>
        <v>36920</v>
      </c>
      <c r="X67" s="114">
        <f t="shared" si="36"/>
        <v>36921</v>
      </c>
      <c r="Y67" s="115">
        <f t="shared" si="36"/>
        <v>36922</v>
      </c>
      <c r="Z67" s="140" t="str">
        <f t="shared" si="36"/>
        <v>Jan MTD</v>
      </c>
      <c r="AA67" s="144"/>
      <c r="AB67" s="168">
        <f t="shared" ref="AB67:AU67" si="37">AB5</f>
        <v>36923</v>
      </c>
      <c r="AC67" s="114">
        <f t="shared" si="37"/>
        <v>36924</v>
      </c>
      <c r="AD67" s="114">
        <f t="shared" si="37"/>
        <v>36927</v>
      </c>
      <c r="AE67" s="114">
        <f t="shared" si="37"/>
        <v>36928</v>
      </c>
      <c r="AF67" s="114">
        <f t="shared" si="37"/>
        <v>36929</v>
      </c>
      <c r="AG67" s="114">
        <f t="shared" si="37"/>
        <v>36930</v>
      </c>
      <c r="AH67" s="114">
        <f t="shared" si="37"/>
        <v>36931</v>
      </c>
      <c r="AI67" s="114">
        <f t="shared" si="37"/>
        <v>36934</v>
      </c>
      <c r="AJ67" s="114">
        <f t="shared" si="37"/>
        <v>36935</v>
      </c>
      <c r="AK67" s="114">
        <f t="shared" si="37"/>
        <v>36936</v>
      </c>
      <c r="AL67" s="114">
        <f t="shared" si="37"/>
        <v>36937</v>
      </c>
      <c r="AM67" s="114">
        <f t="shared" si="37"/>
        <v>36938</v>
      </c>
      <c r="AN67" s="114">
        <f t="shared" si="37"/>
        <v>36942</v>
      </c>
      <c r="AO67" s="114">
        <f t="shared" si="37"/>
        <v>36943</v>
      </c>
      <c r="AP67" s="114">
        <f t="shared" si="37"/>
        <v>36944</v>
      </c>
      <c r="AQ67" s="114">
        <f t="shared" si="37"/>
        <v>36945</v>
      </c>
      <c r="AR67" s="114">
        <f t="shared" si="37"/>
        <v>36948</v>
      </c>
      <c r="AS67" s="114">
        <f t="shared" si="37"/>
        <v>36949</v>
      </c>
      <c r="AT67" s="114">
        <f t="shared" si="37"/>
        <v>36950</v>
      </c>
      <c r="AU67" s="140" t="str">
        <f t="shared" si="37"/>
        <v>Feb MTD</v>
      </c>
      <c r="AV67" s="144"/>
      <c r="AW67" s="168">
        <f t="shared" ref="AW67:BD67" si="38">AW5</f>
        <v>36951</v>
      </c>
      <c r="AX67" s="114">
        <f t="shared" si="38"/>
        <v>36952</v>
      </c>
      <c r="AY67" s="114">
        <f t="shared" si="38"/>
        <v>36955</v>
      </c>
      <c r="AZ67" s="114">
        <f t="shared" si="38"/>
        <v>36956</v>
      </c>
      <c r="BA67" s="114">
        <f t="shared" si="38"/>
        <v>36957</v>
      </c>
      <c r="BB67" s="114">
        <f t="shared" si="38"/>
        <v>36958</v>
      </c>
      <c r="BC67" s="114">
        <f t="shared" si="38"/>
        <v>36959</v>
      </c>
      <c r="BD67" s="114">
        <f t="shared" si="38"/>
        <v>36962</v>
      </c>
      <c r="BE67" s="114">
        <f t="shared" ref="BE67:CX67" si="39">BE5</f>
        <v>36963</v>
      </c>
      <c r="BF67" s="114">
        <f>BF5</f>
        <v>36964</v>
      </c>
      <c r="BG67" s="114">
        <f>BG5</f>
        <v>36965</v>
      </c>
      <c r="BH67" s="114">
        <f t="shared" si="39"/>
        <v>36966</v>
      </c>
      <c r="BI67" s="114">
        <f>BI5</f>
        <v>36969</v>
      </c>
      <c r="BJ67" s="114">
        <f>BJ5</f>
        <v>36970</v>
      </c>
      <c r="BK67" s="114">
        <f t="shared" si="39"/>
        <v>36971</v>
      </c>
      <c r="BL67" s="114">
        <f t="shared" si="39"/>
        <v>36972</v>
      </c>
      <c r="BM67" s="114">
        <f t="shared" si="39"/>
        <v>36973</v>
      </c>
      <c r="BN67" s="114">
        <f t="shared" si="39"/>
        <v>36976</v>
      </c>
      <c r="BO67" s="114">
        <f t="shared" si="39"/>
        <v>36977</v>
      </c>
      <c r="BP67" s="114">
        <f t="shared" si="39"/>
        <v>36978</v>
      </c>
      <c r="BQ67" s="114">
        <f t="shared" si="39"/>
        <v>36979</v>
      </c>
      <c r="BR67" s="114">
        <f t="shared" si="39"/>
        <v>36980</v>
      </c>
      <c r="BS67" s="140" t="str">
        <f t="shared" si="39"/>
        <v>Mar MTD</v>
      </c>
      <c r="BT67" s="144"/>
      <c r="BU67" s="168">
        <f t="shared" si="39"/>
        <v>36983</v>
      </c>
      <c r="BV67" s="114">
        <f t="shared" si="39"/>
        <v>36984</v>
      </c>
      <c r="BW67" s="114">
        <f t="shared" si="39"/>
        <v>36985</v>
      </c>
      <c r="BX67" s="114">
        <f t="shared" si="39"/>
        <v>36986</v>
      </c>
      <c r="BY67" s="114">
        <f t="shared" si="39"/>
        <v>36987</v>
      </c>
      <c r="BZ67" s="114">
        <f t="shared" si="39"/>
        <v>36990</v>
      </c>
      <c r="CA67" s="114">
        <f>CA5</f>
        <v>36991</v>
      </c>
      <c r="CB67" s="114">
        <f>CB5</f>
        <v>36992</v>
      </c>
      <c r="CC67" s="114">
        <f>CC5</f>
        <v>36993</v>
      </c>
      <c r="CD67" s="114">
        <f t="shared" si="39"/>
        <v>36997</v>
      </c>
      <c r="CE67" s="114">
        <f t="shared" si="39"/>
        <v>36998</v>
      </c>
      <c r="CF67" s="114">
        <f t="shared" si="39"/>
        <v>36999</v>
      </c>
      <c r="CG67" s="114">
        <f t="shared" si="39"/>
        <v>37000</v>
      </c>
      <c r="CH67" s="114">
        <f t="shared" si="39"/>
        <v>37001</v>
      </c>
      <c r="CI67" s="114">
        <f t="shared" si="39"/>
        <v>37004</v>
      </c>
      <c r="CJ67" s="114">
        <f t="shared" si="39"/>
        <v>37005</v>
      </c>
      <c r="CK67" s="114">
        <f t="shared" si="39"/>
        <v>37006</v>
      </c>
      <c r="CL67" s="114">
        <f t="shared" si="39"/>
        <v>37007</v>
      </c>
      <c r="CM67" s="114">
        <f t="shared" si="39"/>
        <v>37008</v>
      </c>
      <c r="CN67" s="114">
        <f t="shared" si="39"/>
        <v>37011</v>
      </c>
      <c r="CO67" s="140" t="str">
        <f t="shared" si="39"/>
        <v>Apr MTD</v>
      </c>
      <c r="CP67" s="144"/>
      <c r="CQ67" s="168">
        <f t="shared" si="39"/>
        <v>37012</v>
      </c>
      <c r="CR67" s="114">
        <f t="shared" si="39"/>
        <v>37013</v>
      </c>
      <c r="CS67" s="114">
        <f t="shared" si="39"/>
        <v>37014</v>
      </c>
      <c r="CT67" s="114">
        <f t="shared" si="39"/>
        <v>37015</v>
      </c>
      <c r="CU67" s="114">
        <f t="shared" si="39"/>
        <v>37018</v>
      </c>
      <c r="CV67" s="114">
        <f t="shared" si="39"/>
        <v>37019</v>
      </c>
      <c r="CW67" s="114">
        <f t="shared" si="39"/>
        <v>37020</v>
      </c>
      <c r="CX67" s="114">
        <f t="shared" si="39"/>
        <v>37021</v>
      </c>
      <c r="CY67" s="114">
        <f t="shared" ref="CY67:DL67" si="40">CY5</f>
        <v>37022</v>
      </c>
      <c r="CZ67" s="114">
        <f t="shared" si="40"/>
        <v>37025</v>
      </c>
      <c r="DA67" s="114">
        <f t="shared" si="40"/>
        <v>37026</v>
      </c>
      <c r="DB67" s="114">
        <f t="shared" si="40"/>
        <v>37027</v>
      </c>
      <c r="DC67" s="114">
        <f t="shared" si="40"/>
        <v>37028</v>
      </c>
      <c r="DD67" s="114">
        <f t="shared" si="40"/>
        <v>37029</v>
      </c>
      <c r="DE67" s="114">
        <f t="shared" si="40"/>
        <v>37032</v>
      </c>
      <c r="DF67" s="114">
        <f t="shared" si="40"/>
        <v>37033</v>
      </c>
      <c r="DG67" s="114">
        <f t="shared" si="40"/>
        <v>37034</v>
      </c>
      <c r="DH67" s="114">
        <f t="shared" si="40"/>
        <v>37035</v>
      </c>
      <c r="DI67" s="114">
        <f t="shared" si="40"/>
        <v>37036</v>
      </c>
      <c r="DJ67" s="114">
        <f t="shared" si="40"/>
        <v>37040</v>
      </c>
      <c r="DK67" s="114">
        <f t="shared" si="40"/>
        <v>37041</v>
      </c>
      <c r="DL67" s="114">
        <f t="shared" si="40"/>
        <v>37042</v>
      </c>
      <c r="DM67" s="140" t="str">
        <f>DM5</f>
        <v>May MTD</v>
      </c>
      <c r="DN67" s="144"/>
      <c r="DO67" s="168">
        <f t="shared" ref="DO67:EJ67" si="41">DO5</f>
        <v>37043</v>
      </c>
      <c r="DP67" s="114">
        <f t="shared" si="41"/>
        <v>37046</v>
      </c>
      <c r="DQ67" s="114">
        <f t="shared" si="41"/>
        <v>37047</v>
      </c>
      <c r="DR67" s="114">
        <f t="shared" si="41"/>
        <v>37048</v>
      </c>
      <c r="DS67" s="114">
        <f t="shared" si="41"/>
        <v>37049</v>
      </c>
      <c r="DT67" s="114">
        <f t="shared" si="41"/>
        <v>37050</v>
      </c>
      <c r="DU67" s="114">
        <f t="shared" si="41"/>
        <v>37053</v>
      </c>
      <c r="DV67" s="114">
        <f t="shared" si="41"/>
        <v>37054</v>
      </c>
      <c r="DW67" s="114">
        <f t="shared" si="41"/>
        <v>37055</v>
      </c>
      <c r="DX67" s="114">
        <f t="shared" si="41"/>
        <v>37056</v>
      </c>
      <c r="DY67" s="114">
        <f t="shared" si="41"/>
        <v>37057</v>
      </c>
      <c r="DZ67" s="114">
        <f t="shared" si="41"/>
        <v>37060</v>
      </c>
      <c r="EA67" s="114">
        <f t="shared" si="41"/>
        <v>37061</v>
      </c>
      <c r="EB67" s="114">
        <f t="shared" si="41"/>
        <v>37062</v>
      </c>
      <c r="EC67" s="114">
        <f t="shared" si="41"/>
        <v>37063</v>
      </c>
      <c r="ED67" s="114">
        <f t="shared" si="41"/>
        <v>37064</v>
      </c>
      <c r="EE67" s="114">
        <f t="shared" si="41"/>
        <v>37067</v>
      </c>
      <c r="EF67" s="114">
        <f t="shared" si="41"/>
        <v>37068</v>
      </c>
      <c r="EG67" s="114">
        <f t="shared" si="41"/>
        <v>37069</v>
      </c>
      <c r="EH67" s="114">
        <f t="shared" si="41"/>
        <v>37070</v>
      </c>
      <c r="EI67" s="115">
        <f t="shared" si="41"/>
        <v>37071</v>
      </c>
      <c r="EJ67" s="140" t="str">
        <f t="shared" si="41"/>
        <v>Jun MTD</v>
      </c>
      <c r="EK67" s="144"/>
      <c r="EL67" s="140" t="str">
        <f>EL5</f>
        <v>YTD</v>
      </c>
    </row>
    <row r="68" spans="2:142" ht="15">
      <c r="B68" s="61" t="s">
        <v>85</v>
      </c>
      <c r="C68" s="38" t="s">
        <v>19</v>
      </c>
      <c r="D68" s="62"/>
      <c r="E68" s="119">
        <v>627.39599999999996</v>
      </c>
      <c r="F68" s="119">
        <v>622.31090014417464</v>
      </c>
      <c r="G68" s="119">
        <v>1201.7974304397621</v>
      </c>
      <c r="H68" s="119">
        <v>31.974345093042487</v>
      </c>
      <c r="I68" s="119">
        <v>1916.2322854093711</v>
      </c>
      <c r="J68" s="119">
        <v>712.57936937038517</v>
      </c>
      <c r="K68" s="119">
        <v>-1134.9106015474113</v>
      </c>
      <c r="L68" s="119">
        <v>74.156903055491568</v>
      </c>
      <c r="M68" s="119">
        <v>14.131015783451886</v>
      </c>
      <c r="N68" s="119">
        <v>318.01286029708467</v>
      </c>
      <c r="O68" s="119">
        <v>1183.2149410046736</v>
      </c>
      <c r="P68" s="119">
        <v>464.27190586704671</v>
      </c>
      <c r="Q68" s="119">
        <v>-85.175769085669828</v>
      </c>
      <c r="R68" s="119">
        <v>312.03406729510243</v>
      </c>
      <c r="S68" s="119">
        <v>453.62306088648074</v>
      </c>
      <c r="T68" s="119">
        <v>176.68325188852216</v>
      </c>
      <c r="U68" s="119">
        <v>23.359617834125828</v>
      </c>
      <c r="V68" s="119">
        <v>-47.038921259158087</v>
      </c>
      <c r="W68" s="119">
        <v>5048.681553668951</v>
      </c>
      <c r="X68" s="119">
        <v>-1652.891515970316</v>
      </c>
      <c r="Y68" s="131">
        <v>-40.017574092993414</v>
      </c>
      <c r="Z68" s="151">
        <f t="shared" ref="Z68:Z79" si="42">SUM(E68:Y68)</f>
        <v>10220.425126082117</v>
      </c>
      <c r="AA68" s="162"/>
      <c r="AB68" s="172">
        <v>-235.97616409998307</v>
      </c>
      <c r="AC68" s="119">
        <v>107.1182247000003</v>
      </c>
      <c r="AD68" s="119">
        <v>1953.0583632320399</v>
      </c>
      <c r="AE68" s="119">
        <v>-390.04186402673923</v>
      </c>
      <c r="AF68" s="119">
        <v>278.46081842628035</v>
      </c>
      <c r="AG68" s="119">
        <v>78.357240665967026</v>
      </c>
      <c r="AH68" s="119">
        <v>42.625949165616703</v>
      </c>
      <c r="AI68" s="119">
        <v>-257.1952765630885</v>
      </c>
      <c r="AJ68" s="119">
        <v>-180.02980556937013</v>
      </c>
      <c r="AK68" s="119">
        <v>-179.65754716266019</v>
      </c>
      <c r="AL68" s="119">
        <v>-60.260132246522424</v>
      </c>
      <c r="AM68" s="119">
        <v>131.53101393417339</v>
      </c>
      <c r="AN68" s="119">
        <v>922.17617743389553</v>
      </c>
      <c r="AO68" s="119">
        <v>616.25273826802731</v>
      </c>
      <c r="AP68" s="119">
        <v>927.88266434876834</v>
      </c>
      <c r="AQ68" s="119">
        <v>192.84659826197969</v>
      </c>
      <c r="AR68" s="119">
        <v>263.71477011799288</v>
      </c>
      <c r="AS68" s="119">
        <v>485.8825681302182</v>
      </c>
      <c r="AT68" s="119">
        <v>891.20068363510632</v>
      </c>
      <c r="AU68" s="151">
        <f t="shared" ref="AU68:AU79" si="43">SUM(AB68:AT68)</f>
        <v>5587.9470206517026</v>
      </c>
      <c r="AV68" s="162"/>
      <c r="AW68" s="172">
        <v>-31.71813579999997</v>
      </c>
      <c r="AX68" s="119">
        <v>363.08983779999994</v>
      </c>
      <c r="AY68" s="119">
        <v>587.89566747165827</v>
      </c>
      <c r="AZ68" s="119">
        <v>-106.97584805768916</v>
      </c>
      <c r="BA68" s="119">
        <v>-78.732775896232695</v>
      </c>
      <c r="BB68" s="119">
        <v>-195.8181858249919</v>
      </c>
      <c r="BC68" s="119">
        <v>91.931275138025114</v>
      </c>
      <c r="BD68" s="119">
        <v>73.353514020399203</v>
      </c>
      <c r="BE68" s="119">
        <v>-69.710688386319489</v>
      </c>
      <c r="BF68" s="119">
        <v>-65.450962194226349</v>
      </c>
      <c r="BG68" s="119">
        <v>130.02128231154552</v>
      </c>
      <c r="BH68" s="119">
        <v>33.380218875756327</v>
      </c>
      <c r="BI68" s="119">
        <v>30.943616972013835</v>
      </c>
      <c r="BJ68" s="119">
        <v>-379.42346406074932</v>
      </c>
      <c r="BK68" s="119">
        <v>1072.042269820095</v>
      </c>
      <c r="BL68" s="119">
        <v>-746.38238655435566</v>
      </c>
      <c r="BM68" s="119">
        <v>-62.48011852126362</v>
      </c>
      <c r="BN68" s="119">
        <v>151.20479295199095</v>
      </c>
      <c r="BO68" s="119">
        <v>-732.86344198163351</v>
      </c>
      <c r="BP68" s="119">
        <v>357.04737504775824</v>
      </c>
      <c r="BQ68" s="119">
        <v>1668.3764543261659</v>
      </c>
      <c r="BR68" s="119">
        <v>3179.9517964740216</v>
      </c>
      <c r="BS68" s="151">
        <f t="shared" ref="BS68:BS79" si="44">SUM(AW68:BR68)</f>
        <v>5269.6820939319678</v>
      </c>
      <c r="BT68" s="162"/>
      <c r="BU68" s="172">
        <v>-692.01568220000206</v>
      </c>
      <c r="BV68" s="119">
        <v>-184.12474707577562</v>
      </c>
      <c r="BW68" s="119">
        <v>-609.26998732429001</v>
      </c>
      <c r="BX68" s="119">
        <v>-1710.5865998020777</v>
      </c>
      <c r="BY68" s="119">
        <v>416.13487308535946</v>
      </c>
      <c r="BZ68" s="119">
        <v>-618.29461526557748</v>
      </c>
      <c r="CA68" s="119">
        <v>-618.95810565743227</v>
      </c>
      <c r="CB68" s="119">
        <v>1765.8880379382983</v>
      </c>
      <c r="CC68" s="119">
        <v>138.09009750326817</v>
      </c>
      <c r="CD68" s="119">
        <v>-734.7297109981339</v>
      </c>
      <c r="CE68" s="119">
        <v>2569.2719590956008</v>
      </c>
      <c r="CF68" s="119">
        <v>1209.7127466596955</v>
      </c>
      <c r="CG68" s="40">
        <v>683.78344563582095</v>
      </c>
      <c r="CH68" s="40">
        <v>-371.8545545282098</v>
      </c>
      <c r="CI68" s="40">
        <v>50.591392306523872</v>
      </c>
      <c r="CJ68" s="40">
        <v>898.10619289937608</v>
      </c>
      <c r="CK68" s="40">
        <v>1508.1682242359582</v>
      </c>
      <c r="CL68" s="40">
        <v>846.31376041433225</v>
      </c>
      <c r="CM68" s="40">
        <v>128.60631633262543</v>
      </c>
      <c r="CN68" s="40">
        <v>326.29746520563003</v>
      </c>
      <c r="CO68" s="151">
        <f t="shared" ref="CO68:CO79" si="45">SUM(BU68:CN68)</f>
        <v>5001.1305084609903</v>
      </c>
      <c r="CP68" s="162"/>
      <c r="CQ68" s="172">
        <v>312.69142179999915</v>
      </c>
      <c r="CR68" s="40">
        <v>1487.9345830999996</v>
      </c>
      <c r="CS68" s="40">
        <v>-246.20860097330882</v>
      </c>
      <c r="CT68" s="40">
        <v>571.43020926853228</v>
      </c>
      <c r="CU68" s="40">
        <v>4640.2755497297985</v>
      </c>
      <c r="CV68" s="40">
        <v>-673.91769970117014</v>
      </c>
      <c r="CW68" s="40">
        <v>1705.9375336952148</v>
      </c>
      <c r="CX68" s="40">
        <v>-1293.6614302992186</v>
      </c>
      <c r="CY68" s="40">
        <v>1220.3682871167753</v>
      </c>
      <c r="CZ68" s="40">
        <v>-1425.5302015710918</v>
      </c>
      <c r="DA68" s="40">
        <v>-3081.3188203873083</v>
      </c>
      <c r="DB68" s="40">
        <v>4539.4001554130327</v>
      </c>
      <c r="DC68" s="40">
        <v>536.61349384632081</v>
      </c>
      <c r="DD68" s="40">
        <v>-445.6828942792834</v>
      </c>
      <c r="DE68" s="40">
        <v>2590.6830657151277</v>
      </c>
      <c r="DF68" s="40">
        <v>100.73246597165436</v>
      </c>
      <c r="DG68" s="40">
        <v>230.80296834310255</v>
      </c>
      <c r="DH68" s="40">
        <v>909.90545967447031</v>
      </c>
      <c r="DI68" s="40">
        <v>1089.3133321851965</v>
      </c>
      <c r="DJ68" s="40">
        <v>3304.2749753106618</v>
      </c>
      <c r="DK68" s="40">
        <v>-1168.5531060602352</v>
      </c>
      <c r="DL68" s="40">
        <v>763.41320513353276</v>
      </c>
      <c r="DM68" s="151">
        <f t="shared" ref="DM68:DM79" si="46">SUM(CQ68:DL68)</f>
        <v>15668.903953031802</v>
      </c>
      <c r="DN68" s="162"/>
      <c r="DO68" s="189">
        <v>-365.13939570000178</v>
      </c>
      <c r="DP68" s="162">
        <v>-1293.6109698999999</v>
      </c>
      <c r="DQ68" s="162">
        <v>1836.3066732999994</v>
      </c>
      <c r="DR68" s="162">
        <v>749.44891779999966</v>
      </c>
      <c r="DS68" s="162">
        <v>-15.582808647572985</v>
      </c>
      <c r="DT68" s="162">
        <v>-861.35250845242729</v>
      </c>
      <c r="DU68" s="162">
        <v>-3700.1013427000003</v>
      </c>
      <c r="DV68" s="162">
        <v>-1447.032340700001</v>
      </c>
      <c r="DW68" s="162">
        <v>1781.9294651999999</v>
      </c>
      <c r="DX68" s="162">
        <v>1257.072211360296</v>
      </c>
      <c r="DY68" s="162">
        <v>892.33363083970426</v>
      </c>
      <c r="DZ68" s="162">
        <v>604.28954989999988</v>
      </c>
      <c r="EA68" s="162">
        <v>-433.16772780000304</v>
      </c>
      <c r="EB68" s="162">
        <v>3182.7798116999979</v>
      </c>
      <c r="EC68" s="162">
        <v>-26.395829799999184</v>
      </c>
      <c r="ED68" s="162">
        <v>-25.27298229999997</v>
      </c>
      <c r="EE68" s="162">
        <v>2696.1940388000003</v>
      </c>
      <c r="EF68" s="162">
        <v>420.37689729999994</v>
      </c>
      <c r="EG68" s="162">
        <v>84.90475490000037</v>
      </c>
      <c r="EH68" s="162">
        <v>-90.82339020000046</v>
      </c>
      <c r="EI68" s="162">
        <v>693.3503044000006</v>
      </c>
      <c r="EJ68" s="151">
        <v>5940.506957299991</v>
      </c>
      <c r="EK68" s="162"/>
      <c r="EL68" s="151">
        <f>Z68+AU68+BS68+CO68+DM68+EJ68</f>
        <v>47688.595659458573</v>
      </c>
    </row>
    <row r="69" spans="2:142" ht="16.5">
      <c r="B69" s="67" t="s">
        <v>145</v>
      </c>
      <c r="C69" s="38" t="s">
        <v>43</v>
      </c>
      <c r="D69" s="44"/>
      <c r="E69" s="120">
        <v>-158.30468040000008</v>
      </c>
      <c r="F69" s="120">
        <v>33.262611300000188</v>
      </c>
      <c r="G69" s="120">
        <v>968.58674940000003</v>
      </c>
      <c r="H69" s="120">
        <v>-443.54842320000006</v>
      </c>
      <c r="I69" s="120">
        <v>-525.77311789999999</v>
      </c>
      <c r="J69" s="120">
        <v>121.30446230000007</v>
      </c>
      <c r="K69" s="120">
        <v>-406.09205229999986</v>
      </c>
      <c r="L69" s="120">
        <v>810.30295910000007</v>
      </c>
      <c r="M69" s="120">
        <v>69.657825400000036</v>
      </c>
      <c r="N69" s="120">
        <v>224.77012110000007</v>
      </c>
      <c r="O69" s="120">
        <v>723.05245960000013</v>
      </c>
      <c r="P69" s="120">
        <v>-160.21709979999989</v>
      </c>
      <c r="Q69" s="120">
        <v>-583.40337219999981</v>
      </c>
      <c r="R69" s="120">
        <v>-563.04784299999994</v>
      </c>
      <c r="S69" s="120">
        <v>738.72848120000026</v>
      </c>
      <c r="T69" s="120">
        <v>567.42586849999998</v>
      </c>
      <c r="U69" s="120">
        <v>-262.38925129999996</v>
      </c>
      <c r="V69" s="120">
        <v>134.74257239999986</v>
      </c>
      <c r="W69" s="120">
        <v>337.49736100000024</v>
      </c>
      <c r="X69" s="120">
        <v>1041.4297697</v>
      </c>
      <c r="Y69" s="42">
        <v>3327.3057670000003</v>
      </c>
      <c r="Z69" s="153">
        <f t="shared" si="42"/>
        <v>5995.2911679000008</v>
      </c>
      <c r="AA69" s="23"/>
      <c r="AB69" s="173">
        <v>-2176.3340965999996</v>
      </c>
      <c r="AC69" s="45">
        <v>-1668.7572550000007</v>
      </c>
      <c r="AD69" s="45">
        <v>4067.2788656999992</v>
      </c>
      <c r="AE69" s="45">
        <v>734.82468200000005</v>
      </c>
      <c r="AF69" s="45">
        <v>497.59666070000054</v>
      </c>
      <c r="AG69" s="45">
        <v>29.935522400000021</v>
      </c>
      <c r="AH69" s="45">
        <v>-32.481132399999929</v>
      </c>
      <c r="AI69" s="45">
        <v>15.213972600000085</v>
      </c>
      <c r="AJ69" s="45">
        <v>27.362573500000209</v>
      </c>
      <c r="AK69" s="45">
        <v>-13.465761599999819</v>
      </c>
      <c r="AL69" s="45">
        <v>40.218085800000097</v>
      </c>
      <c r="AM69" s="45">
        <v>-25.298801299999997</v>
      </c>
      <c r="AN69" s="45">
        <v>8.1141042999999904</v>
      </c>
      <c r="AO69" s="45">
        <v>47.935593400000045</v>
      </c>
      <c r="AP69" s="45">
        <v>-16.152773300000007</v>
      </c>
      <c r="AQ69" s="45">
        <v>-5.6092755000003356</v>
      </c>
      <c r="AR69" s="45">
        <v>-23.828244000000463</v>
      </c>
      <c r="AS69" s="45">
        <v>66.035402399999654</v>
      </c>
      <c r="AT69" s="45">
        <v>-188.93442420000019</v>
      </c>
      <c r="AU69" s="153">
        <f>SUM(AB69:AT69)</f>
        <v>1383.6536988999992</v>
      </c>
      <c r="AV69" s="23"/>
      <c r="AW69" s="178">
        <v>254.74816819999995</v>
      </c>
      <c r="AX69" s="120">
        <v>748.20154120000018</v>
      </c>
      <c r="AY69" s="120">
        <v>460.4780983</v>
      </c>
      <c r="AZ69" s="120">
        <v>5.7522435000000369</v>
      </c>
      <c r="BA69" s="120">
        <v>604.34936999999991</v>
      </c>
      <c r="BB69" s="120">
        <v>15.158199899999943</v>
      </c>
      <c r="BC69" s="120">
        <v>-521.39932159999989</v>
      </c>
      <c r="BD69" s="120">
        <v>701.60643749999986</v>
      </c>
      <c r="BE69" s="120">
        <v>-280.64701919999993</v>
      </c>
      <c r="BF69" s="120">
        <v>-316.3151269</v>
      </c>
      <c r="BG69" s="120">
        <v>201.58828550000013</v>
      </c>
      <c r="BH69" s="120">
        <v>304.41052949999994</v>
      </c>
      <c r="BI69" s="120">
        <v>81.771596599999825</v>
      </c>
      <c r="BJ69" s="120">
        <v>-192.78452989999982</v>
      </c>
      <c r="BK69" s="120">
        <v>437.03627850000044</v>
      </c>
      <c r="BL69" s="120">
        <v>-137.41948060000007</v>
      </c>
      <c r="BM69" s="120">
        <v>-174.58786060000028</v>
      </c>
      <c r="BN69" s="120">
        <v>-465.64280769999982</v>
      </c>
      <c r="BO69" s="120">
        <v>-2190.153474199999</v>
      </c>
      <c r="BP69" s="120">
        <v>1156.7616736000009</v>
      </c>
      <c r="BQ69" s="120">
        <v>2468.7399520999993</v>
      </c>
      <c r="BR69" s="120">
        <v>1682.6161472999997</v>
      </c>
      <c r="BS69" s="153">
        <f t="shared" si="44"/>
        <v>4844.2689010000013</v>
      </c>
      <c r="BT69" s="23"/>
      <c r="BU69" s="178">
        <v>733.83299279999972</v>
      </c>
      <c r="BV69" s="120">
        <v>730.06348309999862</v>
      </c>
      <c r="BW69" s="120">
        <v>-181.64428050000058</v>
      </c>
      <c r="BX69" s="120">
        <v>-1436.2722714999998</v>
      </c>
      <c r="BY69" s="120">
        <v>515.57958149999956</v>
      </c>
      <c r="BZ69" s="120">
        <v>-923.68951939999931</v>
      </c>
      <c r="CA69" s="120">
        <v>-957.39580790000002</v>
      </c>
      <c r="CB69" s="120">
        <v>1344.5679833000008</v>
      </c>
      <c r="CC69" s="120">
        <v>-468.36197909999999</v>
      </c>
      <c r="CD69" s="120">
        <v>-983.21745239999973</v>
      </c>
      <c r="CE69" s="120">
        <v>2326.5339970999999</v>
      </c>
      <c r="CF69" s="120">
        <v>129.90622250000021</v>
      </c>
      <c r="CG69" s="42">
        <v>37.864512200000007</v>
      </c>
      <c r="CH69" s="42">
        <v>-51.328053499999648</v>
      </c>
      <c r="CI69" s="42">
        <v>30.757349499999535</v>
      </c>
      <c r="CJ69" s="42">
        <v>676.65476099999989</v>
      </c>
      <c r="CK69" s="42">
        <v>990.92886210000017</v>
      </c>
      <c r="CL69" s="42">
        <v>601.8078194000002</v>
      </c>
      <c r="CM69" s="42">
        <v>477.66423519999972</v>
      </c>
      <c r="CN69" s="42">
        <v>602.43517939999992</v>
      </c>
      <c r="CO69" s="153">
        <f t="shared" si="45"/>
        <v>4196.6876147999992</v>
      </c>
      <c r="CP69" s="23"/>
      <c r="CQ69" s="178">
        <v>993.24159650000013</v>
      </c>
      <c r="CR69" s="42">
        <v>-91.483707900000169</v>
      </c>
      <c r="CS69" s="42">
        <v>403.58035339999975</v>
      </c>
      <c r="CT69" s="42">
        <v>359.39211039999981</v>
      </c>
      <c r="CU69" s="42">
        <v>3529.855313699999</v>
      </c>
      <c r="CV69" s="42">
        <v>23.955345799999844</v>
      </c>
      <c r="CW69" s="42">
        <v>1777.6689407999993</v>
      </c>
      <c r="CX69" s="42">
        <v>-1079.9212768999994</v>
      </c>
      <c r="CY69" s="42">
        <v>1189.0098560999995</v>
      </c>
      <c r="CZ69" s="42">
        <v>-781.89946129999953</v>
      </c>
      <c r="DA69" s="42">
        <v>-1694.2496738999994</v>
      </c>
      <c r="DB69" s="42">
        <v>3650.2143026000003</v>
      </c>
      <c r="DC69" s="42">
        <v>423.84164969999989</v>
      </c>
      <c r="DD69" s="42">
        <v>14.452370299999957</v>
      </c>
      <c r="DE69" s="42">
        <v>1581.8875626000001</v>
      </c>
      <c r="DF69" s="42">
        <v>219.20049830000019</v>
      </c>
      <c r="DG69" s="42">
        <v>-151.76410709999976</v>
      </c>
      <c r="DH69" s="42">
        <v>763.6064065999999</v>
      </c>
      <c r="DI69" s="42">
        <v>1474.6176798999988</v>
      </c>
      <c r="DJ69" s="42">
        <v>678.96436639999877</v>
      </c>
      <c r="DK69" s="42">
        <v>323.30367480000132</v>
      </c>
      <c r="DL69" s="42">
        <v>936.63574059999974</v>
      </c>
      <c r="DM69" s="153">
        <f t="shared" si="46"/>
        <v>14544.109541400001</v>
      </c>
      <c r="DN69" s="23"/>
      <c r="DO69" s="181">
        <v>145.99721420000003</v>
      </c>
      <c r="DP69" s="23">
        <v>-1655.6889787</v>
      </c>
      <c r="DQ69" s="23">
        <v>1085.0443753999996</v>
      </c>
      <c r="DR69" s="23">
        <v>1432.2999378000009</v>
      </c>
      <c r="DS69" s="23">
        <v>596.50181690000011</v>
      </c>
      <c r="DT69" s="23">
        <v>-518.48022709999987</v>
      </c>
      <c r="DU69" s="23">
        <v>-1755.0890293000002</v>
      </c>
      <c r="DV69" s="23">
        <v>-1336.3096664000002</v>
      </c>
      <c r="DW69" s="23">
        <v>2048.5480886999994</v>
      </c>
      <c r="DX69" s="23">
        <v>790.28365079999992</v>
      </c>
      <c r="DY69" s="23">
        <v>792.41274529999976</v>
      </c>
      <c r="DZ69" s="23">
        <v>-277.13756490000003</v>
      </c>
      <c r="EA69" s="23">
        <v>-275.90744459999968</v>
      </c>
      <c r="EB69" s="23">
        <v>2278.5864547000001</v>
      </c>
      <c r="EC69" s="23">
        <v>157.12908089999968</v>
      </c>
      <c r="ED69" s="23">
        <v>386.70088859999942</v>
      </c>
      <c r="EE69" s="23">
        <v>2788.7434410999999</v>
      </c>
      <c r="EF69" s="23">
        <v>499.93918020000291</v>
      </c>
      <c r="EG69" s="23">
        <v>-507.90730979999967</v>
      </c>
      <c r="EH69" s="23">
        <v>418.56821950000324</v>
      </c>
      <c r="EI69" s="23">
        <v>-373.55922329999953</v>
      </c>
      <c r="EJ69" s="153">
        <v>6720.6756500000065</v>
      </c>
      <c r="EK69" s="23"/>
      <c r="EL69" s="153">
        <f>Z69+AU69+BS69+CO69+DM69+EJ69</f>
        <v>37684.686574000007</v>
      </c>
    </row>
    <row r="70" spans="2:142" ht="15">
      <c r="B70" s="67" t="s">
        <v>144</v>
      </c>
      <c r="C70" s="38" t="s">
        <v>143</v>
      </c>
      <c r="D70" s="44"/>
      <c r="E70" s="120"/>
      <c r="F70" s="120"/>
      <c r="G70" s="120"/>
      <c r="H70" s="120"/>
      <c r="I70" s="120"/>
      <c r="J70" s="120"/>
      <c r="K70" s="120"/>
      <c r="L70" s="120"/>
      <c r="M70" s="120"/>
      <c r="N70" s="120"/>
      <c r="O70" s="120"/>
      <c r="P70" s="120"/>
      <c r="Q70" s="120"/>
      <c r="R70" s="120"/>
      <c r="S70" s="120"/>
      <c r="T70" s="120"/>
      <c r="U70" s="120"/>
      <c r="V70" s="120"/>
      <c r="W70" s="120"/>
      <c r="X70" s="120"/>
      <c r="Y70" s="42"/>
      <c r="Z70" s="153">
        <f t="shared" si="42"/>
        <v>0</v>
      </c>
      <c r="AA70" s="23"/>
      <c r="AB70" s="173"/>
      <c r="AC70" s="45"/>
      <c r="AD70" s="45"/>
      <c r="AE70" s="45"/>
      <c r="AF70" s="45"/>
      <c r="AG70" s="45"/>
      <c r="AH70" s="45"/>
      <c r="AI70" s="45"/>
      <c r="AJ70" s="45"/>
      <c r="AK70" s="45"/>
      <c r="AL70" s="45"/>
      <c r="AM70" s="45"/>
      <c r="AN70" s="45"/>
      <c r="AO70" s="45"/>
      <c r="AP70" s="45"/>
      <c r="AQ70" s="45"/>
      <c r="AR70" s="45"/>
      <c r="AS70" s="45"/>
      <c r="AT70" s="45"/>
      <c r="AU70" s="153"/>
      <c r="AV70" s="23"/>
      <c r="AW70" s="178"/>
      <c r="AX70" s="120"/>
      <c r="AY70" s="120"/>
      <c r="AZ70" s="120"/>
      <c r="BA70" s="120"/>
      <c r="BB70" s="120"/>
      <c r="BC70" s="120"/>
      <c r="BD70" s="120"/>
      <c r="BE70" s="120"/>
      <c r="BF70" s="120"/>
      <c r="BG70" s="120"/>
      <c r="BH70" s="120"/>
      <c r="BI70" s="120"/>
      <c r="BJ70" s="120"/>
      <c r="BK70" s="120"/>
      <c r="BL70" s="120"/>
      <c r="BM70" s="120"/>
      <c r="BN70" s="120"/>
      <c r="BO70" s="120"/>
      <c r="BP70" s="120"/>
      <c r="BQ70" s="120"/>
      <c r="BR70" s="120"/>
      <c r="BS70" s="153">
        <f t="shared" si="44"/>
        <v>0</v>
      </c>
      <c r="BT70" s="23"/>
      <c r="BU70" s="178"/>
      <c r="BV70" s="120"/>
      <c r="BW70" s="120"/>
      <c r="BX70" s="120"/>
      <c r="BY70" s="120"/>
      <c r="BZ70" s="120"/>
      <c r="CA70" s="120"/>
      <c r="CB70" s="120"/>
      <c r="CC70" s="120"/>
      <c r="CD70" s="120"/>
      <c r="CE70" s="120"/>
      <c r="CF70" s="120"/>
      <c r="CO70" s="153">
        <f t="shared" si="45"/>
        <v>0</v>
      </c>
      <c r="CP70" s="23"/>
      <c r="CQ70" s="178"/>
      <c r="CR70" s="45"/>
      <c r="CS70" s="45"/>
      <c r="CT70" s="45"/>
      <c r="CU70" s="45"/>
      <c r="CV70" s="45"/>
      <c r="CW70" s="45"/>
      <c r="CX70" s="45"/>
      <c r="CY70" s="45"/>
      <c r="CZ70" s="45"/>
      <c r="DA70" s="120"/>
      <c r="DB70" s="42">
        <v>1.5</v>
      </c>
      <c r="DC70" s="42">
        <v>0</v>
      </c>
      <c r="DD70" s="42">
        <v>0</v>
      </c>
      <c r="DE70" s="42">
        <v>0</v>
      </c>
      <c r="DF70" s="42">
        <v>-1.8643999999999575E-3</v>
      </c>
      <c r="DG70" s="42">
        <v>-0.7492378999999999</v>
      </c>
      <c r="DH70" s="42">
        <v>-5.2454053000000007</v>
      </c>
      <c r="DI70" s="42">
        <v>-3.4469680999999999</v>
      </c>
      <c r="DJ70" s="42">
        <v>-21.293363800000012</v>
      </c>
      <c r="DK70" s="42">
        <v>-47.068240700000011</v>
      </c>
      <c r="DL70" s="42">
        <v>60.552450099999987</v>
      </c>
      <c r="DM70" s="153">
        <f t="shared" si="46"/>
        <v>-15.752630100000033</v>
      </c>
      <c r="DN70" s="23"/>
      <c r="DO70" s="181">
        <v>23.590092600000002</v>
      </c>
      <c r="DP70" s="23">
        <v>-97.816956999999988</v>
      </c>
      <c r="DQ70" s="23">
        <v>19.132387999999995</v>
      </c>
      <c r="DR70" s="23">
        <v>8.6495935999999993</v>
      </c>
      <c r="DS70" s="23">
        <v>18.31219673949041</v>
      </c>
      <c r="DT70" s="23">
        <v>-15.534990099999998</v>
      </c>
      <c r="DU70" s="23">
        <v>-52.866179386046532</v>
      </c>
      <c r="DV70" s="23">
        <v>-37.321348399999991</v>
      </c>
      <c r="DW70" s="23">
        <v>59.664689899999999</v>
      </c>
      <c r="DX70" s="23">
        <v>27.687297479114253</v>
      </c>
      <c r="DY70" s="23">
        <v>19.528594982875276</v>
      </c>
      <c r="DZ70" s="23">
        <v>2.5798346572938615</v>
      </c>
      <c r="EA70" s="23">
        <v>-10.347173615856242</v>
      </c>
      <c r="EB70" s="23">
        <v>45.278405120295986</v>
      </c>
      <c r="EC70" s="23">
        <v>-6.9134868999999997</v>
      </c>
      <c r="ED70" s="23">
        <v>6.1654971885835268</v>
      </c>
      <c r="EE70" s="23">
        <v>21.090562131712471</v>
      </c>
      <c r="EF70" s="23">
        <v>-16.842270074841441</v>
      </c>
      <c r="EG70" s="23">
        <v>75.045924699999958</v>
      </c>
      <c r="EH70" s="23">
        <v>-0.90423166701905422</v>
      </c>
      <c r="EI70" s="23">
        <v>-120.4485734587022</v>
      </c>
      <c r="EJ70" s="153">
        <v>-32.270133503099714</v>
      </c>
      <c r="EK70" s="23"/>
      <c r="EL70" s="153">
        <f t="shared" ref="EL70:EL75" si="47">Z70+AU70+BS70+CO70+DM70+EJ70</f>
        <v>-48.022763603099747</v>
      </c>
    </row>
    <row r="71" spans="2:142" ht="15" hidden="1">
      <c r="B71" s="61" t="s">
        <v>42</v>
      </c>
      <c r="C71" s="38" t="s">
        <v>21</v>
      </c>
      <c r="D71" s="62"/>
      <c r="E71" s="45">
        <v>1323.1821543999997</v>
      </c>
      <c r="F71" s="45">
        <v>1012.4528090000003</v>
      </c>
      <c r="G71" s="45">
        <v>84.885209400000164</v>
      </c>
      <c r="H71" s="45">
        <v>-82.681188100000142</v>
      </c>
      <c r="I71" s="45">
        <v>265.34629360000019</v>
      </c>
      <c r="J71" s="45">
        <v>571.75838759999999</v>
      </c>
      <c r="K71" s="45">
        <v>921.49783949999971</v>
      </c>
      <c r="L71" s="45">
        <v>137.58413070000049</v>
      </c>
      <c r="M71" s="45">
        <v>293.68258500000002</v>
      </c>
      <c r="N71" s="45">
        <v>257.13419089999991</v>
      </c>
      <c r="O71" s="45">
        <v>726.91874350000046</v>
      </c>
      <c r="P71" s="45">
        <v>197.23353949999972</v>
      </c>
      <c r="Q71" s="45">
        <v>-462.38060660000008</v>
      </c>
      <c r="R71" s="45">
        <v>151.40302739999979</v>
      </c>
      <c r="S71" s="45">
        <v>280.37747319999841</v>
      </c>
      <c r="T71" s="45">
        <v>-164.49664979999787</v>
      </c>
      <c r="U71" s="45">
        <v>434.87975260000144</v>
      </c>
      <c r="V71" s="45">
        <v>80.764702200002716</v>
      </c>
      <c r="W71" s="45">
        <v>1179.0297387999988</v>
      </c>
      <c r="X71" s="45">
        <v>790.86489530000028</v>
      </c>
      <c r="Y71" s="40">
        <v>646.91769159999944</v>
      </c>
      <c r="Z71" s="152">
        <f t="shared" si="42"/>
        <v>8646.3547197000044</v>
      </c>
      <c r="AA71" s="148"/>
      <c r="AB71" s="178">
        <v>1175.9320819000004</v>
      </c>
      <c r="AC71" s="120">
        <v>-1562.1879278000001</v>
      </c>
      <c r="AD71" s="120">
        <v>3346.4579268999996</v>
      </c>
      <c r="AE71" s="120">
        <v>87.925299299999992</v>
      </c>
      <c r="AF71" s="120">
        <v>-3071.7739842999999</v>
      </c>
      <c r="AG71" s="120">
        <v>-971.38401669999996</v>
      </c>
      <c r="AH71" s="120">
        <v>107.70708650000017</v>
      </c>
      <c r="AI71" s="120">
        <v>897.28143809999995</v>
      </c>
      <c r="AJ71" s="120">
        <v>-619.94565769999986</v>
      </c>
      <c r="AK71" s="120">
        <v>944.86422690000006</v>
      </c>
      <c r="AL71" s="120">
        <v>-90.964739199999997</v>
      </c>
      <c r="AM71" s="120">
        <v>-221.72425690000006</v>
      </c>
      <c r="AN71" s="120">
        <v>-116.24413010000021</v>
      </c>
      <c r="AO71" s="120">
        <v>-253.41375140000028</v>
      </c>
      <c r="AP71" s="120">
        <v>308.86039169999935</v>
      </c>
      <c r="AQ71" s="120">
        <v>192.60539340000034</v>
      </c>
      <c r="AR71" s="120">
        <v>-241.98166669999966</v>
      </c>
      <c r="AS71" s="120">
        <v>1107.8007662</v>
      </c>
      <c r="AT71" s="42">
        <v>581.89444400000002</v>
      </c>
      <c r="AU71" s="152">
        <f>SUM(AB71:AT71)</f>
        <v>1601.7089240999999</v>
      </c>
      <c r="AV71" s="148"/>
      <c r="AW71" s="173">
        <v>3.0359300000018474E-2</v>
      </c>
      <c r="AX71" s="45">
        <v>9.406000000018221E-4</v>
      </c>
      <c r="AY71" s="45">
        <v>-2.1470000000636539E-4</v>
      </c>
      <c r="AZ71" s="45">
        <v>-0.16207759999999524</v>
      </c>
      <c r="BA71" s="45">
        <v>-2.0594999999710979E-3</v>
      </c>
      <c r="BB71" s="45">
        <v>-3.2889096000000122</v>
      </c>
      <c r="BC71" s="45">
        <v>1.636999999988713E-3</v>
      </c>
      <c r="BD71" s="45">
        <v>-2.866000000058049E-4</v>
      </c>
      <c r="BE71" s="45">
        <v>-7.8469999999113604E-4</v>
      </c>
      <c r="BF71" s="45">
        <v>-3.0653999999904241E-3</v>
      </c>
      <c r="BG71" s="45">
        <v>-6.1933999999897885E-3</v>
      </c>
      <c r="BH71" s="45">
        <v>-1.6049000000038483E-3</v>
      </c>
      <c r="BI71" s="45">
        <v>-3.4392000000053637E-3</v>
      </c>
      <c r="BJ71" s="45">
        <v>-4.9100000000441568E-3</v>
      </c>
      <c r="BK71" s="45">
        <v>2.6429999999564511E-4</v>
      </c>
      <c r="BL71" s="45">
        <v>-1.806099999998213E-3</v>
      </c>
      <c r="BM71" s="45">
        <v>2.2347999999924274E-3</v>
      </c>
      <c r="BN71" s="45">
        <v>4.4259999999517462E-4</v>
      </c>
      <c r="BO71" s="45">
        <v>0</v>
      </c>
      <c r="BP71" s="45">
        <v>0</v>
      </c>
      <c r="BQ71" s="45">
        <v>0</v>
      </c>
      <c r="BR71" s="45">
        <v>-9.153218200000051</v>
      </c>
      <c r="BS71" s="152">
        <f t="shared" si="44"/>
        <v>-12.592691300000073</v>
      </c>
      <c r="BT71" s="148"/>
      <c r="BU71" s="173">
        <v>0</v>
      </c>
      <c r="BV71" s="45">
        <v>0</v>
      </c>
      <c r="BW71" s="45">
        <v>0</v>
      </c>
      <c r="BX71" s="45">
        <v>0</v>
      </c>
      <c r="BY71" s="45">
        <v>0</v>
      </c>
      <c r="BZ71" s="45">
        <v>0</v>
      </c>
      <c r="CA71" s="45">
        <v>0</v>
      </c>
      <c r="CB71" s="45">
        <v>0</v>
      </c>
      <c r="CC71" s="45">
        <v>0</v>
      </c>
      <c r="CD71" s="45">
        <v>0</v>
      </c>
      <c r="CE71" s="45">
        <v>0</v>
      </c>
      <c r="CF71" s="45">
        <v>0</v>
      </c>
      <c r="CG71" s="40">
        <v>0</v>
      </c>
      <c r="CH71" s="40">
        <v>0</v>
      </c>
      <c r="CI71" s="40">
        <v>0</v>
      </c>
      <c r="CJ71" s="40">
        <v>0</v>
      </c>
      <c r="CK71" s="40">
        <v>0</v>
      </c>
      <c r="CL71" s="40">
        <v>0</v>
      </c>
      <c r="CM71" s="40">
        <v>0</v>
      </c>
      <c r="CN71" s="40">
        <v>0</v>
      </c>
      <c r="CO71" s="152">
        <f t="shared" si="45"/>
        <v>0</v>
      </c>
      <c r="CP71" s="148"/>
      <c r="CQ71" s="173">
        <v>0</v>
      </c>
      <c r="CR71" s="40">
        <v>0</v>
      </c>
      <c r="CS71" s="40">
        <v>0</v>
      </c>
      <c r="CT71" s="40">
        <v>0</v>
      </c>
      <c r="CU71" s="40">
        <v>0</v>
      </c>
      <c r="CV71" s="40">
        <v>0</v>
      </c>
      <c r="CW71" s="40">
        <v>0</v>
      </c>
      <c r="CX71" s="40">
        <v>0</v>
      </c>
      <c r="CY71" s="40">
        <v>0</v>
      </c>
      <c r="CZ71" s="40">
        <v>0</v>
      </c>
      <c r="DA71" s="40">
        <v>0</v>
      </c>
      <c r="DB71" s="40">
        <v>0</v>
      </c>
      <c r="DC71" s="40">
        <v>0</v>
      </c>
      <c r="DD71" s="40">
        <v>0</v>
      </c>
      <c r="DE71" s="40">
        <v>0</v>
      </c>
      <c r="DF71" s="40">
        <v>0</v>
      </c>
      <c r="DG71" s="40">
        <v>0</v>
      </c>
      <c r="DH71" s="40">
        <v>0</v>
      </c>
      <c r="DI71" s="40">
        <v>0</v>
      </c>
      <c r="DJ71" s="40">
        <v>0</v>
      </c>
      <c r="DK71" s="40">
        <v>0</v>
      </c>
      <c r="DL71" s="40">
        <v>0</v>
      </c>
      <c r="DM71" s="152">
        <f t="shared" si="46"/>
        <v>0</v>
      </c>
      <c r="DN71" s="148"/>
      <c r="DO71" s="181">
        <v>0</v>
      </c>
      <c r="DP71" s="148">
        <v>0</v>
      </c>
      <c r="DQ71" s="148">
        <v>0</v>
      </c>
      <c r="DR71" s="148">
        <v>0</v>
      </c>
      <c r="DS71" s="148">
        <v>0</v>
      </c>
      <c r="DT71" s="148">
        <v>0</v>
      </c>
      <c r="DU71" s="148">
        <v>0</v>
      </c>
      <c r="DV71" s="148">
        <v>0</v>
      </c>
      <c r="DW71" s="148">
        <v>0</v>
      </c>
      <c r="DX71" s="148">
        <v>0</v>
      </c>
      <c r="DY71" s="148">
        <v>0</v>
      </c>
      <c r="DZ71" s="148">
        <v>0</v>
      </c>
      <c r="EA71" s="148">
        <v>0</v>
      </c>
      <c r="EB71" s="148">
        <v>0</v>
      </c>
      <c r="EC71" s="148">
        <v>0</v>
      </c>
      <c r="ED71" s="148">
        <v>0</v>
      </c>
      <c r="EE71" s="148">
        <v>0</v>
      </c>
      <c r="EF71" s="148">
        <v>0</v>
      </c>
      <c r="EG71" s="148">
        <v>0</v>
      </c>
      <c r="EH71" s="148">
        <v>0</v>
      </c>
      <c r="EI71" s="148">
        <v>-19.912433799999999</v>
      </c>
      <c r="EJ71" s="152">
        <v>-19.912433799999999</v>
      </c>
      <c r="EK71" s="148"/>
      <c r="EL71" s="153">
        <f t="shared" si="47"/>
        <v>10215.558518700003</v>
      </c>
    </row>
    <row r="72" spans="2:142" ht="15" hidden="1">
      <c r="B72" s="37" t="s">
        <v>80</v>
      </c>
      <c r="C72" s="38" t="s">
        <v>29</v>
      </c>
      <c r="D72" s="41"/>
      <c r="E72" s="120">
        <v>4334.5673064999992</v>
      </c>
      <c r="F72" s="120">
        <v>1931.3241453999997</v>
      </c>
      <c r="G72" s="120">
        <v>-1862.5406222999998</v>
      </c>
      <c r="H72" s="120">
        <v>198.76491350000322</v>
      </c>
      <c r="I72" s="120">
        <v>989.25301290000391</v>
      </c>
      <c r="J72" s="120">
        <v>-47.478631599999666</v>
      </c>
      <c r="K72" s="120">
        <v>-664.14260519999743</v>
      </c>
      <c r="L72" s="120">
        <v>-1265.5687994999976</v>
      </c>
      <c r="M72" s="120">
        <v>1977.7315892999973</v>
      </c>
      <c r="N72" s="120">
        <v>948.18613479999715</v>
      </c>
      <c r="O72" s="120">
        <v>-2005.5902375999942</v>
      </c>
      <c r="P72" s="120">
        <v>-1125.3045867999995</v>
      </c>
      <c r="Q72" s="120">
        <v>-1177.2230352000051</v>
      </c>
      <c r="R72" s="120">
        <v>248.30550409999947</v>
      </c>
      <c r="S72" s="120">
        <v>835.30426640000007</v>
      </c>
      <c r="T72" s="120">
        <v>770.52438599999869</v>
      </c>
      <c r="U72" s="120">
        <v>742.56968330000052</v>
      </c>
      <c r="V72" s="120">
        <v>358.18603169999756</v>
      </c>
      <c r="W72" s="120">
        <v>-10505.447172000002</v>
      </c>
      <c r="X72" s="120">
        <v>6591.5540791999983</v>
      </c>
      <c r="Y72" s="42">
        <v>2843.3455929999991</v>
      </c>
      <c r="Z72" s="153">
        <f t="shared" si="42"/>
        <v>4116.3209558999988</v>
      </c>
      <c r="AA72" s="23"/>
      <c r="AB72" s="178">
        <v>3400.9418271000013</v>
      </c>
      <c r="AC72" s="120">
        <v>1089.0196195000049</v>
      </c>
      <c r="AD72" s="120">
        <v>-1085.8553152000036</v>
      </c>
      <c r="AE72" s="120">
        <v>1211.1263261999975</v>
      </c>
      <c r="AF72" s="120">
        <v>-388.7839560999999</v>
      </c>
      <c r="AG72" s="120">
        <v>-921.13374049999732</v>
      </c>
      <c r="AH72" s="120">
        <v>-541.65421120000656</v>
      </c>
      <c r="AI72" s="120">
        <v>734.11499960000026</v>
      </c>
      <c r="AJ72" s="120">
        <v>-426.29622709999995</v>
      </c>
      <c r="AK72" s="120">
        <v>8.7165077999984995</v>
      </c>
      <c r="AL72" s="120">
        <v>895.72487290000186</v>
      </c>
      <c r="AM72" s="120">
        <v>-138.91199440000017</v>
      </c>
      <c r="AN72" s="120">
        <v>2.3939354999984594</v>
      </c>
      <c r="AO72" s="120">
        <v>442.60789579999988</v>
      </c>
      <c r="AP72" s="120">
        <v>-555.74853719999987</v>
      </c>
      <c r="AQ72" s="120">
        <v>-103.64852579999993</v>
      </c>
      <c r="AR72" s="120">
        <v>-37.672563200000397</v>
      </c>
      <c r="AS72" s="120">
        <v>211.05121259999967</v>
      </c>
      <c r="AT72" s="120">
        <v>-788.90105760000426</v>
      </c>
      <c r="AU72" s="153">
        <f t="shared" si="43"/>
        <v>3007.0910686999896</v>
      </c>
      <c r="AV72" s="23"/>
      <c r="AW72" s="178">
        <v>-1.8256999999958549E-3</v>
      </c>
      <c r="AX72" s="120">
        <v>2.7620500000000003E-2</v>
      </c>
      <c r="AY72" s="120">
        <v>1.8425500000000001E-2</v>
      </c>
      <c r="AZ72" s="120">
        <v>-0.10416600000001164</v>
      </c>
      <c r="BA72" s="120">
        <v>-8.2190999999999983E-3</v>
      </c>
      <c r="BB72" s="120">
        <v>5.0428999999999977E-3</v>
      </c>
      <c r="BC72" s="120">
        <v>1.2668400000000002E-2</v>
      </c>
      <c r="BD72" s="120">
        <v>-1.9303400000000002E-2</v>
      </c>
      <c r="BE72" s="120">
        <v>-1.2777599999999998E-2</v>
      </c>
      <c r="BF72" s="120">
        <v>-3.5868400000000009E-2</v>
      </c>
      <c r="BG72" s="120">
        <v>-100.052513</v>
      </c>
      <c r="BH72" s="120">
        <v>-1.7619500000000003E-2</v>
      </c>
      <c r="BI72" s="120">
        <v>-2.8609300000000004E-2</v>
      </c>
      <c r="BJ72" s="120">
        <v>-2.6734199999999996E-2</v>
      </c>
      <c r="BK72" s="120">
        <v>-3.1311999999999937E-3</v>
      </c>
      <c r="BL72" s="120">
        <v>-175.0039596</v>
      </c>
      <c r="BM72" s="120">
        <v>0</v>
      </c>
      <c r="BN72" s="120">
        <v>6.3729999999999854E-3</v>
      </c>
      <c r="BO72" s="120">
        <v>0</v>
      </c>
      <c r="BP72" s="120">
        <v>0</v>
      </c>
      <c r="BQ72" s="120">
        <v>0</v>
      </c>
      <c r="BR72" s="120">
        <v>-0.36649679999996759</v>
      </c>
      <c r="BS72" s="153">
        <f t="shared" si="44"/>
        <v>-275.61109350000004</v>
      </c>
      <c r="BT72" s="23"/>
      <c r="BU72" s="178">
        <v>0</v>
      </c>
      <c r="BV72" s="120">
        <v>0</v>
      </c>
      <c r="BW72" s="120">
        <v>0</v>
      </c>
      <c r="BX72" s="120">
        <v>0</v>
      </c>
      <c r="BY72" s="120">
        <v>0</v>
      </c>
      <c r="BZ72" s="120">
        <v>0</v>
      </c>
      <c r="CA72" s="120">
        <v>0</v>
      </c>
      <c r="CB72" s="120">
        <v>0</v>
      </c>
      <c r="CC72" s="120">
        <v>-95.252908599998534</v>
      </c>
      <c r="CD72" s="120">
        <v>1.5998300000000003E-2</v>
      </c>
      <c r="CE72" s="120">
        <v>5.5183000000000003E-3</v>
      </c>
      <c r="CF72" s="120">
        <v>-3.8636000000000018E-2</v>
      </c>
      <c r="CG72" s="42">
        <v>-0.18755599999999997</v>
      </c>
      <c r="CH72" s="42">
        <v>-3.5128000000000277E-3</v>
      </c>
      <c r="CI72" s="42">
        <v>-3.8231899999999999E-2</v>
      </c>
      <c r="CJ72" s="42">
        <v>-7.7752999999999902E-3</v>
      </c>
      <c r="CK72" s="42">
        <v>-5.9551000000000074E-3</v>
      </c>
      <c r="CL72" s="42">
        <v>3.7300000067946203E-4</v>
      </c>
      <c r="CM72" s="42">
        <v>-4.4232000000189063E-3</v>
      </c>
      <c r="CN72" s="42">
        <v>-16.415041299999999</v>
      </c>
      <c r="CO72" s="153">
        <f t="shared" si="45"/>
        <v>-111.93215059999785</v>
      </c>
      <c r="CP72" s="23"/>
      <c r="CQ72" s="178">
        <v>-8.614599999987425E-3</v>
      </c>
      <c r="CR72" s="42">
        <v>-3.0933000000000002E-3</v>
      </c>
      <c r="CS72" s="42">
        <v>-3.0933000000000002E-3</v>
      </c>
      <c r="CT72" s="42">
        <v>-3.0933000000000002E-3</v>
      </c>
      <c r="CU72" s="42">
        <v>-1.4322900000000005E-2</v>
      </c>
      <c r="CV72" s="42">
        <v>-5.6744700000000002E-2</v>
      </c>
      <c r="CW72" s="42">
        <v>-6.3823000000000039E-3</v>
      </c>
      <c r="CX72" s="42">
        <v>-4.1906000000000035E-3</v>
      </c>
      <c r="CY72" s="42">
        <v>6.7833999999869594E-3</v>
      </c>
      <c r="CZ72" s="42">
        <v>9.7807999999999992E-3</v>
      </c>
      <c r="DA72" s="42">
        <v>-2.6834200000000009E-2</v>
      </c>
      <c r="DB72" s="42">
        <v>-1.8708200000000012E-2</v>
      </c>
      <c r="DC72" s="42">
        <v>1.9999000000000097E-3</v>
      </c>
      <c r="DD72" s="42">
        <v>1.3743999999999991E-3</v>
      </c>
      <c r="DE72" s="42">
        <v>1.5066299999999998E-2</v>
      </c>
      <c r="DF72" s="42">
        <v>-1.0495999999999893E-3</v>
      </c>
      <c r="DG72" s="42">
        <v>2.5189999999999279E-4</v>
      </c>
      <c r="DH72" s="42">
        <v>-5.459799999999986E-3</v>
      </c>
      <c r="DI72" s="42">
        <v>-1.3968900000000015E-2</v>
      </c>
      <c r="DJ72" s="42">
        <v>-1.6618499999999991E-2</v>
      </c>
      <c r="DK72" s="42">
        <v>-1.7341000000184346E-3</v>
      </c>
      <c r="DL72" s="42">
        <v>-14.123282700000001</v>
      </c>
      <c r="DM72" s="153">
        <f t="shared" si="46"/>
        <v>-14.271934300000019</v>
      </c>
      <c r="DN72" s="23"/>
      <c r="DO72" s="181">
        <v>-2.0208000000067755E-3</v>
      </c>
      <c r="DP72" s="23">
        <v>-2.9452999999999997E-3</v>
      </c>
      <c r="DQ72" s="23">
        <v>1.8678999999999998E-3</v>
      </c>
      <c r="DR72" s="23">
        <v>-3.1056E-3</v>
      </c>
      <c r="DS72" s="23">
        <v>-2.0212000000000008E-3</v>
      </c>
      <c r="DT72" s="23">
        <v>3.1859999999999967E-4</v>
      </c>
      <c r="DU72" s="23">
        <v>-6.457199999987449E-3</v>
      </c>
      <c r="DV72" s="23">
        <v>-1.5770000000000003E-3</v>
      </c>
      <c r="DW72" s="23">
        <v>-5.1400000000000024E-4</v>
      </c>
      <c r="DX72" s="23">
        <v>-1.8255000000000014E-3</v>
      </c>
      <c r="DY72" s="23">
        <v>-5.8353000000000025E-3</v>
      </c>
      <c r="DZ72" s="23">
        <v>-4.9225400000000009E-2</v>
      </c>
      <c r="EA72" s="23">
        <v>-1.1140000000000067E-3</v>
      </c>
      <c r="EB72" s="23">
        <v>-1.4538799999999996E-2</v>
      </c>
      <c r="EC72" s="23">
        <v>-2.064800000008409E-3</v>
      </c>
      <c r="ED72" s="23">
        <v>-1.8735999999999998E-3</v>
      </c>
      <c r="EE72" s="23">
        <v>-3.1208500000000004E-2</v>
      </c>
      <c r="EF72" s="23">
        <v>3.2052999999962416E-3</v>
      </c>
      <c r="EG72" s="23">
        <v>-6.7793999999999962E-3</v>
      </c>
      <c r="EH72" s="23">
        <v>2.4375900000005151E-2</v>
      </c>
      <c r="EI72" s="23">
        <v>6.9089981000000007</v>
      </c>
      <c r="EJ72" s="153">
        <v>6.8056593999999988</v>
      </c>
      <c r="EK72" s="23"/>
      <c r="EL72" s="153">
        <f t="shared" si="47"/>
        <v>6728.4025055999909</v>
      </c>
    </row>
    <row r="73" spans="2:142" ht="15">
      <c r="B73" s="37" t="s">
        <v>139</v>
      </c>
      <c r="C73" s="38" t="s">
        <v>94</v>
      </c>
      <c r="D73" s="41"/>
      <c r="E73" s="120"/>
      <c r="F73" s="120"/>
      <c r="G73" s="120"/>
      <c r="H73" s="120"/>
      <c r="I73" s="120"/>
      <c r="J73" s="120"/>
      <c r="K73" s="120"/>
      <c r="L73" s="120"/>
      <c r="M73" s="120"/>
      <c r="N73" s="120"/>
      <c r="O73" s="120"/>
      <c r="P73" s="120"/>
      <c r="Q73" s="120"/>
      <c r="R73" s="120"/>
      <c r="S73" s="120"/>
      <c r="T73" s="120"/>
      <c r="U73" s="120"/>
      <c r="V73" s="120"/>
      <c r="W73" s="120"/>
      <c r="X73" s="120"/>
      <c r="Y73" s="42"/>
      <c r="Z73" s="153">
        <f t="shared" si="42"/>
        <v>0</v>
      </c>
      <c r="AA73" s="23"/>
      <c r="AB73" s="178"/>
      <c r="AC73" s="120"/>
      <c r="AD73" s="120"/>
      <c r="AE73" s="120"/>
      <c r="AF73" s="120"/>
      <c r="AG73" s="120"/>
      <c r="AH73" s="120"/>
      <c r="AI73" s="120"/>
      <c r="AJ73" s="120"/>
      <c r="AK73" s="120"/>
      <c r="AL73" s="120"/>
      <c r="AM73" s="120"/>
      <c r="AN73" s="120"/>
      <c r="AO73" s="120"/>
      <c r="AP73" s="120"/>
      <c r="AQ73" s="120"/>
      <c r="AR73" s="120"/>
      <c r="AS73" s="120"/>
      <c r="AT73" s="120"/>
      <c r="AU73" s="153"/>
      <c r="AV73" s="23"/>
      <c r="AW73" s="178"/>
      <c r="AX73" s="120"/>
      <c r="AY73" s="120"/>
      <c r="AZ73" s="120"/>
      <c r="BA73" s="120"/>
      <c r="BB73" s="120"/>
      <c r="BC73" s="120"/>
      <c r="BD73" s="120"/>
      <c r="BE73" s="120"/>
      <c r="BF73" s="120"/>
      <c r="BG73" s="120"/>
      <c r="BH73" s="120"/>
      <c r="BI73" s="120"/>
      <c r="BJ73" s="120"/>
      <c r="BK73" s="120"/>
      <c r="BL73" s="120"/>
      <c r="BM73" s="120"/>
      <c r="BN73" s="120"/>
      <c r="BO73" s="120"/>
      <c r="BP73" s="120"/>
      <c r="BQ73" s="120"/>
      <c r="BR73" s="120"/>
      <c r="BS73" s="153">
        <f t="shared" si="44"/>
        <v>0</v>
      </c>
      <c r="BT73" s="23"/>
      <c r="BU73" s="178"/>
      <c r="BV73" s="120"/>
      <c r="BW73" s="120"/>
      <c r="BX73" s="120"/>
      <c r="BY73" s="120"/>
      <c r="BZ73" s="120"/>
      <c r="CA73" s="120"/>
      <c r="CB73" s="120"/>
      <c r="CC73" s="120"/>
      <c r="CD73" s="120"/>
      <c r="CE73" s="120"/>
      <c r="CF73" s="120"/>
      <c r="CI73" s="42">
        <v>-199.4292433</v>
      </c>
      <c r="CJ73" s="42">
        <v>248.93444870000002</v>
      </c>
      <c r="CK73" s="42">
        <v>133.09541779999998</v>
      </c>
      <c r="CL73" s="42">
        <v>63.692861499999992</v>
      </c>
      <c r="CM73" s="42">
        <v>31.323060699999967</v>
      </c>
      <c r="CN73" s="42">
        <v>-9.4830458000000064</v>
      </c>
      <c r="CO73" s="153">
        <f t="shared" si="45"/>
        <v>268.13349959999994</v>
      </c>
      <c r="CP73" s="23"/>
      <c r="CQ73" s="178">
        <v>69.248776300000003</v>
      </c>
      <c r="CR73" s="42">
        <v>-18.181659199999999</v>
      </c>
      <c r="CS73" s="42">
        <v>-24.985728300000002</v>
      </c>
      <c r="CT73" s="42">
        <v>6.2779999999999996</v>
      </c>
      <c r="CU73" s="42">
        <v>83.804116199999996</v>
      </c>
      <c r="CV73" s="42">
        <v>-16.452743799999993</v>
      </c>
      <c r="CW73" s="42">
        <v>93.5681558</v>
      </c>
      <c r="CX73" s="42">
        <v>-77.579574299999976</v>
      </c>
      <c r="CY73" s="42">
        <v>37.185907399999998</v>
      </c>
      <c r="CZ73" s="42">
        <v>-148.29140660000002</v>
      </c>
      <c r="DA73" s="42">
        <v>-236.28470859999999</v>
      </c>
      <c r="DB73" s="42">
        <v>376.22668999999996</v>
      </c>
      <c r="DC73" s="42">
        <v>25.452189500000006</v>
      </c>
      <c r="DD73" s="42">
        <v>-52.591439399999999</v>
      </c>
      <c r="DE73" s="42">
        <v>172.1721014</v>
      </c>
      <c r="DF73" s="42">
        <v>-7.5806363999999649</v>
      </c>
      <c r="DG73" s="42">
        <v>-19.939436199999996</v>
      </c>
      <c r="DH73" s="42">
        <v>66.721697899999995</v>
      </c>
      <c r="DI73" s="42">
        <v>198.20894029999994</v>
      </c>
      <c r="DJ73" s="42">
        <v>482.89466380000022</v>
      </c>
      <c r="DK73" s="42">
        <v>166.65872329999996</v>
      </c>
      <c r="DL73" s="42">
        <v>297.75071400000007</v>
      </c>
      <c r="DM73" s="153">
        <f t="shared" si="46"/>
        <v>1474.2833431000001</v>
      </c>
      <c r="DN73" s="23"/>
      <c r="DO73" s="181">
        <v>-98.164305099999993</v>
      </c>
      <c r="DP73" s="23">
        <v>-275.158884</v>
      </c>
      <c r="DQ73" s="23">
        <v>97.374372097597558</v>
      </c>
      <c r="DR73" s="23">
        <v>63.633009042442744</v>
      </c>
      <c r="DS73" s="23">
        <v>72.06253461582574</v>
      </c>
      <c r="DT73" s="23">
        <v>-49.024431109385233</v>
      </c>
      <c r="DU73" s="23">
        <v>-134.29814297470082</v>
      </c>
      <c r="DV73" s="23">
        <v>118.98136072821995</v>
      </c>
      <c r="DW73" s="23">
        <v>-31.367171400000043</v>
      </c>
      <c r="DX73" s="23">
        <v>27.988948636059746</v>
      </c>
      <c r="DY73" s="23">
        <v>-20.901575094930269</v>
      </c>
      <c r="DZ73" s="23">
        <v>187.25951264286456</v>
      </c>
      <c r="EA73" s="23">
        <v>5.0600992868589874</v>
      </c>
      <c r="EB73" s="23">
        <v>282.08626882914672</v>
      </c>
      <c r="EC73" s="23">
        <v>8.4432574999999872</v>
      </c>
      <c r="ED73" s="23">
        <v>-7.7005709000000531</v>
      </c>
      <c r="EE73" s="23">
        <v>525.00900430000013</v>
      </c>
      <c r="EF73" s="23">
        <v>9.8590335999997869</v>
      </c>
      <c r="EG73" s="23">
        <v>-2.5161698999999729</v>
      </c>
      <c r="EH73" s="23">
        <v>24.540600900000012</v>
      </c>
      <c r="EI73" s="23">
        <v>68.921543799999924</v>
      </c>
      <c r="EJ73" s="153">
        <v>872.08829550000007</v>
      </c>
      <c r="EK73" s="23"/>
      <c r="EL73" s="153">
        <f t="shared" si="47"/>
        <v>2614.5051382000001</v>
      </c>
    </row>
    <row r="74" spans="2:142" ht="15">
      <c r="B74" s="37" t="s">
        <v>46</v>
      </c>
      <c r="C74" s="38" t="s">
        <v>24</v>
      </c>
      <c r="D74" s="41"/>
      <c r="E74" s="120">
        <v>356.01271120000007</v>
      </c>
      <c r="F74" s="120">
        <v>31.945886599991308</v>
      </c>
      <c r="G74" s="120">
        <v>35.962041699999915</v>
      </c>
      <c r="H74" s="120">
        <v>-38.114559100000115</v>
      </c>
      <c r="I74" s="120">
        <v>11.747002300000084</v>
      </c>
      <c r="J74" s="120">
        <v>235.09871129999993</v>
      </c>
      <c r="K74" s="120">
        <v>-1.4522947000003066</v>
      </c>
      <c r="L74" s="120">
        <v>51.819119000000043</v>
      </c>
      <c r="M74" s="120">
        <v>7.1664941000007358</v>
      </c>
      <c r="N74" s="120">
        <v>154.19089100000016</v>
      </c>
      <c r="O74" s="120">
        <v>926.10671129999946</v>
      </c>
      <c r="P74" s="120">
        <v>104.66122190000004</v>
      </c>
      <c r="Q74" s="120">
        <v>-687.68314110000017</v>
      </c>
      <c r="R74" s="120">
        <v>-389.9750234</v>
      </c>
      <c r="S74" s="120">
        <v>-354.02418190000054</v>
      </c>
      <c r="T74" s="120">
        <v>-218.18315330000019</v>
      </c>
      <c r="U74" s="120">
        <v>-442.94608849999963</v>
      </c>
      <c r="V74" s="120">
        <v>664.69522139999992</v>
      </c>
      <c r="W74" s="120">
        <v>4910.9184279000001</v>
      </c>
      <c r="X74" s="120">
        <v>-313.4735263</v>
      </c>
      <c r="Y74" s="42">
        <v>185.60027769999826</v>
      </c>
      <c r="Z74" s="153">
        <f t="shared" si="42"/>
        <v>5230.0727490999898</v>
      </c>
      <c r="AA74" s="23"/>
      <c r="AB74" s="178">
        <v>-784.74238679999974</v>
      </c>
      <c r="AC74" s="120">
        <v>-644.70903670000007</v>
      </c>
      <c r="AD74" s="120">
        <v>3068.3233649999988</v>
      </c>
      <c r="AE74" s="120">
        <v>130.08690389998753</v>
      </c>
      <c r="AF74" s="120">
        <v>-981.9237169999999</v>
      </c>
      <c r="AG74" s="120">
        <v>5.3653804000002712</v>
      </c>
      <c r="AH74" s="120">
        <v>-3.8377422999995017</v>
      </c>
      <c r="AI74" s="120">
        <v>362.44046590000454</v>
      </c>
      <c r="AJ74" s="120">
        <v>-324.61693889999191</v>
      </c>
      <c r="AK74" s="120">
        <v>-190.16130000000041</v>
      </c>
      <c r="AL74" s="120">
        <v>5.3474183999997598</v>
      </c>
      <c r="AM74" s="120">
        <v>9.0183445000005111</v>
      </c>
      <c r="AN74" s="120">
        <v>17.521422299999966</v>
      </c>
      <c r="AO74" s="120">
        <v>246.49145030000224</v>
      </c>
      <c r="AP74" s="120">
        <v>115.71529939999992</v>
      </c>
      <c r="AQ74" s="120">
        <v>197.8531459000001</v>
      </c>
      <c r="AR74" s="120">
        <v>419.38563539999973</v>
      </c>
      <c r="AS74" s="120">
        <v>145.97461789999946</v>
      </c>
      <c r="AT74" s="120">
        <v>201.94308709999902</v>
      </c>
      <c r="AU74" s="153">
        <f t="shared" si="43"/>
        <v>1995.4754147000003</v>
      </c>
      <c r="AV74" s="23"/>
      <c r="AW74" s="178">
        <v>12.12692709999977</v>
      </c>
      <c r="AX74" s="120">
        <v>-3.8814211999999966</v>
      </c>
      <c r="AY74" s="120">
        <v>6.0387906000000395</v>
      </c>
      <c r="AZ74" s="120">
        <v>15.038123199999998</v>
      </c>
      <c r="BA74" s="120">
        <v>186.93115589999991</v>
      </c>
      <c r="BB74" s="120">
        <v>108.00999990000014</v>
      </c>
      <c r="BC74" s="120">
        <v>-165.56651389999999</v>
      </c>
      <c r="BD74" s="120">
        <v>277.56311120000004</v>
      </c>
      <c r="BE74" s="120">
        <v>-488.45357830000006</v>
      </c>
      <c r="BF74" s="120">
        <v>-303.24508860000014</v>
      </c>
      <c r="BG74" s="120">
        <v>50.926968499998253</v>
      </c>
      <c r="BH74" s="120">
        <v>344.73672210000001</v>
      </c>
      <c r="BI74" s="120">
        <v>213.62117819999995</v>
      </c>
      <c r="BJ74" s="120">
        <v>-594.52213200000006</v>
      </c>
      <c r="BK74" s="120">
        <v>1355.5286796</v>
      </c>
      <c r="BL74" s="120">
        <v>-1971.5363500999997</v>
      </c>
      <c r="BM74" s="120">
        <v>-948.9151581000001</v>
      </c>
      <c r="BN74" s="120">
        <v>-526.78404989999979</v>
      </c>
      <c r="BO74" s="120">
        <v>-2498.3642780999994</v>
      </c>
      <c r="BP74" s="120">
        <v>306.30562689999999</v>
      </c>
      <c r="BQ74" s="120">
        <v>2242.0864456000004</v>
      </c>
      <c r="BR74" s="120">
        <v>3777.8899458999995</v>
      </c>
      <c r="BS74" s="153">
        <f t="shared" si="44"/>
        <v>1395.5351044999993</v>
      </c>
      <c r="BT74" s="23"/>
      <c r="BU74" s="178">
        <v>-1437.7142587999997</v>
      </c>
      <c r="BV74" s="120">
        <v>-271.19054309999984</v>
      </c>
      <c r="BW74" s="120">
        <v>-1087.0462240000002</v>
      </c>
      <c r="BX74" s="120">
        <v>-3518.0553466000001</v>
      </c>
      <c r="BY74" s="120">
        <v>451.8402546999996</v>
      </c>
      <c r="BZ74" s="120">
        <v>-1714.7853166000002</v>
      </c>
      <c r="CA74" s="120">
        <v>-644.2222857999999</v>
      </c>
      <c r="CB74" s="120">
        <v>776.33814579999967</v>
      </c>
      <c r="CC74" s="120">
        <v>60.039973500000158</v>
      </c>
      <c r="CD74" s="120">
        <v>-504.77547160000086</v>
      </c>
      <c r="CE74" s="120">
        <v>3071.3967008000013</v>
      </c>
      <c r="CF74" s="120">
        <v>1318.8634081999996</v>
      </c>
      <c r="CG74" s="42">
        <v>789.62396420000061</v>
      </c>
      <c r="CH74" s="42">
        <v>-75.492951000000929</v>
      </c>
      <c r="CI74" s="42">
        <v>16.259545399999475</v>
      </c>
      <c r="CJ74" s="42">
        <v>998.76104170000087</v>
      </c>
      <c r="CK74" s="42">
        <v>1487.3582604999995</v>
      </c>
      <c r="CL74" s="42">
        <v>1014.9596934000001</v>
      </c>
      <c r="CM74" s="42">
        <v>660.16891040000041</v>
      </c>
      <c r="CN74" s="42">
        <v>7.8491176999996046</v>
      </c>
      <c r="CO74" s="153">
        <f t="shared" si="45"/>
        <v>1400.1766187999983</v>
      </c>
      <c r="CP74" s="23"/>
      <c r="CQ74" s="178">
        <v>-12.755743099999975</v>
      </c>
      <c r="CR74" s="42">
        <v>813.16691080000476</v>
      </c>
      <c r="CS74" s="42">
        <v>-73.179083000000006</v>
      </c>
      <c r="CT74" s="42">
        <v>159.86631189999997</v>
      </c>
      <c r="CU74" s="42">
        <v>1420.9011036999998</v>
      </c>
      <c r="CV74" s="42">
        <v>-315.54616969999989</v>
      </c>
      <c r="CW74" s="42">
        <v>1046.3121948999997</v>
      </c>
      <c r="CX74" s="42">
        <v>-1570.5855938</v>
      </c>
      <c r="CY74" s="42">
        <v>889.05155220000199</v>
      </c>
      <c r="CZ74" s="42">
        <v>-1521.7701120000002</v>
      </c>
      <c r="DA74" s="42">
        <v>-3632.9346564000002</v>
      </c>
      <c r="DB74" s="42">
        <v>4872.5031896999999</v>
      </c>
      <c r="DC74" s="42">
        <v>597.07533380000416</v>
      </c>
      <c r="DD74" s="42">
        <v>-908.61735210000006</v>
      </c>
      <c r="DE74" s="42">
        <v>2602.4154772000079</v>
      </c>
      <c r="DF74" s="42">
        <v>-218.18213629999642</v>
      </c>
      <c r="DG74" s="42">
        <v>25.816568999995123</v>
      </c>
      <c r="DH74" s="42">
        <v>1055.3455310999923</v>
      </c>
      <c r="DI74" s="42">
        <v>1114.2541404000003</v>
      </c>
      <c r="DJ74" s="42">
        <v>4078.7874487000054</v>
      </c>
      <c r="DK74" s="42">
        <v>-1260.63432130001</v>
      </c>
      <c r="DL74" s="42">
        <v>2071.9623867999958</v>
      </c>
      <c r="DM74" s="153">
        <f t="shared" si="46"/>
        <v>11233.2529825</v>
      </c>
      <c r="DN74" s="23"/>
      <c r="DO74" s="181">
        <v>-302.52480990001055</v>
      </c>
      <c r="DP74" s="23">
        <v>-1337.5556234999997</v>
      </c>
      <c r="DQ74" s="23">
        <v>1880.2438986999866</v>
      </c>
      <c r="DR74" s="23">
        <v>360.04556640000584</v>
      </c>
      <c r="DS74" s="23">
        <v>273.46555220000306</v>
      </c>
      <c r="DT74" s="23">
        <v>-9.3454759000015066</v>
      </c>
      <c r="DU74" s="23">
        <v>-2627.3908892000004</v>
      </c>
      <c r="DV74" s="23">
        <v>-3321.0173492999847</v>
      </c>
      <c r="DW74" s="23">
        <v>81.957714900011169</v>
      </c>
      <c r="DX74" s="23">
        <v>105.00024019997301</v>
      </c>
      <c r="DY74" s="23">
        <v>961.95126670001321</v>
      </c>
      <c r="DZ74" s="23">
        <v>690.9069046999997</v>
      </c>
      <c r="EA74" s="23">
        <v>-1385.5381689000048</v>
      </c>
      <c r="EB74" s="23">
        <v>4338.7950399999918</v>
      </c>
      <c r="EC74" s="23">
        <v>-17.4945339000001</v>
      </c>
      <c r="ED74" s="23">
        <v>11.435998700000015</v>
      </c>
      <c r="EE74" s="23">
        <v>3124.4598518999996</v>
      </c>
      <c r="EF74" s="23">
        <v>1406.5341667</v>
      </c>
      <c r="EG74" s="23">
        <v>60.134842300001132</v>
      </c>
      <c r="EH74" s="23">
        <v>-168.41559259999914</v>
      </c>
      <c r="EI74" s="23">
        <v>719.6680011000002</v>
      </c>
      <c r="EJ74" s="153">
        <v>4845.3180011000004</v>
      </c>
      <c r="EK74" s="23"/>
      <c r="EL74" s="153">
        <f t="shared" si="47"/>
        <v>26099.830870699989</v>
      </c>
    </row>
    <row r="75" spans="2:142" ht="15" hidden="1">
      <c r="B75" s="61" t="s">
        <v>44</v>
      </c>
      <c r="C75" s="38" t="s">
        <v>45</v>
      </c>
      <c r="D75" s="62"/>
      <c r="E75" s="45">
        <v>-875.20802019999985</v>
      </c>
      <c r="F75" s="45">
        <v>-169.09393960000006</v>
      </c>
      <c r="G75" s="45">
        <v>799.41400599999997</v>
      </c>
      <c r="H75" s="45">
        <v>351.21383039999995</v>
      </c>
      <c r="I75" s="45">
        <v>397.45846850000004</v>
      </c>
      <c r="J75" s="45">
        <v>39.149274399999996</v>
      </c>
      <c r="K75" s="45">
        <v>-756.48586520000003</v>
      </c>
      <c r="L75" s="45">
        <v>-672.57163890000015</v>
      </c>
      <c r="M75" s="45">
        <v>-269.06076960000001</v>
      </c>
      <c r="N75" s="45">
        <v>-161.83616999999998</v>
      </c>
      <c r="O75" s="45">
        <v>1.5399318999999907</v>
      </c>
      <c r="P75" s="45">
        <v>15.243300300000071</v>
      </c>
      <c r="Q75" s="45">
        <v>-137.94823029999998</v>
      </c>
      <c r="R75" s="45">
        <v>-473.06776219999995</v>
      </c>
      <c r="S75" s="45">
        <v>-200.75844119999991</v>
      </c>
      <c r="T75" s="45">
        <v>67.628592900000001</v>
      </c>
      <c r="U75" s="45">
        <v>61.931954200000028</v>
      </c>
      <c r="V75" s="45">
        <v>-8.8463910000000183</v>
      </c>
      <c r="W75" s="45">
        <v>-356.00433579999975</v>
      </c>
      <c r="X75" s="45">
        <v>0.70785180000006309</v>
      </c>
      <c r="Y75" s="40">
        <v>108.98494729999999</v>
      </c>
      <c r="Z75" s="152">
        <f t="shared" si="42"/>
        <v>-2237.6094062999996</v>
      </c>
      <c r="AA75" s="148"/>
      <c r="AB75" s="173">
        <v>114.4052042</v>
      </c>
      <c r="AC75" s="45">
        <v>346.12047319999999</v>
      </c>
      <c r="AD75" s="45">
        <v>-54.073027599999989</v>
      </c>
      <c r="AE75" s="45">
        <v>-14.745070600000025</v>
      </c>
      <c r="AF75" s="45">
        <v>-367.48734329999996</v>
      </c>
      <c r="AG75" s="45">
        <v>-76.458879300000007</v>
      </c>
      <c r="AH75" s="45">
        <v>-8.9203556000000219</v>
      </c>
      <c r="AI75" s="45">
        <v>1.0499673</v>
      </c>
      <c r="AJ75" s="45">
        <v>-6.9000000000068728E-6</v>
      </c>
      <c r="AK75" s="45">
        <v>4.5999999857471443E-6</v>
      </c>
      <c r="AL75" s="45">
        <v>2.5599999981054528E-5</v>
      </c>
      <c r="AM75" s="45">
        <v>2.399999990473134E-6</v>
      </c>
      <c r="AN75" s="45">
        <v>-1.2509999998575001E-4</v>
      </c>
      <c r="AO75" s="45">
        <v>1.9599999995256631E-5</v>
      </c>
      <c r="AP75" s="45">
        <v>6.6300000004750675E-5</v>
      </c>
      <c r="AQ75" s="45">
        <v>1.5399999990520466E-5</v>
      </c>
      <c r="AR75" s="45">
        <v>3.9399999995273938E-5</v>
      </c>
      <c r="AS75" s="45">
        <v>1.2299999999998063E-5</v>
      </c>
      <c r="AT75" s="45">
        <v>-1.1635999999863998E-2</v>
      </c>
      <c r="AU75" s="153">
        <f t="shared" si="43"/>
        <v>-60.120614099999898</v>
      </c>
      <c r="AV75" s="148"/>
      <c r="AW75" s="173">
        <v>3.3140000000000003E-4</v>
      </c>
      <c r="AX75" s="45">
        <v>0</v>
      </c>
      <c r="AY75" s="45">
        <v>0</v>
      </c>
      <c r="AZ75" s="45">
        <v>0</v>
      </c>
      <c r="BA75" s="45">
        <v>0</v>
      </c>
      <c r="BB75" s="45">
        <v>0</v>
      </c>
      <c r="BC75" s="45">
        <v>0</v>
      </c>
      <c r="BD75" s="45">
        <v>0</v>
      </c>
      <c r="BE75" s="45">
        <v>0</v>
      </c>
      <c r="BF75" s="45">
        <v>0</v>
      </c>
      <c r="BG75" s="45">
        <v>0</v>
      </c>
      <c r="BH75" s="45">
        <v>0</v>
      </c>
      <c r="BI75" s="45">
        <v>0</v>
      </c>
      <c r="BJ75" s="45">
        <v>0</v>
      </c>
      <c r="BK75" s="45">
        <v>0</v>
      </c>
      <c r="BL75" s="45">
        <v>0</v>
      </c>
      <c r="BM75" s="45">
        <v>0</v>
      </c>
      <c r="BN75" s="45">
        <v>0</v>
      </c>
      <c r="BO75" s="45">
        <v>0</v>
      </c>
      <c r="BP75" s="45">
        <v>0</v>
      </c>
      <c r="BQ75" s="45">
        <v>0</v>
      </c>
      <c r="BR75" s="45">
        <v>0</v>
      </c>
      <c r="BS75" s="152">
        <f t="shared" si="44"/>
        <v>3.3140000000000003E-4</v>
      </c>
      <c r="BT75" s="148"/>
      <c r="BU75" s="173">
        <v>0</v>
      </c>
      <c r="BV75" s="45">
        <v>0</v>
      </c>
      <c r="BW75" s="45">
        <v>0</v>
      </c>
      <c r="BX75" s="45">
        <v>0</v>
      </c>
      <c r="BY75" s="45">
        <v>0</v>
      </c>
      <c r="BZ75" s="45">
        <v>0</v>
      </c>
      <c r="CA75" s="45">
        <v>0</v>
      </c>
      <c r="CB75" s="45">
        <v>0</v>
      </c>
      <c r="CC75" s="45">
        <v>0</v>
      </c>
      <c r="CD75" s="45">
        <v>0</v>
      </c>
      <c r="CE75" s="45">
        <v>0</v>
      </c>
      <c r="CF75" s="45">
        <v>0</v>
      </c>
      <c r="CG75" s="40">
        <v>0</v>
      </c>
      <c r="CH75" s="40">
        <v>0</v>
      </c>
      <c r="CI75" s="40">
        <v>0</v>
      </c>
      <c r="CJ75" s="40">
        <v>0</v>
      </c>
      <c r="CK75" s="40">
        <v>0</v>
      </c>
      <c r="CL75" s="40">
        <v>0</v>
      </c>
      <c r="CM75" s="40">
        <v>0</v>
      </c>
      <c r="CN75" s="40">
        <v>0</v>
      </c>
      <c r="CO75" s="153">
        <f t="shared" si="45"/>
        <v>0</v>
      </c>
      <c r="CP75" s="148"/>
      <c r="CQ75" s="173">
        <v>0</v>
      </c>
      <c r="CR75" s="40">
        <v>0</v>
      </c>
      <c r="CS75" s="40">
        <v>0</v>
      </c>
      <c r="CT75" s="40">
        <v>0</v>
      </c>
      <c r="CU75" s="40">
        <v>0</v>
      </c>
      <c r="CV75" s="40">
        <v>0</v>
      </c>
      <c r="CW75" s="40">
        <v>0</v>
      </c>
      <c r="CX75" s="40">
        <v>0</v>
      </c>
      <c r="CY75" s="40">
        <v>0</v>
      </c>
      <c r="CZ75" s="40">
        <v>0</v>
      </c>
      <c r="DA75" s="40">
        <v>0</v>
      </c>
      <c r="DB75" s="40">
        <v>0</v>
      </c>
      <c r="DC75" s="40">
        <v>0</v>
      </c>
      <c r="DD75" s="40">
        <v>0</v>
      </c>
      <c r="DE75" s="40">
        <v>0</v>
      </c>
      <c r="DF75" s="40">
        <v>0</v>
      </c>
      <c r="DG75" s="40">
        <v>0</v>
      </c>
      <c r="DH75" s="40">
        <v>0</v>
      </c>
      <c r="DI75" s="40">
        <v>0</v>
      </c>
      <c r="DJ75" s="40">
        <v>0</v>
      </c>
      <c r="DK75" s="40">
        <v>0</v>
      </c>
      <c r="DL75" s="40">
        <v>0</v>
      </c>
      <c r="DM75" s="152">
        <f t="shared" si="46"/>
        <v>0</v>
      </c>
      <c r="DN75" s="148"/>
      <c r="DO75" s="181">
        <v>0</v>
      </c>
      <c r="DP75" s="148">
        <v>0</v>
      </c>
      <c r="DQ75" s="148">
        <v>0</v>
      </c>
      <c r="DR75" s="148">
        <v>0</v>
      </c>
      <c r="DS75" s="148">
        <v>0</v>
      </c>
      <c r="DT75" s="148">
        <v>0</v>
      </c>
      <c r="DU75" s="148">
        <v>0</v>
      </c>
      <c r="DV75" s="148">
        <v>0</v>
      </c>
      <c r="DW75" s="148">
        <v>0</v>
      </c>
      <c r="DX75" s="148">
        <v>0</v>
      </c>
      <c r="DY75" s="148">
        <v>0</v>
      </c>
      <c r="DZ75" s="148">
        <v>0</v>
      </c>
      <c r="EA75" s="148">
        <v>0</v>
      </c>
      <c r="EB75" s="148">
        <v>0</v>
      </c>
      <c r="EC75" s="148">
        <v>0</v>
      </c>
      <c r="ED75" s="148">
        <v>0</v>
      </c>
      <c r="EE75" s="148">
        <v>0</v>
      </c>
      <c r="EF75" s="148">
        <v>0</v>
      </c>
      <c r="EG75" s="148">
        <v>0</v>
      </c>
      <c r="EH75" s="148">
        <v>0</v>
      </c>
      <c r="EI75" s="148">
        <v>0</v>
      </c>
      <c r="EJ75" s="152">
        <v>0</v>
      </c>
      <c r="EK75" s="148"/>
      <c r="EL75" s="153">
        <f t="shared" si="47"/>
        <v>-2297.7296889999993</v>
      </c>
    </row>
    <row r="76" spans="2:142" ht="15">
      <c r="B76" s="61"/>
      <c r="C76" s="38" t="s">
        <v>135</v>
      </c>
      <c r="D76" s="62"/>
      <c r="E76" s="40">
        <f t="shared" ref="E76:Y76" si="48">E71+E72+E75</f>
        <v>4782.5414406999989</v>
      </c>
      <c r="F76" s="40">
        <f t="shared" si="48"/>
        <v>2774.6830148000004</v>
      </c>
      <c r="G76" s="40">
        <f t="shared" si="48"/>
        <v>-978.24140689999967</v>
      </c>
      <c r="H76" s="40">
        <f t="shared" si="48"/>
        <v>467.29755580000301</v>
      </c>
      <c r="I76" s="40">
        <f t="shared" si="48"/>
        <v>1652.0577750000041</v>
      </c>
      <c r="J76" s="40">
        <f t="shared" si="48"/>
        <v>563.42903040000033</v>
      </c>
      <c r="K76" s="40">
        <f t="shared" si="48"/>
        <v>-499.13063089999775</v>
      </c>
      <c r="L76" s="40">
        <f t="shared" si="48"/>
        <v>-1800.5563076999972</v>
      </c>
      <c r="M76" s="40">
        <f t="shared" si="48"/>
        <v>2002.3534046999973</v>
      </c>
      <c r="N76" s="40">
        <f t="shared" si="48"/>
        <v>1043.484155699997</v>
      </c>
      <c r="O76" s="40">
        <f t="shared" si="48"/>
        <v>-1277.1315621999936</v>
      </c>
      <c r="P76" s="40">
        <f t="shared" si="48"/>
        <v>-912.82774699999959</v>
      </c>
      <c r="Q76" s="40">
        <f t="shared" si="48"/>
        <v>-1777.5518721000053</v>
      </c>
      <c r="R76" s="40">
        <f t="shared" si="48"/>
        <v>-73.359230700000694</v>
      </c>
      <c r="S76" s="40">
        <f t="shared" si="48"/>
        <v>914.92329839999866</v>
      </c>
      <c r="T76" s="40">
        <f t="shared" si="48"/>
        <v>673.6563291000009</v>
      </c>
      <c r="U76" s="40">
        <f t="shared" si="48"/>
        <v>1239.3813901000019</v>
      </c>
      <c r="V76" s="40">
        <f t="shared" si="48"/>
        <v>430.10434290000023</v>
      </c>
      <c r="W76" s="40">
        <f t="shared" si="48"/>
        <v>-9682.4217690000041</v>
      </c>
      <c r="X76" s="40">
        <f t="shared" si="48"/>
        <v>7383.1268262999984</v>
      </c>
      <c r="Y76" s="40">
        <f t="shared" si="48"/>
        <v>3599.2482318999987</v>
      </c>
      <c r="Z76" s="152">
        <f t="shared" si="42"/>
        <v>10525.066269300005</v>
      </c>
      <c r="AA76" s="148"/>
      <c r="AB76" s="173">
        <f t="shared" ref="AB76:AT76" si="49">AB71+AB72+AB75</f>
        <v>4691.279113200002</v>
      </c>
      <c r="AC76" s="40">
        <f t="shared" si="49"/>
        <v>-127.04783509999527</v>
      </c>
      <c r="AD76" s="40">
        <f t="shared" si="49"/>
        <v>2206.5295840999961</v>
      </c>
      <c r="AE76" s="40">
        <f t="shared" si="49"/>
        <v>1284.3065548999975</v>
      </c>
      <c r="AF76" s="40">
        <f t="shared" si="49"/>
        <v>-3828.0452836999998</v>
      </c>
      <c r="AG76" s="40">
        <f t="shared" si="49"/>
        <v>-1968.9766364999973</v>
      </c>
      <c r="AH76" s="40">
        <f t="shared" si="49"/>
        <v>-442.86748030000638</v>
      </c>
      <c r="AI76" s="40">
        <f t="shared" si="49"/>
        <v>1632.4464050000001</v>
      </c>
      <c r="AJ76" s="40">
        <f t="shared" si="49"/>
        <v>-1046.2418916999998</v>
      </c>
      <c r="AK76" s="40">
        <f t="shared" si="49"/>
        <v>953.58073929999853</v>
      </c>
      <c r="AL76" s="40">
        <f t="shared" si="49"/>
        <v>804.76015930000187</v>
      </c>
      <c r="AM76" s="40">
        <f t="shared" si="49"/>
        <v>-360.63624890000028</v>
      </c>
      <c r="AN76" s="40">
        <f t="shared" si="49"/>
        <v>-113.85031970000173</v>
      </c>
      <c r="AO76" s="40">
        <f t="shared" si="49"/>
        <v>189.1941639999996</v>
      </c>
      <c r="AP76" s="40">
        <f t="shared" si="49"/>
        <v>-246.8880792000005</v>
      </c>
      <c r="AQ76" s="40">
        <f t="shared" si="49"/>
        <v>88.956883000000403</v>
      </c>
      <c r="AR76" s="40">
        <f t="shared" si="49"/>
        <v>-279.65419050000008</v>
      </c>
      <c r="AS76" s="40">
        <f t="shared" si="49"/>
        <v>1318.8519910999996</v>
      </c>
      <c r="AT76" s="40">
        <f t="shared" si="49"/>
        <v>-207.01824960000411</v>
      </c>
      <c r="AU76" s="153">
        <f t="shared" si="43"/>
        <v>4548.6793786999897</v>
      </c>
      <c r="AV76" s="148"/>
      <c r="AW76" s="185">
        <f t="shared" ref="AW76:BR76" si="50">AW71+AW72+AW75</f>
        <v>2.8865000000022619E-2</v>
      </c>
      <c r="AX76" s="40">
        <f t="shared" si="50"/>
        <v>2.8561100000001824E-2</v>
      </c>
      <c r="AY76" s="40">
        <f t="shared" si="50"/>
        <v>1.8210799999993636E-2</v>
      </c>
      <c r="AZ76" s="40">
        <f t="shared" si="50"/>
        <v>-0.26624360000000691</v>
      </c>
      <c r="BA76" s="40">
        <f t="shared" si="50"/>
        <v>-1.0278599999971097E-2</v>
      </c>
      <c r="BB76" s="40">
        <f t="shared" si="50"/>
        <v>-3.2838667000000124</v>
      </c>
      <c r="BC76" s="40">
        <f t="shared" si="50"/>
        <v>1.4305399999988715E-2</v>
      </c>
      <c r="BD76" s="40">
        <f t="shared" si="50"/>
        <v>-1.9590000000005808E-2</v>
      </c>
      <c r="BE76" s="40">
        <f t="shared" si="50"/>
        <v>-1.3562299999991135E-2</v>
      </c>
      <c r="BF76" s="40">
        <f t="shared" si="50"/>
        <v>-3.8933799999990436E-2</v>
      </c>
      <c r="BG76" s="40">
        <f t="shared" si="50"/>
        <v>-100.05870639999999</v>
      </c>
      <c r="BH76" s="40">
        <f t="shared" si="50"/>
        <v>-1.922440000000385E-2</v>
      </c>
      <c r="BI76" s="40">
        <f t="shared" si="50"/>
        <v>-3.2048500000005364E-2</v>
      </c>
      <c r="BJ76" s="40">
        <f t="shared" si="50"/>
        <v>-3.1644200000044156E-2</v>
      </c>
      <c r="BK76" s="40">
        <f t="shared" si="50"/>
        <v>-2.8669000000043484E-3</v>
      </c>
      <c r="BL76" s="40">
        <f t="shared" si="50"/>
        <v>-175.00576570000001</v>
      </c>
      <c r="BM76" s="40">
        <f t="shared" si="50"/>
        <v>2.2347999999924274E-3</v>
      </c>
      <c r="BN76" s="40">
        <f t="shared" si="50"/>
        <v>6.8155999999951599E-3</v>
      </c>
      <c r="BO76" s="40">
        <f t="shared" si="50"/>
        <v>0</v>
      </c>
      <c r="BP76" s="40">
        <f t="shared" si="50"/>
        <v>0</v>
      </c>
      <c r="BQ76" s="40">
        <f t="shared" si="50"/>
        <v>0</v>
      </c>
      <c r="BR76" s="186">
        <f t="shared" si="50"/>
        <v>-9.5197150000000192</v>
      </c>
      <c r="BS76" s="152">
        <f t="shared" si="44"/>
        <v>-288.20345340000006</v>
      </c>
      <c r="BT76" s="148"/>
      <c r="BU76" s="185">
        <f t="shared" ref="BU76:CN76" si="51">BU71+BU72+BU75</f>
        <v>0</v>
      </c>
      <c r="BV76" s="40">
        <f t="shared" si="51"/>
        <v>0</v>
      </c>
      <c r="BW76" s="40">
        <f t="shared" si="51"/>
        <v>0</v>
      </c>
      <c r="BX76" s="40">
        <f t="shared" si="51"/>
        <v>0</v>
      </c>
      <c r="BY76" s="40">
        <f t="shared" si="51"/>
        <v>0</v>
      </c>
      <c r="BZ76" s="40">
        <f t="shared" si="51"/>
        <v>0</v>
      </c>
      <c r="CA76" s="40">
        <f t="shared" si="51"/>
        <v>0</v>
      </c>
      <c r="CB76" s="40">
        <f t="shared" si="51"/>
        <v>0</v>
      </c>
      <c r="CC76" s="40">
        <f t="shared" si="51"/>
        <v>-95.252908599998534</v>
      </c>
      <c r="CD76" s="40">
        <f t="shared" si="51"/>
        <v>1.5998300000000003E-2</v>
      </c>
      <c r="CE76" s="40">
        <f t="shared" si="51"/>
        <v>5.5183000000000003E-3</v>
      </c>
      <c r="CF76" s="40">
        <f t="shared" si="51"/>
        <v>-3.8636000000000018E-2</v>
      </c>
      <c r="CG76" s="40">
        <f t="shared" si="51"/>
        <v>-0.18755599999999997</v>
      </c>
      <c r="CH76" s="40">
        <f t="shared" si="51"/>
        <v>-3.5128000000000277E-3</v>
      </c>
      <c r="CI76" s="40">
        <f t="shared" si="51"/>
        <v>-3.8231899999999999E-2</v>
      </c>
      <c r="CJ76" s="40">
        <f t="shared" si="51"/>
        <v>-7.7752999999999902E-3</v>
      </c>
      <c r="CK76" s="40">
        <f t="shared" si="51"/>
        <v>-5.9551000000000074E-3</v>
      </c>
      <c r="CL76" s="40">
        <f t="shared" si="51"/>
        <v>3.7300000067946203E-4</v>
      </c>
      <c r="CM76" s="40">
        <f t="shared" si="51"/>
        <v>-4.4232000000189063E-3</v>
      </c>
      <c r="CN76" s="186">
        <f t="shared" si="51"/>
        <v>-16.415041299999999</v>
      </c>
      <c r="CO76" s="153">
        <f t="shared" si="45"/>
        <v>-111.93215059999785</v>
      </c>
      <c r="CP76" s="148"/>
      <c r="CQ76" s="185">
        <f t="shared" ref="CQ76:DJ76" si="52">CQ71+CQ72+CQ75</f>
        <v>-8.614599999987425E-3</v>
      </c>
      <c r="CR76" s="40">
        <f t="shared" si="52"/>
        <v>-3.0933000000000002E-3</v>
      </c>
      <c r="CS76" s="40">
        <f t="shared" si="52"/>
        <v>-3.0933000000000002E-3</v>
      </c>
      <c r="CT76" s="40">
        <f t="shared" si="52"/>
        <v>-3.0933000000000002E-3</v>
      </c>
      <c r="CU76" s="40">
        <f t="shared" si="52"/>
        <v>-1.4322900000000005E-2</v>
      </c>
      <c r="CV76" s="40">
        <f t="shared" si="52"/>
        <v>-5.6744700000000002E-2</v>
      </c>
      <c r="CW76" s="40">
        <f t="shared" si="52"/>
        <v>-6.3823000000000039E-3</v>
      </c>
      <c r="CX76" s="40">
        <f t="shared" si="52"/>
        <v>-4.1906000000000035E-3</v>
      </c>
      <c r="CY76" s="40">
        <f t="shared" si="52"/>
        <v>6.7833999999869594E-3</v>
      </c>
      <c r="CZ76" s="40">
        <f t="shared" si="52"/>
        <v>9.7807999999999992E-3</v>
      </c>
      <c r="DA76" s="40">
        <f t="shared" si="52"/>
        <v>-2.6834200000000009E-2</v>
      </c>
      <c r="DB76" s="40">
        <f t="shared" si="52"/>
        <v>-1.8708200000000012E-2</v>
      </c>
      <c r="DC76" s="40">
        <f t="shared" si="52"/>
        <v>1.9999000000000097E-3</v>
      </c>
      <c r="DD76" s="40">
        <f t="shared" si="52"/>
        <v>1.3743999999999991E-3</v>
      </c>
      <c r="DE76" s="40">
        <f t="shared" si="52"/>
        <v>1.5066299999999998E-2</v>
      </c>
      <c r="DF76" s="40">
        <f t="shared" si="52"/>
        <v>-1.0495999999999893E-3</v>
      </c>
      <c r="DG76" s="40">
        <f t="shared" si="52"/>
        <v>2.5189999999999279E-4</v>
      </c>
      <c r="DH76" s="40">
        <f t="shared" si="52"/>
        <v>-5.459799999999986E-3</v>
      </c>
      <c r="DI76" s="40">
        <f t="shared" si="52"/>
        <v>-1.3968900000000015E-2</v>
      </c>
      <c r="DJ76" s="40">
        <f t="shared" si="52"/>
        <v>-1.6618499999999991E-2</v>
      </c>
      <c r="DK76" s="45">
        <f>DK71+DK72+DK75</f>
        <v>-1.7341000000184346E-3</v>
      </c>
      <c r="DL76" s="40">
        <f>DL71+DL72+DL75</f>
        <v>-14.123282700000001</v>
      </c>
      <c r="DM76" s="152">
        <f t="shared" si="46"/>
        <v>-14.271934300000019</v>
      </c>
      <c r="DN76" s="148"/>
      <c r="DO76" s="181">
        <v>-2.0208000000067755E-3</v>
      </c>
      <c r="DP76" s="148">
        <v>-2.9452999999999997E-3</v>
      </c>
      <c r="DQ76" s="148">
        <v>1.8678999999999998E-3</v>
      </c>
      <c r="DR76" s="148">
        <v>-3.1056E-3</v>
      </c>
      <c r="DS76" s="148">
        <v>-2.0212000000000008E-3</v>
      </c>
      <c r="DT76" s="148">
        <v>3.1859999999999967E-4</v>
      </c>
      <c r="DU76" s="148">
        <v>-6.457199999987449E-3</v>
      </c>
      <c r="DV76" s="148">
        <v>-1.5770000000000003E-3</v>
      </c>
      <c r="DW76" s="148">
        <v>-5.1400000000000024E-4</v>
      </c>
      <c r="DX76" s="148">
        <v>-1.8255000000000014E-3</v>
      </c>
      <c r="DY76" s="148">
        <v>-5.8353000000000025E-3</v>
      </c>
      <c r="DZ76" s="148">
        <v>-4.9225400000000009E-2</v>
      </c>
      <c r="EA76" s="148">
        <v>-1.1140000000000067E-3</v>
      </c>
      <c r="EB76" s="148">
        <v>-1.4538799999999996E-2</v>
      </c>
      <c r="EC76" s="148">
        <v>-2.064800000008409E-3</v>
      </c>
      <c r="ED76" s="148">
        <v>-1.8735999999999998E-3</v>
      </c>
      <c r="EE76" s="148">
        <v>-3.1208500000000004E-2</v>
      </c>
      <c r="EF76" s="148">
        <v>3.2052999999962416E-3</v>
      </c>
      <c r="EG76" s="148">
        <v>-6.7793999999999962E-3</v>
      </c>
      <c r="EH76" s="148">
        <v>2.4375900000005151E-2</v>
      </c>
      <c r="EI76" s="148">
        <v>-13.003435699999997</v>
      </c>
      <c r="EJ76" s="152">
        <v>-13.106774399999999</v>
      </c>
      <c r="EK76" s="148"/>
      <c r="EL76" s="152">
        <f>Z76+AU76+BS76+CO76+DM76+EJ76</f>
        <v>14646.231335299997</v>
      </c>
    </row>
    <row r="77" spans="2:142" ht="15.75" thickBot="1">
      <c r="B77" s="47" t="s">
        <v>40</v>
      </c>
      <c r="C77" s="48" t="s">
        <v>10</v>
      </c>
      <c r="D77" s="64"/>
      <c r="E77" s="121">
        <v>5607.6454714999991</v>
      </c>
      <c r="F77" s="121">
        <v>3462.2024128441667</v>
      </c>
      <c r="G77" s="121">
        <v>1228.1048146397625</v>
      </c>
      <c r="H77" s="121">
        <v>17.608918593045303</v>
      </c>
      <c r="I77" s="121">
        <v>3054.2639448093751</v>
      </c>
      <c r="J77" s="121">
        <v>1632.4115733703854</v>
      </c>
      <c r="K77" s="121">
        <v>-2041.5855794474091</v>
      </c>
      <c r="L77" s="121">
        <v>-864.27732654450551</v>
      </c>
      <c r="M77" s="121">
        <v>2093.3087399834499</v>
      </c>
      <c r="N77" s="121">
        <v>1740.458028097082</v>
      </c>
      <c r="O77" s="121">
        <v>1555.2425497046793</v>
      </c>
      <c r="P77" s="121">
        <v>-504.11171903295286</v>
      </c>
      <c r="Q77" s="121">
        <v>-3133.8141544856749</v>
      </c>
      <c r="R77" s="121">
        <v>-714.34802980489826</v>
      </c>
      <c r="S77" s="121">
        <v>1753.2506585864789</v>
      </c>
      <c r="T77" s="121">
        <v>1199.5822961885228</v>
      </c>
      <c r="U77" s="121">
        <v>557.40566813412829</v>
      </c>
      <c r="V77" s="121">
        <v>1182.5032154408418</v>
      </c>
      <c r="W77" s="121">
        <v>614.67557356894895</v>
      </c>
      <c r="X77" s="121">
        <v>6458.1915537296818</v>
      </c>
      <c r="Y77" s="130">
        <v>7072.136702507004</v>
      </c>
      <c r="Z77" s="156">
        <f t="shared" si="42"/>
        <v>31970.855312382111</v>
      </c>
      <c r="AA77" s="165"/>
      <c r="AB77" s="177">
        <v>1494.2264657000194</v>
      </c>
      <c r="AC77" s="121">
        <v>-2333.3959020999955</v>
      </c>
      <c r="AD77" s="121">
        <v>11295.190178032033</v>
      </c>
      <c r="AE77" s="121">
        <v>1759.1762767732457</v>
      </c>
      <c r="AF77" s="121">
        <v>-4033.9115215737188</v>
      </c>
      <c r="AG77" s="121">
        <v>-1855.3184930340301</v>
      </c>
      <c r="AH77" s="121">
        <v>-436.56040583438914</v>
      </c>
      <c r="AI77" s="121">
        <v>1752.9055669369161</v>
      </c>
      <c r="AJ77" s="121">
        <v>-1523.5260626693619</v>
      </c>
      <c r="AK77" s="121">
        <v>570.29613053733806</v>
      </c>
      <c r="AL77" s="121">
        <v>790.06553125347932</v>
      </c>
      <c r="AM77" s="121">
        <v>-245.38569176582629</v>
      </c>
      <c r="AN77" s="121">
        <v>833.96138433389365</v>
      </c>
      <c r="AO77" s="121">
        <v>1099.8739459680294</v>
      </c>
      <c r="AP77" s="121">
        <v>780.5571112487678</v>
      </c>
      <c r="AQ77" s="121">
        <v>474.04735166197992</v>
      </c>
      <c r="AR77" s="121">
        <v>379.61797101799209</v>
      </c>
      <c r="AS77" s="121">
        <v>2016.7445795302174</v>
      </c>
      <c r="AT77" s="121">
        <v>697.19109693510109</v>
      </c>
      <c r="AU77" s="156">
        <f t="shared" si="43"/>
        <v>13515.755512951693</v>
      </c>
      <c r="AV77" s="165"/>
      <c r="AW77" s="177">
        <v>235.18582449999977</v>
      </c>
      <c r="AX77" s="121">
        <v>1107.4385189000002</v>
      </c>
      <c r="AY77" s="121">
        <v>1054.4307671716583</v>
      </c>
      <c r="AZ77" s="121">
        <v>-86.451724957689123</v>
      </c>
      <c r="BA77" s="121">
        <v>712.53747140376709</v>
      </c>
      <c r="BB77" s="121">
        <v>-75.933852724991823</v>
      </c>
      <c r="BC77" s="121">
        <v>-595.02025496197473</v>
      </c>
      <c r="BD77" s="121">
        <v>1052.503472720399</v>
      </c>
      <c r="BE77" s="121">
        <v>-838.82484818631951</v>
      </c>
      <c r="BF77" s="121">
        <v>-685.05011149422648</v>
      </c>
      <c r="BG77" s="121">
        <v>282.47782991154389</v>
      </c>
      <c r="BH77" s="121">
        <v>682.50824607575623</v>
      </c>
      <c r="BI77" s="121">
        <v>326.30434327201363</v>
      </c>
      <c r="BJ77" s="121">
        <v>-1166.7617701607492</v>
      </c>
      <c r="BK77" s="121">
        <v>2864.6043610200954</v>
      </c>
      <c r="BL77" s="121">
        <v>-3030.3439829543554</v>
      </c>
      <c r="BM77" s="121">
        <v>-1185.9721627212639</v>
      </c>
      <c r="BN77" s="121">
        <v>-841.21524904800867</v>
      </c>
      <c r="BO77" s="121">
        <v>-5421.3811942816319</v>
      </c>
      <c r="BP77" s="121">
        <v>1820.1146755477589</v>
      </c>
      <c r="BQ77" s="121">
        <v>6379.2028520261647</v>
      </c>
      <c r="BR77" s="121">
        <v>8630.9381746740219</v>
      </c>
      <c r="BS77" s="156">
        <f t="shared" si="44"/>
        <v>11221.291385731967</v>
      </c>
      <c r="BT77" s="165"/>
      <c r="BU77" s="177">
        <v>-1395.896948200002</v>
      </c>
      <c r="BV77" s="121">
        <v>274.74819292422313</v>
      </c>
      <c r="BW77" s="121">
        <v>-1877.9604918242908</v>
      </c>
      <c r="BX77" s="121">
        <v>-6664.9142179020773</v>
      </c>
      <c r="BY77" s="121">
        <v>1383.5547092853585</v>
      </c>
      <c r="BZ77" s="121">
        <v>-3256.7694512655771</v>
      </c>
      <c r="CA77" s="121">
        <v>-2220.5761993574324</v>
      </c>
      <c r="CB77" s="121">
        <v>3886.7941670382988</v>
      </c>
      <c r="CC77" s="121">
        <v>-365.48481669673021</v>
      </c>
      <c r="CD77" s="121">
        <v>-2222.7066366981344</v>
      </c>
      <c r="CE77" s="121">
        <v>7967.2081752956019</v>
      </c>
      <c r="CF77" s="121">
        <v>2658.4437413596952</v>
      </c>
      <c r="CG77" s="130">
        <v>1511.0843660358216</v>
      </c>
      <c r="CH77" s="130">
        <v>-498.6790718282104</v>
      </c>
      <c r="CI77" s="130">
        <v>-101.85918799347712</v>
      </c>
      <c r="CJ77" s="130">
        <v>2822.4486689993769</v>
      </c>
      <c r="CK77" s="130">
        <v>4119.5448095359579</v>
      </c>
      <c r="CL77" s="130">
        <v>2526.7745077143336</v>
      </c>
      <c r="CM77" s="130">
        <v>1297.7580994326254</v>
      </c>
      <c r="CN77" s="130">
        <v>910.68367520562958</v>
      </c>
      <c r="CO77" s="156">
        <f t="shared" si="45"/>
        <v>10754.196091060992</v>
      </c>
      <c r="CP77" s="165"/>
      <c r="CQ77" s="177">
        <v>1362.4174368999991</v>
      </c>
      <c r="CR77" s="130">
        <v>2191.4330335000041</v>
      </c>
      <c r="CS77" s="130">
        <v>59.203847826690932</v>
      </c>
      <c r="CT77" s="130">
        <v>1096.9635382685321</v>
      </c>
      <c r="CU77" s="130">
        <v>9674.8217604297988</v>
      </c>
      <c r="CV77" s="130">
        <v>-982.01801210117014</v>
      </c>
      <c r="CW77" s="130">
        <v>4623.4804428952139</v>
      </c>
      <c r="CX77" s="130">
        <v>-4021.752065899218</v>
      </c>
      <c r="CY77" s="130">
        <v>3335.6223862167767</v>
      </c>
      <c r="CZ77" s="130">
        <v>-3877.4814006710913</v>
      </c>
      <c r="DA77" s="130">
        <v>-8644.8146934873075</v>
      </c>
      <c r="DB77" s="130">
        <v>13439.825629513034</v>
      </c>
      <c r="DC77" s="130">
        <v>1582.9846667463248</v>
      </c>
      <c r="DD77" s="130">
        <v>-1392.4379410792835</v>
      </c>
      <c r="DE77" s="130">
        <v>6947.1732732151359</v>
      </c>
      <c r="DF77" s="130">
        <v>94.167277571658218</v>
      </c>
      <c r="DG77" s="130">
        <v>84.167008043097908</v>
      </c>
      <c r="DH77" s="130">
        <v>2790.328230174463</v>
      </c>
      <c r="DI77" s="130">
        <v>3872.9331557851956</v>
      </c>
      <c r="DJ77" s="130">
        <v>8523.6114719106663</v>
      </c>
      <c r="DK77" s="130">
        <v>-1986.2950040602441</v>
      </c>
      <c r="DL77" s="130">
        <v>4116.1912139335282</v>
      </c>
      <c r="DM77" s="156">
        <f t="shared" si="46"/>
        <v>42890.525255631801</v>
      </c>
      <c r="DN77" s="165"/>
      <c r="DO77" s="192">
        <v>-596.24322470001232</v>
      </c>
      <c r="DP77" s="165">
        <v>-4659.8343583999995</v>
      </c>
      <c r="DQ77" s="165">
        <v>4918.103575397583</v>
      </c>
      <c r="DR77" s="165">
        <v>2614.0739190424497</v>
      </c>
      <c r="DS77" s="165">
        <v>944.75727060774648</v>
      </c>
      <c r="DT77" s="165">
        <v>-1453.7373140618138</v>
      </c>
      <c r="DU77" s="165">
        <v>-8269.7520407607481</v>
      </c>
      <c r="DV77" s="165">
        <v>-6022.7009210717661</v>
      </c>
      <c r="DW77" s="165">
        <v>3940.7322733000105</v>
      </c>
      <c r="DX77" s="165">
        <v>2208.0305229754435</v>
      </c>
      <c r="DY77" s="165">
        <v>2645.3188274276622</v>
      </c>
      <c r="DZ77" s="165">
        <v>1207.8490116001581</v>
      </c>
      <c r="EA77" s="165">
        <v>-2099.9015296290049</v>
      </c>
      <c r="EB77" s="165">
        <v>10127.511441549432</v>
      </c>
      <c r="EC77" s="165">
        <v>114.76642300000037</v>
      </c>
      <c r="ED77" s="165">
        <v>371.32695768858292</v>
      </c>
      <c r="EE77" s="165">
        <v>9155.4656897317127</v>
      </c>
      <c r="EF77" s="165">
        <v>2319.8702130251613</v>
      </c>
      <c r="EG77" s="165">
        <v>-290.34473719999818</v>
      </c>
      <c r="EH77" s="165">
        <v>182.98998183298457</v>
      </c>
      <c r="EI77" s="165">
        <v>974.928616841299</v>
      </c>
      <c r="EJ77" s="156">
        <v>18333.211995996899</v>
      </c>
      <c r="EK77" s="165"/>
      <c r="EL77" s="156">
        <f>Z77+AU77+BS77+CO77+DM77+EJ77</f>
        <v>128685.83555375546</v>
      </c>
    </row>
    <row r="78" spans="2:142" ht="15.75" thickBot="1">
      <c r="B78" s="50"/>
      <c r="C78" s="51" t="s">
        <v>100</v>
      </c>
      <c r="D78" s="52"/>
      <c r="E78" s="53">
        <v>904.46863200000007</v>
      </c>
      <c r="F78" s="53">
        <v>1261.5942798999999</v>
      </c>
      <c r="G78" s="53">
        <v>-435.42274350000002</v>
      </c>
      <c r="H78" s="53">
        <v>373.96073159999997</v>
      </c>
      <c r="I78" s="53">
        <v>511.40144820000006</v>
      </c>
      <c r="J78" s="53">
        <v>-115.43058490000004</v>
      </c>
      <c r="K78" s="53">
        <v>517.14875050000012</v>
      </c>
      <c r="L78" s="53">
        <v>3324.4530979000001</v>
      </c>
      <c r="M78" s="53">
        <v>58.434691400000105</v>
      </c>
      <c r="N78" s="53">
        <v>330.89480289999995</v>
      </c>
      <c r="O78" s="53">
        <v>4032.3589815000005</v>
      </c>
      <c r="P78" s="53">
        <v>-674.50284450000004</v>
      </c>
      <c r="Q78" s="53">
        <v>827.47229700000003</v>
      </c>
      <c r="R78" s="53">
        <v>-1260.5888474000001</v>
      </c>
      <c r="S78" s="53">
        <v>667.84609750000004</v>
      </c>
      <c r="T78" s="53">
        <v>205.22377549999982</v>
      </c>
      <c r="U78" s="53">
        <v>1467.5290391999999</v>
      </c>
      <c r="V78" s="53">
        <v>74.123425799999836</v>
      </c>
      <c r="W78" s="53">
        <v>-4748.082584400001</v>
      </c>
      <c r="X78" s="53">
        <v>-170.54192790000002</v>
      </c>
      <c r="Y78" s="150">
        <v>2081.1121407999999</v>
      </c>
      <c r="Z78" s="155">
        <f t="shared" si="42"/>
        <v>9233.4526591000013</v>
      </c>
      <c r="AA78" s="164"/>
      <c r="AB78" s="176">
        <v>1154.3049804000002</v>
      </c>
      <c r="AC78" s="53">
        <v>1677.0831586999998</v>
      </c>
      <c r="AD78" s="53">
        <v>-1912.3951991000004</v>
      </c>
      <c r="AE78" s="53">
        <v>-857.9807792000006</v>
      </c>
      <c r="AF78" s="53">
        <v>-844.46832389999986</v>
      </c>
      <c r="AG78" s="53">
        <v>-1808.6811067000001</v>
      </c>
      <c r="AH78" s="53">
        <v>135.14600140000007</v>
      </c>
      <c r="AI78" s="53">
        <v>62.893125399999974</v>
      </c>
      <c r="AJ78" s="53">
        <v>-1686.0378368000002</v>
      </c>
      <c r="AK78" s="53">
        <v>-3555.9304530000004</v>
      </c>
      <c r="AL78" s="53">
        <v>-187.67272420000003</v>
      </c>
      <c r="AM78" s="53">
        <v>-244.42399430000003</v>
      </c>
      <c r="AN78" s="53">
        <v>-71.643330199999923</v>
      </c>
      <c r="AO78" s="53">
        <v>453.33511479999993</v>
      </c>
      <c r="AP78" s="53">
        <v>543.57856389999961</v>
      </c>
      <c r="AQ78" s="53">
        <v>195.00142930000055</v>
      </c>
      <c r="AR78" s="53">
        <v>-602.88251369999989</v>
      </c>
      <c r="AS78" s="53">
        <v>163.1437959999999</v>
      </c>
      <c r="AT78" s="53">
        <v>336.85554759999923</v>
      </c>
      <c r="AU78" s="155">
        <f t="shared" si="43"/>
        <v>-7050.7745436000014</v>
      </c>
      <c r="AV78" s="164"/>
      <c r="AW78" s="176">
        <v>-252.40742380000006</v>
      </c>
      <c r="AX78" s="53">
        <v>-206.9960366</v>
      </c>
      <c r="AY78" s="53">
        <v>128.86888560001427</v>
      </c>
      <c r="AZ78" s="53">
        <v>30.588682100000014</v>
      </c>
      <c r="BA78" s="53">
        <v>35.925800399984354</v>
      </c>
      <c r="BB78" s="53">
        <v>556.51137670000139</v>
      </c>
      <c r="BC78" s="53">
        <v>962.88203499999997</v>
      </c>
      <c r="BD78" s="53">
        <v>189.68343810001514</v>
      </c>
      <c r="BE78" s="53">
        <v>313.74749469999068</v>
      </c>
      <c r="BF78" s="53">
        <v>21.092232799994584</v>
      </c>
      <c r="BG78" s="53">
        <v>-177.07260179999994</v>
      </c>
      <c r="BH78" s="53">
        <v>43.179316799992016</v>
      </c>
      <c r="BI78" s="53">
        <v>319.56325410001119</v>
      </c>
      <c r="BJ78" s="53">
        <v>-1248.3372216999917</v>
      </c>
      <c r="BK78" s="53">
        <v>90.853690300016069</v>
      </c>
      <c r="BL78" s="53">
        <v>-1670.2012476999989</v>
      </c>
      <c r="BM78" s="53">
        <v>38.784303400005037</v>
      </c>
      <c r="BN78" s="53">
        <v>483.34417270000228</v>
      </c>
      <c r="BO78" s="53">
        <v>2931.0005670999944</v>
      </c>
      <c r="BP78" s="53">
        <v>-3627.1672639999952</v>
      </c>
      <c r="BQ78" s="53">
        <v>1221.7356903</v>
      </c>
      <c r="BR78" s="53">
        <v>-851.25584529999992</v>
      </c>
      <c r="BS78" s="155">
        <f t="shared" si="44"/>
        <v>-665.67670079996446</v>
      </c>
      <c r="BT78" s="164"/>
      <c r="BU78" s="176">
        <v>-617.80249259999982</v>
      </c>
      <c r="BV78" s="53">
        <v>145.51414339999997</v>
      </c>
      <c r="BW78" s="53">
        <v>225.95633869999998</v>
      </c>
      <c r="BX78" s="53">
        <v>887.14118730000018</v>
      </c>
      <c r="BY78" s="53">
        <v>391.62503300000003</v>
      </c>
      <c r="BZ78" s="53">
        <v>-619.14063680000004</v>
      </c>
      <c r="CA78" s="53">
        <v>37.28325349999993</v>
      </c>
      <c r="CB78" s="53">
        <v>1625.4206092999998</v>
      </c>
      <c r="CC78" s="53">
        <v>54.426789399999848</v>
      </c>
      <c r="CD78" s="53">
        <v>16.435434300000139</v>
      </c>
      <c r="CE78" s="53">
        <v>794.68067499999995</v>
      </c>
      <c r="CF78" s="53">
        <v>-119.15946609999972</v>
      </c>
      <c r="CG78" s="53">
        <v>110.8411248</v>
      </c>
      <c r="CH78" s="53">
        <v>661.62914619999992</v>
      </c>
      <c r="CI78" s="53">
        <v>-171.59450209999977</v>
      </c>
      <c r="CJ78" s="53">
        <v>561.63522399999988</v>
      </c>
      <c r="CK78" s="53">
        <v>391.27856529999997</v>
      </c>
      <c r="CL78" s="53">
        <v>515.23237149999943</v>
      </c>
      <c r="CM78" s="53">
        <v>678.58960189999993</v>
      </c>
      <c r="CN78" s="53">
        <v>-535.70625099999984</v>
      </c>
      <c r="CO78" s="155">
        <f t="shared" si="45"/>
        <v>5034.2861490000005</v>
      </c>
      <c r="CP78" s="164"/>
      <c r="CQ78" s="176">
        <v>-62.268664000000001</v>
      </c>
      <c r="CR78" s="53">
        <v>-804.2531845000002</v>
      </c>
      <c r="CS78" s="53">
        <v>-291.15920030000007</v>
      </c>
      <c r="CT78" s="53">
        <v>433.74463189999994</v>
      </c>
      <c r="CU78" s="53">
        <v>576.27023940000004</v>
      </c>
      <c r="CV78" s="53">
        <v>115.35418480000003</v>
      </c>
      <c r="CW78" s="53">
        <v>72.725312299999956</v>
      </c>
      <c r="CX78" s="53">
        <v>-66.783608799999911</v>
      </c>
      <c r="CY78" s="53">
        <v>-13.470568800000059</v>
      </c>
      <c r="CZ78" s="53">
        <v>59.746186800000054</v>
      </c>
      <c r="DA78" s="53">
        <v>283.43551060000004</v>
      </c>
      <c r="DB78" s="53">
        <v>149.96507839999998</v>
      </c>
      <c r="DC78" s="53">
        <v>60.420122000000042</v>
      </c>
      <c r="DD78" s="53">
        <v>-141.02571880000005</v>
      </c>
      <c r="DE78" s="53">
        <v>-29.904078000000069</v>
      </c>
      <c r="DF78" s="53">
        <v>-55.520007299999875</v>
      </c>
      <c r="DG78" s="53">
        <v>-104.64076590000008</v>
      </c>
      <c r="DH78" s="53">
        <v>610.29443740000045</v>
      </c>
      <c r="DI78" s="53">
        <v>489.11227580000013</v>
      </c>
      <c r="DJ78" s="53">
        <v>1124.8069430000003</v>
      </c>
      <c r="DK78" s="53">
        <v>-1541.4944745000007</v>
      </c>
      <c r="DL78" s="53">
        <v>-15970.340430900002</v>
      </c>
      <c r="DM78" s="155">
        <f t="shared" si="46"/>
        <v>-15104.985779400002</v>
      </c>
      <c r="DN78" s="164"/>
      <c r="DO78" s="191">
        <v>-213.719956</v>
      </c>
      <c r="DP78" s="164">
        <v>-137.8652123</v>
      </c>
      <c r="DQ78" s="164">
        <v>-849.49188509999999</v>
      </c>
      <c r="DR78" s="164">
        <v>-376.68317390000004</v>
      </c>
      <c r="DS78" s="164">
        <v>157.0520631</v>
      </c>
      <c r="DT78" s="164">
        <v>2067.4958848000001</v>
      </c>
      <c r="DU78" s="164">
        <v>-1364.2682642000002</v>
      </c>
      <c r="DV78" s="164">
        <v>-2421.9955116000001</v>
      </c>
      <c r="DW78" s="164">
        <v>228.96624739999987</v>
      </c>
      <c r="DX78" s="164">
        <v>-240.94567660000001</v>
      </c>
      <c r="DY78" s="164">
        <v>11.891322000000024</v>
      </c>
      <c r="DZ78" s="164">
        <v>-177.1971072</v>
      </c>
      <c r="EA78" s="164">
        <v>-639.19928960000004</v>
      </c>
      <c r="EB78" s="164">
        <v>-88.422084399999875</v>
      </c>
      <c r="EC78" s="164">
        <v>93.99572219999996</v>
      </c>
      <c r="ED78" s="164">
        <v>207.42589030000008</v>
      </c>
      <c r="EE78" s="164">
        <v>-640.90757120000012</v>
      </c>
      <c r="EF78" s="164">
        <v>786.14272040000003</v>
      </c>
      <c r="EG78" s="164">
        <v>-3437.3266201000001</v>
      </c>
      <c r="EH78" s="164">
        <v>126.18070829999979</v>
      </c>
      <c r="EI78" s="164">
        <v>420.43423890000008</v>
      </c>
      <c r="EJ78" s="155">
        <v>-6488.4375548000007</v>
      </c>
      <c r="EK78" s="164"/>
      <c r="EL78" s="155">
        <f>Z78+AU78+BS78+CO78+DM78+EJ78</f>
        <v>-15042.135770499966</v>
      </c>
    </row>
    <row r="79" spans="2:142" ht="15.75" thickBot="1">
      <c r="B79" s="54"/>
      <c r="C79" s="55" t="s">
        <v>101</v>
      </c>
      <c r="D79" s="56"/>
      <c r="E79" s="57">
        <v>4703.176839499999</v>
      </c>
      <c r="F79" s="57">
        <v>2200.6081329441668</v>
      </c>
      <c r="G79" s="57">
        <v>1663.5275581397625</v>
      </c>
      <c r="H79" s="57">
        <v>-356.35181300695467</v>
      </c>
      <c r="I79" s="57">
        <v>2542.8624966093748</v>
      </c>
      <c r="J79" s="57">
        <v>1747.8421582703854</v>
      </c>
      <c r="K79" s="57">
        <v>-2558.7343299474092</v>
      </c>
      <c r="L79" s="57">
        <v>-4188.7304244445058</v>
      </c>
      <c r="M79" s="57">
        <v>2034.8740485834498</v>
      </c>
      <c r="N79" s="57">
        <v>1409.5632251970819</v>
      </c>
      <c r="O79" s="57">
        <v>-2477.1164317953212</v>
      </c>
      <c r="P79" s="57">
        <v>170.39112546704717</v>
      </c>
      <c r="Q79" s="57">
        <v>-3961.2864514856747</v>
      </c>
      <c r="R79" s="57">
        <v>546.24081759510182</v>
      </c>
      <c r="S79" s="57">
        <v>1085.4045610864789</v>
      </c>
      <c r="T79" s="57">
        <v>994.35852068852296</v>
      </c>
      <c r="U79" s="57">
        <v>-910.12337106587165</v>
      </c>
      <c r="V79" s="57">
        <v>1108.3797896408419</v>
      </c>
      <c r="W79" s="57">
        <v>5362.7581579689504</v>
      </c>
      <c r="X79" s="57">
        <v>6628.7334816296816</v>
      </c>
      <c r="Y79" s="149">
        <v>4991.0245617070041</v>
      </c>
      <c r="Z79" s="154">
        <f t="shared" si="42"/>
        <v>22737.402653282112</v>
      </c>
      <c r="AA79" s="163"/>
      <c r="AB79" s="175">
        <v>339.92148530001919</v>
      </c>
      <c r="AC79" s="57">
        <v>-4010.4790607999953</v>
      </c>
      <c r="AD79" s="57">
        <v>13207.585377132033</v>
      </c>
      <c r="AE79" s="57">
        <v>2617.1570559732463</v>
      </c>
      <c r="AF79" s="57">
        <v>-3189.4431976737187</v>
      </c>
      <c r="AG79" s="57">
        <v>-46.637386334029998</v>
      </c>
      <c r="AH79" s="57">
        <v>-571.70640723438919</v>
      </c>
      <c r="AI79" s="57">
        <v>1690.0124415369162</v>
      </c>
      <c r="AJ79" s="57">
        <v>162.51177413063829</v>
      </c>
      <c r="AK79" s="57">
        <v>4126.2265835373382</v>
      </c>
      <c r="AL79" s="57">
        <v>977.73825545347938</v>
      </c>
      <c r="AM79" s="57">
        <v>-0.96169746582626203</v>
      </c>
      <c r="AN79" s="57">
        <v>905.60471453389357</v>
      </c>
      <c r="AO79" s="57">
        <v>646.53883116802945</v>
      </c>
      <c r="AP79" s="57">
        <v>236.97854734876819</v>
      </c>
      <c r="AQ79" s="57">
        <v>279.04592236197936</v>
      </c>
      <c r="AR79" s="57">
        <v>982.50048471799198</v>
      </c>
      <c r="AS79" s="57">
        <v>1853.6007835302175</v>
      </c>
      <c r="AT79" s="57">
        <v>360.33554933510186</v>
      </c>
      <c r="AU79" s="154">
        <f t="shared" si="43"/>
        <v>20566.530056551695</v>
      </c>
      <c r="AV79" s="163"/>
      <c r="AW79" s="175">
        <v>487.5932482999998</v>
      </c>
      <c r="AX79" s="57">
        <v>1314.4345555000002</v>
      </c>
      <c r="AY79" s="57">
        <v>925.56188157164411</v>
      </c>
      <c r="AZ79" s="57">
        <v>-117.04040705768914</v>
      </c>
      <c r="BA79" s="57">
        <v>676.6116710037827</v>
      </c>
      <c r="BB79" s="57">
        <v>-632.44522942499316</v>
      </c>
      <c r="BC79" s="57">
        <v>-1557.9022899619747</v>
      </c>
      <c r="BD79" s="57">
        <v>862.82003462038392</v>
      </c>
      <c r="BE79" s="57">
        <v>-1152.5723428863103</v>
      </c>
      <c r="BF79" s="57">
        <v>-706.14234429422106</v>
      </c>
      <c r="BG79" s="57">
        <v>459.55043171154387</v>
      </c>
      <c r="BH79" s="57">
        <v>639.32892927576427</v>
      </c>
      <c r="BI79" s="57">
        <v>6.7410891720024324</v>
      </c>
      <c r="BJ79" s="57">
        <v>81.575451539242522</v>
      </c>
      <c r="BK79" s="57">
        <v>2773.7506707200791</v>
      </c>
      <c r="BL79" s="57">
        <v>-1360.1427352543565</v>
      </c>
      <c r="BM79" s="57">
        <v>-1224.7564661212689</v>
      </c>
      <c r="BN79" s="57">
        <v>-1324.5594217480109</v>
      </c>
      <c r="BO79" s="57">
        <v>-8352.3817613816263</v>
      </c>
      <c r="BP79" s="57">
        <v>5447.2819395477545</v>
      </c>
      <c r="BQ79" s="57">
        <v>5157.4671617261647</v>
      </c>
      <c r="BR79" s="57">
        <v>9482.194019974022</v>
      </c>
      <c r="BS79" s="154">
        <f t="shared" si="44"/>
        <v>11886.968086531933</v>
      </c>
      <c r="BT79" s="163"/>
      <c r="BU79" s="175">
        <v>-778.09445560000222</v>
      </c>
      <c r="BV79" s="57">
        <v>129.23404952422317</v>
      </c>
      <c r="BW79" s="57">
        <v>-2103.9168305242906</v>
      </c>
      <c r="BX79" s="57">
        <v>-7552.055405202078</v>
      </c>
      <c r="BY79" s="57">
        <v>991.92967628535848</v>
      </c>
      <c r="BZ79" s="57">
        <v>-2637.6288144655773</v>
      </c>
      <c r="CA79" s="57">
        <v>-2257.8594528574322</v>
      </c>
      <c r="CB79" s="57">
        <v>2261.373557738299</v>
      </c>
      <c r="CC79" s="57">
        <v>-419.91160609673005</v>
      </c>
      <c r="CD79" s="57">
        <v>-2239.1420709981344</v>
      </c>
      <c r="CE79" s="57">
        <v>7172.5275002956023</v>
      </c>
      <c r="CF79" s="57">
        <v>2777.6032074596951</v>
      </c>
      <c r="CG79" s="57">
        <v>1400.2432412358216</v>
      </c>
      <c r="CH79" s="57">
        <v>-1160.3082180282104</v>
      </c>
      <c r="CI79" s="57">
        <v>69.735314106522651</v>
      </c>
      <c r="CJ79" s="57">
        <v>2260.8134449993768</v>
      </c>
      <c r="CK79" s="57">
        <v>3728.2662442359579</v>
      </c>
      <c r="CL79" s="57">
        <v>2011.5421362143343</v>
      </c>
      <c r="CM79" s="57">
        <v>619.16849753262545</v>
      </c>
      <c r="CN79" s="57">
        <v>1446.3899262056293</v>
      </c>
      <c r="CO79" s="154">
        <f t="shared" si="45"/>
        <v>5719.9099420609919</v>
      </c>
      <c r="CP79" s="163"/>
      <c r="CQ79" s="175">
        <v>1424.686100899999</v>
      </c>
      <c r="CR79" s="57">
        <v>2995.6862180000044</v>
      </c>
      <c r="CS79" s="57">
        <v>350.36304812669101</v>
      </c>
      <c r="CT79" s="57">
        <v>663.2189063685322</v>
      </c>
      <c r="CU79" s="57">
        <v>9098.5515210297981</v>
      </c>
      <c r="CV79" s="57">
        <v>-1097.3721969011701</v>
      </c>
      <c r="CW79" s="57">
        <v>4550.7551305952138</v>
      </c>
      <c r="CX79" s="57">
        <v>-3954.9684570992181</v>
      </c>
      <c r="CY79" s="57">
        <v>3349.0929550167766</v>
      </c>
      <c r="CZ79" s="57">
        <v>-3937.2275874710913</v>
      </c>
      <c r="DA79" s="57">
        <v>-8928.2502040873078</v>
      </c>
      <c r="DB79" s="57">
        <v>13289.860551113034</v>
      </c>
      <c r="DC79" s="57">
        <v>1522.5645447463248</v>
      </c>
      <c r="DD79" s="57">
        <v>-1251.4122222792835</v>
      </c>
      <c r="DE79" s="57">
        <v>6977.0773512151363</v>
      </c>
      <c r="DF79" s="57">
        <v>149.68728487165811</v>
      </c>
      <c r="DG79" s="57">
        <v>188.80777394309797</v>
      </c>
      <c r="DH79" s="57">
        <v>2180.0337927744627</v>
      </c>
      <c r="DI79" s="57">
        <v>3383.8208799851955</v>
      </c>
      <c r="DJ79" s="57">
        <v>7398.8045289106658</v>
      </c>
      <c r="DK79" s="57">
        <v>-444.80052956024338</v>
      </c>
      <c r="DL79" s="57">
        <v>20086.531644833529</v>
      </c>
      <c r="DM79" s="154">
        <f t="shared" si="46"/>
        <v>57995.511035031814</v>
      </c>
      <c r="DN79" s="163"/>
      <c r="DO79" s="190">
        <v>-382.5232687000123</v>
      </c>
      <c r="DP79" s="163">
        <v>-4521.9691460999993</v>
      </c>
      <c r="DQ79" s="163">
        <v>5767.5954604975832</v>
      </c>
      <c r="DR79" s="163">
        <v>2990.7570929424496</v>
      </c>
      <c r="DS79" s="163">
        <v>787.70520750774654</v>
      </c>
      <c r="DT79" s="163">
        <v>-3521.2331988618139</v>
      </c>
      <c r="DU79" s="163">
        <v>-6905.4837765607481</v>
      </c>
      <c r="DV79" s="163">
        <v>-3600.705409471766</v>
      </c>
      <c r="DW79" s="163">
        <v>3711.7660259000108</v>
      </c>
      <c r="DX79" s="163">
        <v>2448.9761995754434</v>
      </c>
      <c r="DY79" s="163">
        <v>2633.4275054276623</v>
      </c>
      <c r="DZ79" s="163">
        <v>1385.0461188001582</v>
      </c>
      <c r="EA79" s="163">
        <v>-1460.7022400290048</v>
      </c>
      <c r="EB79" s="163">
        <v>10215.933525949431</v>
      </c>
      <c r="EC79" s="163">
        <v>20.770700800000412</v>
      </c>
      <c r="ED79" s="163">
        <v>163.90106738858285</v>
      </c>
      <c r="EE79" s="163">
        <v>9796.3732609317121</v>
      </c>
      <c r="EF79" s="163">
        <v>1533.7274926251612</v>
      </c>
      <c r="EG79" s="163">
        <v>3146.9818829000019</v>
      </c>
      <c r="EH79" s="163">
        <v>56.809273532984776</v>
      </c>
      <c r="EI79" s="163">
        <v>554.49437794129892</v>
      </c>
      <c r="EJ79" s="154">
        <v>24821.648152996884</v>
      </c>
      <c r="EK79" s="163"/>
      <c r="EL79" s="154">
        <f>Z79+AU79+BS79+CO79+DM79+EJ79</f>
        <v>143727.96992645544</v>
      </c>
    </row>
    <row r="80" spans="2:142" ht="15.75" thickBot="1">
      <c r="B80" s="65" t="s">
        <v>14</v>
      </c>
      <c r="C80" s="59"/>
      <c r="D80" s="44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  <c r="AA80" s="23"/>
      <c r="AB80" s="23"/>
      <c r="AC80" s="23"/>
      <c r="AD80" s="23"/>
      <c r="AE80" s="23"/>
      <c r="AF80" s="23"/>
      <c r="AG80" s="23"/>
      <c r="AH80" s="23"/>
      <c r="AI80" s="23"/>
      <c r="AJ80" s="23"/>
      <c r="AK80" s="23"/>
      <c r="AL80" s="23"/>
      <c r="AM80" s="23"/>
      <c r="AN80" s="23"/>
      <c r="AO80" s="23"/>
      <c r="AP80" s="23"/>
      <c r="AQ80" s="23"/>
      <c r="AR80" s="23"/>
      <c r="AS80" s="23"/>
      <c r="AT80" s="23"/>
      <c r="AU80" s="23"/>
      <c r="AV80" s="23"/>
      <c r="AW80" s="23"/>
      <c r="AX80" s="23"/>
      <c r="AY80" s="23"/>
      <c r="AZ80" s="23"/>
      <c r="BA80" s="23"/>
      <c r="BB80" s="23"/>
      <c r="BC80" s="23"/>
      <c r="BD80" s="23"/>
      <c r="BE80" s="23"/>
      <c r="BF80" s="23"/>
      <c r="BG80" s="23"/>
      <c r="BH80" s="23"/>
      <c r="BI80" s="23"/>
      <c r="BJ80" s="23"/>
      <c r="BK80" s="23"/>
      <c r="BL80" s="23"/>
      <c r="BM80" s="23"/>
      <c r="BN80" s="23"/>
      <c r="BO80" s="23"/>
      <c r="BP80" s="23"/>
      <c r="BQ80" s="23"/>
      <c r="BR80" s="23"/>
      <c r="BS80" s="23"/>
      <c r="BT80" s="23"/>
      <c r="BU80" s="23"/>
      <c r="BV80" s="23"/>
      <c r="BW80" s="23"/>
      <c r="BX80" s="23"/>
      <c r="BY80" s="23"/>
      <c r="BZ80" s="23"/>
      <c r="CA80" s="23"/>
      <c r="CB80" s="23"/>
      <c r="CC80" s="23"/>
      <c r="CD80" s="23"/>
      <c r="CE80" s="23"/>
      <c r="CF80" s="23"/>
      <c r="CG80" s="23"/>
      <c r="CH80" s="23"/>
      <c r="CI80" s="23"/>
      <c r="CJ80" s="23"/>
      <c r="CK80" s="23"/>
      <c r="CL80" s="23"/>
      <c r="CM80" s="23"/>
      <c r="CN80" s="23"/>
      <c r="CO80" s="23"/>
      <c r="CP80" s="23"/>
      <c r="CQ80" s="23"/>
      <c r="CR80" s="23"/>
      <c r="CS80" s="23"/>
      <c r="CT80" s="23"/>
      <c r="CU80" s="23"/>
      <c r="CV80" s="23"/>
      <c r="CW80" s="23"/>
      <c r="CX80" s="23"/>
      <c r="CY80" s="23"/>
      <c r="CZ80" s="23"/>
      <c r="DA80" s="23"/>
      <c r="DB80" s="23"/>
      <c r="DC80" s="23"/>
      <c r="DD80" s="23"/>
      <c r="DE80" s="23"/>
      <c r="DF80" s="23"/>
      <c r="DG80" s="23"/>
      <c r="DH80" s="23"/>
      <c r="DI80" s="23"/>
      <c r="DJ80" s="23"/>
      <c r="DK80" s="23"/>
      <c r="DL80" s="23"/>
      <c r="DM80" s="23"/>
      <c r="DN80" s="23"/>
      <c r="DO80" s="23"/>
      <c r="DP80" s="23"/>
      <c r="DQ80" s="23"/>
      <c r="DR80" s="23"/>
      <c r="DS80" s="23"/>
      <c r="DT80" s="23"/>
      <c r="DU80" s="23"/>
      <c r="DV80" s="23"/>
      <c r="DW80" s="23"/>
      <c r="DX80" s="23"/>
      <c r="DY80" s="23"/>
      <c r="DZ80" s="23"/>
      <c r="EA80" s="23"/>
      <c r="EB80" s="23"/>
      <c r="EC80" s="23"/>
      <c r="ED80" s="23"/>
      <c r="EE80" s="23"/>
      <c r="EF80" s="23"/>
      <c r="EG80" s="23"/>
      <c r="EH80" s="23"/>
      <c r="EI80" s="23"/>
      <c r="EJ80" s="23"/>
      <c r="EK80" s="23"/>
      <c r="EL80" s="23"/>
    </row>
    <row r="81" spans="2:142" ht="15">
      <c r="B81" s="28"/>
      <c r="C81" s="29" t="s">
        <v>9</v>
      </c>
      <c r="D81" s="30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  <c r="AA81" s="31"/>
      <c r="AB81" s="31"/>
      <c r="AC81" s="31"/>
      <c r="AD81" s="31"/>
      <c r="AE81" s="31"/>
      <c r="AF81" s="31"/>
      <c r="AG81" s="31"/>
      <c r="AH81" s="31"/>
      <c r="AI81" s="31"/>
      <c r="AJ81" s="31"/>
      <c r="AK81" s="31"/>
      <c r="AL81" s="31"/>
      <c r="AM81" s="31"/>
      <c r="AN81" s="31"/>
      <c r="AO81" s="31"/>
      <c r="AP81" s="31"/>
      <c r="AQ81" s="31"/>
      <c r="AR81" s="31"/>
      <c r="AS81" s="31"/>
      <c r="AT81" s="31"/>
      <c r="AU81" s="31"/>
      <c r="AV81" s="31"/>
      <c r="AW81" s="31"/>
      <c r="AX81" s="31"/>
      <c r="AY81" s="31"/>
      <c r="AZ81" s="31"/>
      <c r="BA81" s="31"/>
      <c r="BB81" s="31"/>
      <c r="BC81" s="31"/>
      <c r="BD81" s="31"/>
      <c r="BE81" s="31"/>
      <c r="BF81" s="31"/>
      <c r="BG81" s="31"/>
      <c r="BH81" s="31"/>
      <c r="BI81" s="31"/>
      <c r="BJ81" s="31"/>
      <c r="BK81" s="31"/>
      <c r="BL81" s="31"/>
      <c r="BM81" s="31"/>
      <c r="BN81" s="31"/>
      <c r="BO81" s="31"/>
      <c r="BP81" s="31"/>
      <c r="BQ81" s="31"/>
      <c r="BR81" s="31"/>
      <c r="BS81" s="31"/>
      <c r="BT81" s="31"/>
      <c r="BU81" s="31"/>
      <c r="BV81" s="31"/>
      <c r="BW81" s="31"/>
      <c r="BX81" s="31"/>
      <c r="BY81" s="31"/>
      <c r="BZ81" s="31"/>
      <c r="CA81" s="31"/>
      <c r="CB81" s="31"/>
      <c r="CC81" s="31"/>
      <c r="CD81" s="31"/>
      <c r="CE81" s="31"/>
      <c r="CF81" s="31"/>
      <c r="CG81" s="31"/>
      <c r="CH81" s="31"/>
      <c r="CI81" s="31"/>
      <c r="CJ81" s="31"/>
      <c r="CK81" s="31"/>
      <c r="CL81" s="31"/>
      <c r="CM81" s="31"/>
      <c r="CN81" s="31"/>
      <c r="CO81" s="31"/>
      <c r="CP81" s="31"/>
      <c r="CQ81" s="31"/>
      <c r="CR81" s="31"/>
      <c r="CS81" s="31"/>
      <c r="CT81" s="31"/>
      <c r="CU81" s="31"/>
      <c r="CV81" s="31"/>
      <c r="CW81" s="31"/>
      <c r="CX81" s="31"/>
      <c r="CY81" s="31"/>
      <c r="CZ81" s="31"/>
      <c r="DA81" s="31"/>
      <c r="DB81" s="31"/>
      <c r="DC81" s="31"/>
      <c r="DD81" s="31"/>
      <c r="DE81" s="31"/>
      <c r="DF81" s="31"/>
      <c r="DG81" s="31"/>
      <c r="DH81" s="31"/>
      <c r="DI81" s="31"/>
      <c r="DJ81" s="31"/>
      <c r="DK81" s="31"/>
      <c r="DL81" s="31"/>
      <c r="DM81" s="31"/>
      <c r="DN81" s="31"/>
      <c r="DO81" s="31"/>
      <c r="DP81" s="31"/>
      <c r="DQ81" s="31"/>
      <c r="DR81" s="31"/>
      <c r="DS81" s="31"/>
      <c r="DT81" s="31"/>
      <c r="DU81" s="31"/>
      <c r="DV81" s="31"/>
      <c r="DW81" s="31"/>
      <c r="DX81" s="31"/>
      <c r="DY81" s="31"/>
      <c r="DZ81" s="31"/>
      <c r="EA81" s="31"/>
      <c r="EB81" s="31"/>
      <c r="EC81" s="31"/>
      <c r="ED81" s="31"/>
      <c r="EE81" s="31"/>
      <c r="EF81" s="31"/>
      <c r="EG81" s="31"/>
      <c r="EH81" s="31"/>
      <c r="EI81" s="31"/>
      <c r="EJ81" s="31"/>
      <c r="EK81" s="31"/>
      <c r="EL81" s="31"/>
    </row>
    <row r="82" spans="2:142" ht="15.75" thickBot="1">
      <c r="B82" s="32"/>
      <c r="C82" s="33" t="s">
        <v>71</v>
      </c>
      <c r="D82" s="34"/>
      <c r="E82" s="35"/>
      <c r="F82" s="35"/>
      <c r="G82" s="35"/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  <c r="AQ82" s="35"/>
      <c r="AR82" s="35"/>
      <c r="AS82" s="35"/>
      <c r="AT82" s="35"/>
      <c r="AU82" s="35"/>
      <c r="AV82" s="35"/>
      <c r="AW82" s="35"/>
      <c r="AX82" s="35"/>
      <c r="AY82" s="35"/>
      <c r="AZ82" s="35"/>
      <c r="BA82" s="35"/>
      <c r="BB82" s="35"/>
      <c r="BC82" s="35"/>
      <c r="BD82" s="35"/>
      <c r="BE82" s="35"/>
      <c r="BF82" s="35"/>
      <c r="BG82" s="35"/>
      <c r="BH82" s="35"/>
      <c r="BI82" s="35"/>
      <c r="BJ82" s="35"/>
      <c r="BK82" s="35"/>
      <c r="BL82" s="35"/>
      <c r="BM82" s="35"/>
      <c r="BN82" s="35"/>
      <c r="BO82" s="35"/>
      <c r="BP82" s="35"/>
      <c r="BQ82" s="35"/>
      <c r="BR82" s="35"/>
      <c r="BS82" s="35"/>
      <c r="BT82" s="35"/>
      <c r="BU82" s="35"/>
      <c r="BV82" s="35"/>
      <c r="BW82" s="35"/>
      <c r="BX82" s="35"/>
      <c r="BY82" s="35"/>
      <c r="BZ82" s="35"/>
      <c r="CA82" s="35"/>
      <c r="CB82" s="35"/>
      <c r="CC82" s="35"/>
      <c r="CD82" s="35"/>
      <c r="CE82" s="35"/>
      <c r="CF82" s="35"/>
      <c r="CG82" s="35"/>
      <c r="CH82" s="35"/>
      <c r="CI82" s="35"/>
      <c r="CJ82" s="35"/>
      <c r="CK82" s="35"/>
      <c r="CL82" s="35"/>
      <c r="CM82" s="35"/>
      <c r="CN82" s="35"/>
      <c r="CO82" s="35"/>
      <c r="CP82" s="35"/>
      <c r="CQ82" s="35"/>
      <c r="CR82" s="35"/>
      <c r="CS82" s="35"/>
      <c r="CT82" s="35"/>
      <c r="CU82" s="35"/>
      <c r="CV82" s="35"/>
      <c r="CW82" s="35"/>
      <c r="CX82" s="35"/>
      <c r="CY82" s="35"/>
      <c r="CZ82" s="35"/>
      <c r="DA82" s="35"/>
      <c r="DB82" s="35"/>
      <c r="DC82" s="35"/>
      <c r="DD82" s="35"/>
      <c r="DE82" s="35"/>
      <c r="DF82" s="35"/>
      <c r="DG82" s="35"/>
      <c r="DH82" s="35"/>
      <c r="DI82" s="35"/>
      <c r="DJ82" s="35"/>
      <c r="DK82" s="35"/>
      <c r="DL82" s="35"/>
      <c r="DM82" s="35"/>
      <c r="DN82" s="35"/>
      <c r="DO82" s="35"/>
      <c r="DP82" s="35"/>
      <c r="DQ82" s="35"/>
      <c r="DR82" s="35"/>
      <c r="DS82" s="35"/>
      <c r="DT82" s="35"/>
      <c r="DU82" s="35"/>
      <c r="DV82" s="35"/>
      <c r="DW82" s="35"/>
      <c r="DX82" s="35"/>
      <c r="DY82" s="35"/>
      <c r="DZ82" s="35"/>
      <c r="EA82" s="35"/>
      <c r="EB82" s="35"/>
      <c r="EC82" s="35"/>
      <c r="ED82" s="35"/>
      <c r="EE82" s="35"/>
      <c r="EF82" s="35"/>
      <c r="EG82" s="35"/>
      <c r="EH82" s="35"/>
      <c r="EI82" s="35"/>
      <c r="EJ82" s="35"/>
      <c r="EK82" s="35"/>
      <c r="EL82" s="35"/>
    </row>
    <row r="83" spans="2:142" ht="15.75" thickBot="1">
      <c r="B83" s="11"/>
      <c r="C83" s="12" t="s">
        <v>35</v>
      </c>
      <c r="D83" s="13"/>
      <c r="E83" s="114">
        <f t="shared" ref="E83:Z83" si="53">E5</f>
        <v>36893</v>
      </c>
      <c r="F83" s="114">
        <f t="shared" si="53"/>
        <v>36894</v>
      </c>
      <c r="G83" s="114">
        <f t="shared" si="53"/>
        <v>36895</v>
      </c>
      <c r="H83" s="114">
        <f t="shared" si="53"/>
        <v>36896</v>
      </c>
      <c r="I83" s="114">
        <f t="shared" si="53"/>
        <v>36899</v>
      </c>
      <c r="J83" s="114">
        <f t="shared" si="53"/>
        <v>36900</v>
      </c>
      <c r="K83" s="114">
        <f t="shared" si="53"/>
        <v>36901</v>
      </c>
      <c r="L83" s="114">
        <f t="shared" si="53"/>
        <v>36902</v>
      </c>
      <c r="M83" s="114">
        <f t="shared" si="53"/>
        <v>36903</v>
      </c>
      <c r="N83" s="114">
        <f t="shared" si="53"/>
        <v>36907</v>
      </c>
      <c r="O83" s="114">
        <f t="shared" si="53"/>
        <v>36908</v>
      </c>
      <c r="P83" s="114">
        <f t="shared" si="53"/>
        <v>36909</v>
      </c>
      <c r="Q83" s="114">
        <f t="shared" si="53"/>
        <v>36910</v>
      </c>
      <c r="R83" s="114">
        <f t="shared" si="53"/>
        <v>36913</v>
      </c>
      <c r="S83" s="114">
        <f t="shared" si="53"/>
        <v>36914</v>
      </c>
      <c r="T83" s="114">
        <f t="shared" si="53"/>
        <v>36915</v>
      </c>
      <c r="U83" s="114">
        <f t="shared" si="53"/>
        <v>36916</v>
      </c>
      <c r="V83" s="114">
        <f t="shared" si="53"/>
        <v>36917</v>
      </c>
      <c r="W83" s="114">
        <f t="shared" si="53"/>
        <v>36920</v>
      </c>
      <c r="X83" s="114">
        <f t="shared" si="53"/>
        <v>36921</v>
      </c>
      <c r="Y83" s="115">
        <f t="shared" si="53"/>
        <v>36922</v>
      </c>
      <c r="Z83" s="140" t="str">
        <f t="shared" si="53"/>
        <v>Jan MTD</v>
      </c>
      <c r="AA83" s="144"/>
      <c r="AB83" s="168">
        <f t="shared" ref="AB83:AU83" si="54">AB5</f>
        <v>36923</v>
      </c>
      <c r="AC83" s="114">
        <f t="shared" si="54"/>
        <v>36924</v>
      </c>
      <c r="AD83" s="114">
        <f t="shared" si="54"/>
        <v>36927</v>
      </c>
      <c r="AE83" s="114">
        <f t="shared" si="54"/>
        <v>36928</v>
      </c>
      <c r="AF83" s="114">
        <f t="shared" si="54"/>
        <v>36929</v>
      </c>
      <c r="AG83" s="114">
        <f t="shared" si="54"/>
        <v>36930</v>
      </c>
      <c r="AH83" s="114">
        <f t="shared" si="54"/>
        <v>36931</v>
      </c>
      <c r="AI83" s="114">
        <f t="shared" si="54"/>
        <v>36934</v>
      </c>
      <c r="AJ83" s="114">
        <f t="shared" si="54"/>
        <v>36935</v>
      </c>
      <c r="AK83" s="114">
        <f t="shared" si="54"/>
        <v>36936</v>
      </c>
      <c r="AL83" s="114">
        <f t="shared" si="54"/>
        <v>36937</v>
      </c>
      <c r="AM83" s="114">
        <f t="shared" si="54"/>
        <v>36938</v>
      </c>
      <c r="AN83" s="114">
        <f t="shared" si="54"/>
        <v>36942</v>
      </c>
      <c r="AO83" s="114">
        <f t="shared" si="54"/>
        <v>36943</v>
      </c>
      <c r="AP83" s="114">
        <f t="shared" si="54"/>
        <v>36944</v>
      </c>
      <c r="AQ83" s="114">
        <f t="shared" si="54"/>
        <v>36945</v>
      </c>
      <c r="AR83" s="114">
        <f t="shared" si="54"/>
        <v>36948</v>
      </c>
      <c r="AS83" s="114">
        <f t="shared" si="54"/>
        <v>36949</v>
      </c>
      <c r="AT83" s="114">
        <f t="shared" si="54"/>
        <v>36950</v>
      </c>
      <c r="AU83" s="140" t="str">
        <f t="shared" si="54"/>
        <v>Feb MTD</v>
      </c>
      <c r="AV83" s="144"/>
      <c r="AW83" s="168">
        <f t="shared" ref="AW83:BD83" si="55">AW5</f>
        <v>36951</v>
      </c>
      <c r="AX83" s="114">
        <f t="shared" si="55"/>
        <v>36952</v>
      </c>
      <c r="AY83" s="114">
        <f t="shared" si="55"/>
        <v>36955</v>
      </c>
      <c r="AZ83" s="114">
        <f t="shared" si="55"/>
        <v>36956</v>
      </c>
      <c r="BA83" s="114">
        <f t="shared" si="55"/>
        <v>36957</v>
      </c>
      <c r="BB83" s="114">
        <f t="shared" si="55"/>
        <v>36958</v>
      </c>
      <c r="BC83" s="114">
        <f t="shared" si="55"/>
        <v>36959</v>
      </c>
      <c r="BD83" s="114">
        <f t="shared" si="55"/>
        <v>36962</v>
      </c>
      <c r="BE83" s="114">
        <f t="shared" ref="BE83:CX83" si="56">BE5</f>
        <v>36963</v>
      </c>
      <c r="BF83" s="114">
        <f>BF5</f>
        <v>36964</v>
      </c>
      <c r="BG83" s="114">
        <f>BG5</f>
        <v>36965</v>
      </c>
      <c r="BH83" s="114">
        <f t="shared" si="56"/>
        <v>36966</v>
      </c>
      <c r="BI83" s="114">
        <f>BI5</f>
        <v>36969</v>
      </c>
      <c r="BJ83" s="114">
        <f>BJ5</f>
        <v>36970</v>
      </c>
      <c r="BK83" s="114">
        <f t="shared" si="56"/>
        <v>36971</v>
      </c>
      <c r="BL83" s="114">
        <f t="shared" si="56"/>
        <v>36972</v>
      </c>
      <c r="BM83" s="114">
        <f t="shared" si="56"/>
        <v>36973</v>
      </c>
      <c r="BN83" s="114">
        <f t="shared" si="56"/>
        <v>36976</v>
      </c>
      <c r="BO83" s="114">
        <f t="shared" si="56"/>
        <v>36977</v>
      </c>
      <c r="BP83" s="114">
        <f t="shared" si="56"/>
        <v>36978</v>
      </c>
      <c r="BQ83" s="114">
        <f t="shared" si="56"/>
        <v>36979</v>
      </c>
      <c r="BR83" s="114">
        <f t="shared" si="56"/>
        <v>36980</v>
      </c>
      <c r="BS83" s="140" t="str">
        <f t="shared" si="56"/>
        <v>Mar MTD</v>
      </c>
      <c r="BT83" s="144"/>
      <c r="BU83" s="168">
        <f t="shared" si="56"/>
        <v>36983</v>
      </c>
      <c r="BV83" s="114">
        <f t="shared" si="56"/>
        <v>36984</v>
      </c>
      <c r="BW83" s="114">
        <f t="shared" si="56"/>
        <v>36985</v>
      </c>
      <c r="BX83" s="114">
        <f t="shared" si="56"/>
        <v>36986</v>
      </c>
      <c r="BY83" s="114">
        <f t="shared" si="56"/>
        <v>36987</v>
      </c>
      <c r="BZ83" s="114">
        <f t="shared" si="56"/>
        <v>36990</v>
      </c>
      <c r="CA83" s="114">
        <f>CA5</f>
        <v>36991</v>
      </c>
      <c r="CB83" s="114">
        <f>CB5</f>
        <v>36992</v>
      </c>
      <c r="CC83" s="114">
        <f>CC5</f>
        <v>36993</v>
      </c>
      <c r="CD83" s="114">
        <f t="shared" si="56"/>
        <v>36997</v>
      </c>
      <c r="CE83" s="114">
        <f t="shared" si="56"/>
        <v>36998</v>
      </c>
      <c r="CF83" s="114">
        <f t="shared" si="56"/>
        <v>36999</v>
      </c>
      <c r="CG83" s="114">
        <f t="shared" si="56"/>
        <v>37000</v>
      </c>
      <c r="CH83" s="114">
        <f t="shared" si="56"/>
        <v>37001</v>
      </c>
      <c r="CI83" s="114">
        <f t="shared" si="56"/>
        <v>37004</v>
      </c>
      <c r="CJ83" s="114">
        <f t="shared" si="56"/>
        <v>37005</v>
      </c>
      <c r="CK83" s="114">
        <f t="shared" si="56"/>
        <v>37006</v>
      </c>
      <c r="CL83" s="114">
        <f t="shared" si="56"/>
        <v>37007</v>
      </c>
      <c r="CM83" s="114">
        <f t="shared" si="56"/>
        <v>37008</v>
      </c>
      <c r="CN83" s="114">
        <f t="shared" si="56"/>
        <v>37011</v>
      </c>
      <c r="CO83" s="140" t="str">
        <f t="shared" si="56"/>
        <v>Apr MTD</v>
      </c>
      <c r="CP83" s="144"/>
      <c r="CQ83" s="168">
        <f t="shared" si="56"/>
        <v>37012</v>
      </c>
      <c r="CR83" s="114">
        <f t="shared" si="56"/>
        <v>37013</v>
      </c>
      <c r="CS83" s="114">
        <f t="shared" si="56"/>
        <v>37014</v>
      </c>
      <c r="CT83" s="114">
        <f t="shared" si="56"/>
        <v>37015</v>
      </c>
      <c r="CU83" s="114">
        <f t="shared" si="56"/>
        <v>37018</v>
      </c>
      <c r="CV83" s="114">
        <f t="shared" si="56"/>
        <v>37019</v>
      </c>
      <c r="CW83" s="114">
        <f t="shared" si="56"/>
        <v>37020</v>
      </c>
      <c r="CX83" s="114">
        <f t="shared" si="56"/>
        <v>37021</v>
      </c>
      <c r="CY83" s="114">
        <f t="shared" ref="CY83:DL83" si="57">CY5</f>
        <v>37022</v>
      </c>
      <c r="CZ83" s="114">
        <f t="shared" si="57"/>
        <v>37025</v>
      </c>
      <c r="DA83" s="114">
        <f t="shared" si="57"/>
        <v>37026</v>
      </c>
      <c r="DB83" s="114">
        <f t="shared" si="57"/>
        <v>37027</v>
      </c>
      <c r="DC83" s="114">
        <f t="shared" si="57"/>
        <v>37028</v>
      </c>
      <c r="DD83" s="114">
        <f t="shared" si="57"/>
        <v>37029</v>
      </c>
      <c r="DE83" s="114">
        <f t="shared" si="57"/>
        <v>37032</v>
      </c>
      <c r="DF83" s="114">
        <f t="shared" si="57"/>
        <v>37033</v>
      </c>
      <c r="DG83" s="114">
        <f t="shared" si="57"/>
        <v>37034</v>
      </c>
      <c r="DH83" s="114">
        <f t="shared" si="57"/>
        <v>37035</v>
      </c>
      <c r="DI83" s="114">
        <f t="shared" si="57"/>
        <v>37036</v>
      </c>
      <c r="DJ83" s="114">
        <f t="shared" si="57"/>
        <v>37040</v>
      </c>
      <c r="DK83" s="114">
        <f t="shared" si="57"/>
        <v>37041</v>
      </c>
      <c r="DL83" s="114">
        <f t="shared" si="57"/>
        <v>37042</v>
      </c>
      <c r="DM83" s="140" t="str">
        <f>DM5</f>
        <v>May MTD</v>
      </c>
      <c r="DN83" s="144"/>
      <c r="DO83" s="168">
        <f t="shared" ref="DO83:EJ83" si="58">DO5</f>
        <v>37043</v>
      </c>
      <c r="DP83" s="114">
        <f t="shared" si="58"/>
        <v>37046</v>
      </c>
      <c r="DQ83" s="114">
        <f t="shared" si="58"/>
        <v>37047</v>
      </c>
      <c r="DR83" s="114">
        <f t="shared" si="58"/>
        <v>37048</v>
      </c>
      <c r="DS83" s="114">
        <f t="shared" si="58"/>
        <v>37049</v>
      </c>
      <c r="DT83" s="114">
        <f t="shared" si="58"/>
        <v>37050</v>
      </c>
      <c r="DU83" s="114">
        <f t="shared" si="58"/>
        <v>37053</v>
      </c>
      <c r="DV83" s="114">
        <f t="shared" si="58"/>
        <v>37054</v>
      </c>
      <c r="DW83" s="114">
        <f t="shared" si="58"/>
        <v>37055</v>
      </c>
      <c r="DX83" s="114">
        <f t="shared" si="58"/>
        <v>37056</v>
      </c>
      <c r="DY83" s="114">
        <f t="shared" si="58"/>
        <v>37057</v>
      </c>
      <c r="DZ83" s="114">
        <f t="shared" si="58"/>
        <v>37060</v>
      </c>
      <c r="EA83" s="114">
        <f t="shared" si="58"/>
        <v>37061</v>
      </c>
      <c r="EB83" s="114">
        <f t="shared" si="58"/>
        <v>37062</v>
      </c>
      <c r="EC83" s="114">
        <f t="shared" si="58"/>
        <v>37063</v>
      </c>
      <c r="ED83" s="114">
        <f t="shared" si="58"/>
        <v>37064</v>
      </c>
      <c r="EE83" s="114">
        <f t="shared" si="58"/>
        <v>37067</v>
      </c>
      <c r="EF83" s="114">
        <f t="shared" si="58"/>
        <v>37068</v>
      </c>
      <c r="EG83" s="114">
        <f t="shared" si="58"/>
        <v>37069</v>
      </c>
      <c r="EH83" s="114">
        <f t="shared" si="58"/>
        <v>37070</v>
      </c>
      <c r="EI83" s="115">
        <f t="shared" si="58"/>
        <v>37071</v>
      </c>
      <c r="EJ83" s="140" t="str">
        <f t="shared" si="58"/>
        <v>Jun MTD</v>
      </c>
      <c r="EK83" s="144"/>
      <c r="EL83" s="140" t="str">
        <f>EL5</f>
        <v>YTD</v>
      </c>
    </row>
    <row r="84" spans="2:142" ht="15">
      <c r="B84" s="68" t="s">
        <v>13</v>
      </c>
      <c r="C84" s="15" t="s">
        <v>22</v>
      </c>
      <c r="D84" s="63"/>
      <c r="E84" s="122">
        <v>9595.7530731000024</v>
      </c>
      <c r="F84" s="122">
        <v>-3538.2449830000032</v>
      </c>
      <c r="G84" s="122">
        <v>-1167.1603577000049</v>
      </c>
      <c r="H84" s="122">
        <v>2031.2764301999989</v>
      </c>
      <c r="I84" s="122">
        <v>-622.38008850000028</v>
      </c>
      <c r="J84" s="122">
        <v>104.96137229999843</v>
      </c>
      <c r="K84" s="122">
        <v>-11091.634815500001</v>
      </c>
      <c r="L84" s="122">
        <v>-2541.5132363999969</v>
      </c>
      <c r="M84" s="122">
        <v>-5351.9189227999996</v>
      </c>
      <c r="N84" s="122">
        <v>-1564.4456731000025</v>
      </c>
      <c r="O84" s="122">
        <v>917.52181830000598</v>
      </c>
      <c r="P84" s="122">
        <v>8842.9069828999982</v>
      </c>
      <c r="Q84" s="122">
        <v>15721.050910999998</v>
      </c>
      <c r="R84" s="122">
        <v>1396.5295745999947</v>
      </c>
      <c r="S84" s="122">
        <v>-2124.266531199999</v>
      </c>
      <c r="T84" s="122">
        <v>2834.8436066999993</v>
      </c>
      <c r="U84" s="122">
        <v>-6827.7914268000004</v>
      </c>
      <c r="V84" s="122">
        <v>-3150.1474079</v>
      </c>
      <c r="W84" s="122">
        <v>-5836.2907525000001</v>
      </c>
      <c r="X84" s="122">
        <v>-1029.2300136999997</v>
      </c>
      <c r="Y84" s="132">
        <v>12849.1917371</v>
      </c>
      <c r="Z84" s="157">
        <f t="shared" ref="Z84:Z98" si="59">SUM(E84:Y84)</f>
        <v>9449.0112970999871</v>
      </c>
      <c r="AA84" s="166"/>
      <c r="AB84" s="179">
        <v>-1474.7739459000018</v>
      </c>
      <c r="AC84" s="122">
        <v>669.26608920000194</v>
      </c>
      <c r="AD84" s="122">
        <v>-636.75262340000063</v>
      </c>
      <c r="AE84" s="122">
        <v>-2975.3340543999998</v>
      </c>
      <c r="AF84" s="122">
        <v>3930.4190335999992</v>
      </c>
      <c r="AG84" s="122">
        <v>-3376.3910643000008</v>
      </c>
      <c r="AH84" s="122">
        <v>-5943.294915200001</v>
      </c>
      <c r="AI84" s="122">
        <v>-9762.0819587000005</v>
      </c>
      <c r="AJ84" s="122">
        <v>-2761.8738106000001</v>
      </c>
      <c r="AK84" s="122">
        <v>2014.0895366999978</v>
      </c>
      <c r="AL84" s="122">
        <v>1237.4201127999991</v>
      </c>
      <c r="AM84" s="122">
        <v>2821.1623241999996</v>
      </c>
      <c r="AN84" s="122">
        <v>1200.4751347999984</v>
      </c>
      <c r="AO84" s="122">
        <v>339.26746330000037</v>
      </c>
      <c r="AP84" s="122">
        <v>976.14507249999861</v>
      </c>
      <c r="AQ84" s="122">
        <v>-292.72362989999897</v>
      </c>
      <c r="AR84" s="122">
        <v>998.93084399999975</v>
      </c>
      <c r="AS84" s="122">
        <v>1417.6307304999996</v>
      </c>
      <c r="AT84" s="122">
        <v>-9075.5330428999987</v>
      </c>
      <c r="AU84" s="157">
        <f t="shared" ref="AU84:AU98" si="60">SUM(AB84:AT84)</f>
        <v>-20693.952703700012</v>
      </c>
      <c r="AV84" s="166"/>
      <c r="AW84" s="179">
        <v>-12243.450139799999</v>
      </c>
      <c r="AX84" s="122">
        <v>-4490.0632606999998</v>
      </c>
      <c r="AY84" s="122">
        <v>-7997.0777542000005</v>
      </c>
      <c r="AZ84" s="122">
        <v>9093.1651206999995</v>
      </c>
      <c r="BA84" s="122">
        <v>12491.895617699998</v>
      </c>
      <c r="BB84" s="122">
        <v>-1807.3794238999994</v>
      </c>
      <c r="BC84" s="122">
        <v>-2064.2719436999992</v>
      </c>
      <c r="BD84" s="122">
        <v>2532.6453501999999</v>
      </c>
      <c r="BE84" s="122">
        <v>1278.3937954000003</v>
      </c>
      <c r="BF84" s="122">
        <v>288.35022170000013</v>
      </c>
      <c r="BG84" s="122">
        <v>-1954.2275506000008</v>
      </c>
      <c r="BH84" s="122">
        <v>99.209310699998611</v>
      </c>
      <c r="BI84" s="122">
        <v>1034.2980532000001</v>
      </c>
      <c r="BJ84" s="122">
        <v>4246.0422298000003</v>
      </c>
      <c r="BK84" s="122">
        <v>1918.7047786999999</v>
      </c>
      <c r="BL84" s="122">
        <v>1370.1534483999992</v>
      </c>
      <c r="BM84" s="122">
        <v>1099.6445853999992</v>
      </c>
      <c r="BN84" s="122">
        <v>2184.6053089999973</v>
      </c>
      <c r="BO84" s="122">
        <v>-2024.4297489000016</v>
      </c>
      <c r="BP84" s="122">
        <v>-793.11376670000118</v>
      </c>
      <c r="BQ84" s="122">
        <v>11448.450564300001</v>
      </c>
      <c r="BR84" s="122">
        <v>386.7895640000043</v>
      </c>
      <c r="BS84" s="157">
        <f t="shared" ref="BS84:BS98" si="61">SUM(AW84:BR84)</f>
        <v>16098.334360699997</v>
      </c>
      <c r="BT84" s="166"/>
      <c r="BU84" s="179">
        <v>2844.919499300001</v>
      </c>
      <c r="BV84" s="122">
        <v>-12775.486575999999</v>
      </c>
      <c r="BW84" s="122">
        <v>-528.35998370000027</v>
      </c>
      <c r="BX84" s="122">
        <v>-5520.6725410999998</v>
      </c>
      <c r="BY84" s="122">
        <v>3944.210088100001</v>
      </c>
      <c r="BZ84" s="122">
        <v>7908.4030567000018</v>
      </c>
      <c r="CA84" s="122">
        <v>-341.42237410000251</v>
      </c>
      <c r="CB84" s="122">
        <v>-336.72443520000155</v>
      </c>
      <c r="CC84" s="122">
        <v>330.41940639999979</v>
      </c>
      <c r="CD84" s="122">
        <v>2658.9744675000024</v>
      </c>
      <c r="CE84" s="122">
        <v>4123.5334601999994</v>
      </c>
      <c r="CF84" s="122">
        <v>1459.8682211999992</v>
      </c>
      <c r="CG84" s="132">
        <v>3038.3357191999994</v>
      </c>
      <c r="CH84" s="132">
        <v>316.04061079999957</v>
      </c>
      <c r="CI84" s="132">
        <v>-1514.5997406999991</v>
      </c>
      <c r="CJ84" s="132">
        <v>1754.2197300999999</v>
      </c>
      <c r="CK84" s="132">
        <v>2324.4254539999993</v>
      </c>
      <c r="CL84" s="132">
        <v>-1493.3388120999998</v>
      </c>
      <c r="CM84" s="132">
        <v>-897.41529770000045</v>
      </c>
      <c r="CN84" s="132">
        <v>-62.870924099999868</v>
      </c>
      <c r="CO84" s="157">
        <f t="shared" ref="CO84:CO98" si="62">SUM(BU84:CN84)</f>
        <v>7232.4590288000009</v>
      </c>
      <c r="CP84" s="166"/>
      <c r="CQ84" s="179">
        <v>1248.4741972000002</v>
      </c>
      <c r="CR84" s="132">
        <v>608.46933689999992</v>
      </c>
      <c r="CS84" s="132">
        <v>1264.7814515999999</v>
      </c>
      <c r="CT84" s="132">
        <v>2504.9416175000001</v>
      </c>
      <c r="CU84" s="132">
        <v>3136.6577771000002</v>
      </c>
      <c r="CV84" s="132">
        <v>453.17382940000067</v>
      </c>
      <c r="CW84" s="132">
        <v>3143.7821304999998</v>
      </c>
      <c r="CX84" s="132">
        <v>835.61925170000075</v>
      </c>
      <c r="CY84" s="132">
        <v>-364.79883810000501</v>
      </c>
      <c r="CZ84" s="132">
        <v>-1372.6934254999999</v>
      </c>
      <c r="DA84" s="132">
        <v>-55.47433589999882</v>
      </c>
      <c r="DB84" s="132">
        <v>3051.5201066999998</v>
      </c>
      <c r="DC84" s="132">
        <v>1777.4858985999992</v>
      </c>
      <c r="DD84" s="132">
        <v>248.37544660000091</v>
      </c>
      <c r="DE84" s="132">
        <v>2343.2548442000002</v>
      </c>
      <c r="DF84" s="132">
        <v>-1306.8842516</v>
      </c>
      <c r="DG84" s="132">
        <v>-6.0148701999996774</v>
      </c>
      <c r="DH84" s="132">
        <v>574.26250999999957</v>
      </c>
      <c r="DI84" s="132">
        <v>526.67842939999878</v>
      </c>
      <c r="DJ84" s="132">
        <v>2128.3344597</v>
      </c>
      <c r="DK84" s="132">
        <v>459.79963619999978</v>
      </c>
      <c r="DL84" s="132">
        <v>33207.573160000007</v>
      </c>
      <c r="DM84" s="157">
        <f t="shared" ref="DM84:DM98" si="63">SUM(CQ84:DL84)</f>
        <v>54407.318362000005</v>
      </c>
      <c r="DN84" s="166"/>
      <c r="DO84" s="193">
        <v>-15642.5308019</v>
      </c>
      <c r="DP84" s="166">
        <v>5343.2549471000002</v>
      </c>
      <c r="DQ84" s="166">
        <v>14237.8176389</v>
      </c>
      <c r="DR84" s="166">
        <v>37976.434718500001</v>
      </c>
      <c r="DS84" s="166">
        <v>14342.685898200003</v>
      </c>
      <c r="DT84" s="166">
        <v>-21784.180465899994</v>
      </c>
      <c r="DU84" s="166">
        <v>-8536.4058805000004</v>
      </c>
      <c r="DV84" s="166">
        <v>-12986.099701500001</v>
      </c>
      <c r="DW84" s="166">
        <v>17849.921845499997</v>
      </c>
      <c r="DX84" s="166">
        <v>1098.5773052999994</v>
      </c>
      <c r="DY84" s="166">
        <v>-960.59968129999879</v>
      </c>
      <c r="DZ84" s="166">
        <v>-8971.0878142000001</v>
      </c>
      <c r="EA84" s="166">
        <v>16726.387094499991</v>
      </c>
      <c r="EB84" s="166">
        <v>4973.9482481999958</v>
      </c>
      <c r="EC84" s="166">
        <v>8940.9203947000024</v>
      </c>
      <c r="ED84" s="166">
        <v>2273.4596473999973</v>
      </c>
      <c r="EE84" s="166">
        <v>20451.327822599997</v>
      </c>
      <c r="EF84" s="166">
        <v>-1183.5409604000038</v>
      </c>
      <c r="EG84" s="166">
        <v>-3345.5839003000046</v>
      </c>
      <c r="EH84" s="166">
        <v>-2744.7705983999981</v>
      </c>
      <c r="EI84" s="166">
        <v>452.14474419999686</v>
      </c>
      <c r="EJ84" s="157">
        <v>68512.080500699987</v>
      </c>
      <c r="EK84" s="166"/>
      <c r="EL84" s="157">
        <f>Z84+AU84+BS84+CO84+DM84+EJ84</f>
        <v>135005.25084559998</v>
      </c>
    </row>
    <row r="85" spans="2:142" ht="15">
      <c r="B85" s="37" t="s">
        <v>86</v>
      </c>
      <c r="C85" s="38" t="s">
        <v>87</v>
      </c>
      <c r="D85" s="44"/>
      <c r="E85" s="45">
        <v>910.11342699999989</v>
      </c>
      <c r="F85" s="45">
        <v>-2875.3222790000004</v>
      </c>
      <c r="G85" s="45">
        <v>-1579.1811236000053</v>
      </c>
      <c r="H85" s="45">
        <v>6032.616896699994</v>
      </c>
      <c r="I85" s="45">
        <v>-7750.7794743000104</v>
      </c>
      <c r="J85" s="45">
        <v>-2974.0410467999995</v>
      </c>
      <c r="K85" s="45">
        <v>-1819.0831505999943</v>
      </c>
      <c r="L85" s="45">
        <v>848.90047089999825</v>
      </c>
      <c r="M85" s="45">
        <v>-3783.2813161999998</v>
      </c>
      <c r="N85" s="45">
        <v>5077.6640083000002</v>
      </c>
      <c r="O85" s="45">
        <v>6581.7710906000011</v>
      </c>
      <c r="P85" s="45">
        <v>9990.1054331000014</v>
      </c>
      <c r="Q85" s="45">
        <v>15258.929257700001</v>
      </c>
      <c r="R85" s="45">
        <v>-2156.0735337999927</v>
      </c>
      <c r="S85" s="45">
        <v>-2830.1998608000008</v>
      </c>
      <c r="T85" s="45">
        <v>1109.3539698999998</v>
      </c>
      <c r="U85" s="45">
        <v>-3695.186528299997</v>
      </c>
      <c r="V85" s="45">
        <v>-2428.322632700007</v>
      </c>
      <c r="W85" s="45">
        <v>-2171.5481620999899</v>
      </c>
      <c r="X85" s="45">
        <v>-856.7269138999975</v>
      </c>
      <c r="Y85" s="40">
        <v>9455.7479655999887</v>
      </c>
      <c r="Z85" s="152">
        <f t="shared" si="59"/>
        <v>20345.45649769999</v>
      </c>
      <c r="AA85" s="148"/>
      <c r="AB85" s="173">
        <v>2054.9306090999949</v>
      </c>
      <c r="AC85" s="45">
        <v>-2601.7396554000038</v>
      </c>
      <c r="AD85" s="45">
        <v>-95.959046600000875</v>
      </c>
      <c r="AE85" s="45">
        <v>-2349.8344899999988</v>
      </c>
      <c r="AF85" s="45">
        <v>600.29350729999749</v>
      </c>
      <c r="AG85" s="45">
        <v>-352.26405080000058</v>
      </c>
      <c r="AH85" s="45">
        <v>-831.05209410000009</v>
      </c>
      <c r="AI85" s="45">
        <v>2150.7509456999974</v>
      </c>
      <c r="AJ85" s="45">
        <v>1704.9549463000074</v>
      </c>
      <c r="AK85" s="45">
        <v>1339.9404897000156</v>
      </c>
      <c r="AL85" s="45">
        <v>1743.7637100999996</v>
      </c>
      <c r="AM85" s="45">
        <v>1270.3918604</v>
      </c>
      <c r="AN85" s="45">
        <v>1784.5832846000085</v>
      </c>
      <c r="AO85" s="45">
        <v>2241.1227495000003</v>
      </c>
      <c r="AP85" s="45">
        <v>-354.73118940000211</v>
      </c>
      <c r="AQ85" s="45">
        <v>-154.80962639999922</v>
      </c>
      <c r="AR85" s="45">
        <v>709.94333829999437</v>
      </c>
      <c r="AS85" s="45">
        <v>-1135.6271563999969</v>
      </c>
      <c r="AT85" s="45">
        <v>-490.77919660000452</v>
      </c>
      <c r="AU85" s="152">
        <f t="shared" si="60"/>
        <v>7233.8789353000084</v>
      </c>
      <c r="AV85" s="148"/>
      <c r="AW85" s="173">
        <v>1772.2044345999934</v>
      </c>
      <c r="AX85" s="45">
        <v>533.69927250001126</v>
      </c>
      <c r="AY85" s="45">
        <v>2222.1580468000107</v>
      </c>
      <c r="AZ85" s="45">
        <v>-73.90546089999097</v>
      </c>
      <c r="BA85" s="45">
        <v>-2100.5840902000004</v>
      </c>
      <c r="BB85" s="45">
        <v>458.70508250000256</v>
      </c>
      <c r="BC85" s="45">
        <v>3558.0826944999963</v>
      </c>
      <c r="BD85" s="45">
        <v>478.01385999999985</v>
      </c>
      <c r="BE85" s="45">
        <v>-2313.7558166000003</v>
      </c>
      <c r="BF85" s="45">
        <v>-391.1203902000027</v>
      </c>
      <c r="BG85" s="45">
        <v>1343.4551540000002</v>
      </c>
      <c r="BH85" s="45">
        <v>891.70065220000049</v>
      </c>
      <c r="BI85" s="45">
        <v>3510.6752070000002</v>
      </c>
      <c r="BJ85" s="45">
        <v>5300.1557278</v>
      </c>
      <c r="BK85" s="45">
        <v>1566.2072461000005</v>
      </c>
      <c r="BL85" s="45">
        <v>1431.37510860001</v>
      </c>
      <c r="BM85" s="45">
        <v>2608.2062535999958</v>
      </c>
      <c r="BN85" s="45">
        <v>5062.7577395999842</v>
      </c>
      <c r="BO85" s="45">
        <v>8457.2962763000014</v>
      </c>
      <c r="BP85" s="45">
        <v>4848.7249036000012</v>
      </c>
      <c r="BQ85" s="45">
        <v>2705.3909284999972</v>
      </c>
      <c r="BR85" s="45">
        <v>3160.8493695000102</v>
      </c>
      <c r="BS85" s="152">
        <f t="shared" si="61"/>
        <v>45030.292199800017</v>
      </c>
      <c r="BT85" s="148"/>
      <c r="BU85" s="173">
        <v>12171.429317799999</v>
      </c>
      <c r="BV85" s="45">
        <v>-6145.0962869999976</v>
      </c>
      <c r="BW85" s="45">
        <v>5149.9695867000037</v>
      </c>
      <c r="BX85" s="45">
        <v>3782.6995495000106</v>
      </c>
      <c r="BY85" s="45">
        <v>-1770.008960900002</v>
      </c>
      <c r="BZ85" s="45">
        <v>-809.02065890000313</v>
      </c>
      <c r="CA85" s="45">
        <v>1593.1985462999962</v>
      </c>
      <c r="CB85" s="45">
        <v>-4203.1739481000041</v>
      </c>
      <c r="CC85" s="45">
        <v>-4208.932722100003</v>
      </c>
      <c r="CD85" s="45">
        <v>69.694732799997695</v>
      </c>
      <c r="CE85" s="45">
        <v>-1427.8551230999963</v>
      </c>
      <c r="CF85" s="45">
        <v>4118.7272947000047</v>
      </c>
      <c r="CG85" s="40">
        <v>2002.009015400012</v>
      </c>
      <c r="CH85" s="40">
        <v>-1357.9549772000025</v>
      </c>
      <c r="CI85" s="40">
        <v>1240.3580941999967</v>
      </c>
      <c r="CJ85" s="40">
        <v>-2377.8434149999971</v>
      </c>
      <c r="CK85" s="40">
        <v>-7512.8934652999988</v>
      </c>
      <c r="CL85" s="40">
        <v>3143.0248083999968</v>
      </c>
      <c r="CM85" s="40">
        <v>5261.5158107999969</v>
      </c>
      <c r="CN85" s="40">
        <v>-2316.9990183999871</v>
      </c>
      <c r="CO85" s="152">
        <f t="shared" si="62"/>
        <v>6402.84818060002</v>
      </c>
      <c r="CP85" s="148"/>
      <c r="CQ85" s="173">
        <v>-1492.0316163000016</v>
      </c>
      <c r="CR85" s="40">
        <v>-324.51393630000177</v>
      </c>
      <c r="CS85" s="40">
        <v>-933.17995960000019</v>
      </c>
      <c r="CT85" s="40">
        <v>1033.128301899997</v>
      </c>
      <c r="CU85" s="40">
        <v>2039.2990781999936</v>
      </c>
      <c r="CV85" s="40">
        <v>-1781.2324295999995</v>
      </c>
      <c r="CW85" s="40">
        <v>494.5943480000027</v>
      </c>
      <c r="CX85" s="40">
        <v>-4367.4021858999913</v>
      </c>
      <c r="CY85" s="40">
        <v>-4871.0753605999917</v>
      </c>
      <c r="CZ85" s="40">
        <v>-86.563518799990675</v>
      </c>
      <c r="DA85" s="40">
        <v>2767.6782813999976</v>
      </c>
      <c r="DB85" s="40">
        <v>-1331.2493966999934</v>
      </c>
      <c r="DC85" s="40">
        <v>910.01706930000637</v>
      </c>
      <c r="DD85" s="40">
        <v>2653.0363069000059</v>
      </c>
      <c r="DE85" s="40">
        <v>2519.9850835000088</v>
      </c>
      <c r="DF85" s="40">
        <v>1492.167620599997</v>
      </c>
      <c r="DG85" s="40">
        <v>-5267.3375399999968</v>
      </c>
      <c r="DH85" s="40">
        <v>-216.20296769999757</v>
      </c>
      <c r="DI85" s="40">
        <v>-3565.8399143000083</v>
      </c>
      <c r="DJ85" s="40">
        <v>-6485.1645329999974</v>
      </c>
      <c r="DK85" s="40">
        <v>-1409.4644552000022</v>
      </c>
      <c r="DL85" s="40">
        <v>-830.06170880000195</v>
      </c>
      <c r="DM85" s="152">
        <f t="shared" si="63"/>
        <v>-19051.413432999969</v>
      </c>
      <c r="DN85" s="148"/>
      <c r="DO85" s="185">
        <v>-1000.4003831</v>
      </c>
      <c r="DP85" s="148">
        <v>196.55346059999542</v>
      </c>
      <c r="DQ85" s="148">
        <v>-2951.9473324999954</v>
      </c>
      <c r="DR85" s="148">
        <v>1499.2332453000042</v>
      </c>
      <c r="DS85" s="148">
        <v>4185.5482635999988</v>
      </c>
      <c r="DT85" s="148">
        <v>-2602.7687211000016</v>
      </c>
      <c r="DU85" s="148">
        <v>1380.8047226999961</v>
      </c>
      <c r="DV85" s="148">
        <v>-2261.8656261000001</v>
      </c>
      <c r="DW85" s="148">
        <v>2420.586304899999</v>
      </c>
      <c r="DX85" s="148">
        <v>-74.233450100006181</v>
      </c>
      <c r="DY85" s="148">
        <v>511.53117609999993</v>
      </c>
      <c r="DZ85" s="148">
        <v>-1431.6937857999999</v>
      </c>
      <c r="EA85" s="148">
        <v>2056.7320882000017</v>
      </c>
      <c r="EB85" s="148">
        <v>2853.836769899995</v>
      </c>
      <c r="EC85" s="148">
        <v>1457.2004078999994</v>
      </c>
      <c r="ED85" s="148">
        <v>106.43322760000241</v>
      </c>
      <c r="EE85" s="148">
        <v>4830.2037722000032</v>
      </c>
      <c r="EF85" s="148">
        <v>398.08058200000085</v>
      </c>
      <c r="EG85" s="148">
        <v>-1263.0759189999924</v>
      </c>
      <c r="EH85" s="148">
        <v>1677.6825070000002</v>
      </c>
      <c r="EI85" s="148">
        <v>551.99769579999816</v>
      </c>
      <c r="EJ85" s="152">
        <v>12540.439006099998</v>
      </c>
      <c r="EK85" s="148"/>
      <c r="EL85" s="152">
        <f>Z85+AU85+BS85+CO85+DM85+EJ85</f>
        <v>72501.50138650008</v>
      </c>
    </row>
    <row r="86" spans="2:142" ht="15">
      <c r="B86" s="37" t="s">
        <v>125</v>
      </c>
      <c r="C86" s="38" t="s">
        <v>124</v>
      </c>
      <c r="D86" s="44"/>
      <c r="E86" s="45"/>
      <c r="F86" s="45"/>
      <c r="G86" s="45"/>
      <c r="H86" s="45"/>
      <c r="I86" s="45"/>
      <c r="J86" s="45"/>
      <c r="K86" s="45"/>
      <c r="L86" s="45"/>
      <c r="M86" s="45"/>
      <c r="N86" s="45"/>
      <c r="O86" s="45">
        <v>0</v>
      </c>
      <c r="P86" s="45">
        <v>0</v>
      </c>
      <c r="Q86" s="45">
        <v>5.4450602999999997</v>
      </c>
      <c r="R86" s="45">
        <v>-65.038286599999978</v>
      </c>
      <c r="S86" s="45">
        <v>-479.6252829</v>
      </c>
      <c r="T86" s="45">
        <v>-24.291748399999971</v>
      </c>
      <c r="U86" s="45">
        <v>-199.2200191</v>
      </c>
      <c r="V86" s="45">
        <v>-131.59622560000003</v>
      </c>
      <c r="W86" s="45">
        <v>-21.753047999999989</v>
      </c>
      <c r="X86" s="45">
        <v>63.161795100000028</v>
      </c>
      <c r="Y86" s="40">
        <v>859.29987799999992</v>
      </c>
      <c r="Z86" s="152">
        <f t="shared" si="59"/>
        <v>6.3821228000000474</v>
      </c>
      <c r="AA86" s="148"/>
      <c r="AB86" s="173">
        <v>-134.82002520000003</v>
      </c>
      <c r="AC86" s="45">
        <v>-340.21678159999999</v>
      </c>
      <c r="AD86" s="45">
        <v>498.76538720000002</v>
      </c>
      <c r="AE86" s="45">
        <v>-10.719871099999988</v>
      </c>
      <c r="AF86" s="45">
        <v>-85.855848599999987</v>
      </c>
      <c r="AG86" s="45">
        <v>-164.93429040000001</v>
      </c>
      <c r="AH86" s="45">
        <v>286.50571159999998</v>
      </c>
      <c r="AI86" s="45">
        <v>1301.4998074</v>
      </c>
      <c r="AJ86" s="45">
        <v>976.29682520000028</v>
      </c>
      <c r="AK86" s="45">
        <v>-28.368642400000255</v>
      </c>
      <c r="AL86" s="45">
        <v>25.800185799999838</v>
      </c>
      <c r="AM86" s="45">
        <v>110.72171269999981</v>
      </c>
      <c r="AN86" s="45">
        <v>326.27737060000015</v>
      </c>
      <c r="AO86" s="45">
        <v>-63.82018579999982</v>
      </c>
      <c r="AP86" s="45">
        <v>-662.38549260000002</v>
      </c>
      <c r="AQ86" s="45">
        <v>-936.55715810000015</v>
      </c>
      <c r="AR86" s="45">
        <v>22.405678199999969</v>
      </c>
      <c r="AS86" s="45">
        <v>30.060579100000076</v>
      </c>
      <c r="AT86" s="45">
        <v>844.44240309999986</v>
      </c>
      <c r="AU86" s="152">
        <f t="shared" si="60"/>
        <v>1995.0973651000002</v>
      </c>
      <c r="AV86" s="148"/>
      <c r="AW86" s="173">
        <v>655.9550905000001</v>
      </c>
      <c r="AX86" s="45">
        <v>78.098944500000016</v>
      </c>
      <c r="AY86" s="45">
        <v>1205.7574892</v>
      </c>
      <c r="AZ86" s="45">
        <v>-792.52340319999985</v>
      </c>
      <c r="BA86" s="45">
        <v>-1795.3878684000001</v>
      </c>
      <c r="BB86" s="45">
        <v>-111.20819670000006</v>
      </c>
      <c r="BC86" s="45">
        <v>217.0448619</v>
      </c>
      <c r="BD86" s="45">
        <v>248.71539949999999</v>
      </c>
      <c r="BE86" s="45">
        <v>278.66174849999999</v>
      </c>
      <c r="BF86" s="45">
        <v>-58.963112000000002</v>
      </c>
      <c r="BG86" s="45">
        <v>-186.80307090000005</v>
      </c>
      <c r="BH86" s="45">
        <v>-88.866385600000001</v>
      </c>
      <c r="BI86" s="45">
        <v>-118.17093749999999</v>
      </c>
      <c r="BJ86" s="45">
        <v>276.20970560000006</v>
      </c>
      <c r="BK86" s="45">
        <v>53.538980299999999</v>
      </c>
      <c r="BL86" s="45">
        <v>-71.185192099999981</v>
      </c>
      <c r="BM86" s="45">
        <v>-40.575956000000005</v>
      </c>
      <c r="BN86" s="45">
        <v>228.8425378</v>
      </c>
      <c r="BO86" s="45">
        <v>406.38670009999998</v>
      </c>
      <c r="BP86" s="45">
        <v>-220.38513520000001</v>
      </c>
      <c r="BQ86" s="45">
        <v>602.2515377000002</v>
      </c>
      <c r="BR86" s="45">
        <v>59.116253099999966</v>
      </c>
      <c r="BS86" s="152">
        <f t="shared" si="61"/>
        <v>826.50999110000032</v>
      </c>
      <c r="BT86" s="148"/>
      <c r="BU86" s="173">
        <v>1850.0970629000001</v>
      </c>
      <c r="BV86" s="45">
        <v>942.08426709999992</v>
      </c>
      <c r="BW86" s="45">
        <v>101.47616720000022</v>
      </c>
      <c r="BX86" s="45">
        <v>467.75103080000014</v>
      </c>
      <c r="BY86" s="45">
        <v>-1066.3979705000002</v>
      </c>
      <c r="BZ86" s="45">
        <v>-2446.1346786999998</v>
      </c>
      <c r="CA86" s="45">
        <v>1360.5902390999997</v>
      </c>
      <c r="CB86" s="45">
        <v>-1183.2646855999999</v>
      </c>
      <c r="CC86" s="45">
        <v>-424.78129459999997</v>
      </c>
      <c r="CD86" s="45">
        <v>-104.85984640000004</v>
      </c>
      <c r="CE86" s="45">
        <v>-835.42074269999989</v>
      </c>
      <c r="CF86" s="45">
        <v>-151.2316646000001</v>
      </c>
      <c r="CG86" s="40">
        <v>79.297216900000024</v>
      </c>
      <c r="CH86" s="40">
        <v>-175.26879990000012</v>
      </c>
      <c r="CI86" s="40">
        <v>347.11166239999994</v>
      </c>
      <c r="CJ86" s="40">
        <v>-117.58623439999995</v>
      </c>
      <c r="CK86" s="40">
        <v>-776.88959959999988</v>
      </c>
      <c r="CL86" s="40">
        <v>408.94425090000004</v>
      </c>
      <c r="CM86" s="40">
        <v>-174.10611650000016</v>
      </c>
      <c r="CN86" s="40">
        <v>-269.21876599999996</v>
      </c>
      <c r="CO86" s="152">
        <f t="shared" si="62"/>
        <v>-2167.8085022</v>
      </c>
      <c r="CP86" s="148"/>
      <c r="CQ86" s="173">
        <v>-301.27435280000009</v>
      </c>
      <c r="CR86" s="40">
        <v>126.13302200000007</v>
      </c>
      <c r="CS86" s="40">
        <v>189.2544192</v>
      </c>
      <c r="CT86" s="40">
        <v>363.61087659999998</v>
      </c>
      <c r="CU86" s="40">
        <v>353.17221860000006</v>
      </c>
      <c r="CV86" s="40">
        <v>177.17008230000002</v>
      </c>
      <c r="CW86" s="40">
        <v>362.6034975</v>
      </c>
      <c r="CX86" s="40">
        <v>-35.720586900000008</v>
      </c>
      <c r="CY86" s="40">
        <v>-525.36758610000015</v>
      </c>
      <c r="CZ86" s="40">
        <v>-580.57577630000003</v>
      </c>
      <c r="DA86" s="40">
        <v>547.43709170000022</v>
      </c>
      <c r="DB86" s="40">
        <v>-36.668941099999984</v>
      </c>
      <c r="DC86" s="40">
        <v>463.12344490000004</v>
      </c>
      <c r="DD86" s="40">
        <v>1112.5318049999996</v>
      </c>
      <c r="DE86" s="40">
        <v>664.46566839999991</v>
      </c>
      <c r="DF86" s="40">
        <v>-102.26119599999981</v>
      </c>
      <c r="DG86" s="40">
        <v>-700.2598117</v>
      </c>
      <c r="DH86" s="40">
        <v>-773.19944059999989</v>
      </c>
      <c r="DI86" s="40">
        <v>474.63765060000009</v>
      </c>
      <c r="DJ86" s="40">
        <v>-1074.0451752000001</v>
      </c>
      <c r="DK86" s="40">
        <v>-465.95556660000022</v>
      </c>
      <c r="DL86" s="40">
        <v>-158.04675669999989</v>
      </c>
      <c r="DM86" s="152">
        <f t="shared" si="63"/>
        <v>80.76458679999979</v>
      </c>
      <c r="DN86" s="148"/>
      <c r="DO86" s="185">
        <v>942.54682129999992</v>
      </c>
      <c r="DP86" s="148">
        <v>-199.36129790000001</v>
      </c>
      <c r="DQ86" s="148">
        <v>-1599.5725055999999</v>
      </c>
      <c r="DR86" s="148">
        <v>-1474.2920217999999</v>
      </c>
      <c r="DS86" s="148">
        <v>-401.28879529999995</v>
      </c>
      <c r="DT86" s="148">
        <v>-348.46302549999996</v>
      </c>
      <c r="DU86" s="148">
        <v>-407.72325720000015</v>
      </c>
      <c r="DV86" s="148">
        <v>192.19230520000022</v>
      </c>
      <c r="DW86" s="148">
        <v>-206.69402110000004</v>
      </c>
      <c r="DX86" s="148">
        <v>52.087645900000112</v>
      </c>
      <c r="DY86" s="148">
        <v>-25.55634989999994</v>
      </c>
      <c r="DZ86" s="148">
        <v>-83.779093600000238</v>
      </c>
      <c r="EA86" s="148">
        <v>223.1158408999998</v>
      </c>
      <c r="EB86" s="148">
        <v>229.52633089999995</v>
      </c>
      <c r="EC86" s="148">
        <v>171.99955779999999</v>
      </c>
      <c r="ED86" s="148">
        <v>-41.550489000000212</v>
      </c>
      <c r="EE86" s="148">
        <v>132.35076530000006</v>
      </c>
      <c r="EF86" s="148">
        <v>-529.8588878999999</v>
      </c>
      <c r="EG86" s="148">
        <v>417.85539449999987</v>
      </c>
      <c r="EH86" s="148">
        <v>-967.83182310000029</v>
      </c>
      <c r="EI86" s="148">
        <v>-29.140385100000074</v>
      </c>
      <c r="EJ86" s="152">
        <v>-3953.4372912000003</v>
      </c>
      <c r="EK86" s="148"/>
      <c r="EL86" s="152">
        <f t="shared" ref="EL86:EL95" si="64">Z86+AU86+BS86+CO86+DM86+EJ86</f>
        <v>-3212.4917276000006</v>
      </c>
    </row>
    <row r="87" spans="2:142" ht="15">
      <c r="B87" s="37" t="s">
        <v>96</v>
      </c>
      <c r="C87" s="38" t="s">
        <v>26</v>
      </c>
      <c r="D87" s="44"/>
      <c r="E87" s="120">
        <v>9205.3823001099518</v>
      </c>
      <c r="F87" s="120">
        <v>-10374.588913559901</v>
      </c>
      <c r="G87" s="120">
        <v>-460.445195199713</v>
      </c>
      <c r="H87" s="120">
        <v>6984.1366084399442</v>
      </c>
      <c r="I87" s="120">
        <v>-59376.223760190034</v>
      </c>
      <c r="J87" s="120">
        <v>-10528.556826930062</v>
      </c>
      <c r="K87" s="120">
        <v>-21605.623818000091</v>
      </c>
      <c r="L87" s="120">
        <v>-10079.683338550136</v>
      </c>
      <c r="M87" s="120">
        <v>-14679.299337819959</v>
      </c>
      <c r="N87" s="120">
        <v>55725.278047810003</v>
      </c>
      <c r="O87" s="120">
        <v>1316.3286783994126</v>
      </c>
      <c r="P87" s="120">
        <v>15129.229557097224</v>
      </c>
      <c r="Q87" s="120">
        <v>32071.101386959836</v>
      </c>
      <c r="R87" s="120">
        <v>-12091.951171334544</v>
      </c>
      <c r="S87" s="120">
        <v>-10378.887912190929</v>
      </c>
      <c r="T87" s="120">
        <v>-4884.8404150936767</v>
      </c>
      <c r="U87" s="120">
        <v>-8969.7378836758035</v>
      </c>
      <c r="V87" s="120">
        <v>-6914.0578782094744</v>
      </c>
      <c r="W87" s="120">
        <v>-18612.265606137174</v>
      </c>
      <c r="X87" s="120">
        <v>7636.8317284418681</v>
      </c>
      <c r="Y87" s="42">
        <v>32470.323658135989</v>
      </c>
      <c r="Z87" s="153">
        <f t="shared" si="59"/>
        <v>-28417.55009149728</v>
      </c>
      <c r="AA87" s="23"/>
      <c r="AB87" s="178">
        <v>10034.795862589852</v>
      </c>
      <c r="AC87" s="120">
        <v>-1868.5414407900305</v>
      </c>
      <c r="AD87" s="120">
        <v>-6110.5985705896101</v>
      </c>
      <c r="AE87" s="120">
        <v>-8790.5282107401345</v>
      </c>
      <c r="AF87" s="120">
        <v>2062.394936359653</v>
      </c>
      <c r="AG87" s="120">
        <v>-8476.3489396002897</v>
      </c>
      <c r="AH87" s="120">
        <v>5204.623160066315</v>
      </c>
      <c r="AI87" s="120">
        <v>24739.960566789669</v>
      </c>
      <c r="AJ87" s="120">
        <v>41339.247539440978</v>
      </c>
      <c r="AK87" s="120">
        <v>5653.008916779896</v>
      </c>
      <c r="AL87" s="120">
        <v>-12033.931993380385</v>
      </c>
      <c r="AM87" s="120">
        <v>10089.617787390041</v>
      </c>
      <c r="AN87" s="120">
        <v>9857.1009178299246</v>
      </c>
      <c r="AO87" s="120">
        <v>7620.5672907010212</v>
      </c>
      <c r="AP87" s="120">
        <v>-35281.618520272765</v>
      </c>
      <c r="AQ87" s="120">
        <v>20450.244706730835</v>
      </c>
      <c r="AR87" s="120">
        <v>1151.0487474947215</v>
      </c>
      <c r="AS87" s="120">
        <v>7684.4308901608374</v>
      </c>
      <c r="AT87" s="120">
        <v>3003.7031733394588</v>
      </c>
      <c r="AU87" s="153">
        <f t="shared" si="60"/>
        <v>76329.176820299966</v>
      </c>
      <c r="AV87" s="23"/>
      <c r="AW87" s="178">
        <v>1041.9902990400917</v>
      </c>
      <c r="AX87" s="120">
        <v>3859.5930051995983</v>
      </c>
      <c r="AY87" s="120">
        <v>31337.350975346886</v>
      </c>
      <c r="AZ87" s="120">
        <v>-25151.077339753869</v>
      </c>
      <c r="BA87" s="120">
        <v>21275.054758819737</v>
      </c>
      <c r="BB87" s="120">
        <v>5611.5338499722875</v>
      </c>
      <c r="BC87" s="120">
        <v>33378.602263969093</v>
      </c>
      <c r="BD87" s="120">
        <v>10698.961886596395</v>
      </c>
      <c r="BE87" s="120">
        <v>-4582.5045448443279</v>
      </c>
      <c r="BF87" s="120">
        <v>-6384.7030403064791</v>
      </c>
      <c r="BG87" s="120">
        <v>9701.5950536259406</v>
      </c>
      <c r="BH87" s="120">
        <v>11722.930772496091</v>
      </c>
      <c r="BI87" s="120">
        <v>39410.506801710784</v>
      </c>
      <c r="BJ87" s="120">
        <v>35851.269781228293</v>
      </c>
      <c r="BK87" s="120">
        <v>7590.454560736709</v>
      </c>
      <c r="BL87" s="120">
        <v>2977.0890184529153</v>
      </c>
      <c r="BM87" s="120">
        <v>15445.266172408732</v>
      </c>
      <c r="BN87" s="120">
        <v>8063.6935319963213</v>
      </c>
      <c r="BO87" s="120">
        <v>11467.037633714124</v>
      </c>
      <c r="BP87" s="120">
        <v>30279.962930011829</v>
      </c>
      <c r="BQ87" s="120">
        <v>-38025.639133441888</v>
      </c>
      <c r="BR87" s="120">
        <v>-27926.636156072243</v>
      </c>
      <c r="BS87" s="153">
        <f t="shared" si="61"/>
        <v>177642.333080907</v>
      </c>
      <c r="BT87" s="23"/>
      <c r="BU87" s="178">
        <v>41463.110708073422</v>
      </c>
      <c r="BV87" s="120">
        <v>103548.74121632718</v>
      </c>
      <c r="BW87" s="120">
        <v>69873.110333179677</v>
      </c>
      <c r="BX87" s="120">
        <v>14750.365780720203</v>
      </c>
      <c r="BY87" s="120">
        <v>-43345.35298493498</v>
      </c>
      <c r="BZ87" s="120">
        <v>-161846.943206105</v>
      </c>
      <c r="CA87" s="120">
        <v>101034.70069289516</v>
      </c>
      <c r="CB87" s="120">
        <v>-71498.73118324978</v>
      </c>
      <c r="CC87" s="120">
        <v>-31070.099393885375</v>
      </c>
      <c r="CD87" s="120">
        <v>2521.4326231760124</v>
      </c>
      <c r="CE87" s="120">
        <v>-54209.485497579371</v>
      </c>
      <c r="CF87" s="120">
        <v>-34892.385748088665</v>
      </c>
      <c r="CG87" s="42">
        <v>-5448.500367765284</v>
      </c>
      <c r="CH87" s="42">
        <v>-39510.182315880731</v>
      </c>
      <c r="CI87" s="42">
        <v>22000.633342560348</v>
      </c>
      <c r="CJ87" s="42">
        <v>-25350.95251314027</v>
      </c>
      <c r="CK87" s="42">
        <v>-144828.25401387905</v>
      </c>
      <c r="CL87" s="42">
        <v>30853.249293915618</v>
      </c>
      <c r="CM87" s="42">
        <v>44836.4358964641</v>
      </c>
      <c r="CN87" s="42">
        <v>-22697.838344728283</v>
      </c>
      <c r="CO87" s="153">
        <f t="shared" si="62"/>
        <v>-203816.94568192511</v>
      </c>
      <c r="CP87" s="23"/>
      <c r="CQ87" s="178">
        <v>-32485.507086354035</v>
      </c>
      <c r="CR87" s="42">
        <v>-25392.256476375882</v>
      </c>
      <c r="CS87" s="42">
        <v>-12237.174395965965</v>
      </c>
      <c r="CT87" s="42">
        <v>11464.739300954043</v>
      </c>
      <c r="CU87" s="42">
        <v>-17519.758373120239</v>
      </c>
      <c r="CV87" s="42">
        <v>-62210.187777540239</v>
      </c>
      <c r="CW87" s="42">
        <v>4753.3882588904744</v>
      </c>
      <c r="CX87" s="42">
        <v>-6689.9465980793866</v>
      </c>
      <c r="CY87" s="42">
        <v>-81965.302641169692</v>
      </c>
      <c r="CZ87" s="42">
        <v>-43322.314550999843</v>
      </c>
      <c r="DA87" s="42">
        <v>40151.517945459724</v>
      </c>
      <c r="DB87" s="42">
        <v>-62809.639966719893</v>
      </c>
      <c r="DC87" s="42">
        <v>27824.891244950417</v>
      </c>
      <c r="DD87" s="42">
        <v>70776.76255592049</v>
      </c>
      <c r="DE87" s="42">
        <v>55253.639268520274</v>
      </c>
      <c r="DF87" s="42">
        <v>29489.044444840616</v>
      </c>
      <c r="DG87" s="42">
        <v>-44658.684275131294</v>
      </c>
      <c r="DH87" s="42">
        <v>-42403.263691010958</v>
      </c>
      <c r="DI87" s="42">
        <v>-16453.582768729189</v>
      </c>
      <c r="DJ87" s="42">
        <v>-65015.642459770745</v>
      </c>
      <c r="DK87" s="42">
        <v>-73885.797962190525</v>
      </c>
      <c r="DL87" s="42">
        <v>-23475.711075578121</v>
      </c>
      <c r="DM87" s="153">
        <f t="shared" si="63"/>
        <v>-370810.78707919992</v>
      </c>
      <c r="DN87" s="23"/>
      <c r="DO87" s="185">
        <v>5414.6329938414619</v>
      </c>
      <c r="DP87" s="23">
        <v>-492.30541106585861</v>
      </c>
      <c r="DQ87" s="23">
        <v>-59847.789615139991</v>
      </c>
      <c r="DR87" s="23">
        <v>175096.22857003091</v>
      </c>
      <c r="DS87" s="23">
        <v>540.94167088946756</v>
      </c>
      <c r="DT87" s="23">
        <v>26560.210855790101</v>
      </c>
      <c r="DU87" s="23">
        <v>8754.5412898803934</v>
      </c>
      <c r="DV87" s="23">
        <v>-5428.4974418107304</v>
      </c>
      <c r="DW87" s="23">
        <v>-10802.813983139855</v>
      </c>
      <c r="DX87" s="23">
        <v>-6049.3705641198885</v>
      </c>
      <c r="DY87" s="23">
        <v>-1829.6014007014569</v>
      </c>
      <c r="DZ87" s="23">
        <v>-13433.095416430948</v>
      </c>
      <c r="EA87" s="23">
        <v>-4250.6539036792001</v>
      </c>
      <c r="EB87" s="23">
        <v>1925.3733296019518</v>
      </c>
      <c r="EC87" s="23">
        <v>133.65432122896368</v>
      </c>
      <c r="ED87" s="23">
        <v>-2200.0694507505432</v>
      </c>
      <c r="EE87" s="23">
        <v>-13974.55676481987</v>
      </c>
      <c r="EF87" s="23">
        <v>6769.0469863950993</v>
      </c>
      <c r="EG87" s="23">
        <v>12465.856195697137</v>
      </c>
      <c r="EH87" s="23">
        <v>4384.4693045028653</v>
      </c>
      <c r="EI87" s="23">
        <v>-9720.3787378000034</v>
      </c>
      <c r="EJ87" s="153">
        <v>114015.82282840001</v>
      </c>
      <c r="EK87" s="23"/>
      <c r="EL87" s="152">
        <f t="shared" si="64"/>
        <v>-235057.95012301533</v>
      </c>
    </row>
    <row r="88" spans="2:142" ht="15">
      <c r="B88" s="37" t="s">
        <v>103</v>
      </c>
      <c r="C88" s="38" t="s">
        <v>104</v>
      </c>
      <c r="D88" s="44"/>
      <c r="E88" s="120">
        <v>212.68171330000001</v>
      </c>
      <c r="F88" s="120">
        <v>-1710.3317150999999</v>
      </c>
      <c r="G88" s="120">
        <v>264.75962959999993</v>
      </c>
      <c r="H88" s="120">
        <v>450.52152839999997</v>
      </c>
      <c r="I88" s="120">
        <v>-3902.1715404999995</v>
      </c>
      <c r="J88" s="120">
        <v>-831.82051059999981</v>
      </c>
      <c r="K88" s="120">
        <v>-1874.5971474</v>
      </c>
      <c r="L88" s="120">
        <v>-1671.0850956999996</v>
      </c>
      <c r="M88" s="120">
        <v>-1536.0662041999999</v>
      </c>
      <c r="N88" s="120">
        <v>62.127867200000409</v>
      </c>
      <c r="O88" s="120">
        <v>-159.16912589999987</v>
      </c>
      <c r="P88" s="120">
        <v>1252.3380434999999</v>
      </c>
      <c r="Q88" s="120">
        <v>1569.5060871000001</v>
      </c>
      <c r="R88" s="120">
        <v>-708.57220380000001</v>
      </c>
      <c r="S88" s="120">
        <v>-1187.9828266</v>
      </c>
      <c r="T88" s="120">
        <v>-146.65764240000024</v>
      </c>
      <c r="U88" s="120">
        <v>-552.0366297999999</v>
      </c>
      <c r="V88" s="120">
        <v>-568.33419889999993</v>
      </c>
      <c r="W88" s="120">
        <v>71.063197100000366</v>
      </c>
      <c r="X88" s="120">
        <v>-126.77628119999991</v>
      </c>
      <c r="Y88" s="42">
        <v>2916.6508405999994</v>
      </c>
      <c r="Z88" s="153">
        <f t="shared" si="59"/>
        <v>-8175.9522152999998</v>
      </c>
      <c r="AA88" s="23"/>
      <c r="AB88" s="178">
        <v>899.74330629999997</v>
      </c>
      <c r="AC88" s="120">
        <v>19.200535299999899</v>
      </c>
      <c r="AD88" s="120">
        <v>464.88161840000004</v>
      </c>
      <c r="AE88" s="120">
        <v>-3.2905758999999648</v>
      </c>
      <c r="AF88" s="120">
        <v>-1236.3370190999999</v>
      </c>
      <c r="AG88" s="120">
        <v>-280.62632099999985</v>
      </c>
      <c r="AH88" s="120">
        <v>499.03973919999987</v>
      </c>
      <c r="AI88" s="120">
        <v>3848.4084081999999</v>
      </c>
      <c r="AJ88" s="120">
        <v>4934.9714811999993</v>
      </c>
      <c r="AK88" s="120">
        <v>-143.39337490000014</v>
      </c>
      <c r="AL88" s="120">
        <v>-267.7307586999998</v>
      </c>
      <c r="AM88" s="120">
        <v>997.45389819999968</v>
      </c>
      <c r="AN88" s="120">
        <v>282.53885060000016</v>
      </c>
      <c r="AO88" s="120">
        <v>1864.0407338000005</v>
      </c>
      <c r="AP88" s="120">
        <v>-2240.6259720999992</v>
      </c>
      <c r="AQ88" s="120">
        <v>412.24727790000054</v>
      </c>
      <c r="AR88" s="120">
        <v>364.14311210000074</v>
      </c>
      <c r="AS88" s="120">
        <v>-827.93754130000036</v>
      </c>
      <c r="AT88" s="120">
        <v>-3504.7347752000005</v>
      </c>
      <c r="AU88" s="153">
        <f t="shared" si="60"/>
        <v>6081.9926230000001</v>
      </c>
      <c r="AV88" s="23"/>
      <c r="AW88" s="178">
        <v>-1384.9400851</v>
      </c>
      <c r="AX88" s="120">
        <v>-846.01857519999999</v>
      </c>
      <c r="AY88" s="120">
        <v>472.02542979999998</v>
      </c>
      <c r="AZ88" s="120">
        <v>225.28441069999997</v>
      </c>
      <c r="BA88" s="120">
        <v>-3981.7347980000004</v>
      </c>
      <c r="BB88" s="120">
        <v>72.527931300000105</v>
      </c>
      <c r="BC88" s="120">
        <v>-570.8519617000004</v>
      </c>
      <c r="BD88" s="120">
        <v>207.1035921999997</v>
      </c>
      <c r="BE88" s="120">
        <v>-170.04651679999972</v>
      </c>
      <c r="BF88" s="120">
        <v>163.06283519999963</v>
      </c>
      <c r="BG88" s="120">
        <v>-1971.0289290999997</v>
      </c>
      <c r="BH88" s="120">
        <v>106.3738963000004</v>
      </c>
      <c r="BI88" s="120">
        <v>11.624925600000031</v>
      </c>
      <c r="BJ88" s="120">
        <v>1557.6086420000001</v>
      </c>
      <c r="BK88" s="120">
        <v>226.96370039999971</v>
      </c>
      <c r="BL88" s="120">
        <v>71.070846799998591</v>
      </c>
      <c r="BM88" s="120">
        <v>498.43854909999976</v>
      </c>
      <c r="BN88" s="120">
        <v>1981.8524462000005</v>
      </c>
      <c r="BO88" s="120">
        <v>3342.5368481999999</v>
      </c>
      <c r="BP88" s="120">
        <v>-738.84279580000009</v>
      </c>
      <c r="BQ88" s="120">
        <v>552.03434240000001</v>
      </c>
      <c r="BR88" s="120">
        <v>1219.0828629</v>
      </c>
      <c r="BS88" s="153">
        <f t="shared" si="61"/>
        <v>1044.1275973999977</v>
      </c>
      <c r="BT88" s="23"/>
      <c r="BU88" s="178">
        <v>3186.7472492000002</v>
      </c>
      <c r="BV88" s="120">
        <v>-2791.2422022000001</v>
      </c>
      <c r="BW88" s="120">
        <v>1004.9079389999998</v>
      </c>
      <c r="BX88" s="120">
        <v>2708.2945153000005</v>
      </c>
      <c r="BY88" s="120">
        <v>-772.65169520000052</v>
      </c>
      <c r="BZ88" s="120">
        <v>-4116.3679283000001</v>
      </c>
      <c r="CA88" s="120">
        <v>3425.4772138999997</v>
      </c>
      <c r="CB88" s="120">
        <v>-3202.4016061999996</v>
      </c>
      <c r="CC88" s="120">
        <v>-571.57944790000022</v>
      </c>
      <c r="CD88" s="120">
        <v>-586.81376860000012</v>
      </c>
      <c r="CE88" s="120">
        <v>-1371.4003187000001</v>
      </c>
      <c r="CF88" s="120">
        <v>1173.5224976999998</v>
      </c>
      <c r="CG88" s="42">
        <v>17.601848000000082</v>
      </c>
      <c r="CH88" s="42">
        <v>305.4892569999999</v>
      </c>
      <c r="CI88" s="42">
        <v>1520.1030598</v>
      </c>
      <c r="CJ88" s="42">
        <v>143.0717176999996</v>
      </c>
      <c r="CK88" s="42">
        <v>-5090.3694229000002</v>
      </c>
      <c r="CL88" s="42">
        <v>-505.41167279999996</v>
      </c>
      <c r="CM88" s="42">
        <v>2345.6452457999999</v>
      </c>
      <c r="CN88" s="42">
        <v>-3435.4324594000009</v>
      </c>
      <c r="CO88" s="153">
        <f t="shared" si="62"/>
        <v>-6612.8099788000018</v>
      </c>
      <c r="CP88" s="23"/>
      <c r="CQ88" s="178">
        <v>-728.53392510000015</v>
      </c>
      <c r="CR88" s="42">
        <v>182.79755250000011</v>
      </c>
      <c r="CS88" s="42">
        <v>-1398.1166769000004</v>
      </c>
      <c r="CT88" s="42">
        <v>942.01417480000009</v>
      </c>
      <c r="CU88" s="42">
        <v>148.16668700000002</v>
      </c>
      <c r="CV88" s="42">
        <v>-1611.5077795</v>
      </c>
      <c r="CW88" s="42">
        <v>1454.9768246000001</v>
      </c>
      <c r="CX88" s="42">
        <v>-1380.6278448</v>
      </c>
      <c r="CY88" s="42">
        <v>-1306.1399158999998</v>
      </c>
      <c r="CZ88" s="42">
        <v>-1494.5737225999997</v>
      </c>
      <c r="DA88" s="42">
        <v>1148.1935266000003</v>
      </c>
      <c r="DB88" s="42">
        <v>-1161.3261990000005</v>
      </c>
      <c r="DC88" s="42">
        <v>1760.0901624000003</v>
      </c>
      <c r="DD88" s="42">
        <v>2632.6489746000002</v>
      </c>
      <c r="DE88" s="42">
        <v>-92.439443100000034</v>
      </c>
      <c r="DF88" s="42">
        <v>-46.245193300000054</v>
      </c>
      <c r="DG88" s="42">
        <v>-1207.9458807999999</v>
      </c>
      <c r="DH88" s="42">
        <v>701.87409559999992</v>
      </c>
      <c r="DI88" s="42">
        <v>-1099.3306096000001</v>
      </c>
      <c r="DJ88" s="42">
        <v>-3241.8036180999998</v>
      </c>
      <c r="DK88" s="42">
        <v>-1326.0236179000001</v>
      </c>
      <c r="DL88" s="42">
        <v>-311.97175230000005</v>
      </c>
      <c r="DM88" s="153">
        <f t="shared" si="63"/>
        <v>-7435.8241808000012</v>
      </c>
      <c r="DN88" s="23"/>
      <c r="DO88" s="185">
        <v>4480.6501437000006</v>
      </c>
      <c r="DP88" s="23">
        <v>-5946.8456153999996</v>
      </c>
      <c r="DQ88" s="23">
        <v>-2348.5257125000003</v>
      </c>
      <c r="DR88" s="23">
        <v>-2819.9580105000014</v>
      </c>
      <c r="DS88" s="23">
        <v>1880.9924476999997</v>
      </c>
      <c r="DT88" s="23">
        <v>647.38416150000012</v>
      </c>
      <c r="DU88" s="23">
        <v>169.28742199999988</v>
      </c>
      <c r="DV88" s="23">
        <v>-2239.7951485999997</v>
      </c>
      <c r="DW88" s="23">
        <v>-86.527611099999604</v>
      </c>
      <c r="DX88" s="23">
        <v>-564.34812500000044</v>
      </c>
      <c r="DY88" s="23">
        <v>-1615.6426472000003</v>
      </c>
      <c r="DZ88" s="23">
        <v>-1223.3062679999998</v>
      </c>
      <c r="EA88" s="23">
        <v>-96.878013600000671</v>
      </c>
      <c r="EB88" s="23">
        <v>469.01575249999996</v>
      </c>
      <c r="EC88" s="23">
        <v>1460.9705866000004</v>
      </c>
      <c r="ED88" s="23">
        <v>-51.829265799999817</v>
      </c>
      <c r="EE88" s="23">
        <v>992.66462020000017</v>
      </c>
      <c r="EF88" s="23">
        <v>513.03400299999998</v>
      </c>
      <c r="EG88" s="23">
        <v>-109.73469800000021</v>
      </c>
      <c r="EH88" s="23">
        <v>-1745.5868004000001</v>
      </c>
      <c r="EI88" s="23">
        <v>-561.86108419999869</v>
      </c>
      <c r="EJ88" s="153">
        <v>-8796.8398631</v>
      </c>
      <c r="EK88" s="23"/>
      <c r="EL88" s="152">
        <f t="shared" si="64"/>
        <v>-23895.306017600007</v>
      </c>
    </row>
    <row r="89" spans="2:142" ht="15">
      <c r="B89" s="37" t="s">
        <v>77</v>
      </c>
      <c r="C89" s="38" t="s">
        <v>28</v>
      </c>
      <c r="D89" s="44"/>
      <c r="E89" s="45">
        <v>-4998.4241745000008</v>
      </c>
      <c r="F89" s="45">
        <v>1731.9991764000076</v>
      </c>
      <c r="G89" s="45">
        <v>-1385.4027708999961</v>
      </c>
      <c r="H89" s="45">
        <v>-80.686316600000353</v>
      </c>
      <c r="I89" s="45">
        <v>-22683.96427600001</v>
      </c>
      <c r="J89" s="45">
        <v>-890.49742120000246</v>
      </c>
      <c r="K89" s="45">
        <v>-3511.5935245000032</v>
      </c>
      <c r="L89" s="45">
        <v>-347.14465789999878</v>
      </c>
      <c r="M89" s="45">
        <v>870.49918389999789</v>
      </c>
      <c r="N89" s="45">
        <v>12122.112312699997</v>
      </c>
      <c r="O89" s="45">
        <v>4525.2369408000104</v>
      </c>
      <c r="P89" s="45">
        <v>12744.502369</v>
      </c>
      <c r="Q89" s="45">
        <v>16089.330967600003</v>
      </c>
      <c r="R89" s="45">
        <v>706.28417969999725</v>
      </c>
      <c r="S89" s="45">
        <v>-3629.5283776999895</v>
      </c>
      <c r="T89" s="45">
        <v>5900.4353823000001</v>
      </c>
      <c r="U89" s="45">
        <v>-2285.339460999995</v>
      </c>
      <c r="V89" s="45">
        <v>-994.6010881000077</v>
      </c>
      <c r="W89" s="45">
        <v>-1612.196101799992</v>
      </c>
      <c r="X89" s="45">
        <v>475.35623489999904</v>
      </c>
      <c r="Y89" s="40">
        <v>-5281.9810010000037</v>
      </c>
      <c r="Z89" s="152">
        <f t="shared" si="59"/>
        <v>7464.3975761000111</v>
      </c>
      <c r="AA89" s="148"/>
      <c r="AB89" s="173">
        <v>3665.3329891000103</v>
      </c>
      <c r="AC89" s="45">
        <v>1521.0711272000124</v>
      </c>
      <c r="AD89" s="45">
        <v>-8774.3733308999927</v>
      </c>
      <c r="AE89" s="45">
        <v>-2391.1897817999998</v>
      </c>
      <c r="AF89" s="45">
        <v>-1500.4397981999987</v>
      </c>
      <c r="AG89" s="45">
        <v>-4824.3010660000009</v>
      </c>
      <c r="AH89" s="45">
        <v>-1277.7591860999974</v>
      </c>
      <c r="AI89" s="45">
        <v>-12034.581878099994</v>
      </c>
      <c r="AJ89" s="45">
        <v>4070.0741778000001</v>
      </c>
      <c r="AK89" s="45">
        <v>-494.19900389999293</v>
      </c>
      <c r="AL89" s="45">
        <v>7178.1497672000096</v>
      </c>
      <c r="AM89" s="45">
        <v>-4372.2588796999999</v>
      </c>
      <c r="AN89" s="45">
        <v>1292.092123300007</v>
      </c>
      <c r="AO89" s="45">
        <v>-6217.3817561000042</v>
      </c>
      <c r="AP89" s="45">
        <v>-11727.5577314</v>
      </c>
      <c r="AQ89" s="45">
        <v>-4374.4108521999988</v>
      </c>
      <c r="AR89" s="45">
        <v>1548.1386108999966</v>
      </c>
      <c r="AS89" s="45">
        <v>79.16993709999943</v>
      </c>
      <c r="AT89" s="45">
        <v>-5789.7338622000016</v>
      </c>
      <c r="AU89" s="152">
        <f t="shared" si="60"/>
        <v>-44424.158393999955</v>
      </c>
      <c r="AV89" s="148"/>
      <c r="AW89" s="173">
        <v>-581.3305459000004</v>
      </c>
      <c r="AX89" s="45">
        <v>87.505274099999085</v>
      </c>
      <c r="AY89" s="45">
        <v>2010.8668350999994</v>
      </c>
      <c r="AZ89" s="45">
        <v>-886.49981890000015</v>
      </c>
      <c r="BA89" s="45">
        <v>4251.9418812000004</v>
      </c>
      <c r="BB89" s="45">
        <v>651.00311160000115</v>
      </c>
      <c r="BC89" s="45">
        <v>4783.0910466000005</v>
      </c>
      <c r="BD89" s="45">
        <v>765.40154540000037</v>
      </c>
      <c r="BE89" s="45">
        <v>-2564.855922799999</v>
      </c>
      <c r="BF89" s="45">
        <v>249.49813830000232</v>
      </c>
      <c r="BG89" s="45">
        <v>2463.2153769000006</v>
      </c>
      <c r="BH89" s="45">
        <v>-1048.1533780000036</v>
      </c>
      <c r="BI89" s="45">
        <v>1419.5694915000047</v>
      </c>
      <c r="BJ89" s="45">
        <v>3222.0706344999994</v>
      </c>
      <c r="BK89" s="45">
        <v>1306.5346907000021</v>
      </c>
      <c r="BL89" s="45">
        <v>2894.3436636000001</v>
      </c>
      <c r="BM89" s="45">
        <v>1245.1961977000003</v>
      </c>
      <c r="BN89" s="45">
        <v>5555.1030266999996</v>
      </c>
      <c r="BO89" s="45">
        <v>4604.210981499994</v>
      </c>
      <c r="BP89" s="45">
        <v>-3464.455633300001</v>
      </c>
      <c r="BQ89" s="45">
        <v>8854.2075417000015</v>
      </c>
      <c r="BR89" s="45">
        <v>-2849.4590232999999</v>
      </c>
      <c r="BS89" s="152">
        <f t="shared" si="61"/>
        <v>32969.005114899999</v>
      </c>
      <c r="BT89" s="148"/>
      <c r="BU89" s="173">
        <v>968.93288540000003</v>
      </c>
      <c r="BV89" s="45">
        <v>-9040.7297500000041</v>
      </c>
      <c r="BW89" s="45">
        <v>9230.8346007999899</v>
      </c>
      <c r="BX89" s="45">
        <v>4486.8360190000012</v>
      </c>
      <c r="BY89" s="45">
        <v>-5608.8079012000007</v>
      </c>
      <c r="BZ89" s="45">
        <v>-18479.178477800004</v>
      </c>
      <c r="CA89" s="45">
        <v>1261.2772537000012</v>
      </c>
      <c r="CB89" s="45">
        <v>-4651.1392024999986</v>
      </c>
      <c r="CC89" s="45">
        <v>-5453.0275881000016</v>
      </c>
      <c r="CD89" s="45">
        <v>1818.9916591999975</v>
      </c>
      <c r="CE89" s="45">
        <v>5917.5305888999974</v>
      </c>
      <c r="CF89" s="45">
        <v>3545.9377118999932</v>
      </c>
      <c r="CG89" s="40">
        <v>15944.452440800002</v>
      </c>
      <c r="CH89" s="40">
        <v>-833.94443609999996</v>
      </c>
      <c r="CI89" s="40">
        <v>1331.564717399991</v>
      </c>
      <c r="CJ89" s="40">
        <v>-3190.6385568999967</v>
      </c>
      <c r="CK89" s="40">
        <v>-17112.347071300002</v>
      </c>
      <c r="CL89" s="40">
        <v>5816.5667819000055</v>
      </c>
      <c r="CM89" s="40">
        <v>2762.3860955999953</v>
      </c>
      <c r="CN89" s="40">
        <v>-4850.8852225999917</v>
      </c>
      <c r="CO89" s="152">
        <f t="shared" si="62"/>
        <v>-16135.387451900027</v>
      </c>
      <c r="CP89" s="148"/>
      <c r="CQ89" s="173">
        <v>-6634.1126422999987</v>
      </c>
      <c r="CR89" s="40">
        <v>223.45306759999852</v>
      </c>
      <c r="CS89" s="40">
        <v>-3139.3712965000022</v>
      </c>
      <c r="CT89" s="40">
        <v>-1899.3231522000017</v>
      </c>
      <c r="CU89" s="40">
        <v>-942.1984603000011</v>
      </c>
      <c r="CV89" s="40">
        <v>-6835.0503074000007</v>
      </c>
      <c r="CW89" s="40">
        <v>1672.7787287999986</v>
      </c>
      <c r="CX89" s="40">
        <v>151.45808559999932</v>
      </c>
      <c r="CY89" s="40">
        <v>-6540.6360221000004</v>
      </c>
      <c r="CZ89" s="40">
        <v>-4271.2958994999981</v>
      </c>
      <c r="DA89" s="40">
        <v>4889.3304816999989</v>
      </c>
      <c r="DB89" s="40">
        <v>-4471.688418400001</v>
      </c>
      <c r="DC89" s="40">
        <v>5489.5920976000007</v>
      </c>
      <c r="DD89" s="40">
        <v>9044.6589198999991</v>
      </c>
      <c r="DE89" s="40">
        <v>4991.3461871000009</v>
      </c>
      <c r="DF89" s="40">
        <v>4611.1601054000002</v>
      </c>
      <c r="DG89" s="40">
        <v>-461.71614110000019</v>
      </c>
      <c r="DH89" s="40">
        <v>-3287.1742511999992</v>
      </c>
      <c r="DI89" s="40">
        <v>-973.84699980000062</v>
      </c>
      <c r="DJ89" s="40">
        <v>-7471.9283327999992</v>
      </c>
      <c r="DK89" s="40">
        <v>-6337.9334029000001</v>
      </c>
      <c r="DL89" s="40">
        <v>-8491.9353235000035</v>
      </c>
      <c r="DM89" s="152">
        <f t="shared" si="63"/>
        <v>-30684.432976300006</v>
      </c>
      <c r="DN89" s="148"/>
      <c r="DO89" s="185">
        <v>-6725.7219071</v>
      </c>
      <c r="DP89" s="148">
        <v>1227.5597770999989</v>
      </c>
      <c r="DQ89" s="148">
        <v>-10696.453552600002</v>
      </c>
      <c r="DR89" s="148">
        <v>-9266.5548643999991</v>
      </c>
      <c r="DS89" s="148">
        <v>-2485.5783290999971</v>
      </c>
      <c r="DT89" s="148">
        <v>12277.222314399996</v>
      </c>
      <c r="DU89" s="148">
        <v>4320.5015551000006</v>
      </c>
      <c r="DV89" s="148">
        <v>-1316.4412436000005</v>
      </c>
      <c r="DW89" s="148">
        <v>-6402.4448239000003</v>
      </c>
      <c r="DX89" s="148">
        <v>-1483.6658347999999</v>
      </c>
      <c r="DY89" s="148">
        <v>-3109.6533386999972</v>
      </c>
      <c r="DZ89" s="148">
        <v>-1511.7075623000035</v>
      </c>
      <c r="EA89" s="148">
        <v>-445.81753440000722</v>
      </c>
      <c r="EB89" s="148">
        <v>2558.5281256000071</v>
      </c>
      <c r="EC89" s="148">
        <v>-553.62543570000025</v>
      </c>
      <c r="ED89" s="148">
        <v>504.34446699999683</v>
      </c>
      <c r="EE89" s="148">
        <v>-6380.5420125999817</v>
      </c>
      <c r="EF89" s="148">
        <v>1708.0251862999908</v>
      </c>
      <c r="EG89" s="148">
        <v>3596.9713701999981</v>
      </c>
      <c r="EH89" s="148">
        <v>-1013.8605612</v>
      </c>
      <c r="EI89" s="148">
        <v>-3538.3834580000066</v>
      </c>
      <c r="EJ89" s="152">
        <v>-28737.297662700028</v>
      </c>
      <c r="EK89" s="148"/>
      <c r="EL89" s="152">
        <f t="shared" si="64"/>
        <v>-79547.873793900013</v>
      </c>
    </row>
    <row r="90" spans="2:142" ht="15">
      <c r="B90" s="61" t="s">
        <v>31</v>
      </c>
      <c r="C90" s="38" t="s">
        <v>76</v>
      </c>
      <c r="D90" s="62"/>
      <c r="E90" s="45">
        <v>487.78343780000006</v>
      </c>
      <c r="F90" s="45">
        <v>-719.47002989999999</v>
      </c>
      <c r="G90" s="45">
        <v>142.71683100000001</v>
      </c>
      <c r="H90" s="45">
        <v>135.2668823999993</v>
      </c>
      <c r="I90" s="45">
        <v>-3786.0244453999994</v>
      </c>
      <c r="J90" s="45">
        <v>-281.46788260000005</v>
      </c>
      <c r="K90" s="45">
        <v>-817.44248209999967</v>
      </c>
      <c r="L90" s="45">
        <v>127.66962680000037</v>
      </c>
      <c r="M90" s="45">
        <v>-393.90070929999979</v>
      </c>
      <c r="N90" s="45">
        <v>494.66518039999971</v>
      </c>
      <c r="O90" s="45">
        <v>500.71036010000006</v>
      </c>
      <c r="P90" s="45">
        <v>1949.4449605999998</v>
      </c>
      <c r="Q90" s="45">
        <v>2071.7955091999997</v>
      </c>
      <c r="R90" s="45">
        <v>-278.36112319999989</v>
      </c>
      <c r="S90" s="45">
        <v>-449.15324869999995</v>
      </c>
      <c r="T90" s="45">
        <v>397.25327249999998</v>
      </c>
      <c r="U90" s="45">
        <v>-432.07736119999998</v>
      </c>
      <c r="V90" s="45">
        <v>-185.83154529999999</v>
      </c>
      <c r="W90" s="45">
        <v>-560.25000509999995</v>
      </c>
      <c r="X90" s="45">
        <v>-262.96316469999999</v>
      </c>
      <c r="Y90" s="40">
        <v>4381.3427209000001</v>
      </c>
      <c r="Z90" s="152">
        <f t="shared" si="59"/>
        <v>2521.7067842000001</v>
      </c>
      <c r="AA90" s="148"/>
      <c r="AB90" s="173">
        <v>-463.21371600000003</v>
      </c>
      <c r="AC90" s="45">
        <v>-311.76697359999997</v>
      </c>
      <c r="AD90" s="45">
        <v>-586.89553969999929</v>
      </c>
      <c r="AE90" s="45">
        <v>-441.49197849999996</v>
      </c>
      <c r="AF90" s="45">
        <v>-150.44997469999996</v>
      </c>
      <c r="AG90" s="45">
        <v>-603.16845669999998</v>
      </c>
      <c r="AH90" s="45">
        <v>226.57134260000004</v>
      </c>
      <c r="AI90" s="45">
        <v>759.31290000000001</v>
      </c>
      <c r="AJ90" s="45">
        <v>507.52962569999988</v>
      </c>
      <c r="AK90" s="45">
        <v>-123.43519389999997</v>
      </c>
      <c r="AL90" s="45">
        <v>179.3903487999998</v>
      </c>
      <c r="AM90" s="45">
        <v>527.38599700000032</v>
      </c>
      <c r="AN90" s="45">
        <v>252.97150210000007</v>
      </c>
      <c r="AO90" s="45">
        <v>23.731755100000015</v>
      </c>
      <c r="AP90" s="45">
        <v>-531.40702680000027</v>
      </c>
      <c r="AQ90" s="45">
        <v>-999.23577040000009</v>
      </c>
      <c r="AR90" s="45">
        <v>145.72281740000014</v>
      </c>
      <c r="AS90" s="45">
        <v>-84.737257700000043</v>
      </c>
      <c r="AT90" s="45">
        <v>-444.69819659999996</v>
      </c>
      <c r="AU90" s="152">
        <f t="shared" si="60"/>
        <v>-2117.8837958999993</v>
      </c>
      <c r="AV90" s="148"/>
      <c r="AW90" s="173">
        <v>106.16424019999999</v>
      </c>
      <c r="AX90" s="45">
        <v>-42.6914345</v>
      </c>
      <c r="AY90" s="45">
        <v>1348.9630189999989</v>
      </c>
      <c r="AZ90" s="45">
        <v>-1070.0731457000002</v>
      </c>
      <c r="BA90" s="45">
        <v>-1645.7181399000003</v>
      </c>
      <c r="BB90" s="45">
        <v>334.3981096</v>
      </c>
      <c r="BC90" s="45">
        <v>514.47076949999894</v>
      </c>
      <c r="BD90" s="45">
        <v>159.88561869999995</v>
      </c>
      <c r="BE90" s="45">
        <v>-320.74735739999988</v>
      </c>
      <c r="BF90" s="45">
        <v>53.529452300000059</v>
      </c>
      <c r="BG90" s="45">
        <v>-642.5722583999999</v>
      </c>
      <c r="BH90" s="45">
        <v>-350.77564419999987</v>
      </c>
      <c r="BI90" s="45">
        <v>154.50571669999977</v>
      </c>
      <c r="BJ90" s="45">
        <v>492.49360450000006</v>
      </c>
      <c r="BK90" s="45">
        <v>364.09700570000018</v>
      </c>
      <c r="BL90" s="45">
        <v>141.66145720000014</v>
      </c>
      <c r="BM90" s="45">
        <v>213.68384349999991</v>
      </c>
      <c r="BN90" s="45">
        <v>758.87616199999991</v>
      </c>
      <c r="BO90" s="45">
        <v>973.93778639999982</v>
      </c>
      <c r="BP90" s="45">
        <v>1363.3851058999999</v>
      </c>
      <c r="BQ90" s="45">
        <v>61.09614999999993</v>
      </c>
      <c r="BR90" s="45">
        <v>873.54109440000013</v>
      </c>
      <c r="BS90" s="152">
        <f t="shared" si="61"/>
        <v>3842.111155499997</v>
      </c>
      <c r="BT90" s="148"/>
      <c r="BU90" s="173">
        <v>591.29391090000013</v>
      </c>
      <c r="BV90" s="45">
        <v>-136.81633470000006</v>
      </c>
      <c r="BW90" s="45">
        <v>1984.8023201999997</v>
      </c>
      <c r="BX90" s="45">
        <v>-316.22222860000011</v>
      </c>
      <c r="BY90" s="45">
        <v>-418.23778229999999</v>
      </c>
      <c r="BZ90" s="45">
        <v>-2015.9436426999998</v>
      </c>
      <c r="CA90" s="45">
        <v>4.06092579999968</v>
      </c>
      <c r="CB90" s="45">
        <v>-1032.2550748000008</v>
      </c>
      <c r="CC90" s="45">
        <v>-511.50858979999998</v>
      </c>
      <c r="CD90" s="45">
        <v>279.25031109999986</v>
      </c>
      <c r="CE90" s="45">
        <v>68.018700700000153</v>
      </c>
      <c r="CF90" s="45">
        <v>517.13163639999993</v>
      </c>
      <c r="CG90" s="40">
        <v>410.24403429999995</v>
      </c>
      <c r="CH90" s="40">
        <v>-124.54440430000002</v>
      </c>
      <c r="CI90" s="40">
        <v>-149.98507810000004</v>
      </c>
      <c r="CJ90" s="40">
        <v>-1496.5345168999997</v>
      </c>
      <c r="CK90" s="40">
        <v>-2243.0294561999999</v>
      </c>
      <c r="CL90" s="40">
        <v>491.93375150000008</v>
      </c>
      <c r="CM90" s="40">
        <v>1284.2238755000003</v>
      </c>
      <c r="CN90" s="40">
        <v>-1277.4413068000003</v>
      </c>
      <c r="CO90" s="152">
        <f t="shared" si="62"/>
        <v>-4091.558948800001</v>
      </c>
      <c r="CP90" s="148"/>
      <c r="CQ90" s="173">
        <v>-553.48146199999996</v>
      </c>
      <c r="CR90" s="40">
        <v>197.68587690000001</v>
      </c>
      <c r="CS90" s="40">
        <v>-459.18816609999993</v>
      </c>
      <c r="CT90" s="40">
        <v>602.6843998999999</v>
      </c>
      <c r="CU90" s="40">
        <v>377.6142716999999</v>
      </c>
      <c r="CV90" s="40">
        <v>-882.99735120000003</v>
      </c>
      <c r="CW90" s="40">
        <v>923.86016859999995</v>
      </c>
      <c r="CX90" s="40">
        <v>-531.71523480000008</v>
      </c>
      <c r="CY90" s="40">
        <v>-904.76706580000007</v>
      </c>
      <c r="CZ90" s="40">
        <v>-9.3716280000000296</v>
      </c>
      <c r="DA90" s="40">
        <v>608.75459390000003</v>
      </c>
      <c r="DB90" s="40">
        <v>-472.50087039999988</v>
      </c>
      <c r="DC90" s="40">
        <v>-3.9582430000000421</v>
      </c>
      <c r="DD90" s="40">
        <v>633.62591780000014</v>
      </c>
      <c r="DE90" s="40">
        <v>401.05492550000002</v>
      </c>
      <c r="DF90" s="40">
        <v>37.064792200000014</v>
      </c>
      <c r="DG90" s="40">
        <v>-243.89152059999998</v>
      </c>
      <c r="DH90" s="40">
        <v>60.303755599999953</v>
      </c>
      <c r="DI90" s="40">
        <v>71.671722300000084</v>
      </c>
      <c r="DJ90" s="40">
        <v>-178.56686549999992</v>
      </c>
      <c r="DK90" s="40">
        <v>93.317768200000117</v>
      </c>
      <c r="DL90" s="40">
        <v>-65.731396999999717</v>
      </c>
      <c r="DM90" s="152">
        <f t="shared" si="63"/>
        <v>-298.53161179999972</v>
      </c>
      <c r="DN90" s="148"/>
      <c r="DO90" s="185">
        <v>34.903786899999993</v>
      </c>
      <c r="DP90" s="148">
        <v>132.05469529999996</v>
      </c>
      <c r="DQ90" s="148">
        <v>-0.13383189999998643</v>
      </c>
      <c r="DR90" s="148">
        <v>-0.15478869999998682</v>
      </c>
      <c r="DS90" s="148">
        <v>-6.0194700000008892E-2</v>
      </c>
      <c r="DT90" s="148">
        <v>0.12887900000000058</v>
      </c>
      <c r="DU90" s="148">
        <v>4.3456300000007587E-2</v>
      </c>
      <c r="DV90" s="148">
        <v>3.0988199999994692E-2</v>
      </c>
      <c r="DW90" s="148">
        <v>-6.8610999999999908E-2</v>
      </c>
      <c r="DX90" s="148">
        <v>-4.4633199999988681E-2</v>
      </c>
      <c r="DY90" s="148">
        <v>-3.8614899999990876E-2</v>
      </c>
      <c r="DZ90" s="148">
        <v>-1.7252299999988594E-2</v>
      </c>
      <c r="EA90" s="148">
        <v>-7.4183500000002248E-2</v>
      </c>
      <c r="EB90" s="148">
        <v>-2.2146299999986262E-2</v>
      </c>
      <c r="EC90" s="148">
        <v>-7.5558899999992907E-2</v>
      </c>
      <c r="ED90" s="148">
        <v>-3.5234000000094975E-3</v>
      </c>
      <c r="EE90" s="148">
        <v>-56.768695099999491</v>
      </c>
      <c r="EF90" s="148">
        <v>56.714134099999313</v>
      </c>
      <c r="EG90" s="148">
        <v>6.5364599999608836E-2</v>
      </c>
      <c r="EH90" s="148">
        <v>3.1034400000180519E-2</v>
      </c>
      <c r="EI90" s="148">
        <v>-1.4079877999997257</v>
      </c>
      <c r="EJ90" s="152">
        <v>165.10231709999968</v>
      </c>
      <c r="EK90" s="148"/>
      <c r="EL90" s="152">
        <f t="shared" si="64"/>
        <v>20.945900299996396</v>
      </c>
    </row>
    <row r="91" spans="2:142" ht="15">
      <c r="B91" s="61" t="s">
        <v>75</v>
      </c>
      <c r="C91" s="38" t="s">
        <v>99</v>
      </c>
      <c r="D91" s="62"/>
      <c r="E91" s="45">
        <v>-2284.8956985999998</v>
      </c>
      <c r="F91" s="45">
        <v>58.779747699999994</v>
      </c>
      <c r="G91" s="45">
        <v>236.36931349999998</v>
      </c>
      <c r="H91" s="45">
        <v>-389.20143710000002</v>
      </c>
      <c r="I91" s="45">
        <v>-504.91486079999993</v>
      </c>
      <c r="J91" s="45">
        <v>269.30916109999998</v>
      </c>
      <c r="K91" s="45">
        <v>-1171.2288046000001</v>
      </c>
      <c r="L91" s="45">
        <v>-673.87944920000018</v>
      </c>
      <c r="M91" s="45">
        <v>-603.29061739999997</v>
      </c>
      <c r="N91" s="45">
        <v>701.5076095999998</v>
      </c>
      <c r="O91" s="45">
        <v>1501.3024565000001</v>
      </c>
      <c r="P91" s="45">
        <v>1441.8378885999998</v>
      </c>
      <c r="Q91" s="45">
        <v>2230.2202053000001</v>
      </c>
      <c r="R91" s="45">
        <v>1231.9753156999998</v>
      </c>
      <c r="S91" s="45">
        <v>692.07509620000008</v>
      </c>
      <c r="T91" s="45">
        <v>377.97974699999969</v>
      </c>
      <c r="U91" s="45">
        <v>-1256.4512166000002</v>
      </c>
      <c r="V91" s="45">
        <v>-497.53373570000002</v>
      </c>
      <c r="W91" s="45">
        <v>-264.23362350000014</v>
      </c>
      <c r="X91" s="45">
        <v>-801.60702020000031</v>
      </c>
      <c r="Y91" s="40">
        <v>3846.0253308000001</v>
      </c>
      <c r="Z91" s="152">
        <f t="shared" si="59"/>
        <v>4140.1454082999981</v>
      </c>
      <c r="AA91" s="148"/>
      <c r="AB91" s="173">
        <v>37.903936899999962</v>
      </c>
      <c r="AC91" s="45">
        <v>-1659.1830518999996</v>
      </c>
      <c r="AD91" s="45">
        <v>587.19857820000004</v>
      </c>
      <c r="AE91" s="45">
        <v>-421.34157569999996</v>
      </c>
      <c r="AF91" s="45">
        <v>-688.45425749999958</v>
      </c>
      <c r="AG91" s="45">
        <v>-1323.944923</v>
      </c>
      <c r="AH91" s="45">
        <v>465.46728580000013</v>
      </c>
      <c r="AI91" s="45">
        <v>3135.1215166000011</v>
      </c>
      <c r="AJ91" s="45">
        <v>5390.2497628999981</v>
      </c>
      <c r="AK91" s="45">
        <v>-806.46670669999924</v>
      </c>
      <c r="AL91" s="45">
        <v>-350.95292609999888</v>
      </c>
      <c r="AM91" s="45">
        <v>691.78770329999975</v>
      </c>
      <c r="AN91" s="45">
        <v>-426.64824320000173</v>
      </c>
      <c r="AO91" s="45">
        <v>891.65588779999814</v>
      </c>
      <c r="AP91" s="45">
        <v>-2322.876686399999</v>
      </c>
      <c r="AQ91" s="45">
        <v>-3150.8953761000007</v>
      </c>
      <c r="AR91" s="45">
        <v>371.50864130000014</v>
      </c>
      <c r="AS91" s="45">
        <v>-751.19133139999985</v>
      </c>
      <c r="AT91" s="45">
        <v>1573.5491958000005</v>
      </c>
      <c r="AU91" s="152">
        <f t="shared" si="60"/>
        <v>1242.4874305999988</v>
      </c>
      <c r="AV91" s="148"/>
      <c r="AW91" s="173">
        <v>2804.2165786</v>
      </c>
      <c r="AX91" s="45">
        <v>-31.6029160000001</v>
      </c>
      <c r="AY91" s="45">
        <v>3437.0165748999984</v>
      </c>
      <c r="AZ91" s="45">
        <v>-1882.5498719000004</v>
      </c>
      <c r="BA91" s="45">
        <v>-4574.4380651000001</v>
      </c>
      <c r="BB91" s="45">
        <v>-1188.8393715</v>
      </c>
      <c r="BC91" s="45">
        <v>-1721.6996613000001</v>
      </c>
      <c r="BD91" s="45">
        <v>347.0951672999999</v>
      </c>
      <c r="BE91" s="45">
        <v>2338.9392312999998</v>
      </c>
      <c r="BF91" s="45">
        <v>261.9602086999999</v>
      </c>
      <c r="BG91" s="45">
        <v>-2196.7287268000005</v>
      </c>
      <c r="BH91" s="45">
        <v>-1223.1999583000002</v>
      </c>
      <c r="BI91" s="45">
        <v>-1331.5028504999998</v>
      </c>
      <c r="BJ91" s="45">
        <v>586.78087040000014</v>
      </c>
      <c r="BK91" s="45">
        <v>561.47722450000026</v>
      </c>
      <c r="BL91" s="45">
        <v>-1416.6602815000006</v>
      </c>
      <c r="BM91" s="45">
        <v>248.65790339999961</v>
      </c>
      <c r="BN91" s="45">
        <v>2245.0957425000006</v>
      </c>
      <c r="BO91" s="45">
        <v>4864.7498023999997</v>
      </c>
      <c r="BP91" s="45">
        <v>2240.2224110999996</v>
      </c>
      <c r="BQ91" s="45">
        <v>-4553.3647082000007</v>
      </c>
      <c r="BR91" s="45">
        <v>4766.3170814999994</v>
      </c>
      <c r="BS91" s="152">
        <f t="shared" si="61"/>
        <v>4581.9423854999941</v>
      </c>
      <c r="BT91" s="148"/>
      <c r="BU91" s="173">
        <v>8406.3238686000004</v>
      </c>
      <c r="BV91" s="45">
        <v>3793.5053901000001</v>
      </c>
      <c r="BW91" s="45">
        <v>1322.7763238999999</v>
      </c>
      <c r="BX91" s="45">
        <v>-305.6436905000005</v>
      </c>
      <c r="BY91" s="45">
        <v>-2061.8234410000005</v>
      </c>
      <c r="BZ91" s="45">
        <v>-8686.8429035999998</v>
      </c>
      <c r="CA91" s="45">
        <v>6333.6742926000006</v>
      </c>
      <c r="CB91" s="45">
        <v>-3821.6205176000012</v>
      </c>
      <c r="CC91" s="45">
        <v>-1519.0034318999999</v>
      </c>
      <c r="CD91" s="45">
        <v>-1964.0671914999998</v>
      </c>
      <c r="CE91" s="45">
        <v>-2360.1953402999993</v>
      </c>
      <c r="CF91" s="45">
        <v>836.81602929999997</v>
      </c>
      <c r="CG91" s="40">
        <v>127.45034469999963</v>
      </c>
      <c r="CH91" s="40">
        <v>-503.62093610000022</v>
      </c>
      <c r="CI91" s="40">
        <v>655.13935350000042</v>
      </c>
      <c r="CJ91" s="40">
        <v>-462.27759509999987</v>
      </c>
      <c r="CK91" s="40">
        <v>-3737.7827556000007</v>
      </c>
      <c r="CL91" s="40">
        <v>1345.0576441000005</v>
      </c>
      <c r="CM91" s="40">
        <v>702.44680630000039</v>
      </c>
      <c r="CN91" s="40">
        <v>-2351.3518911999995</v>
      </c>
      <c r="CO91" s="152">
        <f t="shared" si="62"/>
        <v>-4251.0396412999999</v>
      </c>
      <c r="CP91" s="148"/>
      <c r="CQ91" s="173">
        <v>-3788.3416047000001</v>
      </c>
      <c r="CR91" s="40">
        <v>-963.85653819999993</v>
      </c>
      <c r="CS91" s="40">
        <v>-1161.4507174999999</v>
      </c>
      <c r="CT91" s="40">
        <v>451.80191490000027</v>
      </c>
      <c r="CU91" s="40">
        <v>-254.59707989999998</v>
      </c>
      <c r="CV91" s="40">
        <v>-1991.9790878000001</v>
      </c>
      <c r="CW91" s="40">
        <v>473.7795825000004</v>
      </c>
      <c r="CX91" s="40">
        <v>-1315.7893687999999</v>
      </c>
      <c r="CY91" s="40">
        <v>-1851.6362077000008</v>
      </c>
      <c r="CZ91" s="40">
        <v>73.319375700000137</v>
      </c>
      <c r="DA91" s="40">
        <v>1622.1193365000001</v>
      </c>
      <c r="DB91" s="40">
        <v>-1262.8154153999999</v>
      </c>
      <c r="DC91" s="40">
        <v>1460.9214709999999</v>
      </c>
      <c r="DD91" s="40">
        <v>3045.8041186000014</v>
      </c>
      <c r="DE91" s="40">
        <v>1471.3562575999999</v>
      </c>
      <c r="DF91" s="40">
        <v>176.25125700000024</v>
      </c>
      <c r="DG91" s="40">
        <v>-2914.4546568999995</v>
      </c>
      <c r="DH91" s="40">
        <v>-697.81035240000006</v>
      </c>
      <c r="DI91" s="40">
        <v>130.24827740000035</v>
      </c>
      <c r="DJ91" s="40">
        <v>-2129.4675964000012</v>
      </c>
      <c r="DK91" s="40">
        <v>1632.0171245000006</v>
      </c>
      <c r="DL91" s="40">
        <v>-388.0738809000012</v>
      </c>
      <c r="DM91" s="152">
        <f t="shared" si="63"/>
        <v>-8182.6537909000017</v>
      </c>
      <c r="DN91" s="148"/>
      <c r="DO91" s="185">
        <v>-693.54599779999944</v>
      </c>
      <c r="DP91" s="148">
        <v>-107.11199479999988</v>
      </c>
      <c r="DQ91" s="148">
        <v>2160.1484283999998</v>
      </c>
      <c r="DR91" s="148">
        <v>-2413.7683847999997</v>
      </c>
      <c r="DS91" s="148">
        <v>1165.1773933000004</v>
      </c>
      <c r="DT91" s="148">
        <v>-631.71512460000008</v>
      </c>
      <c r="DU91" s="148">
        <v>-1566.9503593999998</v>
      </c>
      <c r="DV91" s="148">
        <v>-2060.7888300000004</v>
      </c>
      <c r="DW91" s="148">
        <v>2585.3960026000004</v>
      </c>
      <c r="DX91" s="148">
        <v>-141.99318149999999</v>
      </c>
      <c r="DY91" s="148">
        <v>-1039.5712152999999</v>
      </c>
      <c r="DZ91" s="148">
        <v>-1731.9572324000001</v>
      </c>
      <c r="EA91" s="148">
        <v>935.32037950000029</v>
      </c>
      <c r="EB91" s="148">
        <v>569.96568909999996</v>
      </c>
      <c r="EC91" s="148">
        <v>2245.9546736000002</v>
      </c>
      <c r="ED91" s="148">
        <v>-39.485145199999998</v>
      </c>
      <c r="EE91" s="148">
        <v>4088.4386585000007</v>
      </c>
      <c r="EF91" s="148">
        <v>458.63464040000031</v>
      </c>
      <c r="EG91" s="148">
        <v>-1120.2165441000002</v>
      </c>
      <c r="EH91" s="148">
        <v>-1034.7001409999993</v>
      </c>
      <c r="EI91" s="148">
        <v>-251.52012470000116</v>
      </c>
      <c r="EJ91" s="152">
        <v>1375.7115898000009</v>
      </c>
      <c r="EK91" s="148"/>
      <c r="EL91" s="152">
        <f t="shared" si="64"/>
        <v>-1093.4066180000084</v>
      </c>
    </row>
    <row r="92" spans="2:142" ht="15">
      <c r="B92" s="61" t="s">
        <v>78</v>
      </c>
      <c r="C92" s="38" t="s">
        <v>127</v>
      </c>
      <c r="D92" s="62"/>
      <c r="E92" s="120">
        <v>-15.98485219999958</v>
      </c>
      <c r="F92" s="120">
        <v>-432.40271849999999</v>
      </c>
      <c r="G92" s="120">
        <v>-2.5622845140848085</v>
      </c>
      <c r="H92" s="120">
        <v>410.82617863276107</v>
      </c>
      <c r="I92" s="120">
        <v>468.61155174723149</v>
      </c>
      <c r="J92" s="120">
        <v>-331.67357151880788</v>
      </c>
      <c r="K92" s="120">
        <v>-771.63902859567918</v>
      </c>
      <c r="L92" s="120">
        <v>554.97805698424736</v>
      </c>
      <c r="M92" s="120">
        <v>464.48760118799629</v>
      </c>
      <c r="N92" s="120">
        <v>566.20771760250693</v>
      </c>
      <c r="O92" s="120">
        <v>230.58152749744136</v>
      </c>
      <c r="P92" s="120">
        <v>757.63215268279441</v>
      </c>
      <c r="Q92" s="120">
        <v>746.29828997970219</v>
      </c>
      <c r="R92" s="120">
        <v>458.13265363142767</v>
      </c>
      <c r="S92" s="120">
        <v>440.47838511736404</v>
      </c>
      <c r="T92" s="120">
        <v>38.559844278241599</v>
      </c>
      <c r="U92" s="120">
        <v>-199.39446272132989</v>
      </c>
      <c r="V92" s="120">
        <v>-264.48825306676844</v>
      </c>
      <c r="W92" s="120">
        <v>319.72515170475697</v>
      </c>
      <c r="X92" s="120">
        <v>111.80086825018209</v>
      </c>
      <c r="Y92" s="42">
        <v>2113.728298330785</v>
      </c>
      <c r="Z92" s="153">
        <f t="shared" si="59"/>
        <v>5663.9031065107692</v>
      </c>
      <c r="AA92" s="23"/>
      <c r="AB92" s="178">
        <v>-607.88429599999847</v>
      </c>
      <c r="AC92" s="120">
        <v>-274.03700949999995</v>
      </c>
      <c r="AD92" s="120">
        <v>-223.28907170000008</v>
      </c>
      <c r="AE92" s="120">
        <v>-164.21730429136926</v>
      </c>
      <c r="AF92" s="120">
        <v>21.523718510433341</v>
      </c>
      <c r="AG92" s="120">
        <v>-124.39727654669268</v>
      </c>
      <c r="AH92" s="120">
        <v>632.40938283511275</v>
      </c>
      <c r="AI92" s="120">
        <v>1764.7895170337133</v>
      </c>
      <c r="AJ92" s="120">
        <v>2223.1408414094203</v>
      </c>
      <c r="AK92" s="120">
        <v>-206.43359699390169</v>
      </c>
      <c r="AL92" s="120">
        <v>-417.75659618832577</v>
      </c>
      <c r="AM92" s="120">
        <v>-141.9596128333412</v>
      </c>
      <c r="AN92" s="120">
        <v>-277.94120428507387</v>
      </c>
      <c r="AO92" s="120">
        <v>-419.22015149590993</v>
      </c>
      <c r="AP92" s="120">
        <v>-31.816726737753282</v>
      </c>
      <c r="AQ92" s="120">
        <v>-703.41502395230702</v>
      </c>
      <c r="AR92" s="120">
        <v>1363.8459978334276</v>
      </c>
      <c r="AS92" s="120">
        <v>132.3753222123903</v>
      </c>
      <c r="AT92" s="120">
        <v>-455.04854388558249</v>
      </c>
      <c r="AU92" s="153">
        <f t="shared" si="60"/>
        <v>2090.668365424242</v>
      </c>
      <c r="AV92" s="23"/>
      <c r="AW92" s="178">
        <v>-2622.8145545000002</v>
      </c>
      <c r="AX92" s="120">
        <v>693.59692630000109</v>
      </c>
      <c r="AY92" s="120">
        <v>413.16668876914093</v>
      </c>
      <c r="AZ92" s="120">
        <v>-29.802019215548171</v>
      </c>
      <c r="BA92" s="120">
        <v>-371.07076431246071</v>
      </c>
      <c r="BB92" s="120">
        <v>-180.03631307026234</v>
      </c>
      <c r="BC92" s="120">
        <v>-270.07300412979157</v>
      </c>
      <c r="BD92" s="120">
        <v>-50.03387775769869</v>
      </c>
      <c r="BE92" s="120">
        <v>130.97048908933894</v>
      </c>
      <c r="BF92" s="120">
        <v>-76.983871967016327</v>
      </c>
      <c r="BG92" s="120">
        <v>-188.69855469834215</v>
      </c>
      <c r="BH92" s="120">
        <v>-400.8250100275452</v>
      </c>
      <c r="BI92" s="120">
        <v>-278.1719171767632</v>
      </c>
      <c r="BJ92" s="120">
        <v>-74.437858880831101</v>
      </c>
      <c r="BK92" s="120">
        <v>503.87499882546507</v>
      </c>
      <c r="BL92" s="120">
        <v>-20.122234664661242</v>
      </c>
      <c r="BM92" s="120">
        <v>-235.6562695546304</v>
      </c>
      <c r="BN92" s="120">
        <v>793.61148127632066</v>
      </c>
      <c r="BO92" s="120">
        <v>842.32366655995088</v>
      </c>
      <c r="BP92" s="120">
        <v>2098.1555044001902</v>
      </c>
      <c r="BQ92" s="120">
        <v>-648.11623439200775</v>
      </c>
      <c r="BR92" s="120">
        <v>1601.0728894598938</v>
      </c>
      <c r="BS92" s="153">
        <f t="shared" si="61"/>
        <v>1629.9301603327419</v>
      </c>
      <c r="BT92" s="23"/>
      <c r="BU92" s="178">
        <v>684.78598240000065</v>
      </c>
      <c r="BV92" s="120">
        <v>413.92554830000012</v>
      </c>
      <c r="BW92" s="120">
        <v>563.6773632999998</v>
      </c>
      <c r="BX92" s="120">
        <v>1162.8356229020003</v>
      </c>
      <c r="BY92" s="120">
        <v>-1434.7800763480004</v>
      </c>
      <c r="BZ92" s="120">
        <v>-2811.8021820780014</v>
      </c>
      <c r="CA92" s="120">
        <v>2042.5220212060008</v>
      </c>
      <c r="CB92" s="120">
        <v>-1241.8483695440004</v>
      </c>
      <c r="CC92" s="120">
        <v>-540.53594776200009</v>
      </c>
      <c r="CD92" s="120">
        <v>-382.72829760600007</v>
      </c>
      <c r="CE92" s="120">
        <v>-620.6909634860001</v>
      </c>
      <c r="CF92" s="120">
        <v>568.30834478599934</v>
      </c>
      <c r="CG92" s="42">
        <v>36.961293744000031</v>
      </c>
      <c r="CH92" s="42">
        <v>-513.52407276000008</v>
      </c>
      <c r="CI92" s="42">
        <v>183.69618692999987</v>
      </c>
      <c r="CJ92" s="42">
        <v>-1376.1473075279994</v>
      </c>
      <c r="CK92" s="42">
        <v>-1252.0114740020006</v>
      </c>
      <c r="CL92" s="42">
        <v>1221.7286947020011</v>
      </c>
      <c r="CM92" s="42">
        <v>347.42453028999972</v>
      </c>
      <c r="CN92" s="42">
        <v>-633.58628569200016</v>
      </c>
      <c r="CO92" s="153">
        <f t="shared" si="62"/>
        <v>-3581.7893882460012</v>
      </c>
      <c r="CP92" s="23"/>
      <c r="CQ92" s="178">
        <v>-1261.2226513000003</v>
      </c>
      <c r="CR92" s="42">
        <v>284.70444359999993</v>
      </c>
      <c r="CS92" s="42">
        <v>-404.56306310000014</v>
      </c>
      <c r="CT92" s="42">
        <v>1843.6784347000003</v>
      </c>
      <c r="CU92" s="42">
        <v>711.15403849999984</v>
      </c>
      <c r="CV92" s="42">
        <v>-940.30208919999984</v>
      </c>
      <c r="CW92" s="42">
        <v>586.67632200000003</v>
      </c>
      <c r="CX92" s="42">
        <v>-165.65756339999979</v>
      </c>
      <c r="CY92" s="42">
        <v>-260.58539540000015</v>
      </c>
      <c r="CZ92" s="42">
        <v>-652.95550449999996</v>
      </c>
      <c r="DA92" s="42">
        <v>-265.94394250000039</v>
      </c>
      <c r="DB92" s="42">
        <v>861.1782795000006</v>
      </c>
      <c r="DC92" s="42">
        <v>908.64105469999981</v>
      </c>
      <c r="DD92" s="42">
        <v>1057.1087399000003</v>
      </c>
      <c r="DE92" s="42">
        <v>170.5721116000002</v>
      </c>
      <c r="DF92" s="42">
        <v>176.69023239999891</v>
      </c>
      <c r="DG92" s="42">
        <v>-452.49671809999973</v>
      </c>
      <c r="DH92" s="42">
        <v>-155.75886600000015</v>
      </c>
      <c r="DI92" s="42">
        <v>1038.2125606999984</v>
      </c>
      <c r="DJ92" s="42">
        <v>235.45684090000043</v>
      </c>
      <c r="DK92" s="42">
        <v>-581.01248610000016</v>
      </c>
      <c r="DL92" s="42">
        <v>365.3920536</v>
      </c>
      <c r="DM92" s="153">
        <f t="shared" si="63"/>
        <v>3098.966832499998</v>
      </c>
      <c r="DN92" s="23"/>
      <c r="DO92" s="185">
        <v>-240.29028039999989</v>
      </c>
      <c r="DP92" s="23">
        <v>-953.81232100000011</v>
      </c>
      <c r="DQ92" s="23">
        <v>238.86165199099986</v>
      </c>
      <c r="DR92" s="23">
        <v>627.50131727200016</v>
      </c>
      <c r="DS92" s="23">
        <v>1447.9443523879997</v>
      </c>
      <c r="DT92" s="23">
        <v>771.4261502810001</v>
      </c>
      <c r="DU92" s="23">
        <v>-663.14155793899988</v>
      </c>
      <c r="DV92" s="23">
        <v>-1463.5965742009998</v>
      </c>
      <c r="DW92" s="23">
        <v>297.90988478700007</v>
      </c>
      <c r="DX92" s="23">
        <v>-122.6005536819998</v>
      </c>
      <c r="DY92" s="23">
        <v>-86.899540727999991</v>
      </c>
      <c r="DZ92" s="23">
        <v>-493.44093578600018</v>
      </c>
      <c r="EA92" s="23">
        <v>-36.189875106000095</v>
      </c>
      <c r="EB92" s="23">
        <v>942.11814534900009</v>
      </c>
      <c r="EC92" s="23">
        <v>378.14050179100002</v>
      </c>
      <c r="ED92" s="23">
        <v>-438.16229339500006</v>
      </c>
      <c r="EE92" s="23">
        <v>1027.0879672380001</v>
      </c>
      <c r="EF92" s="23">
        <v>607.22320870200008</v>
      </c>
      <c r="EG92" s="23">
        <v>-494.90378726500001</v>
      </c>
      <c r="EH92" s="23">
        <v>-1542.8548899930001</v>
      </c>
      <c r="EI92" s="23">
        <v>1256.3922877489995</v>
      </c>
      <c r="EJ92" s="153">
        <v>1058.7128580529991</v>
      </c>
      <c r="EK92" s="23"/>
      <c r="EL92" s="152">
        <f t="shared" si="64"/>
        <v>9960.391934574749</v>
      </c>
    </row>
    <row r="93" spans="2:142" ht="15">
      <c r="B93" s="61" t="s">
        <v>74</v>
      </c>
      <c r="C93" s="38" t="s">
        <v>92</v>
      </c>
      <c r="D93" s="62"/>
      <c r="E93" s="45">
        <v>-890.54366519999996</v>
      </c>
      <c r="F93" s="45">
        <v>-220.42260560000005</v>
      </c>
      <c r="G93" s="45">
        <v>227.39269069999995</v>
      </c>
      <c r="H93" s="45">
        <v>237.2130664</v>
      </c>
      <c r="I93" s="45">
        <v>-993.42282550000004</v>
      </c>
      <c r="J93" s="45">
        <v>365.53113860000002</v>
      </c>
      <c r="K93" s="45">
        <v>-187.41955560000062</v>
      </c>
      <c r="L93" s="45">
        <v>709.04505489999997</v>
      </c>
      <c r="M93" s="45">
        <v>-389.06634779999996</v>
      </c>
      <c r="N93" s="45">
        <v>522.02977909999981</v>
      </c>
      <c r="O93" s="45">
        <v>323.92174770000008</v>
      </c>
      <c r="P93" s="45">
        <v>1080.5871387</v>
      </c>
      <c r="Q93" s="45">
        <v>1248.9972600000003</v>
      </c>
      <c r="R93" s="45">
        <v>-382.93964189999991</v>
      </c>
      <c r="S93" s="45">
        <v>-415.23774129999981</v>
      </c>
      <c r="T93" s="45">
        <v>111.75643329999991</v>
      </c>
      <c r="U93" s="45">
        <v>-380.58381230000003</v>
      </c>
      <c r="V93" s="45">
        <v>-127.73974399999996</v>
      </c>
      <c r="W93" s="45">
        <v>-48.030446400000017</v>
      </c>
      <c r="X93" s="45">
        <v>-217.73085900000001</v>
      </c>
      <c r="Y93" s="40">
        <v>2675.3631982000002</v>
      </c>
      <c r="Z93" s="152">
        <f t="shared" si="59"/>
        <v>3248.7002629999997</v>
      </c>
      <c r="AA93" s="148"/>
      <c r="AB93" s="173">
        <v>-585.38870299999996</v>
      </c>
      <c r="AC93" s="45">
        <v>-242.29373220000002</v>
      </c>
      <c r="AD93" s="45">
        <v>-7.4370986999999218</v>
      </c>
      <c r="AE93" s="45">
        <v>-444.03009200000014</v>
      </c>
      <c r="AF93" s="45">
        <v>393.02971119999995</v>
      </c>
      <c r="AG93" s="45">
        <v>-391.0220678999998</v>
      </c>
      <c r="AH93" s="45">
        <v>155.71541439999993</v>
      </c>
      <c r="AI93" s="45">
        <v>1269.3246611999998</v>
      </c>
      <c r="AJ93" s="45">
        <v>900.41312440000013</v>
      </c>
      <c r="AK93" s="45">
        <v>-279.0996644999999</v>
      </c>
      <c r="AL93" s="45">
        <v>348.16172959999994</v>
      </c>
      <c r="AM93" s="45">
        <v>70.612152100000145</v>
      </c>
      <c r="AN93" s="45">
        <v>371.16612929999798</v>
      </c>
      <c r="AO93" s="45">
        <v>3.7416978999999913</v>
      </c>
      <c r="AP93" s="45">
        <v>-141.65265760000062</v>
      </c>
      <c r="AQ93" s="45">
        <v>-466.72138740000014</v>
      </c>
      <c r="AR93" s="45">
        <v>-273.71415289999993</v>
      </c>
      <c r="AS93" s="45">
        <v>-350.45424580000235</v>
      </c>
      <c r="AT93" s="45">
        <v>93.07131800000036</v>
      </c>
      <c r="AU93" s="152">
        <f t="shared" si="60"/>
        <v>423.42213609999521</v>
      </c>
      <c r="AV93" s="148"/>
      <c r="AW93" s="173">
        <v>-325.5615803</v>
      </c>
      <c r="AX93" s="45">
        <v>-55.679562799999978</v>
      </c>
      <c r="AY93" s="45">
        <v>400.77498139999932</v>
      </c>
      <c r="AZ93" s="45">
        <v>81.876036700000014</v>
      </c>
      <c r="BA93" s="45">
        <v>-73.944269599999998</v>
      </c>
      <c r="BB93" s="45">
        <v>1768.5184660999998</v>
      </c>
      <c r="BC93" s="45">
        <v>-908.60541099999909</v>
      </c>
      <c r="BD93" s="45">
        <v>87.506676100000007</v>
      </c>
      <c r="BE93" s="45">
        <v>-676.19832800000006</v>
      </c>
      <c r="BF93" s="45">
        <v>-233.58397800000006</v>
      </c>
      <c r="BG93" s="45">
        <v>-968.37861380000015</v>
      </c>
      <c r="BH93" s="45">
        <v>-1398.5542486999996</v>
      </c>
      <c r="BI93" s="45">
        <v>-1810.9841329000003</v>
      </c>
      <c r="BJ93" s="45">
        <v>99.536907800000733</v>
      </c>
      <c r="BK93" s="45">
        <v>510.15957459999896</v>
      </c>
      <c r="BL93" s="45">
        <v>250.35083030000101</v>
      </c>
      <c r="BM93" s="45">
        <v>-159.90995400000008</v>
      </c>
      <c r="BN93" s="45">
        <v>1579.4272164000008</v>
      </c>
      <c r="BO93" s="45">
        <v>102.16072100000004</v>
      </c>
      <c r="BP93" s="45">
        <v>241.68689339999963</v>
      </c>
      <c r="BQ93" s="45">
        <v>165.37323890000005</v>
      </c>
      <c r="BR93" s="45">
        <v>932.45224390000033</v>
      </c>
      <c r="BS93" s="152">
        <f t="shared" si="61"/>
        <v>-391.57629249999843</v>
      </c>
      <c r="BT93" s="148"/>
      <c r="BU93" s="173">
        <v>2277.6144670999997</v>
      </c>
      <c r="BV93" s="45">
        <v>-456.90886710000018</v>
      </c>
      <c r="BW93" s="45">
        <v>1805.6486944000005</v>
      </c>
      <c r="BX93" s="45">
        <v>-19.72672700000021</v>
      </c>
      <c r="BY93" s="45">
        <v>-422.33174520000006</v>
      </c>
      <c r="BZ93" s="45">
        <v>-1705.1349636999998</v>
      </c>
      <c r="CA93" s="45">
        <v>1481.2604223000001</v>
      </c>
      <c r="CB93" s="45">
        <v>-1315.7095929</v>
      </c>
      <c r="CC93" s="45">
        <v>217.81650259999998</v>
      </c>
      <c r="CD93" s="45">
        <v>-384.15425750000009</v>
      </c>
      <c r="CE93" s="45">
        <v>-228.95930330000004</v>
      </c>
      <c r="CF93" s="45">
        <v>655.39407320000021</v>
      </c>
      <c r="CG93" s="40">
        <v>467.89249469999999</v>
      </c>
      <c r="CH93" s="40">
        <v>-457.85166960000009</v>
      </c>
      <c r="CI93" s="40">
        <v>820.35690829999976</v>
      </c>
      <c r="CJ93" s="40">
        <v>-1834.8512877000001</v>
      </c>
      <c r="CK93" s="40">
        <v>-852.21134940000024</v>
      </c>
      <c r="CL93" s="40">
        <v>2245.1665535000002</v>
      </c>
      <c r="CM93" s="40">
        <v>363.33150979999931</v>
      </c>
      <c r="CN93" s="40">
        <v>-1402.4375488000003</v>
      </c>
      <c r="CO93" s="152">
        <f t="shared" si="62"/>
        <v>1254.2043136999989</v>
      </c>
      <c r="CP93" s="148"/>
      <c r="CQ93" s="173">
        <v>-1353.6665407999999</v>
      </c>
      <c r="CR93" s="40">
        <v>395.62972249999996</v>
      </c>
      <c r="CS93" s="40">
        <v>-112.44326159999994</v>
      </c>
      <c r="CT93" s="40">
        <v>-18.985573199999997</v>
      </c>
      <c r="CU93" s="40">
        <v>783.11011910000013</v>
      </c>
      <c r="CV93" s="40">
        <v>-324.51636160000004</v>
      </c>
      <c r="CW93" s="40">
        <v>992.25180849999981</v>
      </c>
      <c r="CX93" s="40">
        <v>-113.94699200000004</v>
      </c>
      <c r="CY93" s="40">
        <v>50.161832400000264</v>
      </c>
      <c r="CZ93" s="40">
        <v>483.46861539999998</v>
      </c>
      <c r="DA93" s="40">
        <v>1292.7765161</v>
      </c>
      <c r="DB93" s="40">
        <v>-114.57205409999983</v>
      </c>
      <c r="DC93" s="40">
        <v>587.24690500000042</v>
      </c>
      <c r="DD93" s="40">
        <v>1891.6892197000002</v>
      </c>
      <c r="DE93" s="40">
        <v>-825.92650789999948</v>
      </c>
      <c r="DF93" s="40">
        <v>112.47187630000005</v>
      </c>
      <c r="DG93" s="40">
        <v>-1322.5100451000001</v>
      </c>
      <c r="DH93" s="40">
        <v>-567.45012780000002</v>
      </c>
      <c r="DI93" s="40">
        <v>739.11252570000022</v>
      </c>
      <c r="DJ93" s="40">
        <v>-881.26290259999985</v>
      </c>
      <c r="DK93" s="40">
        <v>178.82036580000008</v>
      </c>
      <c r="DL93" s="40">
        <v>-226.85046879999999</v>
      </c>
      <c r="DM93" s="152">
        <f t="shared" si="63"/>
        <v>1644.6086710000009</v>
      </c>
      <c r="DN93" s="148"/>
      <c r="DO93" s="185">
        <v>350.48131880000005</v>
      </c>
      <c r="DP93" s="148">
        <v>165.38427480000013</v>
      </c>
      <c r="DQ93" s="148">
        <v>6.47137770000014</v>
      </c>
      <c r="DR93" s="148">
        <v>468.41081530000002</v>
      </c>
      <c r="DS93" s="148">
        <v>922.89278130000002</v>
      </c>
      <c r="DT93" s="148">
        <v>433.93164069999989</v>
      </c>
      <c r="DU93" s="148">
        <v>547.02980750000029</v>
      </c>
      <c r="DV93" s="148">
        <v>-999.45347459999982</v>
      </c>
      <c r="DW93" s="148">
        <v>440.24141479999997</v>
      </c>
      <c r="DX93" s="148">
        <v>-442.96171960000009</v>
      </c>
      <c r="DY93" s="148">
        <v>-90.143661699999939</v>
      </c>
      <c r="DZ93" s="148">
        <v>-743.42674040000009</v>
      </c>
      <c r="EA93" s="148">
        <v>210.92166980000005</v>
      </c>
      <c r="EB93" s="148">
        <v>1116.9666993000001</v>
      </c>
      <c r="EC93" s="148">
        <v>606.77868939999996</v>
      </c>
      <c r="ED93" s="148">
        <v>94.173167200000137</v>
      </c>
      <c r="EE93" s="148">
        <v>1514.3567382000001</v>
      </c>
      <c r="EF93" s="148">
        <v>686.87061190000009</v>
      </c>
      <c r="EG93" s="148">
        <v>-139.98249289999916</v>
      </c>
      <c r="EH93" s="148">
        <v>-835.8463876000003</v>
      </c>
      <c r="EI93" s="148">
        <v>10.243746200000004</v>
      </c>
      <c r="EJ93" s="152">
        <v>4323.3402761000016</v>
      </c>
      <c r="EK93" s="148"/>
      <c r="EL93" s="152">
        <f t="shared" si="64"/>
        <v>10502.699367399997</v>
      </c>
    </row>
    <row r="94" spans="2:142" ht="15">
      <c r="B94" s="61" t="s">
        <v>72</v>
      </c>
      <c r="C94" s="38" t="s">
        <v>73</v>
      </c>
      <c r="D94" s="62"/>
      <c r="E94" s="45">
        <v>2490.3427584000001</v>
      </c>
      <c r="F94" s="45">
        <v>-326.12353590000328</v>
      </c>
      <c r="G94" s="45">
        <v>-600.54157209999937</v>
      </c>
      <c r="H94" s="45">
        <v>272.71703790000061</v>
      </c>
      <c r="I94" s="45">
        <v>-2310.8557642999999</v>
      </c>
      <c r="J94" s="45">
        <v>-1187.4844094</v>
      </c>
      <c r="K94" s="45">
        <v>-1106.5934133999999</v>
      </c>
      <c r="L94" s="45">
        <v>-471.81048840000017</v>
      </c>
      <c r="M94" s="45">
        <v>-222.39552579999997</v>
      </c>
      <c r="N94" s="45">
        <v>-725.49290739999992</v>
      </c>
      <c r="O94" s="45">
        <v>-211.41958130000003</v>
      </c>
      <c r="P94" s="45">
        <v>1650.2791832</v>
      </c>
      <c r="Q94" s="45">
        <v>1542.6558883999999</v>
      </c>
      <c r="R94" s="45">
        <v>1118.2001957999998</v>
      </c>
      <c r="S94" s="45">
        <v>1009.4965022000001</v>
      </c>
      <c r="T94" s="45">
        <v>157.81696019999987</v>
      </c>
      <c r="U94" s="45">
        <v>-573.3295049999997</v>
      </c>
      <c r="V94" s="45">
        <v>-367.46914339999927</v>
      </c>
      <c r="W94" s="45">
        <v>-964.96701330000008</v>
      </c>
      <c r="X94" s="45">
        <v>180.90334469999993</v>
      </c>
      <c r="Y94" s="40">
        <v>1765.4308621999996</v>
      </c>
      <c r="Z94" s="152">
        <f t="shared" si="59"/>
        <v>1119.3598732999983</v>
      </c>
      <c r="AA94" s="148"/>
      <c r="AB94" s="173">
        <v>-1015.3389424999999</v>
      </c>
      <c r="AC94" s="45">
        <v>-1134.4838643999983</v>
      </c>
      <c r="AD94" s="45">
        <v>-290.7258936999998</v>
      </c>
      <c r="AE94" s="45">
        <v>-394.26248270000002</v>
      </c>
      <c r="AF94" s="45">
        <v>-1940.8833313999999</v>
      </c>
      <c r="AG94" s="45">
        <v>-1591.3676467</v>
      </c>
      <c r="AH94" s="45">
        <v>2170.5635554</v>
      </c>
      <c r="AI94" s="45">
        <v>2580.9201602000003</v>
      </c>
      <c r="AJ94" s="45">
        <v>2542.6168038000019</v>
      </c>
      <c r="AK94" s="45">
        <v>-364.44428679999959</v>
      </c>
      <c r="AL94" s="45">
        <v>-144.87181849999985</v>
      </c>
      <c r="AM94" s="45">
        <v>1562.9754789999995</v>
      </c>
      <c r="AN94" s="45">
        <v>738.79411640000228</v>
      </c>
      <c r="AO94" s="45">
        <v>1355.6382994999994</v>
      </c>
      <c r="AP94" s="45">
        <v>868.60842130000026</v>
      </c>
      <c r="AQ94" s="45">
        <v>-152.59353150000004</v>
      </c>
      <c r="AR94" s="45">
        <v>-366.72416999999973</v>
      </c>
      <c r="AS94" s="45">
        <v>-452.52410699999905</v>
      </c>
      <c r="AT94" s="45">
        <v>-3193.1104843999997</v>
      </c>
      <c r="AU94" s="152">
        <f t="shared" si="60"/>
        <v>778.78627600000846</v>
      </c>
      <c r="AV94" s="148"/>
      <c r="AW94" s="173">
        <v>-1461.2291556000002</v>
      </c>
      <c r="AX94" s="45">
        <v>-170.2178788999999</v>
      </c>
      <c r="AY94" s="45">
        <v>305.85113089999976</v>
      </c>
      <c r="AZ94" s="45">
        <v>284.32426419999985</v>
      </c>
      <c r="BA94" s="45">
        <v>1142.4442719000001</v>
      </c>
      <c r="BB94" s="45">
        <v>59.758407999999989</v>
      </c>
      <c r="BC94" s="45">
        <v>1691.2486824</v>
      </c>
      <c r="BD94" s="45">
        <v>645.79330229999982</v>
      </c>
      <c r="BE94" s="45">
        <v>-735.86369130000037</v>
      </c>
      <c r="BF94" s="45">
        <v>566.78557979999982</v>
      </c>
      <c r="BG94" s="45">
        <v>129.3296313000001</v>
      </c>
      <c r="BH94" s="45">
        <v>-1290.1830971000002</v>
      </c>
      <c r="BI94" s="45">
        <v>-452.90763299999998</v>
      </c>
      <c r="BJ94" s="45">
        <v>2013.8490906999998</v>
      </c>
      <c r="BK94" s="45">
        <v>765.02541830000018</v>
      </c>
      <c r="BL94" s="45">
        <v>890.50149379999982</v>
      </c>
      <c r="BM94" s="45">
        <v>439.98889049999991</v>
      </c>
      <c r="BN94" s="45">
        <v>1472.6516396</v>
      </c>
      <c r="BO94" s="45">
        <v>5862.1111413000008</v>
      </c>
      <c r="BP94" s="45">
        <v>49.060583900000076</v>
      </c>
      <c r="BQ94" s="45">
        <v>2600.5693759000005</v>
      </c>
      <c r="BR94" s="45">
        <v>-161.18852640000017</v>
      </c>
      <c r="BS94" s="152">
        <f t="shared" si="61"/>
        <v>14647.702922499999</v>
      </c>
      <c r="BT94" s="148"/>
      <c r="BU94" s="173">
        <v>9700.9056911000007</v>
      </c>
      <c r="BV94" s="45">
        <v>-3627.9932506999999</v>
      </c>
      <c r="BW94" s="45">
        <v>-1450.9257212</v>
      </c>
      <c r="BX94" s="45">
        <v>228.77877389999975</v>
      </c>
      <c r="BY94" s="45">
        <v>371.25264370000036</v>
      </c>
      <c r="BZ94" s="45">
        <v>-782.66647820000048</v>
      </c>
      <c r="CA94" s="45">
        <v>302.26281779999965</v>
      </c>
      <c r="CB94" s="45">
        <v>1007.8568476999999</v>
      </c>
      <c r="CC94" s="45">
        <v>1268.1871756999999</v>
      </c>
      <c r="CD94" s="45">
        <v>117.18031929999992</v>
      </c>
      <c r="CE94" s="45">
        <v>-379.04147849999981</v>
      </c>
      <c r="CF94" s="45">
        <v>1084.7809549999999</v>
      </c>
      <c r="CG94" s="40">
        <v>1083.7024376999993</v>
      </c>
      <c r="CH94" s="40">
        <v>150.98485900000082</v>
      </c>
      <c r="CI94" s="40">
        <v>185.64342010000018</v>
      </c>
      <c r="CJ94" s="40">
        <v>-314.95804569999973</v>
      </c>
      <c r="CK94" s="40">
        <v>-3109.2180447999999</v>
      </c>
      <c r="CL94" s="40">
        <v>3509.5421407000003</v>
      </c>
      <c r="CM94" s="40">
        <v>-26.103349399998933</v>
      </c>
      <c r="CN94" s="40">
        <v>-1261.0309447000002</v>
      </c>
      <c r="CO94" s="152">
        <f t="shared" si="62"/>
        <v>8059.1407685000031</v>
      </c>
      <c r="CP94" s="148"/>
      <c r="CQ94" s="173">
        <v>-845.36007860000007</v>
      </c>
      <c r="CR94" s="40">
        <v>509.79587019999985</v>
      </c>
      <c r="CS94" s="40">
        <v>-936.66154420000009</v>
      </c>
      <c r="CT94" s="40">
        <v>946.07817680000016</v>
      </c>
      <c r="CU94" s="40">
        <v>993.55254160000015</v>
      </c>
      <c r="CV94" s="40">
        <v>50.940491800000004</v>
      </c>
      <c r="CW94" s="40">
        <v>1202.2195704000001</v>
      </c>
      <c r="CX94" s="40">
        <v>2201.1613459</v>
      </c>
      <c r="CY94" s="40">
        <v>-1148.8457602999995</v>
      </c>
      <c r="CZ94" s="40">
        <v>-128.99699619999984</v>
      </c>
      <c r="DA94" s="40">
        <v>728.31039680000004</v>
      </c>
      <c r="DB94" s="40">
        <v>-904.69754770000054</v>
      </c>
      <c r="DC94" s="40">
        <v>456.10322150000002</v>
      </c>
      <c r="DD94" s="40">
        <v>1714.1895193999999</v>
      </c>
      <c r="DE94" s="40">
        <v>1727.5979113999997</v>
      </c>
      <c r="DF94" s="40">
        <v>339.02709959999999</v>
      </c>
      <c r="DG94" s="40">
        <v>-1106.3445161</v>
      </c>
      <c r="DH94" s="40">
        <v>-230.90227100000047</v>
      </c>
      <c r="DI94" s="40">
        <v>-1237.6738828999999</v>
      </c>
      <c r="DJ94" s="40">
        <v>-1957.2135896999998</v>
      </c>
      <c r="DK94" s="40">
        <v>-381.71247580000011</v>
      </c>
      <c r="DL94" s="40">
        <v>-1041.2273918000001</v>
      </c>
      <c r="DM94" s="152">
        <f t="shared" si="63"/>
        <v>949.34009109999897</v>
      </c>
      <c r="DN94" s="148"/>
      <c r="DO94" s="185">
        <v>-486.6020759000009</v>
      </c>
      <c r="DP94" s="148">
        <v>514.6630224999999</v>
      </c>
      <c r="DQ94" s="148">
        <v>-1671.9869346999997</v>
      </c>
      <c r="DR94" s="148">
        <v>-948.27024240000003</v>
      </c>
      <c r="DS94" s="148">
        <v>902.49626420000016</v>
      </c>
      <c r="DT94" s="148">
        <v>1299.9677263000001</v>
      </c>
      <c r="DU94" s="148">
        <v>457.56051030000015</v>
      </c>
      <c r="DV94" s="148">
        <v>-1010.9361818000001</v>
      </c>
      <c r="DW94" s="148">
        <v>-390.16843200000011</v>
      </c>
      <c r="DX94" s="148">
        <v>18.3785089</v>
      </c>
      <c r="DY94" s="148">
        <v>-615.73594959999991</v>
      </c>
      <c r="DZ94" s="148">
        <v>-70.538397400000576</v>
      </c>
      <c r="EA94" s="148">
        <v>450.09589800000072</v>
      </c>
      <c r="EB94" s="148">
        <v>576.14274160000002</v>
      </c>
      <c r="EC94" s="148">
        <v>899.41083819999994</v>
      </c>
      <c r="ED94" s="148">
        <v>8.4368852999999149</v>
      </c>
      <c r="EE94" s="148">
        <v>1302.5066706000002</v>
      </c>
      <c r="EF94" s="148">
        <v>14.110778999998644</v>
      </c>
      <c r="EG94" s="148">
        <v>1550.8984969000016</v>
      </c>
      <c r="EH94" s="148">
        <v>784.00015550000057</v>
      </c>
      <c r="EI94" s="148">
        <v>488.08592260000086</v>
      </c>
      <c r="EJ94" s="152">
        <v>4072.516206100001</v>
      </c>
      <c r="EK94" s="148"/>
      <c r="EL94" s="152">
        <f t="shared" si="64"/>
        <v>29626.846137500012</v>
      </c>
    </row>
    <row r="95" spans="2:142" ht="15">
      <c r="B95" s="61" t="s">
        <v>33</v>
      </c>
      <c r="C95" s="38" t="s">
        <v>113</v>
      </c>
      <c r="D95" s="62"/>
      <c r="E95" s="45">
        <v>0</v>
      </c>
      <c r="F95" s="45">
        <v>0</v>
      </c>
      <c r="G95" s="45">
        <v>0</v>
      </c>
      <c r="H95" s="45">
        <v>0</v>
      </c>
      <c r="I95" s="45">
        <v>0</v>
      </c>
      <c r="J95" s="45">
        <v>4.28</v>
      </c>
      <c r="K95" s="45">
        <v>181.91300000000001</v>
      </c>
      <c r="L95" s="45">
        <v>0</v>
      </c>
      <c r="M95" s="45">
        <v>0</v>
      </c>
      <c r="N95" s="45">
        <v>0</v>
      </c>
      <c r="O95" s="45">
        <v>0</v>
      </c>
      <c r="P95" s="45">
        <v>0</v>
      </c>
      <c r="Q95" s="45">
        <v>4.4379999999999882</v>
      </c>
      <c r="R95" s="45">
        <v>2.6120000000000001</v>
      </c>
      <c r="S95" s="45">
        <v>2071.1309999999999</v>
      </c>
      <c r="T95" s="45">
        <v>0</v>
      </c>
      <c r="U95" s="45">
        <v>1181.2139999999999</v>
      </c>
      <c r="V95" s="45">
        <v>1.2220000000000013</v>
      </c>
      <c r="W95" s="45">
        <v>4.7019999999999982</v>
      </c>
      <c r="X95" s="45">
        <v>79.53299999999976</v>
      </c>
      <c r="Y95" s="40">
        <v>0</v>
      </c>
      <c r="Z95" s="152">
        <f t="shared" si="59"/>
        <v>3531.0449999999996</v>
      </c>
      <c r="AA95" s="148"/>
      <c r="AB95" s="173">
        <v>0</v>
      </c>
      <c r="AC95" s="45">
        <v>0</v>
      </c>
      <c r="AD95" s="45">
        <v>0</v>
      </c>
      <c r="AE95" s="45">
        <v>0</v>
      </c>
      <c r="AF95" s="45">
        <v>0</v>
      </c>
      <c r="AG95" s="45">
        <v>165.54</v>
      </c>
      <c r="AH95" s="45">
        <v>156.36599999999999</v>
      </c>
      <c r="AI95" s="45">
        <v>0</v>
      </c>
      <c r="AJ95" s="45">
        <v>0</v>
      </c>
      <c r="AK95" s="45">
        <v>1.0182499999999837</v>
      </c>
      <c r="AL95" s="45">
        <v>1.55</v>
      </c>
      <c r="AM95" s="45">
        <v>19.149999999999999</v>
      </c>
      <c r="AN95" s="45">
        <v>19.5</v>
      </c>
      <c r="AO95" s="45">
        <v>0</v>
      </c>
      <c r="AP95" s="45">
        <v>0</v>
      </c>
      <c r="AQ95" s="45">
        <v>2575.873</v>
      </c>
      <c r="AR95" s="45">
        <v>18.239999999999998</v>
      </c>
      <c r="AS95" s="45">
        <v>0</v>
      </c>
      <c r="AT95" s="45">
        <v>15.019000000000005</v>
      </c>
      <c r="AU95" s="152">
        <f t="shared" si="60"/>
        <v>2972.2562499999995</v>
      </c>
      <c r="AV95" s="148"/>
      <c r="AW95" s="173">
        <v>0</v>
      </c>
      <c r="AX95" s="45">
        <v>0</v>
      </c>
      <c r="AY95" s="45">
        <v>0</v>
      </c>
      <c r="AZ95" s="45">
        <v>0</v>
      </c>
      <c r="BA95" s="45">
        <v>119.56</v>
      </c>
      <c r="BB95" s="45">
        <v>0</v>
      </c>
      <c r="BC95" s="45">
        <v>0</v>
      </c>
      <c r="BD95" s="45">
        <v>0</v>
      </c>
      <c r="BE95" s="45">
        <v>0</v>
      </c>
      <c r="BF95" s="45">
        <v>0</v>
      </c>
      <c r="BG95" s="45">
        <v>0</v>
      </c>
      <c r="BH95" s="45">
        <v>0</v>
      </c>
      <c r="BI95" s="45">
        <v>0</v>
      </c>
      <c r="BJ95" s="45">
        <v>75</v>
      </c>
      <c r="BK95" s="45">
        <v>11.5</v>
      </c>
      <c r="BL95" s="45">
        <v>14.05</v>
      </c>
      <c r="BM95" s="45">
        <v>0</v>
      </c>
      <c r="BN95" s="45">
        <v>0</v>
      </c>
      <c r="BO95" s="45">
        <v>0</v>
      </c>
      <c r="BP95" s="45">
        <v>60.855499999999992</v>
      </c>
      <c r="BQ95" s="45">
        <v>317.22899999999998</v>
      </c>
      <c r="BR95" s="45">
        <v>6.6999999999999886</v>
      </c>
      <c r="BS95" s="152">
        <f t="shared" si="61"/>
        <v>604.89450000000011</v>
      </c>
      <c r="BT95" s="148"/>
      <c r="BU95" s="173">
        <v>311.89</v>
      </c>
      <c r="BV95" s="45">
        <v>2.4499999999999886</v>
      </c>
      <c r="BW95" s="45">
        <v>1660.6110000000001</v>
      </c>
      <c r="BX95" s="45">
        <v>13.417000000000002</v>
      </c>
      <c r="BY95" s="45">
        <v>4164.3599999999997</v>
      </c>
      <c r="BZ95" s="45">
        <v>-100</v>
      </c>
      <c r="CA95" s="45">
        <v>0</v>
      </c>
      <c r="CB95" s="45">
        <v>49.909999999999691</v>
      </c>
      <c r="CC95" s="45">
        <v>-21.886999999999716</v>
      </c>
      <c r="CD95" s="45">
        <v>0.75600000000000023</v>
      </c>
      <c r="CE95" s="45">
        <v>113.083</v>
      </c>
      <c r="CF95" s="45">
        <v>0</v>
      </c>
      <c r="CG95" s="40">
        <v>25401.787</v>
      </c>
      <c r="CH95" s="40">
        <v>-1500</v>
      </c>
      <c r="CI95" s="40">
        <v>0</v>
      </c>
      <c r="CJ95" s="40">
        <v>117.33600000000001</v>
      </c>
      <c r="CK95" s="40">
        <v>0</v>
      </c>
      <c r="CL95" s="40">
        <v>3.6749999999992724</v>
      </c>
      <c r="CM95" s="40">
        <v>0</v>
      </c>
      <c r="CN95" s="40">
        <v>0</v>
      </c>
      <c r="CO95" s="152">
        <f t="shared" si="62"/>
        <v>30217.387999999999</v>
      </c>
      <c r="CP95" s="148"/>
      <c r="CQ95" s="173">
        <v>287.60000000000002</v>
      </c>
      <c r="CR95" s="40">
        <v>6.7797000000000001</v>
      </c>
      <c r="CS95" s="40">
        <v>0.99900000000002498</v>
      </c>
      <c r="CT95" s="40">
        <v>0</v>
      </c>
      <c r="CU95" s="40">
        <v>21.27</v>
      </c>
      <c r="CV95" s="40">
        <v>0</v>
      </c>
      <c r="CW95" s="40">
        <v>0</v>
      </c>
      <c r="CX95" s="40">
        <v>3.798</v>
      </c>
      <c r="CY95" s="40">
        <v>15.115</v>
      </c>
      <c r="CZ95" s="40">
        <v>0</v>
      </c>
      <c r="DA95" s="40">
        <v>0</v>
      </c>
      <c r="DB95" s="40">
        <v>166.84999999999911</v>
      </c>
      <c r="DC95" s="40">
        <v>61.045000000000002</v>
      </c>
      <c r="DD95" s="40">
        <v>18.440999999999981</v>
      </c>
      <c r="DE95" s="40">
        <v>1.5</v>
      </c>
      <c r="DF95" s="40">
        <v>106.35299999999992</v>
      </c>
      <c r="DG95" s="40">
        <v>74.710999999999942</v>
      </c>
      <c r="DH95" s="40">
        <v>21.968999999999959</v>
      </c>
      <c r="DI95" s="40">
        <v>41.75</v>
      </c>
      <c r="DJ95" s="40">
        <v>2.5063199999999988</v>
      </c>
      <c r="DK95" s="40">
        <v>25.5</v>
      </c>
      <c r="DL95" s="40">
        <v>-5.4139999999999997</v>
      </c>
      <c r="DM95" s="152">
        <f t="shared" si="63"/>
        <v>850.77301999999895</v>
      </c>
      <c r="DN95" s="148"/>
      <c r="DO95" s="185">
        <v>158.62099999999998</v>
      </c>
      <c r="DP95" s="148">
        <v>22</v>
      </c>
      <c r="DQ95" s="148">
        <v>0</v>
      </c>
      <c r="DR95" s="148">
        <v>26.85</v>
      </c>
      <c r="DS95" s="148">
        <v>53.020999999999987</v>
      </c>
      <c r="DT95" s="148">
        <v>0</v>
      </c>
      <c r="DU95" s="148">
        <v>0.95599999999999996</v>
      </c>
      <c r="DV95" s="148">
        <v>11.625</v>
      </c>
      <c r="DW95" s="148">
        <v>66.238</v>
      </c>
      <c r="DX95" s="148">
        <v>0</v>
      </c>
      <c r="DY95" s="148">
        <v>24.375</v>
      </c>
      <c r="DZ95" s="148">
        <v>0</v>
      </c>
      <c r="EA95" s="148">
        <v>1.0420000000000016</v>
      </c>
      <c r="EB95" s="148">
        <v>1.1239999999999952</v>
      </c>
      <c r="EC95" s="148">
        <v>1.7186399999999935</v>
      </c>
      <c r="ED95" s="148">
        <v>11.560999999999998</v>
      </c>
      <c r="EE95" s="148">
        <v>54.697749999999992</v>
      </c>
      <c r="EF95" s="148">
        <v>1833.001</v>
      </c>
      <c r="EG95" s="148">
        <v>89.635999999999981</v>
      </c>
      <c r="EH95" s="148">
        <v>17.269000000000002</v>
      </c>
      <c r="EI95" s="148">
        <v>9</v>
      </c>
      <c r="EJ95" s="152">
        <v>2382.7353899999998</v>
      </c>
      <c r="EK95" s="148"/>
      <c r="EL95" s="152">
        <f t="shared" si="64"/>
        <v>40559.09216</v>
      </c>
    </row>
    <row r="96" spans="2:142" ht="15.75" thickBot="1">
      <c r="B96" s="47" t="s">
        <v>40</v>
      </c>
      <c r="C96" s="48" t="s">
        <v>10</v>
      </c>
      <c r="D96" s="49"/>
      <c r="E96" s="121">
        <v>14712.208319209958</v>
      </c>
      <c r="F96" s="121">
        <v>-18406.127856459902</v>
      </c>
      <c r="G96" s="121">
        <v>-4324.0548392138035</v>
      </c>
      <c r="H96" s="121">
        <v>16084.686875372696</v>
      </c>
      <c r="I96" s="121">
        <v>-101462.12548374283</v>
      </c>
      <c r="J96" s="121">
        <v>-16281.459997048873</v>
      </c>
      <c r="K96" s="121">
        <v>-43774.942740295766</v>
      </c>
      <c r="L96" s="121">
        <v>-13544.523056565886</v>
      </c>
      <c r="M96" s="121">
        <v>-25624.232196231962</v>
      </c>
      <c r="N96" s="121">
        <v>72981.653942212506</v>
      </c>
      <c r="O96" s="121">
        <v>15526.785912696871</v>
      </c>
      <c r="P96" s="121">
        <v>54838.863709380013</v>
      </c>
      <c r="Q96" s="121">
        <v>88559.768823539547</v>
      </c>
      <c r="R96" s="121">
        <v>-10769.20204120312</v>
      </c>
      <c r="S96" s="121">
        <v>-17281.700797873556</v>
      </c>
      <c r="T96" s="121">
        <v>5872.2094102845631</v>
      </c>
      <c r="U96" s="121">
        <v>-24189.934306497125</v>
      </c>
      <c r="V96" s="121">
        <v>-15628.899852876259</v>
      </c>
      <c r="W96" s="121">
        <v>-29696.044410032398</v>
      </c>
      <c r="X96" s="121">
        <v>5252.5527186920517</v>
      </c>
      <c r="Y96" s="130">
        <v>68051.123488866753</v>
      </c>
      <c r="Z96" s="156">
        <f t="shared" si="59"/>
        <v>20896.605622213494</v>
      </c>
      <c r="AA96" s="165"/>
      <c r="AB96" s="177">
        <v>12411.287075389857</v>
      </c>
      <c r="AC96" s="121">
        <v>-6222.7247576900172</v>
      </c>
      <c r="AD96" s="121">
        <v>-15175.185591489606</v>
      </c>
      <c r="AE96" s="121">
        <v>-18386.240417131503</v>
      </c>
      <c r="AF96" s="121">
        <v>1405.2406774700848</v>
      </c>
      <c r="AG96" s="121">
        <v>-21343.226102946985</v>
      </c>
      <c r="AH96" s="121">
        <v>1745.1553965014289</v>
      </c>
      <c r="AI96" s="121">
        <v>19753.424646323387</v>
      </c>
      <c r="AJ96" s="121">
        <v>61827.621317550409</v>
      </c>
      <c r="AK96" s="121">
        <v>6562.2167230860141</v>
      </c>
      <c r="AL96" s="121">
        <v>-2501.0082385687024</v>
      </c>
      <c r="AM96" s="121">
        <v>13647.040421756697</v>
      </c>
      <c r="AN96" s="121">
        <v>15420.909982044861</v>
      </c>
      <c r="AO96" s="121">
        <v>7639.3437842051062</v>
      </c>
      <c r="AP96" s="121">
        <v>-51449.918509510528</v>
      </c>
      <c r="AQ96" s="121">
        <v>12207.002628678529</v>
      </c>
      <c r="AR96" s="121">
        <v>6053.4894646281409</v>
      </c>
      <c r="AS96" s="121">
        <v>5741.1958194732279</v>
      </c>
      <c r="AT96" s="121">
        <v>-17423.853011546129</v>
      </c>
      <c r="AU96" s="156">
        <f t="shared" si="60"/>
        <v>31911.771308224274</v>
      </c>
      <c r="AV96" s="165"/>
      <c r="AW96" s="177">
        <v>-12238.795418259917</v>
      </c>
      <c r="AX96" s="121">
        <v>-383.78020550038985</v>
      </c>
      <c r="AY96" s="121">
        <v>35156.853417016035</v>
      </c>
      <c r="AZ96" s="121">
        <v>-20201.78122726941</v>
      </c>
      <c r="BA96" s="121">
        <v>24738.018534107272</v>
      </c>
      <c r="BB96" s="121">
        <v>5668.9816539020285</v>
      </c>
      <c r="BC96" s="121">
        <v>38607.038337039296</v>
      </c>
      <c r="BD96" s="121">
        <v>16121.088520538697</v>
      </c>
      <c r="BE96" s="121">
        <v>-7337.0069134549885</v>
      </c>
      <c r="BF96" s="121">
        <v>-5562.167956473495</v>
      </c>
      <c r="BG96" s="121">
        <v>5529.1575115275982</v>
      </c>
      <c r="BH96" s="121">
        <v>7019.6569097685406</v>
      </c>
      <c r="BI96" s="121">
        <v>41549.442724634027</v>
      </c>
      <c r="BJ96" s="121">
        <v>53646.579335447459</v>
      </c>
      <c r="BK96" s="121">
        <v>15378.538178862174</v>
      </c>
      <c r="BL96" s="121">
        <v>8532.6281588882612</v>
      </c>
      <c r="BM96" s="121">
        <v>21362.940216054096</v>
      </c>
      <c r="BN96" s="121">
        <v>29926.516833072626</v>
      </c>
      <c r="BO96" s="121">
        <v>38898.321808574081</v>
      </c>
      <c r="BP96" s="121">
        <v>35965.256501312011</v>
      </c>
      <c r="BQ96" s="121">
        <v>-15920.517396633897</v>
      </c>
      <c r="BR96" s="121">
        <v>-17931.362347012338</v>
      </c>
      <c r="BS96" s="156">
        <f t="shared" si="61"/>
        <v>298525.60717613972</v>
      </c>
      <c r="BT96" s="165"/>
      <c r="BU96" s="177">
        <v>84458.050642773407</v>
      </c>
      <c r="BV96" s="121">
        <v>73726.433154127197</v>
      </c>
      <c r="BW96" s="121">
        <f>93160.5286237797-2442</f>
        <v>90718.528623779697</v>
      </c>
      <c r="BX96" s="121">
        <v>21438.713104922215</v>
      </c>
      <c r="BY96" s="121">
        <v>-48420.569825782979</v>
      </c>
      <c r="BZ96" s="121">
        <v>-195891.632063383</v>
      </c>
      <c r="CA96" s="121">
        <v>118497.60205150115</v>
      </c>
      <c r="CB96" s="121">
        <v>-91429.101767993794</v>
      </c>
      <c r="CC96" s="121">
        <v>-42504.932331347387</v>
      </c>
      <c r="CD96" s="121">
        <v>4043.65675147001</v>
      </c>
      <c r="CE96" s="121">
        <v>-51210.883017865366</v>
      </c>
      <c r="CF96" s="121">
        <v>-21083.130648502665</v>
      </c>
      <c r="CG96" s="130">
        <v>43161.233477678725</v>
      </c>
      <c r="CH96" s="130">
        <v>-44204.376885040736</v>
      </c>
      <c r="CI96" s="130">
        <v>26620.021926390335</v>
      </c>
      <c r="CJ96" s="130">
        <v>-34507.162024568257</v>
      </c>
      <c r="CK96" s="130">
        <v>-184190.58119898103</v>
      </c>
      <c r="CL96" s="130">
        <v>47040.138434717635</v>
      </c>
      <c r="CM96" s="130">
        <v>56805.785006954102</v>
      </c>
      <c r="CN96" s="130">
        <v>-40559.092712420264</v>
      </c>
      <c r="CO96" s="156">
        <f t="shared" si="62"/>
        <v>-187491.29930157098</v>
      </c>
      <c r="CP96" s="165"/>
      <c r="CQ96" s="177">
        <v>-47907.45776305403</v>
      </c>
      <c r="CR96" s="130">
        <v>-24145.178358675887</v>
      </c>
      <c r="CS96" s="130">
        <v>-19327.114210665968</v>
      </c>
      <c r="CT96" s="130">
        <v>18234.368472654041</v>
      </c>
      <c r="CU96" s="130">
        <v>-10152.557181520249</v>
      </c>
      <c r="CV96" s="130">
        <v>-75896.488780340267</v>
      </c>
      <c r="CW96" s="130">
        <v>16060.911240290476</v>
      </c>
      <c r="CX96" s="130">
        <v>-11408.769691479376</v>
      </c>
      <c r="CY96" s="130">
        <v>-99673.877960769678</v>
      </c>
      <c r="CZ96" s="130">
        <v>-51362.553031299838</v>
      </c>
      <c r="DA96" s="130">
        <v>53434.699891759708</v>
      </c>
      <c r="DB96" s="130">
        <v>-68485.610423319871</v>
      </c>
      <c r="DC96" s="130">
        <v>41695.199326950416</v>
      </c>
      <c r="DD96" s="130">
        <v>94828.872524320497</v>
      </c>
      <c r="DE96" s="130">
        <v>68626.406306820267</v>
      </c>
      <c r="DF96" s="130">
        <v>35084.839787440615</v>
      </c>
      <c r="DG96" s="130">
        <v>-58266.94497573129</v>
      </c>
      <c r="DH96" s="130">
        <v>-46973.352606510969</v>
      </c>
      <c r="DI96" s="130">
        <v>-20307.963009229199</v>
      </c>
      <c r="DJ96" s="130">
        <v>-86068.797452470753</v>
      </c>
      <c r="DK96" s="130">
        <v>-81998.445071990544</v>
      </c>
      <c r="DL96" s="130">
        <v>-1422.0585417781235</v>
      </c>
      <c r="DM96" s="156">
        <f t="shared" si="63"/>
        <v>-375431.87150859996</v>
      </c>
      <c r="DN96" s="165"/>
      <c r="DO96" s="192">
        <v>-13407.255381658539</v>
      </c>
      <c r="DP96" s="165">
        <v>-97.966462765863525</v>
      </c>
      <c r="DQ96" s="165">
        <v>-62473.110387948989</v>
      </c>
      <c r="DR96" s="165">
        <v>198771.66035380293</v>
      </c>
      <c r="DS96" s="165">
        <v>22554.772752477475</v>
      </c>
      <c r="DT96" s="165">
        <v>16623.144390871104</v>
      </c>
      <c r="DU96" s="165">
        <v>4456.5037087413903</v>
      </c>
      <c r="DV96" s="165">
        <v>-29563.625928811733</v>
      </c>
      <c r="DW96" s="165">
        <v>5771.5759703471422</v>
      </c>
      <c r="DX96" s="165">
        <v>-7710.1746019018947</v>
      </c>
      <c r="DY96" s="165">
        <v>-8837.5362239294518</v>
      </c>
      <c r="DZ96" s="165">
        <v>-29694.050498616947</v>
      </c>
      <c r="EA96" s="165">
        <v>15774.001460614785</v>
      </c>
      <c r="EB96" s="165">
        <v>16216.523685750948</v>
      </c>
      <c r="EC96" s="165">
        <v>15743.047616619966</v>
      </c>
      <c r="ED96" s="165">
        <v>227.30822695445309</v>
      </c>
      <c r="EE96" s="165">
        <v>13981.767292318149</v>
      </c>
      <c r="EF96" s="165">
        <v>11331.341283497086</v>
      </c>
      <c r="EG96" s="165">
        <v>11647.785480332141</v>
      </c>
      <c r="EH96" s="165">
        <v>-3021.9992002901322</v>
      </c>
      <c r="EI96" s="165">
        <v>-11334.827381051015</v>
      </c>
      <c r="EJ96" s="156">
        <v>166958.88615535299</v>
      </c>
      <c r="EK96" s="165"/>
      <c r="EL96" s="156">
        <f>Z96+AU96+BS96+CO96+DM96+EJ96</f>
        <v>-44630.300548240484</v>
      </c>
    </row>
    <row r="97" spans="2:142" ht="15.75" thickBot="1">
      <c r="B97" s="50"/>
      <c r="C97" s="51" t="s">
        <v>100</v>
      </c>
      <c r="D97" s="52"/>
      <c r="E97" s="53">
        <v>-949.44499480000013</v>
      </c>
      <c r="F97" s="53">
        <v>3244.2048869999999</v>
      </c>
      <c r="G97" s="53">
        <v>-4178.6166989000003</v>
      </c>
      <c r="H97" s="53">
        <v>2433.408347</v>
      </c>
      <c r="I97" s="53">
        <v>3701.2540558000001</v>
      </c>
      <c r="J97" s="53">
        <v>1525.8635549999997</v>
      </c>
      <c r="K97" s="53">
        <v>-6536.0453705999998</v>
      </c>
      <c r="L97" s="53">
        <v>942.34578240000178</v>
      </c>
      <c r="M97" s="53">
        <v>6831.4326130000009</v>
      </c>
      <c r="N97" s="53">
        <v>8152.4077938000009</v>
      </c>
      <c r="O97" s="53">
        <v>3959.4704758999997</v>
      </c>
      <c r="P97" s="53">
        <v>1055.5588662999992</v>
      </c>
      <c r="Q97" s="53">
        <v>535.76946009999949</v>
      </c>
      <c r="R97" s="53">
        <v>1603.2141621999999</v>
      </c>
      <c r="S97" s="53">
        <v>224.87042169999907</v>
      </c>
      <c r="T97" s="53">
        <v>-551.16353680000032</v>
      </c>
      <c r="U97" s="53">
        <v>-2844.0950644000004</v>
      </c>
      <c r="V97" s="53">
        <v>434.15329250000008</v>
      </c>
      <c r="W97" s="53">
        <v>9775.3715574999987</v>
      </c>
      <c r="X97" s="53">
        <v>245.50653009999877</v>
      </c>
      <c r="Y97" s="150">
        <v>-6614.0646303000012</v>
      </c>
      <c r="Z97" s="155">
        <f t="shared" si="59"/>
        <v>22991.401504499991</v>
      </c>
      <c r="AA97" s="164"/>
      <c r="AB97" s="176">
        <v>557.0859935000002</v>
      </c>
      <c r="AC97" s="53">
        <v>-689.63712199999998</v>
      </c>
      <c r="AD97" s="53">
        <v>377.57639400000005</v>
      </c>
      <c r="AE97" s="53">
        <v>286.1738608</v>
      </c>
      <c r="AF97" s="53">
        <v>-1926.2769364999995</v>
      </c>
      <c r="AG97" s="53">
        <v>-1232.0411833999995</v>
      </c>
      <c r="AH97" s="53">
        <v>666.37325439999995</v>
      </c>
      <c r="AI97" s="53">
        <v>2067.237123500001</v>
      </c>
      <c r="AJ97" s="53">
        <v>6753.1142183000011</v>
      </c>
      <c r="AK97" s="53">
        <v>-45.080731700000371</v>
      </c>
      <c r="AL97" s="53">
        <v>1201.5735272000002</v>
      </c>
      <c r="AM97" s="53">
        <v>533.6466597000001</v>
      </c>
      <c r="AN97" s="53">
        <v>2537.0513057000003</v>
      </c>
      <c r="AO97" s="53">
        <v>668.33498979999899</v>
      </c>
      <c r="AP97" s="53">
        <v>2875.0046291999993</v>
      </c>
      <c r="AQ97" s="53">
        <v>991.82783780000102</v>
      </c>
      <c r="AR97" s="53">
        <v>269.96142790000499</v>
      </c>
      <c r="AS97" s="53">
        <v>3129.3436565999914</v>
      </c>
      <c r="AT97" s="53">
        <v>2722.5712329000321</v>
      </c>
      <c r="AU97" s="155">
        <f t="shared" si="60"/>
        <v>21743.84013770003</v>
      </c>
      <c r="AV97" s="164"/>
      <c r="AW97" s="176">
        <v>1313.7009926000001</v>
      </c>
      <c r="AX97" s="53">
        <v>1756.3835400000003</v>
      </c>
      <c r="AY97" s="53">
        <v>4071.2554243000004</v>
      </c>
      <c r="AZ97" s="53">
        <v>3025.2093955</v>
      </c>
      <c r="BA97" s="53">
        <v>3819.8008948000029</v>
      </c>
      <c r="BB97" s="53">
        <v>2159.9000184000001</v>
      </c>
      <c r="BC97" s="53">
        <v>4796.4956505</v>
      </c>
      <c r="BD97" s="53">
        <v>1266.7883324999993</v>
      </c>
      <c r="BE97" s="53">
        <v>2606.9190042000018</v>
      </c>
      <c r="BF97" s="53">
        <v>4395.2348807999997</v>
      </c>
      <c r="BG97" s="53">
        <v>2254.6565842000009</v>
      </c>
      <c r="BH97" s="53">
        <v>1020.6362200000024</v>
      </c>
      <c r="BI97" s="53">
        <v>3334.1647184000012</v>
      </c>
      <c r="BJ97" s="53">
        <v>478.35038919999982</v>
      </c>
      <c r="BK97" s="53">
        <v>1207.564339999999</v>
      </c>
      <c r="BL97" s="53">
        <v>2086.3195017999992</v>
      </c>
      <c r="BM97" s="53">
        <v>1352.6556828000018</v>
      </c>
      <c r="BN97" s="53">
        <v>3335.1950395000003</v>
      </c>
      <c r="BO97" s="53">
        <v>4923.9065723000003</v>
      </c>
      <c r="BP97" s="53">
        <v>-1252.226225500001</v>
      </c>
      <c r="BQ97" s="53">
        <v>-1416.675136399997</v>
      </c>
      <c r="BR97" s="53">
        <v>-293.69767510000031</v>
      </c>
      <c r="BS97" s="155">
        <f t="shared" si="61"/>
        <v>46242.538144800012</v>
      </c>
      <c r="BT97" s="164"/>
      <c r="BU97" s="176">
        <v>2063.1573512</v>
      </c>
      <c r="BV97" s="53">
        <v>5619.4768076</v>
      </c>
      <c r="BW97" s="53">
        <v>7501.7112742000008</v>
      </c>
      <c r="BX97" s="53">
        <v>5064.2793382999998</v>
      </c>
      <c r="BY97" s="53">
        <v>10697.178428399999</v>
      </c>
      <c r="BZ97" s="53">
        <v>125.10400079999997</v>
      </c>
      <c r="CA97" s="53">
        <v>1370.4040228999984</v>
      </c>
      <c r="CB97" s="53">
        <v>3937.6870161999996</v>
      </c>
      <c r="CC97" s="53">
        <v>298.52936240000082</v>
      </c>
      <c r="CD97" s="53">
        <v>1071.6697349000015</v>
      </c>
      <c r="CE97" s="53">
        <v>2288.8840989999999</v>
      </c>
      <c r="CF97" s="53">
        <v>3189.1090004000007</v>
      </c>
      <c r="CG97" s="53">
        <v>2796.5373778999956</v>
      </c>
      <c r="CH97" s="53">
        <v>2474.712016099998</v>
      </c>
      <c r="CI97" s="53">
        <v>853.77393299999994</v>
      </c>
      <c r="CJ97" s="53">
        <v>571.92650049999895</v>
      </c>
      <c r="CK97" s="53">
        <v>-1269.2546460000037</v>
      </c>
      <c r="CL97" s="53">
        <v>9035.316595500004</v>
      </c>
      <c r="CM97" s="53">
        <v>-394.50768480000494</v>
      </c>
      <c r="CN97" s="53">
        <v>806.90812450000226</v>
      </c>
      <c r="CO97" s="155">
        <f t="shared" si="62"/>
        <v>58102.602653000002</v>
      </c>
      <c r="CP97" s="164"/>
      <c r="CQ97" s="176">
        <v>901.95700169999998</v>
      </c>
      <c r="CR97" s="53">
        <v>229.09918900000008</v>
      </c>
      <c r="CS97" s="53">
        <v>395.41018619999983</v>
      </c>
      <c r="CT97" s="53">
        <v>831.58096639999974</v>
      </c>
      <c r="CU97" s="53">
        <v>1577.7815197000004</v>
      </c>
      <c r="CV97" s="53">
        <v>5387.2214112000001</v>
      </c>
      <c r="CW97" s="53">
        <v>-1676.4036283999994</v>
      </c>
      <c r="CX97" s="53">
        <v>-1046.5382843000002</v>
      </c>
      <c r="CY97" s="53">
        <v>4743.3067088999996</v>
      </c>
      <c r="CZ97" s="53">
        <v>338.0706568999999</v>
      </c>
      <c r="DA97" s="53">
        <v>-1866.3790823000004</v>
      </c>
      <c r="DB97" s="53">
        <v>2600.9154804999998</v>
      </c>
      <c r="DC97" s="53">
        <v>-993.23544590000108</v>
      </c>
      <c r="DD97" s="53">
        <v>-199.59906880000011</v>
      </c>
      <c r="DE97" s="53">
        <v>-935.63124520000031</v>
      </c>
      <c r="DF97" s="53">
        <v>-400.91751699999986</v>
      </c>
      <c r="DG97" s="53">
        <v>-310.68452489999913</v>
      </c>
      <c r="DH97" s="53">
        <v>669.76435560000107</v>
      </c>
      <c r="DI97" s="53">
        <v>1501.6040757999997</v>
      </c>
      <c r="DJ97" s="53">
        <v>-1551.6406666000012</v>
      </c>
      <c r="DK97" s="53">
        <v>-3472.3357192000012</v>
      </c>
      <c r="DL97" s="53">
        <v>12995.247678000007</v>
      </c>
      <c r="DM97" s="155">
        <f t="shared" si="63"/>
        <v>19718.594047300005</v>
      </c>
      <c r="DN97" s="164"/>
      <c r="DO97" s="191">
        <v>4388.9557826</v>
      </c>
      <c r="DP97" s="164">
        <v>7.8713916000001065</v>
      </c>
      <c r="DQ97" s="164">
        <v>-944.44916139999941</v>
      </c>
      <c r="DR97" s="164">
        <v>5927.5779436000003</v>
      </c>
      <c r="DS97" s="164">
        <v>1944.1713783999999</v>
      </c>
      <c r="DT97" s="164">
        <v>-719.51972209999985</v>
      </c>
      <c r="DU97" s="164">
        <v>-152.17573590000018</v>
      </c>
      <c r="DV97" s="164">
        <v>1161.2055160999998</v>
      </c>
      <c r="DW97" s="164">
        <v>-670.59323880000079</v>
      </c>
      <c r="DX97" s="164">
        <v>1586.4573518999998</v>
      </c>
      <c r="DY97" s="164">
        <v>1275.6029648000003</v>
      </c>
      <c r="DZ97" s="164">
        <v>218.56056650000042</v>
      </c>
      <c r="EA97" s="164">
        <v>-61.139625199999848</v>
      </c>
      <c r="EB97" s="164">
        <v>2165.3417065000003</v>
      </c>
      <c r="EC97" s="164">
        <v>63.318400400001025</v>
      </c>
      <c r="ED97" s="164">
        <v>250.85930209999944</v>
      </c>
      <c r="EE97" s="164">
        <v>1411.4348714999996</v>
      </c>
      <c r="EF97" s="164">
        <v>-2451.6569887000005</v>
      </c>
      <c r="EG97" s="164">
        <v>-1792.9974517999999</v>
      </c>
      <c r="EH97" s="164">
        <v>1408.6292550999995</v>
      </c>
      <c r="EI97" s="164">
        <v>1078.3718162000021</v>
      </c>
      <c r="EJ97" s="155">
        <v>16095.826323400006</v>
      </c>
      <c r="EK97" s="164"/>
      <c r="EL97" s="155">
        <f>Z97+AU97+BS97+CO97+DM97+EJ97</f>
        <v>184894.80281070006</v>
      </c>
    </row>
    <row r="98" spans="2:142" ht="15.75" thickBot="1">
      <c r="B98" s="54"/>
      <c r="C98" s="55" t="s">
        <v>101</v>
      </c>
      <c r="D98" s="56"/>
      <c r="E98" s="57">
        <v>15661.653314009958</v>
      </c>
      <c r="F98" s="57">
        <v>-21650.332743459901</v>
      </c>
      <c r="G98" s="57">
        <v>-145.43814031380316</v>
      </c>
      <c r="H98" s="57">
        <v>13651.278528372695</v>
      </c>
      <c r="I98" s="57">
        <v>-105163.37953954283</v>
      </c>
      <c r="J98" s="57">
        <v>-17807.323552048871</v>
      </c>
      <c r="K98" s="57">
        <v>-37238.897369695769</v>
      </c>
      <c r="L98" s="57">
        <v>-14486.868838965887</v>
      </c>
      <c r="M98" s="57">
        <v>-32455.664809231963</v>
      </c>
      <c r="N98" s="57">
        <v>64829.246148412509</v>
      </c>
      <c r="O98" s="57">
        <v>11567.315436796871</v>
      </c>
      <c r="P98" s="57">
        <v>53783.304843080012</v>
      </c>
      <c r="Q98" s="57">
        <v>88023.999363439551</v>
      </c>
      <c r="R98" s="57">
        <v>-12372.41620340312</v>
      </c>
      <c r="S98" s="57">
        <v>-17506.571219573554</v>
      </c>
      <c r="T98" s="57">
        <v>6423.3729470845637</v>
      </c>
      <c r="U98" s="57">
        <v>-21345.839242097125</v>
      </c>
      <c r="V98" s="57">
        <v>-16063.053145376258</v>
      </c>
      <c r="W98" s="57">
        <v>-39471.415967532397</v>
      </c>
      <c r="X98" s="57">
        <v>5007.0461885920531</v>
      </c>
      <c r="Y98" s="149">
        <v>74665.188119166749</v>
      </c>
      <c r="Z98" s="154">
        <f t="shared" si="59"/>
        <v>-2094.7958822865476</v>
      </c>
      <c r="AA98" s="163"/>
      <c r="AB98" s="175">
        <v>11854.201081889856</v>
      </c>
      <c r="AC98" s="57">
        <v>-5533.0876356900171</v>
      </c>
      <c r="AD98" s="57">
        <v>-15552.761985489606</v>
      </c>
      <c r="AE98" s="57">
        <v>-18672.414277931504</v>
      </c>
      <c r="AF98" s="57">
        <v>3331.5176139700843</v>
      </c>
      <c r="AG98" s="57">
        <v>-20111.184919546984</v>
      </c>
      <c r="AH98" s="57">
        <v>1078.7821421014289</v>
      </c>
      <c r="AI98" s="57">
        <v>17686.187522823384</v>
      </c>
      <c r="AJ98" s="57">
        <v>55074.507099250404</v>
      </c>
      <c r="AK98" s="57">
        <v>6607.2974547860149</v>
      </c>
      <c r="AL98" s="57">
        <v>-3702.5817657687026</v>
      </c>
      <c r="AM98" s="57">
        <v>13113.393762056698</v>
      </c>
      <c r="AN98" s="57">
        <v>12883.85867634486</v>
      </c>
      <c r="AO98" s="57">
        <v>6971.0087944051074</v>
      </c>
      <c r="AP98" s="57">
        <v>-54324.923138710525</v>
      </c>
      <c r="AQ98" s="57">
        <v>11215.174790878527</v>
      </c>
      <c r="AR98" s="57">
        <v>5783.5280367281357</v>
      </c>
      <c r="AS98" s="57">
        <v>2611.8521628732365</v>
      </c>
      <c r="AT98" s="57">
        <v>-20146.42424444616</v>
      </c>
      <c r="AU98" s="154">
        <f t="shared" si="60"/>
        <v>10167.931170524243</v>
      </c>
      <c r="AV98" s="163"/>
      <c r="AW98" s="175">
        <v>-13552.496410859918</v>
      </c>
      <c r="AX98" s="57">
        <v>-2140.1637455003902</v>
      </c>
      <c r="AY98" s="57">
        <v>31085.597992716033</v>
      </c>
      <c r="AZ98" s="57">
        <v>-23226.990622769408</v>
      </c>
      <c r="BA98" s="57">
        <v>20918.21763930727</v>
      </c>
      <c r="BB98" s="57">
        <v>3509.0816355020283</v>
      </c>
      <c r="BC98" s="57">
        <v>33810.542686539295</v>
      </c>
      <c r="BD98" s="57">
        <v>14854.300188038698</v>
      </c>
      <c r="BE98" s="57">
        <v>-9943.9259176549895</v>
      </c>
      <c r="BF98" s="57">
        <v>-9957.4028372734938</v>
      </c>
      <c r="BG98" s="57">
        <v>3274.5009273275973</v>
      </c>
      <c r="BH98" s="57">
        <v>5999.0206897685384</v>
      </c>
      <c r="BI98" s="57">
        <v>38215.278006234024</v>
      </c>
      <c r="BJ98" s="57">
        <v>53168.228946247458</v>
      </c>
      <c r="BK98" s="57">
        <v>14170.973838862175</v>
      </c>
      <c r="BL98" s="57">
        <v>6446.3086570882624</v>
      </c>
      <c r="BM98" s="57">
        <v>20010.284533254093</v>
      </c>
      <c r="BN98" s="57">
        <v>26591.321793572628</v>
      </c>
      <c r="BO98" s="57">
        <v>33974.415236274079</v>
      </c>
      <c r="BP98" s="57">
        <v>37217.482726812013</v>
      </c>
      <c r="BQ98" s="57">
        <v>-14503.8422602339</v>
      </c>
      <c r="BR98" s="57">
        <v>-17637.664671912338</v>
      </c>
      <c r="BS98" s="154">
        <f t="shared" si="61"/>
        <v>252283.06903133978</v>
      </c>
      <c r="BT98" s="163"/>
      <c r="BU98" s="175">
        <v>82394.893291573404</v>
      </c>
      <c r="BV98" s="57">
        <v>68106.956346527193</v>
      </c>
      <c r="BW98" s="57">
        <f>85658.8173495797-2442</f>
        <v>83216.817349579695</v>
      </c>
      <c r="BX98" s="57">
        <v>16374.433766622216</v>
      </c>
      <c r="BY98" s="57">
        <v>-59117.748254182981</v>
      </c>
      <c r="BZ98" s="57">
        <v>-196016.736064183</v>
      </c>
      <c r="CA98" s="57">
        <v>117127.19802860115</v>
      </c>
      <c r="CB98" s="57">
        <v>-95366.788784193792</v>
      </c>
      <c r="CC98" s="57">
        <v>-42803.461693747391</v>
      </c>
      <c r="CD98" s="57">
        <v>2971.9870165700086</v>
      </c>
      <c r="CE98" s="57">
        <v>-53499.767116865369</v>
      </c>
      <c r="CF98" s="57">
        <v>-24272.239648902665</v>
      </c>
      <c r="CG98" s="57">
        <v>40364.696099778732</v>
      </c>
      <c r="CH98" s="57">
        <v>-46679.088901140734</v>
      </c>
      <c r="CI98" s="57">
        <v>25766.247993390334</v>
      </c>
      <c r="CJ98" s="57">
        <v>-35079.088525068255</v>
      </c>
      <c r="CK98" s="57">
        <v>-182921.32655298102</v>
      </c>
      <c r="CL98" s="57">
        <v>38004.821839217635</v>
      </c>
      <c r="CM98" s="57">
        <v>57200.292691754104</v>
      </c>
      <c r="CN98" s="57">
        <v>-41366.00083692027</v>
      </c>
      <c r="CO98" s="154">
        <f t="shared" si="62"/>
        <v>-245593.90195457096</v>
      </c>
      <c r="CP98" s="163"/>
      <c r="CQ98" s="175">
        <v>-48809.41476475403</v>
      </c>
      <c r="CR98" s="57">
        <v>-24374.277547675887</v>
      </c>
      <c r="CS98" s="57">
        <v>-19722.524396865967</v>
      </c>
      <c r="CT98" s="57">
        <v>17402.787506254041</v>
      </c>
      <c r="CU98" s="57">
        <v>-11730.338701220249</v>
      </c>
      <c r="CV98" s="57">
        <v>-81283.710191540275</v>
      </c>
      <c r="CW98" s="57">
        <v>17737.314868690475</v>
      </c>
      <c r="CX98" s="57">
        <v>-10362.231407179375</v>
      </c>
      <c r="CY98" s="57">
        <v>-104417.18466966967</v>
      </c>
      <c r="CZ98" s="57">
        <v>-51700.623688199841</v>
      </c>
      <c r="DA98" s="57">
        <v>55301.07897405971</v>
      </c>
      <c r="DB98" s="57">
        <v>-71086.525903819871</v>
      </c>
      <c r="DC98" s="57">
        <v>42688.434772850414</v>
      </c>
      <c r="DD98" s="57">
        <v>95028.471593120499</v>
      </c>
      <c r="DE98" s="57">
        <v>69562.037552020265</v>
      </c>
      <c r="DF98" s="57">
        <v>35485.757304440616</v>
      </c>
      <c r="DG98" s="57">
        <v>-57956.260450831294</v>
      </c>
      <c r="DH98" s="57">
        <v>-47643.116962110973</v>
      </c>
      <c r="DI98" s="57">
        <v>-21809.567085029197</v>
      </c>
      <c r="DJ98" s="57">
        <v>-84517.156785870757</v>
      </c>
      <c r="DK98" s="57">
        <v>-78526.109352790547</v>
      </c>
      <c r="DL98" s="57">
        <v>-14417.306219778131</v>
      </c>
      <c r="DM98" s="154">
        <f t="shared" si="63"/>
        <v>-395150.46555590013</v>
      </c>
      <c r="DN98" s="163"/>
      <c r="DO98" s="190">
        <v>-17796.211164258537</v>
      </c>
      <c r="DP98" s="163">
        <v>-105.83785436586363</v>
      </c>
      <c r="DQ98" s="163">
        <v>-61528.661226548989</v>
      </c>
      <c r="DR98" s="163">
        <v>192844.08241020294</v>
      </c>
      <c r="DS98" s="163">
        <v>20610.601374077476</v>
      </c>
      <c r="DT98" s="163">
        <v>17342.664112971106</v>
      </c>
      <c r="DU98" s="163">
        <v>4608.6794446413905</v>
      </c>
      <c r="DV98" s="163">
        <v>-30724.831444911732</v>
      </c>
      <c r="DW98" s="163">
        <v>6442.1692091471432</v>
      </c>
      <c r="DX98" s="163">
        <v>-9296.6319538018943</v>
      </c>
      <c r="DY98" s="163">
        <v>-10113.139188729452</v>
      </c>
      <c r="DZ98" s="163">
        <v>-29912.611065116947</v>
      </c>
      <c r="EA98" s="163">
        <v>15835.141085814785</v>
      </c>
      <c r="EB98" s="163">
        <v>14051.181979250949</v>
      </c>
      <c r="EC98" s="163">
        <v>15679.729216219965</v>
      </c>
      <c r="ED98" s="163">
        <v>-23.551075145546349</v>
      </c>
      <c r="EE98" s="163">
        <v>12570.332420818149</v>
      </c>
      <c r="EF98" s="163">
        <v>13782.998272197086</v>
      </c>
      <c r="EG98" s="163">
        <v>13440.782932132141</v>
      </c>
      <c r="EH98" s="163">
        <v>-4430.6284553901314</v>
      </c>
      <c r="EI98" s="163">
        <v>-12413.199197251017</v>
      </c>
      <c r="EJ98" s="154">
        <v>150863.05983195297</v>
      </c>
      <c r="EK98" s="163"/>
      <c r="EL98" s="154">
        <f>Z98+AU98+BS98+CO98+DM98+EJ98</f>
        <v>-229525.10335894063</v>
      </c>
    </row>
    <row r="99" spans="2:142" ht="15.75" thickBot="1">
      <c r="B99" s="60"/>
      <c r="C99" s="27"/>
      <c r="D99" s="26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  <c r="AA99" s="27"/>
      <c r="AB99" s="27"/>
      <c r="AC99" s="27"/>
      <c r="AD99" s="27"/>
      <c r="AE99" s="27"/>
      <c r="AF99" s="27"/>
      <c r="AG99" s="27"/>
      <c r="AH99" s="27"/>
      <c r="AI99" s="27"/>
      <c r="AJ99" s="27"/>
      <c r="AK99" s="27"/>
      <c r="AL99" s="27"/>
      <c r="AM99" s="27"/>
      <c r="AN99" s="27"/>
      <c r="AO99" s="27"/>
      <c r="AP99" s="27"/>
      <c r="AQ99" s="27"/>
      <c r="AR99" s="27"/>
      <c r="AS99" s="27"/>
      <c r="AT99" s="27"/>
      <c r="AU99" s="27"/>
      <c r="AV99" s="27"/>
      <c r="AW99" s="27"/>
      <c r="AX99" s="27"/>
      <c r="AY99" s="27"/>
      <c r="AZ99" s="27"/>
      <c r="BA99" s="27"/>
      <c r="BB99" s="27"/>
      <c r="BC99" s="27"/>
      <c r="BD99" s="27"/>
      <c r="BE99" s="27"/>
      <c r="BF99" s="27"/>
      <c r="BG99" s="27"/>
      <c r="BH99" s="27"/>
      <c r="BI99" s="27"/>
      <c r="BJ99" s="27"/>
      <c r="BK99" s="27"/>
      <c r="BL99" s="27"/>
      <c r="BM99" s="27"/>
      <c r="BN99" s="27"/>
      <c r="BO99" s="27"/>
      <c r="BP99" s="27"/>
      <c r="BQ99" s="27"/>
      <c r="BR99" s="27"/>
      <c r="BS99" s="27"/>
      <c r="BT99" s="27"/>
      <c r="BU99" s="27"/>
      <c r="BV99" s="27"/>
      <c r="BW99" s="27"/>
      <c r="BX99" s="27"/>
      <c r="BY99" s="27"/>
      <c r="BZ99" s="27"/>
      <c r="CA99" s="27"/>
      <c r="CB99" s="27"/>
      <c r="CC99" s="27"/>
      <c r="CD99" s="27"/>
      <c r="CE99" s="27"/>
      <c r="CF99" s="27"/>
      <c r="CG99" s="27"/>
      <c r="CH99" s="27"/>
      <c r="CI99" s="27"/>
      <c r="CJ99" s="27"/>
      <c r="CK99" s="27"/>
      <c r="CL99" s="27"/>
      <c r="CM99" s="27"/>
      <c r="CN99" s="27"/>
      <c r="CO99" s="27"/>
      <c r="CP99" s="27"/>
      <c r="CQ99" s="27"/>
      <c r="CR99" s="27"/>
      <c r="CS99" s="27"/>
      <c r="CT99" s="27"/>
      <c r="CU99" s="27"/>
      <c r="CV99" s="27"/>
      <c r="CW99" s="27"/>
      <c r="CX99" s="27"/>
      <c r="CY99" s="27"/>
      <c r="CZ99" s="27"/>
      <c r="DA99" s="27"/>
      <c r="DB99" s="27"/>
      <c r="DC99" s="27"/>
      <c r="DD99" s="27"/>
      <c r="DE99" s="27"/>
      <c r="DF99" s="27"/>
      <c r="DG99" s="27"/>
      <c r="DH99" s="27"/>
      <c r="DI99" s="27"/>
      <c r="DJ99" s="27"/>
      <c r="DK99" s="27"/>
      <c r="DL99" s="27"/>
      <c r="DM99" s="27"/>
      <c r="DN99" s="27"/>
      <c r="DO99" s="27"/>
      <c r="DP99" s="27"/>
      <c r="DQ99" s="27"/>
      <c r="DR99" s="27"/>
      <c r="DS99" s="27"/>
      <c r="DT99" s="27"/>
      <c r="DU99" s="27"/>
      <c r="DV99" s="27"/>
      <c r="DW99" s="27"/>
      <c r="DX99" s="27"/>
      <c r="DY99" s="27"/>
      <c r="DZ99" s="27"/>
      <c r="EA99" s="27"/>
      <c r="EB99" s="27"/>
      <c r="EC99" s="27"/>
      <c r="ED99" s="27"/>
      <c r="EE99" s="27"/>
      <c r="EF99" s="27"/>
      <c r="EG99" s="27"/>
      <c r="EH99" s="27"/>
      <c r="EI99" s="27"/>
      <c r="EJ99" s="27"/>
      <c r="EK99" s="27"/>
      <c r="EL99" s="27"/>
    </row>
    <row r="100" spans="2:142" ht="15">
      <c r="B100" s="28"/>
      <c r="C100" s="29" t="s">
        <v>12</v>
      </c>
      <c r="D100" s="30"/>
      <c r="E100" s="70"/>
      <c r="F100" s="70"/>
      <c r="G100" s="70"/>
      <c r="H100" s="70"/>
      <c r="I100" s="70"/>
      <c r="J100" s="70"/>
      <c r="K100" s="70"/>
      <c r="L100" s="70"/>
      <c r="M100" s="70"/>
      <c r="N100" s="70"/>
      <c r="O100" s="70"/>
      <c r="P100" s="70"/>
      <c r="Q100" s="70"/>
      <c r="R100" s="70"/>
      <c r="S100" s="70"/>
      <c r="T100" s="70"/>
      <c r="U100" s="70"/>
      <c r="V100" s="70"/>
      <c r="W100" s="70"/>
      <c r="X100" s="70"/>
      <c r="Y100" s="70"/>
      <c r="Z100" s="70"/>
      <c r="AA100" s="70"/>
      <c r="AB100" s="70"/>
      <c r="AC100" s="70"/>
      <c r="AD100" s="70"/>
      <c r="AE100" s="70"/>
      <c r="AF100" s="70"/>
      <c r="AG100" s="70"/>
      <c r="AH100" s="70"/>
      <c r="AI100" s="70"/>
      <c r="AJ100" s="70"/>
      <c r="AK100" s="70"/>
      <c r="AL100" s="70"/>
      <c r="AM100" s="70"/>
      <c r="AN100" s="70"/>
      <c r="AO100" s="70"/>
      <c r="AP100" s="70"/>
      <c r="AQ100" s="70"/>
      <c r="AR100" s="70"/>
      <c r="AS100" s="70"/>
      <c r="AT100" s="70"/>
      <c r="AU100" s="70"/>
      <c r="AV100" s="70"/>
      <c r="AW100" s="70"/>
      <c r="AX100" s="70"/>
      <c r="AY100" s="70"/>
      <c r="AZ100" s="70"/>
      <c r="BA100" s="70"/>
      <c r="BB100" s="70"/>
      <c r="BC100" s="70"/>
      <c r="BD100" s="70"/>
      <c r="BE100" s="70"/>
      <c r="BF100" s="70"/>
      <c r="BG100" s="70"/>
      <c r="BH100" s="70"/>
      <c r="BI100" s="70"/>
      <c r="BJ100" s="70"/>
      <c r="BK100" s="70"/>
      <c r="BL100" s="70"/>
      <c r="BM100" s="70"/>
      <c r="BN100" s="70"/>
      <c r="BO100" s="70"/>
      <c r="BP100" s="70"/>
      <c r="BQ100" s="70"/>
      <c r="BR100" s="70"/>
      <c r="BS100" s="70"/>
      <c r="BT100" s="70"/>
      <c r="BU100" s="70"/>
      <c r="BV100" s="70"/>
      <c r="BW100" s="70"/>
      <c r="BX100" s="70"/>
      <c r="BY100" s="70"/>
      <c r="BZ100" s="70"/>
      <c r="CA100" s="70"/>
      <c r="CB100" s="70"/>
      <c r="CC100" s="70"/>
      <c r="CD100" s="70"/>
      <c r="CE100" s="70"/>
      <c r="CF100" s="70"/>
      <c r="CG100" s="70"/>
      <c r="CH100" s="70"/>
      <c r="CI100" s="70"/>
      <c r="CJ100" s="70"/>
      <c r="CK100" s="70"/>
      <c r="CL100" s="70"/>
      <c r="CM100" s="70"/>
      <c r="CN100" s="70"/>
      <c r="CO100" s="70"/>
      <c r="CP100" s="70"/>
      <c r="CQ100" s="70"/>
      <c r="CR100" s="70"/>
      <c r="CS100" s="70"/>
      <c r="CT100" s="70"/>
      <c r="CU100" s="70"/>
      <c r="CV100" s="70"/>
      <c r="CW100" s="70"/>
      <c r="CX100" s="70"/>
      <c r="CY100" s="70"/>
      <c r="CZ100" s="70"/>
      <c r="DA100" s="70"/>
      <c r="DB100" s="70"/>
      <c r="DC100" s="70"/>
      <c r="DD100" s="70"/>
      <c r="DE100" s="70"/>
      <c r="DF100" s="70"/>
      <c r="DG100" s="70"/>
      <c r="DH100" s="70"/>
      <c r="DI100" s="70"/>
      <c r="DJ100" s="70"/>
      <c r="DK100" s="70"/>
      <c r="DL100" s="70"/>
      <c r="DM100" s="70"/>
      <c r="DN100" s="70"/>
      <c r="DO100" s="70"/>
      <c r="DP100" s="70"/>
      <c r="DQ100" s="70"/>
      <c r="DR100" s="70"/>
      <c r="DS100" s="70"/>
      <c r="DT100" s="70"/>
      <c r="DU100" s="70"/>
      <c r="DV100" s="70"/>
      <c r="DW100" s="70"/>
      <c r="DX100" s="70"/>
      <c r="DY100" s="70"/>
      <c r="DZ100" s="70"/>
      <c r="EA100" s="70"/>
      <c r="EB100" s="70"/>
      <c r="EC100" s="70"/>
      <c r="ED100" s="70"/>
      <c r="EE100" s="70"/>
      <c r="EF100" s="70"/>
      <c r="EG100" s="70"/>
      <c r="EH100" s="70"/>
      <c r="EI100" s="70"/>
      <c r="EJ100" s="70"/>
      <c r="EK100" s="70"/>
      <c r="EL100" s="70"/>
    </row>
    <row r="101" spans="2:142" ht="15.75" thickBot="1">
      <c r="B101" s="32"/>
      <c r="C101" s="66" t="s">
        <v>37</v>
      </c>
      <c r="D101" s="34"/>
      <c r="E101" s="71"/>
      <c r="F101" s="71"/>
      <c r="G101" s="71"/>
      <c r="H101" s="71"/>
      <c r="I101" s="71"/>
      <c r="J101" s="71"/>
      <c r="K101" s="71"/>
      <c r="L101" s="71"/>
      <c r="M101" s="71"/>
      <c r="N101" s="71"/>
      <c r="O101" s="71"/>
      <c r="P101" s="71"/>
      <c r="Q101" s="71"/>
      <c r="R101" s="71"/>
      <c r="S101" s="71"/>
      <c r="T101" s="71"/>
      <c r="U101" s="71"/>
      <c r="V101" s="71"/>
      <c r="W101" s="71"/>
      <c r="X101" s="71"/>
      <c r="Y101" s="71"/>
      <c r="Z101" s="71"/>
      <c r="AA101" s="71"/>
      <c r="AB101" s="71"/>
      <c r="AC101" s="71"/>
      <c r="AD101" s="71"/>
      <c r="AE101" s="71"/>
      <c r="AF101" s="71"/>
      <c r="AG101" s="71"/>
      <c r="AH101" s="71"/>
      <c r="AI101" s="71"/>
      <c r="AJ101" s="71"/>
      <c r="AK101" s="71"/>
      <c r="AL101" s="71"/>
      <c r="AM101" s="71"/>
      <c r="AN101" s="71"/>
      <c r="AO101" s="71"/>
      <c r="AP101" s="71"/>
      <c r="AQ101" s="71"/>
      <c r="AR101" s="71"/>
      <c r="AS101" s="71"/>
      <c r="AT101" s="71"/>
      <c r="AU101" s="71"/>
      <c r="AV101" s="71"/>
      <c r="AW101" s="71"/>
      <c r="AX101" s="71"/>
      <c r="AY101" s="71"/>
      <c r="AZ101" s="71"/>
      <c r="BA101" s="71"/>
      <c r="BB101" s="71"/>
      <c r="BC101" s="71"/>
      <c r="BD101" s="71"/>
      <c r="BE101" s="71"/>
      <c r="BF101" s="71"/>
      <c r="BG101" s="71"/>
      <c r="BH101" s="71"/>
      <c r="BI101" s="71"/>
      <c r="BJ101" s="71"/>
      <c r="BK101" s="71"/>
      <c r="BL101" s="71"/>
      <c r="BM101" s="71"/>
      <c r="BN101" s="71"/>
      <c r="BO101" s="71"/>
      <c r="BP101" s="71"/>
      <c r="BQ101" s="71"/>
      <c r="BR101" s="71"/>
      <c r="BS101" s="71"/>
      <c r="BT101" s="71"/>
      <c r="BU101" s="71"/>
      <c r="BV101" s="71"/>
      <c r="BW101" s="71"/>
      <c r="BX101" s="71"/>
      <c r="BY101" s="71"/>
      <c r="BZ101" s="71"/>
      <c r="CA101" s="71"/>
      <c r="CB101" s="71"/>
      <c r="CC101" s="71"/>
      <c r="CD101" s="71"/>
      <c r="CE101" s="71"/>
      <c r="CF101" s="71"/>
      <c r="CG101" s="71"/>
      <c r="CH101" s="71"/>
      <c r="CI101" s="71"/>
      <c r="CJ101" s="71"/>
      <c r="CK101" s="71"/>
      <c r="CL101" s="71"/>
      <c r="CM101" s="71"/>
      <c r="CN101" s="71"/>
      <c r="CO101" s="71"/>
      <c r="CP101" s="71"/>
      <c r="CQ101" s="71"/>
      <c r="CR101" s="71"/>
      <c r="CS101" s="71"/>
      <c r="CT101" s="71"/>
      <c r="CU101" s="71"/>
      <c r="CV101" s="71"/>
      <c r="CW101" s="71"/>
      <c r="CX101" s="71"/>
      <c r="CY101" s="71"/>
      <c r="CZ101" s="71"/>
      <c r="DA101" s="71"/>
      <c r="DB101" s="71"/>
      <c r="DC101" s="71"/>
      <c r="DD101" s="71"/>
      <c r="DE101" s="71"/>
      <c r="DF101" s="71"/>
      <c r="DG101" s="71"/>
      <c r="DH101" s="71"/>
      <c r="DI101" s="71"/>
      <c r="DJ101" s="71"/>
      <c r="DK101" s="71"/>
      <c r="DL101" s="71"/>
      <c r="DM101" s="71"/>
      <c r="DN101" s="71"/>
      <c r="DO101" s="71"/>
      <c r="DP101" s="71"/>
      <c r="DQ101" s="71"/>
      <c r="DR101" s="71"/>
      <c r="DS101" s="71"/>
      <c r="DT101" s="71"/>
      <c r="DU101" s="71"/>
      <c r="DV101" s="71"/>
      <c r="DW101" s="71"/>
      <c r="DX101" s="71"/>
      <c r="DY101" s="71"/>
      <c r="DZ101" s="71"/>
      <c r="EA101" s="71"/>
      <c r="EB101" s="71"/>
      <c r="EC101" s="71"/>
      <c r="ED101" s="71"/>
      <c r="EE101" s="71"/>
      <c r="EF101" s="71"/>
      <c r="EG101" s="71"/>
      <c r="EH101" s="71"/>
      <c r="EI101" s="71"/>
      <c r="EJ101" s="71"/>
      <c r="EK101" s="71"/>
      <c r="EL101" s="71"/>
    </row>
    <row r="102" spans="2:142" ht="15.75" thickBot="1">
      <c r="B102" s="11"/>
      <c r="C102" s="12" t="s">
        <v>35</v>
      </c>
      <c r="D102" s="72"/>
      <c r="E102" s="114">
        <f t="shared" ref="E102:Z102" si="65">E5</f>
        <v>36893</v>
      </c>
      <c r="F102" s="114">
        <f t="shared" si="65"/>
        <v>36894</v>
      </c>
      <c r="G102" s="114">
        <f t="shared" si="65"/>
        <v>36895</v>
      </c>
      <c r="H102" s="114">
        <f t="shared" si="65"/>
        <v>36896</v>
      </c>
      <c r="I102" s="114">
        <f t="shared" si="65"/>
        <v>36899</v>
      </c>
      <c r="J102" s="114">
        <f t="shared" si="65"/>
        <v>36900</v>
      </c>
      <c r="K102" s="114">
        <f t="shared" si="65"/>
        <v>36901</v>
      </c>
      <c r="L102" s="114">
        <f t="shared" si="65"/>
        <v>36902</v>
      </c>
      <c r="M102" s="114">
        <f t="shared" si="65"/>
        <v>36903</v>
      </c>
      <c r="N102" s="114">
        <f t="shared" si="65"/>
        <v>36907</v>
      </c>
      <c r="O102" s="114">
        <f t="shared" si="65"/>
        <v>36908</v>
      </c>
      <c r="P102" s="114">
        <f t="shared" si="65"/>
        <v>36909</v>
      </c>
      <c r="Q102" s="114">
        <f t="shared" si="65"/>
        <v>36910</v>
      </c>
      <c r="R102" s="114">
        <f t="shared" si="65"/>
        <v>36913</v>
      </c>
      <c r="S102" s="114">
        <f t="shared" si="65"/>
        <v>36914</v>
      </c>
      <c r="T102" s="114">
        <f t="shared" si="65"/>
        <v>36915</v>
      </c>
      <c r="U102" s="114">
        <f t="shared" si="65"/>
        <v>36916</v>
      </c>
      <c r="V102" s="114">
        <f t="shared" si="65"/>
        <v>36917</v>
      </c>
      <c r="W102" s="114">
        <f t="shared" si="65"/>
        <v>36920</v>
      </c>
      <c r="X102" s="114">
        <f t="shared" si="65"/>
        <v>36921</v>
      </c>
      <c r="Y102" s="115">
        <f t="shared" si="65"/>
        <v>36922</v>
      </c>
      <c r="Z102" s="140" t="str">
        <f t="shared" si="65"/>
        <v>Jan MTD</v>
      </c>
      <c r="AA102" s="144"/>
      <c r="AB102" s="168">
        <f t="shared" ref="AB102:AU102" si="66">AB5</f>
        <v>36923</v>
      </c>
      <c r="AC102" s="114">
        <f t="shared" si="66"/>
        <v>36924</v>
      </c>
      <c r="AD102" s="114">
        <f t="shared" si="66"/>
        <v>36927</v>
      </c>
      <c r="AE102" s="114">
        <f t="shared" si="66"/>
        <v>36928</v>
      </c>
      <c r="AF102" s="114">
        <f t="shared" si="66"/>
        <v>36929</v>
      </c>
      <c r="AG102" s="114">
        <f t="shared" si="66"/>
        <v>36930</v>
      </c>
      <c r="AH102" s="114">
        <f t="shared" si="66"/>
        <v>36931</v>
      </c>
      <c r="AI102" s="114">
        <f t="shared" si="66"/>
        <v>36934</v>
      </c>
      <c r="AJ102" s="114">
        <f t="shared" si="66"/>
        <v>36935</v>
      </c>
      <c r="AK102" s="114">
        <f t="shared" si="66"/>
        <v>36936</v>
      </c>
      <c r="AL102" s="114">
        <f t="shared" si="66"/>
        <v>36937</v>
      </c>
      <c r="AM102" s="114">
        <f t="shared" si="66"/>
        <v>36938</v>
      </c>
      <c r="AN102" s="114">
        <f t="shared" si="66"/>
        <v>36942</v>
      </c>
      <c r="AO102" s="114">
        <f t="shared" si="66"/>
        <v>36943</v>
      </c>
      <c r="AP102" s="114">
        <f t="shared" si="66"/>
        <v>36944</v>
      </c>
      <c r="AQ102" s="114">
        <f t="shared" si="66"/>
        <v>36945</v>
      </c>
      <c r="AR102" s="114">
        <f t="shared" si="66"/>
        <v>36948</v>
      </c>
      <c r="AS102" s="114">
        <f t="shared" si="66"/>
        <v>36949</v>
      </c>
      <c r="AT102" s="114">
        <f t="shared" si="66"/>
        <v>36950</v>
      </c>
      <c r="AU102" s="140" t="str">
        <f t="shared" si="66"/>
        <v>Feb MTD</v>
      </c>
      <c r="AV102" s="144"/>
      <c r="AW102" s="168">
        <f t="shared" ref="AW102:BD102" si="67">AW5</f>
        <v>36951</v>
      </c>
      <c r="AX102" s="114">
        <f t="shared" si="67"/>
        <v>36952</v>
      </c>
      <c r="AY102" s="114">
        <f t="shared" si="67"/>
        <v>36955</v>
      </c>
      <c r="AZ102" s="114">
        <f t="shared" si="67"/>
        <v>36956</v>
      </c>
      <c r="BA102" s="114">
        <f t="shared" si="67"/>
        <v>36957</v>
      </c>
      <c r="BB102" s="114">
        <f t="shared" si="67"/>
        <v>36958</v>
      </c>
      <c r="BC102" s="114">
        <f t="shared" si="67"/>
        <v>36959</v>
      </c>
      <c r="BD102" s="114">
        <f t="shared" si="67"/>
        <v>36962</v>
      </c>
      <c r="BE102" s="114">
        <f t="shared" ref="BE102:CX102" si="68">BE5</f>
        <v>36963</v>
      </c>
      <c r="BF102" s="114">
        <f>BF5</f>
        <v>36964</v>
      </c>
      <c r="BG102" s="114">
        <f>BG5</f>
        <v>36965</v>
      </c>
      <c r="BH102" s="114">
        <f t="shared" si="68"/>
        <v>36966</v>
      </c>
      <c r="BI102" s="114">
        <f>BI5</f>
        <v>36969</v>
      </c>
      <c r="BJ102" s="114">
        <f>BJ5</f>
        <v>36970</v>
      </c>
      <c r="BK102" s="114">
        <f t="shared" si="68"/>
        <v>36971</v>
      </c>
      <c r="BL102" s="114">
        <f t="shared" si="68"/>
        <v>36972</v>
      </c>
      <c r="BM102" s="114">
        <f t="shared" si="68"/>
        <v>36973</v>
      </c>
      <c r="BN102" s="114">
        <f t="shared" si="68"/>
        <v>36976</v>
      </c>
      <c r="BO102" s="114">
        <f t="shared" si="68"/>
        <v>36977</v>
      </c>
      <c r="BP102" s="114">
        <f t="shared" si="68"/>
        <v>36978</v>
      </c>
      <c r="BQ102" s="114">
        <f t="shared" si="68"/>
        <v>36979</v>
      </c>
      <c r="BR102" s="114">
        <f t="shared" si="68"/>
        <v>36980</v>
      </c>
      <c r="BS102" s="140" t="str">
        <f t="shared" si="68"/>
        <v>Mar MTD</v>
      </c>
      <c r="BT102" s="144"/>
      <c r="BU102" s="168">
        <f t="shared" si="68"/>
        <v>36983</v>
      </c>
      <c r="BV102" s="114">
        <f t="shared" si="68"/>
        <v>36984</v>
      </c>
      <c r="BW102" s="114">
        <f t="shared" si="68"/>
        <v>36985</v>
      </c>
      <c r="BX102" s="114">
        <f t="shared" si="68"/>
        <v>36986</v>
      </c>
      <c r="BY102" s="114">
        <f t="shared" si="68"/>
        <v>36987</v>
      </c>
      <c r="BZ102" s="114">
        <f t="shared" si="68"/>
        <v>36990</v>
      </c>
      <c r="CA102" s="114">
        <f>CA5</f>
        <v>36991</v>
      </c>
      <c r="CB102" s="114">
        <f>CB5</f>
        <v>36992</v>
      </c>
      <c r="CC102" s="114">
        <f>CC5</f>
        <v>36993</v>
      </c>
      <c r="CD102" s="114">
        <f t="shared" si="68"/>
        <v>36997</v>
      </c>
      <c r="CE102" s="114">
        <f t="shared" si="68"/>
        <v>36998</v>
      </c>
      <c r="CF102" s="114">
        <f t="shared" si="68"/>
        <v>36999</v>
      </c>
      <c r="CG102" s="114">
        <f t="shared" si="68"/>
        <v>37000</v>
      </c>
      <c r="CH102" s="114">
        <f t="shared" si="68"/>
        <v>37001</v>
      </c>
      <c r="CI102" s="114">
        <f t="shared" si="68"/>
        <v>37004</v>
      </c>
      <c r="CJ102" s="114">
        <f t="shared" si="68"/>
        <v>37005</v>
      </c>
      <c r="CK102" s="114">
        <f t="shared" si="68"/>
        <v>37006</v>
      </c>
      <c r="CL102" s="114">
        <f t="shared" si="68"/>
        <v>37007</v>
      </c>
      <c r="CM102" s="114">
        <f t="shared" si="68"/>
        <v>37008</v>
      </c>
      <c r="CN102" s="114">
        <f t="shared" si="68"/>
        <v>37011</v>
      </c>
      <c r="CO102" s="140" t="str">
        <f t="shared" si="68"/>
        <v>Apr MTD</v>
      </c>
      <c r="CP102" s="144"/>
      <c r="CQ102" s="168">
        <f t="shared" si="68"/>
        <v>37012</v>
      </c>
      <c r="CR102" s="114">
        <f t="shared" si="68"/>
        <v>37013</v>
      </c>
      <c r="CS102" s="114">
        <f t="shared" si="68"/>
        <v>37014</v>
      </c>
      <c r="CT102" s="114">
        <f t="shared" si="68"/>
        <v>37015</v>
      </c>
      <c r="CU102" s="114">
        <f t="shared" si="68"/>
        <v>37018</v>
      </c>
      <c r="CV102" s="114">
        <f t="shared" si="68"/>
        <v>37019</v>
      </c>
      <c r="CW102" s="114">
        <f t="shared" si="68"/>
        <v>37020</v>
      </c>
      <c r="CX102" s="114">
        <f t="shared" si="68"/>
        <v>37021</v>
      </c>
      <c r="CY102" s="114">
        <f t="shared" ref="CY102:DL102" si="69">CY5</f>
        <v>37022</v>
      </c>
      <c r="CZ102" s="114">
        <f t="shared" si="69"/>
        <v>37025</v>
      </c>
      <c r="DA102" s="114">
        <f t="shared" si="69"/>
        <v>37026</v>
      </c>
      <c r="DB102" s="114">
        <f t="shared" si="69"/>
        <v>37027</v>
      </c>
      <c r="DC102" s="114">
        <f t="shared" si="69"/>
        <v>37028</v>
      </c>
      <c r="DD102" s="114">
        <f t="shared" si="69"/>
        <v>37029</v>
      </c>
      <c r="DE102" s="114">
        <f t="shared" si="69"/>
        <v>37032</v>
      </c>
      <c r="DF102" s="114">
        <f t="shared" si="69"/>
        <v>37033</v>
      </c>
      <c r="DG102" s="114">
        <f t="shared" si="69"/>
        <v>37034</v>
      </c>
      <c r="DH102" s="114">
        <f t="shared" si="69"/>
        <v>37035</v>
      </c>
      <c r="DI102" s="114">
        <f t="shared" si="69"/>
        <v>37036</v>
      </c>
      <c r="DJ102" s="114">
        <f t="shared" si="69"/>
        <v>37040</v>
      </c>
      <c r="DK102" s="114">
        <f t="shared" si="69"/>
        <v>37041</v>
      </c>
      <c r="DL102" s="114">
        <f t="shared" si="69"/>
        <v>37042</v>
      </c>
      <c r="DM102" s="140" t="str">
        <f>DM5</f>
        <v>May MTD</v>
      </c>
      <c r="DN102" s="144"/>
      <c r="DO102" s="168">
        <f t="shared" ref="DO102:EJ102" si="70">DO5</f>
        <v>37043</v>
      </c>
      <c r="DP102" s="114">
        <f t="shared" si="70"/>
        <v>37046</v>
      </c>
      <c r="DQ102" s="114">
        <f t="shared" si="70"/>
        <v>37047</v>
      </c>
      <c r="DR102" s="114">
        <f t="shared" si="70"/>
        <v>37048</v>
      </c>
      <c r="DS102" s="114">
        <f t="shared" si="70"/>
        <v>37049</v>
      </c>
      <c r="DT102" s="114">
        <f t="shared" si="70"/>
        <v>37050</v>
      </c>
      <c r="DU102" s="114">
        <f t="shared" si="70"/>
        <v>37053</v>
      </c>
      <c r="DV102" s="114">
        <f t="shared" si="70"/>
        <v>37054</v>
      </c>
      <c r="DW102" s="114">
        <f t="shared" si="70"/>
        <v>37055</v>
      </c>
      <c r="DX102" s="114">
        <f t="shared" si="70"/>
        <v>37056</v>
      </c>
      <c r="DY102" s="114">
        <f t="shared" si="70"/>
        <v>37057</v>
      </c>
      <c r="DZ102" s="114">
        <f t="shared" si="70"/>
        <v>37060</v>
      </c>
      <c r="EA102" s="114">
        <f t="shared" si="70"/>
        <v>37061</v>
      </c>
      <c r="EB102" s="114">
        <f t="shared" si="70"/>
        <v>37062</v>
      </c>
      <c r="EC102" s="114">
        <f t="shared" si="70"/>
        <v>37063</v>
      </c>
      <c r="ED102" s="114">
        <f t="shared" si="70"/>
        <v>37064</v>
      </c>
      <c r="EE102" s="114">
        <f t="shared" si="70"/>
        <v>37067</v>
      </c>
      <c r="EF102" s="114">
        <f t="shared" si="70"/>
        <v>37068</v>
      </c>
      <c r="EG102" s="114">
        <f t="shared" si="70"/>
        <v>37069</v>
      </c>
      <c r="EH102" s="114">
        <f t="shared" si="70"/>
        <v>37070</v>
      </c>
      <c r="EI102" s="115">
        <f t="shared" si="70"/>
        <v>37071</v>
      </c>
      <c r="EJ102" s="140" t="str">
        <f t="shared" si="70"/>
        <v>Jun MTD</v>
      </c>
      <c r="EK102" s="144"/>
      <c r="EL102" s="140" t="str">
        <f>EL5</f>
        <v>YTD</v>
      </c>
    </row>
    <row r="103" spans="2:142" ht="15">
      <c r="B103" s="75" t="s">
        <v>38</v>
      </c>
      <c r="C103" s="73" t="s">
        <v>23</v>
      </c>
      <c r="D103" s="74"/>
      <c r="E103" s="119">
        <v>35036.807754702982</v>
      </c>
      <c r="F103" s="119">
        <v>6934.9967090588507</v>
      </c>
      <c r="G103" s="119">
        <v>-12138.3979667985</v>
      </c>
      <c r="H103" s="119">
        <v>8108.4865705595948</v>
      </c>
      <c r="I103" s="119">
        <v>10943.608549492397</v>
      </c>
      <c r="J103" s="119">
        <v>13189.672840501531</v>
      </c>
      <c r="K103" s="119">
        <v>31187.336861717944</v>
      </c>
      <c r="L103" s="119">
        <v>17191.877119999997</v>
      </c>
      <c r="M103" s="119">
        <v>9905.5955099999974</v>
      </c>
      <c r="N103" s="119">
        <v>-985.9610151454707</v>
      </c>
      <c r="O103" s="119">
        <v>-17194.506343009889</v>
      </c>
      <c r="P103" s="119">
        <v>-3569.2895899421001</v>
      </c>
      <c r="Q103" s="119">
        <v>2799.3245480466953</v>
      </c>
      <c r="R103" s="119">
        <v>2344.0055723061482</v>
      </c>
      <c r="S103" s="119">
        <v>318.86200755668904</v>
      </c>
      <c r="T103" s="119">
        <v>16551.934876388525</v>
      </c>
      <c r="U103" s="119">
        <v>15248.980422311362</v>
      </c>
      <c r="V103" s="119">
        <v>1822.6790026549368</v>
      </c>
      <c r="W103" s="119">
        <v>-20683.911456024431</v>
      </c>
      <c r="X103" s="119">
        <v>4710.3419402148556</v>
      </c>
      <c r="Y103" s="131">
        <v>-11977.689918779786</v>
      </c>
      <c r="Z103" s="151">
        <f t="shared" ref="Z103:Z109" si="71">SUM(E103:Y103)</f>
        <v>109744.75399581232</v>
      </c>
      <c r="AA103" s="162"/>
      <c r="AB103" s="172">
        <v>12679.098592562712</v>
      </c>
      <c r="AC103" s="119">
        <v>12982.290910000003</v>
      </c>
      <c r="AD103" s="119">
        <v>-21274.251136260056</v>
      </c>
      <c r="AE103" s="119">
        <v>12485.990246187677</v>
      </c>
      <c r="AF103" s="119">
        <v>36097.244452186118</v>
      </c>
      <c r="AG103" s="119">
        <v>-14782.724348196043</v>
      </c>
      <c r="AH103" s="119">
        <v>7557.6509359379743</v>
      </c>
      <c r="AI103" s="119">
        <v>-5289.984700117162</v>
      </c>
      <c r="AJ103" s="119">
        <v>5478.558144143487</v>
      </c>
      <c r="AK103" s="119">
        <v>-17394.561695799901</v>
      </c>
      <c r="AL103" s="119">
        <v>7393.8839199999647</v>
      </c>
      <c r="AM103" s="119">
        <v>4.4272120821274434</v>
      </c>
      <c r="AN103" s="119">
        <v>16677.769250000005</v>
      </c>
      <c r="AO103" s="119">
        <v>-44794.169220000003</v>
      </c>
      <c r="AP103" s="119">
        <v>1816.9337700000001</v>
      </c>
      <c r="AQ103" s="119">
        <v>365.64180999999871</v>
      </c>
      <c r="AR103" s="119">
        <v>884.88312999999573</v>
      </c>
      <c r="AS103" s="119">
        <v>4284.0001699999984</v>
      </c>
      <c r="AT103" s="119">
        <v>7896.8923000000004</v>
      </c>
      <c r="AU103" s="151">
        <f t="shared" ref="AU103:AU109" si="72">SUM(AB103:AT103)</f>
        <v>23069.573742726894</v>
      </c>
      <c r="AV103" s="162"/>
      <c r="AW103" s="172">
        <v>-3504.4637200000002</v>
      </c>
      <c r="AX103" s="119">
        <v>2742.8723499999996</v>
      </c>
      <c r="AY103" s="119">
        <v>-42.523399999999995</v>
      </c>
      <c r="AZ103" s="119">
        <v>361.39984000000021</v>
      </c>
      <c r="BA103" s="119">
        <v>-2013.5378099999996</v>
      </c>
      <c r="BB103" s="119">
        <v>5626.8050800000001</v>
      </c>
      <c r="BC103" s="119">
        <v>6877.6545799999994</v>
      </c>
      <c r="BD103" s="119">
        <v>3456.1823099999997</v>
      </c>
      <c r="BE103" s="119">
        <v>-5295.2993500000011</v>
      </c>
      <c r="BF103" s="119">
        <v>-3722.9927900000002</v>
      </c>
      <c r="BG103" s="119">
        <v>2894.1074600000002</v>
      </c>
      <c r="BH103" s="119">
        <v>5282.4266500000022</v>
      </c>
      <c r="BI103" s="119">
        <v>3673.2182399999997</v>
      </c>
      <c r="BJ103" s="119">
        <v>2626.1376399999999</v>
      </c>
      <c r="BK103" s="119">
        <v>17719.046839999995</v>
      </c>
      <c r="BL103" s="119">
        <v>-2544.8093399999998</v>
      </c>
      <c r="BM103" s="119">
        <v>-1625.2519899999995</v>
      </c>
      <c r="BN103" s="119">
        <v>-2327.7699800000005</v>
      </c>
      <c r="BO103" s="119">
        <v>-37541.525209999993</v>
      </c>
      <c r="BP103" s="119">
        <v>25766.345559999994</v>
      </c>
      <c r="BQ103" s="119">
        <v>24455.744020000002</v>
      </c>
      <c r="BR103" s="119">
        <v>28313.948229999998</v>
      </c>
      <c r="BS103" s="151">
        <f t="shared" ref="BS103:BS109" si="73">SUM(AW103:BR103)</f>
        <v>71177.715209999995</v>
      </c>
      <c r="BT103" s="162"/>
      <c r="BU103" s="172">
        <v>-3066.252238</v>
      </c>
      <c r="BV103" s="119">
        <v>-482.13928999999888</v>
      </c>
      <c r="BW103" s="119">
        <v>-5997.8085699999983</v>
      </c>
      <c r="BX103" s="119">
        <v>-33738.904510000008</v>
      </c>
      <c r="BY103" s="119">
        <v>6212.5620500000014</v>
      </c>
      <c r="BZ103" s="119">
        <v>-10915.302579999998</v>
      </c>
      <c r="CA103" s="119">
        <v>-10337.117619999994</v>
      </c>
      <c r="CB103" s="119">
        <v>24191.329980000006</v>
      </c>
      <c r="CC103" s="119">
        <v>-13556.305760000003</v>
      </c>
      <c r="CD103" s="119">
        <v>1375.2654800000032</v>
      </c>
      <c r="CE103" s="119">
        <v>32911.285309999999</v>
      </c>
      <c r="CF103" s="119">
        <v>15832.06717</v>
      </c>
      <c r="CG103" s="40">
        <v>7506.3072400000019</v>
      </c>
      <c r="CH103" s="40">
        <v>-5654.3010599999998</v>
      </c>
      <c r="CI103" s="40">
        <v>-350.93003999999843</v>
      </c>
      <c r="CJ103" s="40">
        <v>15665.191230000004</v>
      </c>
      <c r="CK103" s="40">
        <v>23151.379730000001</v>
      </c>
      <c r="CL103" s="40">
        <v>9584.3643400000001</v>
      </c>
      <c r="CM103" s="40">
        <v>11062.829760000002</v>
      </c>
      <c r="CN103" s="40">
        <v>14156.560200000002</v>
      </c>
      <c r="CO103" s="151">
        <f t="shared" ref="CO103:CO109" si="74">SUM(BU103:CN103)</f>
        <v>77550.080822000018</v>
      </c>
      <c r="CP103" s="162"/>
      <c r="CQ103" s="172">
        <v>6680.4291299999995</v>
      </c>
      <c r="CR103" s="40">
        <v>12882.096999999998</v>
      </c>
      <c r="CS103" s="40">
        <v>27.704280000000068</v>
      </c>
      <c r="CT103" s="40">
        <v>3971.3799400000003</v>
      </c>
      <c r="CU103" s="40">
        <v>27184.233250000001</v>
      </c>
      <c r="CV103" s="40">
        <v>-443.53700999999654</v>
      </c>
      <c r="CW103" s="40">
        <v>17662.509239999999</v>
      </c>
      <c r="CX103" s="40">
        <v>-7632.5002799999966</v>
      </c>
      <c r="CY103" s="40">
        <v>969.20246999999756</v>
      </c>
      <c r="CZ103" s="40">
        <v>-12618.940359999999</v>
      </c>
      <c r="DA103" s="40">
        <v>-50334.886530000003</v>
      </c>
      <c r="DB103" s="40">
        <v>68448.095679999999</v>
      </c>
      <c r="DC103" s="40">
        <v>13944.296560000001</v>
      </c>
      <c r="DD103" s="40">
        <v>-7477.3975899999996</v>
      </c>
      <c r="DE103" s="40">
        <v>37074.441200000001</v>
      </c>
      <c r="DF103" s="40">
        <v>5642.4134500000009</v>
      </c>
      <c r="DG103" s="40">
        <v>5086.0136899999889</v>
      </c>
      <c r="DH103" s="40">
        <v>14873.400729999999</v>
      </c>
      <c r="DI103" s="40">
        <v>19951.143859999993</v>
      </c>
      <c r="DJ103" s="40">
        <v>35689.899830000002</v>
      </c>
      <c r="DK103" s="40">
        <v>-5031.8058300000002</v>
      </c>
      <c r="DL103" s="40">
        <v>-397.86260999999121</v>
      </c>
      <c r="DM103" s="151">
        <f t="shared" ref="DM103:DM109" si="75">SUM(CQ103:DL103)</f>
        <v>186150.33010000002</v>
      </c>
      <c r="DN103" s="162"/>
      <c r="DO103" s="189">
        <v>-382.73712999999958</v>
      </c>
      <c r="DP103" s="162">
        <v>-17510.70362</v>
      </c>
      <c r="DQ103" s="162">
        <v>36251.991275000015</v>
      </c>
      <c r="DR103" s="162">
        <v>12189.271369999999</v>
      </c>
      <c r="DS103" s="162">
        <v>3102.3500800000002</v>
      </c>
      <c r="DT103" s="162">
        <v>-24808.505779999996</v>
      </c>
      <c r="DU103" s="162">
        <v>-51630.211490000023</v>
      </c>
      <c r="DV103" s="162">
        <v>-23552.404000000002</v>
      </c>
      <c r="DW103" s="162">
        <v>24647.495339999998</v>
      </c>
      <c r="DX103" s="162">
        <v>2745.8003949999984</v>
      </c>
      <c r="DY103" s="162">
        <v>-848.52572000000214</v>
      </c>
      <c r="DZ103" s="162">
        <v>226.16786000000067</v>
      </c>
      <c r="EA103" s="162">
        <v>-1056.8905900000007</v>
      </c>
      <c r="EB103" s="162">
        <v>35023.283719999999</v>
      </c>
      <c r="EC103" s="162">
        <v>5302.8028699999968</v>
      </c>
      <c r="ED103" s="162">
        <v>4732.9451599999984</v>
      </c>
      <c r="EE103" s="162">
        <v>48994.663480000003</v>
      </c>
      <c r="EF103" s="162">
        <v>11279.319369999994</v>
      </c>
      <c r="EG103" s="162">
        <v>26007.268569999997</v>
      </c>
      <c r="EH103" s="162">
        <v>12258.156800000001</v>
      </c>
      <c r="EI103" s="162">
        <v>18297.097370000007</v>
      </c>
      <c r="EJ103" s="151">
        <v>121268.63532999998</v>
      </c>
      <c r="EK103" s="162"/>
      <c r="EL103" s="151">
        <f t="shared" ref="EL103:EL109" si="76">Z103+AU103+BS103+CO103+DM103+EJ103</f>
        <v>588961.08920053928</v>
      </c>
    </row>
    <row r="104" spans="2:142" ht="15">
      <c r="B104" s="75"/>
      <c r="C104" s="73" t="s">
        <v>132</v>
      </c>
      <c r="D104" s="76"/>
      <c r="E104" s="45"/>
      <c r="F104" s="45"/>
      <c r="G104" s="45"/>
      <c r="H104" s="45"/>
      <c r="I104" s="45"/>
      <c r="J104" s="45"/>
      <c r="K104" s="45"/>
      <c r="L104" s="45"/>
      <c r="M104" s="45"/>
      <c r="N104" s="45"/>
      <c r="O104" s="45"/>
      <c r="P104" s="45"/>
      <c r="Q104" s="45"/>
      <c r="R104" s="45"/>
      <c r="S104" s="45"/>
      <c r="T104" s="45"/>
      <c r="U104" s="45"/>
      <c r="V104" s="45"/>
      <c r="W104" s="45"/>
      <c r="X104" s="45"/>
      <c r="Y104" s="40"/>
      <c r="Z104" s="152">
        <f t="shared" si="71"/>
        <v>0</v>
      </c>
      <c r="AA104" s="148"/>
      <c r="AB104" s="173"/>
      <c r="AC104" s="45"/>
      <c r="AD104" s="45"/>
      <c r="AE104" s="45"/>
      <c r="AF104" s="45"/>
      <c r="AG104" s="45"/>
      <c r="AH104" s="45"/>
      <c r="AI104" s="45"/>
      <c r="AJ104" s="45"/>
      <c r="AK104" s="45"/>
      <c r="AL104" s="45"/>
      <c r="AM104" s="45"/>
      <c r="AN104" s="45">
        <v>-32469.48</v>
      </c>
      <c r="AO104" s="45">
        <v>39190.988540000006</v>
      </c>
      <c r="AP104" s="45">
        <v>1203.5671499999987</v>
      </c>
      <c r="AQ104" s="45">
        <v>-150.199100000003</v>
      </c>
      <c r="AR104" s="45">
        <v>347.49840999999589</v>
      </c>
      <c r="AS104" s="45">
        <v>-1787.6075499999968</v>
      </c>
      <c r="AT104" s="45">
        <v>-1178.118970000018</v>
      </c>
      <c r="AU104" s="152">
        <f t="shared" si="72"/>
        <v>5156.6484799999826</v>
      </c>
      <c r="AV104" s="148"/>
      <c r="AW104" s="173">
        <v>-2.9811699999999162</v>
      </c>
      <c r="AX104" s="45">
        <v>-686.17145999999934</v>
      </c>
      <c r="AY104" s="45">
        <v>196.96198999999956</v>
      </c>
      <c r="AZ104" s="45">
        <v>1343.691130000002</v>
      </c>
      <c r="BA104" s="45">
        <v>-754.94861000000299</v>
      </c>
      <c r="BB104" s="45">
        <v>-412.63351999999827</v>
      </c>
      <c r="BC104" s="45">
        <v>991.79534999999998</v>
      </c>
      <c r="BD104" s="45">
        <v>1292.7089300000005</v>
      </c>
      <c r="BE104" s="45">
        <v>-1327.3489399999996</v>
      </c>
      <c r="BF104" s="45">
        <v>-198.64418000000128</v>
      </c>
      <c r="BG104" s="45">
        <v>803.00337000000241</v>
      </c>
      <c r="BH104" s="45">
        <v>-78.995420000000706</v>
      </c>
      <c r="BI104" s="45">
        <v>-918.59985999999958</v>
      </c>
      <c r="BJ104" s="45">
        <v>535.34087000000022</v>
      </c>
      <c r="BK104" s="45">
        <v>-973.75366000000224</v>
      </c>
      <c r="BL104" s="45">
        <v>1694.7174500000021</v>
      </c>
      <c r="BM104" s="45">
        <v>-185.64268999999851</v>
      </c>
      <c r="BN104" s="45">
        <v>-867.87853000000007</v>
      </c>
      <c r="BO104" s="45">
        <v>4241.9100200000003</v>
      </c>
      <c r="BP104" s="45">
        <v>-392.65945999999923</v>
      </c>
      <c r="BQ104" s="45">
        <v>-1259.8590499999984</v>
      </c>
      <c r="BR104" s="45">
        <v>-946.28152999999929</v>
      </c>
      <c r="BS104" s="152">
        <f t="shared" si="73"/>
        <v>2093.7310300000081</v>
      </c>
      <c r="BT104" s="148"/>
      <c r="BU104" s="173">
        <v>121.13173000000015</v>
      </c>
      <c r="BV104" s="45">
        <v>94.646569999999627</v>
      </c>
      <c r="BW104" s="45">
        <v>-89.686740000000199</v>
      </c>
      <c r="BX104" s="45">
        <v>769.67818000000022</v>
      </c>
      <c r="BY104" s="45">
        <v>888.07845000000066</v>
      </c>
      <c r="BZ104" s="45">
        <v>-1706.5586999999985</v>
      </c>
      <c r="CA104" s="45">
        <v>-1922.0394800000033</v>
      </c>
      <c r="CB104" s="45">
        <v>1180.3789799999995</v>
      </c>
      <c r="CC104" s="45">
        <v>-410.73034999999965</v>
      </c>
      <c r="CD104" s="45">
        <v>-188.80908999999934</v>
      </c>
      <c r="CE104" s="45">
        <v>1542.939519999999</v>
      </c>
      <c r="CF104" s="45">
        <v>-76.992019999999471</v>
      </c>
      <c r="CG104" s="40">
        <v>899.93164000000138</v>
      </c>
      <c r="CH104" s="40">
        <v>667.29942000000062</v>
      </c>
      <c r="CI104" s="40">
        <v>-70.957459999998875</v>
      </c>
      <c r="CJ104" s="40">
        <v>-54.41839999999906</v>
      </c>
      <c r="CK104" s="40">
        <v>-1221.5234300000009</v>
      </c>
      <c r="CL104" s="40">
        <v>-1698.3632300000013</v>
      </c>
      <c r="CM104" s="40">
        <v>594.12213999999767</v>
      </c>
      <c r="CN104" s="40">
        <v>678.9999199999985</v>
      </c>
      <c r="CO104" s="152">
        <f t="shared" si="74"/>
        <v>-2.8723500000031663</v>
      </c>
      <c r="CP104" s="148"/>
      <c r="CQ104" s="173">
        <v>-420.98826999999977</v>
      </c>
      <c r="CR104" s="40">
        <v>506.16995000000003</v>
      </c>
      <c r="CS104" s="40">
        <v>1222.4717200000007</v>
      </c>
      <c r="CT104" s="40">
        <v>984.71067000000028</v>
      </c>
      <c r="CU104" s="40">
        <v>-8191.2650699999995</v>
      </c>
      <c r="CV104" s="40">
        <v>515.45010999999943</v>
      </c>
      <c r="CW104" s="40">
        <v>-214.95596000000018</v>
      </c>
      <c r="CX104" s="40">
        <v>357.99658999999974</v>
      </c>
      <c r="CY104" s="40">
        <v>-136.04788000000062</v>
      </c>
      <c r="CZ104" s="40">
        <v>-551.78141999999957</v>
      </c>
      <c r="DA104" s="40">
        <v>-432.20844000000096</v>
      </c>
      <c r="DB104" s="40">
        <v>2183.6548399999992</v>
      </c>
      <c r="DC104" s="40">
        <v>-212.94726999999887</v>
      </c>
      <c r="DD104" s="40">
        <v>31.924520000000495</v>
      </c>
      <c r="DE104" s="40">
        <v>1538.7579600000015</v>
      </c>
      <c r="DF104" s="40">
        <v>1814.6483999999991</v>
      </c>
      <c r="DG104" s="40">
        <v>-186.71549000000149</v>
      </c>
      <c r="DH104" s="40">
        <v>-779.86752999999635</v>
      </c>
      <c r="DI104" s="40">
        <v>613.72102999999902</v>
      </c>
      <c r="DJ104" s="40">
        <v>-1360.7584600000002</v>
      </c>
      <c r="DK104" s="40">
        <v>2576.4159999999997</v>
      </c>
      <c r="DL104" s="40">
        <v>-2146.2929999999997</v>
      </c>
      <c r="DM104" s="152">
        <f t="shared" si="75"/>
        <v>-2287.9069999999974</v>
      </c>
      <c r="DN104" s="148"/>
      <c r="DO104" s="185">
        <v>-30.57800000000001</v>
      </c>
      <c r="DP104" s="148">
        <v>855.40100000000018</v>
      </c>
      <c r="DQ104" s="148">
        <v>-580.20158999999944</v>
      </c>
      <c r="DR104" s="148">
        <v>-234.7027099999998</v>
      </c>
      <c r="DS104" s="148">
        <v>-59.200799999999056</v>
      </c>
      <c r="DT104" s="148">
        <v>579.71695999999952</v>
      </c>
      <c r="DU104" s="148">
        <v>1746.1900700000017</v>
      </c>
      <c r="DV104" s="148">
        <v>506.37818999999564</v>
      </c>
      <c r="DW104" s="148">
        <v>915.58829999999875</v>
      </c>
      <c r="DX104" s="148">
        <v>-673.79526999999894</v>
      </c>
      <c r="DY104" s="148">
        <v>601.60092000000009</v>
      </c>
      <c r="DZ104" s="148">
        <v>-933.88520000000199</v>
      </c>
      <c r="EA104" s="148">
        <v>-335.78305000000097</v>
      </c>
      <c r="EB104" s="148">
        <v>615.69619999999725</v>
      </c>
      <c r="EC104" s="148">
        <v>86.38958999999835</v>
      </c>
      <c r="ED104" s="148">
        <v>133.6255299999994</v>
      </c>
      <c r="EE104" s="148">
        <v>2395.5590000000025</v>
      </c>
      <c r="EF104" s="148">
        <v>-67.736630000003345</v>
      </c>
      <c r="EG104" s="148">
        <v>637.8657599999832</v>
      </c>
      <c r="EH104" s="148">
        <v>-763.94063999999173</v>
      </c>
      <c r="EI104" s="148">
        <v>-736.5679700000037</v>
      </c>
      <c r="EJ104" s="152">
        <v>4657.6196599999839</v>
      </c>
      <c r="EK104" s="148"/>
      <c r="EL104" s="152">
        <f t="shared" si="76"/>
        <v>9617.219819999973</v>
      </c>
    </row>
    <row r="105" spans="2:142" ht="16.5">
      <c r="B105" s="75" t="s">
        <v>146</v>
      </c>
      <c r="C105" s="73" t="s">
        <v>30</v>
      </c>
      <c r="D105" s="44"/>
      <c r="E105" s="45">
        <v>-2251.1063978999969</v>
      </c>
      <c r="F105" s="45">
        <v>187.5020906000002</v>
      </c>
      <c r="G105" s="45">
        <v>1525.2038649000015</v>
      </c>
      <c r="H105" s="45">
        <v>367.019259299998</v>
      </c>
      <c r="I105" s="45">
        <v>1484.3283754000022</v>
      </c>
      <c r="J105" s="45">
        <v>-1060.9029033999952</v>
      </c>
      <c r="K105" s="45">
        <v>-3251.162551899999</v>
      </c>
      <c r="L105" s="45">
        <v>-2562.0552611000003</v>
      </c>
      <c r="M105" s="45">
        <v>-900.02054020000014</v>
      </c>
      <c r="N105" s="45">
        <v>597.9210335999993</v>
      </c>
      <c r="O105" s="45">
        <v>-550.47845880000102</v>
      </c>
      <c r="P105" s="45">
        <v>1510.544105299999</v>
      </c>
      <c r="Q105" s="45">
        <v>2491.6985819999968</v>
      </c>
      <c r="R105" s="45">
        <v>-528.65815580000196</v>
      </c>
      <c r="S105" s="45">
        <v>-3536.0936692000014</v>
      </c>
      <c r="T105" s="45">
        <v>220.73800289999926</v>
      </c>
      <c r="U105" s="45">
        <v>-2290.4592610000054</v>
      </c>
      <c r="V105" s="45">
        <v>-616.22500339999999</v>
      </c>
      <c r="W105" s="45">
        <v>1086.4130909000032</v>
      </c>
      <c r="X105" s="45">
        <v>-475.11405799999665</v>
      </c>
      <c r="Y105" s="40">
        <v>2045.3892515000007</v>
      </c>
      <c r="Z105" s="152">
        <f t="shared" si="71"/>
        <v>-6505.5186042999976</v>
      </c>
      <c r="AA105" s="148"/>
      <c r="AB105" s="173">
        <v>1335.7611359999996</v>
      </c>
      <c r="AC105" s="45">
        <v>2120.2819796000008</v>
      </c>
      <c r="AD105" s="45">
        <v>-833.54216159999987</v>
      </c>
      <c r="AE105" s="45">
        <v>383.9669879999995</v>
      </c>
      <c r="AF105" s="45">
        <v>417.94174279999777</v>
      </c>
      <c r="AG105" s="45">
        <v>49.777292000000287</v>
      </c>
      <c r="AH105" s="45">
        <v>640.59630469999956</v>
      </c>
      <c r="AI105" s="45">
        <v>154.64165019999723</v>
      </c>
      <c r="AJ105" s="45">
        <v>1007.2936729999986</v>
      </c>
      <c r="AK105" s="45">
        <v>-425.77585350000345</v>
      </c>
      <c r="AL105" s="45">
        <v>837.7533681999995</v>
      </c>
      <c r="AM105" s="45">
        <v>205.25845660000002</v>
      </c>
      <c r="AN105" s="45">
        <v>-834.45892580000179</v>
      </c>
      <c r="AO105" s="45">
        <v>-1230.2081185999969</v>
      </c>
      <c r="AP105" s="45">
        <v>-16.347187300001146</v>
      </c>
      <c r="AQ105" s="45">
        <v>-770.90253129999735</v>
      </c>
      <c r="AR105" s="45">
        <v>-1421.4357547999996</v>
      </c>
      <c r="AS105" s="45">
        <v>379.71072560000135</v>
      </c>
      <c r="AT105" s="45">
        <v>44.48262409999905</v>
      </c>
      <c r="AU105" s="152">
        <f t="shared" si="72"/>
        <v>2044.795407899994</v>
      </c>
      <c r="AV105" s="148"/>
      <c r="AW105" s="173">
        <v>2876.1002140999999</v>
      </c>
      <c r="AX105" s="45">
        <v>447.91916569999933</v>
      </c>
      <c r="AY105" s="45">
        <v>1907.2390326000034</v>
      </c>
      <c r="AZ105" s="45">
        <v>-212.27121410000061</v>
      </c>
      <c r="BA105" s="45">
        <v>-1289.1919610000002</v>
      </c>
      <c r="BB105" s="45">
        <v>423.19120149999958</v>
      </c>
      <c r="BC105" s="45">
        <v>1806.6331636999998</v>
      </c>
      <c r="BD105" s="45">
        <v>167.04055769999945</v>
      </c>
      <c r="BE105" s="45">
        <v>-52.398919600000546</v>
      </c>
      <c r="BF105" s="45">
        <v>-180.90331219999899</v>
      </c>
      <c r="BG105" s="45">
        <v>559.84521900000095</v>
      </c>
      <c r="BH105" s="45">
        <v>225.31425460000008</v>
      </c>
      <c r="BI105" s="45">
        <v>423.34926850000096</v>
      </c>
      <c r="BJ105" s="45">
        <v>-159.96507030000166</v>
      </c>
      <c r="BK105" s="45">
        <v>1319.3849419999999</v>
      </c>
      <c r="BL105" s="45">
        <v>-68.329310299999975</v>
      </c>
      <c r="BM105" s="45">
        <v>1169.7191828</v>
      </c>
      <c r="BN105" s="45">
        <v>-658.10543599999994</v>
      </c>
      <c r="BO105" s="45">
        <v>2766.966011700003</v>
      </c>
      <c r="BP105" s="45">
        <v>134.49080800000183</v>
      </c>
      <c r="BQ105" s="45">
        <v>1689.8382254000016</v>
      </c>
      <c r="BR105" s="45">
        <v>2273.8154999999997</v>
      </c>
      <c r="BS105" s="152">
        <f t="shared" si="73"/>
        <v>15569.681523800009</v>
      </c>
      <c r="BT105" s="148"/>
      <c r="BU105" s="173">
        <v>2365.9654375</v>
      </c>
      <c r="BV105" s="45">
        <v>-2233.5399818000028</v>
      </c>
      <c r="BW105" s="45">
        <v>-1249.2588487999994</v>
      </c>
      <c r="BX105" s="45">
        <v>-653.39314579999632</v>
      </c>
      <c r="BY105" s="45">
        <v>-594.75897900000109</v>
      </c>
      <c r="BZ105" s="45">
        <v>-1391.1283039</v>
      </c>
      <c r="CA105" s="45">
        <v>1984.260478899999</v>
      </c>
      <c r="CB105" s="45">
        <v>-1243.4601826999988</v>
      </c>
      <c r="CC105" s="45">
        <v>-739.42186989999777</v>
      </c>
      <c r="CD105" s="45">
        <v>-1928.2780066000014</v>
      </c>
      <c r="CE105" s="45">
        <v>153.0514191000027</v>
      </c>
      <c r="CF105" s="45">
        <v>-493.02553449999834</v>
      </c>
      <c r="CG105" s="40">
        <v>1040.9828313000003</v>
      </c>
      <c r="CH105" s="40">
        <v>-577.75533030000111</v>
      </c>
      <c r="CI105" s="40">
        <v>351.63135000000165</v>
      </c>
      <c r="CJ105" s="40">
        <v>-1338.5231100000005</v>
      </c>
      <c r="CK105" s="40">
        <v>809.78357150000022</v>
      </c>
      <c r="CL105" s="40">
        <v>-794.15207439999972</v>
      </c>
      <c r="CM105" s="40">
        <v>440.89095650000013</v>
      </c>
      <c r="CN105" s="40">
        <v>-585.96758189999855</v>
      </c>
      <c r="CO105" s="152">
        <f t="shared" si="74"/>
        <v>-6676.0969047999934</v>
      </c>
      <c r="CP105" s="148"/>
      <c r="CQ105" s="173">
        <v>1964.3803576999999</v>
      </c>
      <c r="CR105" s="40">
        <v>630.21491259999971</v>
      </c>
      <c r="CS105" s="40">
        <v>-53.608944899999301</v>
      </c>
      <c r="CT105" s="40">
        <v>733.22464749999995</v>
      </c>
      <c r="CU105" s="40">
        <v>2266.4512311000017</v>
      </c>
      <c r="CV105" s="40">
        <v>-655.94879149999952</v>
      </c>
      <c r="CW105" s="40">
        <v>1237.9411731000009</v>
      </c>
      <c r="CX105" s="40">
        <v>611.88052999999923</v>
      </c>
      <c r="CY105" s="40">
        <v>-240.50064290000114</v>
      </c>
      <c r="CZ105" s="40">
        <v>-206.87801169999886</v>
      </c>
      <c r="DA105" s="40">
        <v>126.91373120000071</v>
      </c>
      <c r="DB105" s="40">
        <v>1066.1985591999996</v>
      </c>
      <c r="DC105" s="40">
        <v>1566.6876928000045</v>
      </c>
      <c r="DD105" s="40">
        <v>4751.7832253999968</v>
      </c>
      <c r="DE105" s="40">
        <v>4668.054376699999</v>
      </c>
      <c r="DF105" s="40">
        <v>-2688.9281580000006</v>
      </c>
      <c r="DG105" s="40">
        <v>-1567.2388134999985</v>
      </c>
      <c r="DH105" s="40">
        <v>-249.60886379999909</v>
      </c>
      <c r="DI105" s="40">
        <v>2512.1628863000005</v>
      </c>
      <c r="DJ105" s="40">
        <v>-274.03315310000198</v>
      </c>
      <c r="DK105" s="40">
        <v>214.16247180000175</v>
      </c>
      <c r="DL105" s="40">
        <v>-2450.0061288999996</v>
      </c>
      <c r="DM105" s="152">
        <f t="shared" si="75"/>
        <v>13963.304287100011</v>
      </c>
      <c r="DN105" s="148"/>
      <c r="DO105" s="185">
        <v>679.79364619999956</v>
      </c>
      <c r="DP105" s="148">
        <v>-111.31633859999948</v>
      </c>
      <c r="DQ105" s="148">
        <v>-2120.1159854999987</v>
      </c>
      <c r="DR105" s="148">
        <v>-1456.7279234999994</v>
      </c>
      <c r="DS105" s="148">
        <v>352.02878409999971</v>
      </c>
      <c r="DT105" s="148">
        <v>337.99831110000133</v>
      </c>
      <c r="DU105" s="148">
        <v>-1132.9686758999999</v>
      </c>
      <c r="DV105" s="148">
        <v>-2972.8386762000018</v>
      </c>
      <c r="DW105" s="148">
        <v>361.21236490000018</v>
      </c>
      <c r="DX105" s="148">
        <v>1348.2351383999992</v>
      </c>
      <c r="DY105" s="148">
        <v>240.2727515000002</v>
      </c>
      <c r="DZ105" s="148">
        <v>-220.81442220000088</v>
      </c>
      <c r="EA105" s="148">
        <v>-490.82259739999904</v>
      </c>
      <c r="EB105" s="148">
        <v>3067.0210916999995</v>
      </c>
      <c r="EC105" s="148">
        <v>1132.4555882000029</v>
      </c>
      <c r="ED105" s="148">
        <v>-551.06296200000145</v>
      </c>
      <c r="EE105" s="148">
        <v>2186.9547554999999</v>
      </c>
      <c r="EF105" s="148">
        <v>768.66837900000155</v>
      </c>
      <c r="EG105" s="148">
        <v>2839.4467018</v>
      </c>
      <c r="EH105" s="148">
        <v>124.31206689999817</v>
      </c>
      <c r="EI105" s="148">
        <v>769.7321030000021</v>
      </c>
      <c r="EJ105" s="152">
        <v>5151.4645519000023</v>
      </c>
      <c r="EK105" s="148"/>
      <c r="EL105" s="152">
        <f t="shared" si="76"/>
        <v>23547.630261600025</v>
      </c>
    </row>
    <row r="106" spans="2:142" ht="15">
      <c r="B106" s="77"/>
      <c r="C106" s="38" t="s">
        <v>107</v>
      </c>
      <c r="D106" s="62"/>
      <c r="E106" s="45">
        <v>-532.60562414579624</v>
      </c>
      <c r="F106" s="45">
        <v>-30.224209082009295</v>
      </c>
      <c r="G106" s="45">
        <v>45.025570031373348</v>
      </c>
      <c r="H106" s="45">
        <v>335.13859975612399</v>
      </c>
      <c r="I106" s="45">
        <v>-200.27448953945881</v>
      </c>
      <c r="J106" s="120">
        <v>489.41551250216452</v>
      </c>
      <c r="K106" s="120">
        <v>1652.0735548270047</v>
      </c>
      <c r="L106" s="120">
        <v>515.4946345869979</v>
      </c>
      <c r="M106" s="120">
        <v>111.69471199834325</v>
      </c>
      <c r="N106" s="120">
        <v>12.430525231932595</v>
      </c>
      <c r="O106" s="120">
        <v>-942.36206950991163</v>
      </c>
      <c r="P106" s="120">
        <v>103.88110712797054</v>
      </c>
      <c r="Q106" s="120">
        <v>-451.74557950771219</v>
      </c>
      <c r="R106" s="120">
        <v>-491.37236165716308</v>
      </c>
      <c r="S106" s="120">
        <v>-887.9697228157462</v>
      </c>
      <c r="T106" s="120">
        <v>211.72980167354598</v>
      </c>
      <c r="U106" s="120">
        <v>187.00089665668852</v>
      </c>
      <c r="V106" s="120">
        <v>170.28076951307099</v>
      </c>
      <c r="W106" s="120">
        <v>-36.181779454476214</v>
      </c>
      <c r="X106" s="120">
        <v>-394.55116263577025</v>
      </c>
      <c r="Y106" s="42">
        <v>-112.17283635266358</v>
      </c>
      <c r="Z106" s="153">
        <f t="shared" si="71"/>
        <v>-245.29415079549102</v>
      </c>
      <c r="AA106" s="23"/>
      <c r="AB106" s="173">
        <v>2210.0528498795825</v>
      </c>
      <c r="AC106" s="45">
        <v>1031.5724641428446</v>
      </c>
      <c r="AD106" s="45">
        <v>457.6839382081119</v>
      </c>
      <c r="AE106" s="45">
        <v>422.83037305703209</v>
      </c>
      <c r="AF106" s="45">
        <v>2234.01061044782</v>
      </c>
      <c r="AG106" s="45">
        <v>-389.26425105669256</v>
      </c>
      <c r="AH106" s="45">
        <v>224.44316602980956</v>
      </c>
      <c r="AI106" s="45">
        <v>-320.4654377575423</v>
      </c>
      <c r="AJ106" s="45">
        <v>47.831210594115049</v>
      </c>
      <c r="AK106" s="45">
        <v>-499.38994099357444</v>
      </c>
      <c r="AL106" s="45">
        <v>-19.829139749441882</v>
      </c>
      <c r="AM106" s="45">
        <v>-133.01583339447046</v>
      </c>
      <c r="AN106" s="45">
        <v>-475.24104887923818</v>
      </c>
      <c r="AO106" s="45">
        <v>-380.29928224684653</v>
      </c>
      <c r="AP106" s="45">
        <v>-905.0877510750297</v>
      </c>
      <c r="AQ106" s="120">
        <v>18.811581536617251</v>
      </c>
      <c r="AR106" s="120">
        <v>-613.82527910116301</v>
      </c>
      <c r="AS106" s="120">
        <v>-313.27448860488386</v>
      </c>
      <c r="AT106" s="120">
        <v>-157.10521159602933</v>
      </c>
      <c r="AU106" s="153">
        <f t="shared" si="72"/>
        <v>2440.4385294410195</v>
      </c>
      <c r="AV106" s="23"/>
      <c r="AW106" s="178">
        <v>-503.97671410090572</v>
      </c>
      <c r="AX106" s="120">
        <v>-287.52499055179595</v>
      </c>
      <c r="AY106" s="120">
        <v>-161.17204547422878</v>
      </c>
      <c r="AZ106" s="120">
        <v>-503.76230979541981</v>
      </c>
      <c r="BA106" s="120">
        <v>13.308298965043917</v>
      </c>
      <c r="BB106" s="120">
        <v>-965.25058662420838</v>
      </c>
      <c r="BC106" s="120">
        <v>-49.613005330991925</v>
      </c>
      <c r="BD106" s="120">
        <v>875.14346852611141</v>
      </c>
      <c r="BE106" s="120">
        <v>103.83938958206298</v>
      </c>
      <c r="BF106" s="120">
        <v>-813.29526898394374</v>
      </c>
      <c r="BG106" s="120">
        <v>942.96236545375234</v>
      </c>
      <c r="BH106" s="120">
        <v>247.32022213344459</v>
      </c>
      <c r="BI106" s="120">
        <v>330.39940910932285</v>
      </c>
      <c r="BJ106" s="120">
        <v>2294.2268351075136</v>
      </c>
      <c r="BK106" s="120">
        <v>676.82480250638855</v>
      </c>
      <c r="BL106" s="120">
        <v>1019.8375556855522</v>
      </c>
      <c r="BM106" s="120">
        <v>358.40233069403899</v>
      </c>
      <c r="BN106" s="120">
        <v>-1168.2150462078878</v>
      </c>
      <c r="BO106" s="120">
        <v>3057.0662314143824</v>
      </c>
      <c r="BP106" s="120">
        <v>-283.1412165922128</v>
      </c>
      <c r="BQ106" s="120">
        <v>-608.84105308490143</v>
      </c>
      <c r="BR106" s="120">
        <f>1683.62898157173</f>
        <v>1683.62898157173</v>
      </c>
      <c r="BS106" s="153">
        <f t="shared" si="73"/>
        <v>6258.1676540028466</v>
      </c>
      <c r="BT106" s="23"/>
      <c r="BU106" s="178">
        <v>-134.10031367827378</v>
      </c>
      <c r="BV106" s="120">
        <v>710.4191264297184</v>
      </c>
      <c r="BW106" s="120">
        <v>424.64013270927353</v>
      </c>
      <c r="BX106" s="120">
        <v>1173.7994477831776</v>
      </c>
      <c r="BY106" s="120">
        <v>-482.70866027081752</v>
      </c>
      <c r="BZ106" s="120">
        <v>-269.80436535261401</v>
      </c>
      <c r="CA106" s="120">
        <v>1114.3608513080919</v>
      </c>
      <c r="CB106" s="120">
        <v>-772.88967962450329</v>
      </c>
      <c r="CC106" s="120">
        <v>-483.94573766443034</v>
      </c>
      <c r="CD106" s="120">
        <v>-388.82308572302446</v>
      </c>
      <c r="CE106" s="120">
        <v>131.95456525829428</v>
      </c>
      <c r="CF106" s="120">
        <v>1035.3387998504325</v>
      </c>
      <c r="CG106" s="42">
        <v>-127.7682573810868</v>
      </c>
      <c r="CH106" s="42">
        <v>641.84300814264554</v>
      </c>
      <c r="CI106" s="42">
        <v>-791.24242101722314</v>
      </c>
      <c r="CJ106" s="42">
        <v>-964.62047659172094</v>
      </c>
      <c r="CK106" s="42">
        <v>-1260.5484319587499</v>
      </c>
      <c r="CL106" s="42">
        <v>-1395.8730608237481</v>
      </c>
      <c r="CM106" s="42">
        <v>1277.7016789352917</v>
      </c>
      <c r="CN106" s="42">
        <v>-322.47875066522136</v>
      </c>
      <c r="CO106" s="153">
        <f t="shared" si="74"/>
        <v>-884.74563033448828</v>
      </c>
      <c r="CP106" s="23"/>
      <c r="CQ106" s="178">
        <v>278.74836942342824</v>
      </c>
      <c r="CR106" s="42">
        <v>-234.34262335328805</v>
      </c>
      <c r="CS106" s="42">
        <v>-246.60424114707183</v>
      </c>
      <c r="CT106" s="42">
        <v>141.68362723181886</v>
      </c>
      <c r="CU106" s="42">
        <v>841.03138156915554</v>
      </c>
      <c r="CV106" s="42">
        <v>805.0715773312553</v>
      </c>
      <c r="CW106" s="42">
        <v>440.82479000525126</v>
      </c>
      <c r="CX106" s="42">
        <v>-182.10075978973831</v>
      </c>
      <c r="CY106" s="42">
        <v>-384.51587253187182</v>
      </c>
      <c r="CZ106" s="42">
        <v>-505.09176591725446</v>
      </c>
      <c r="DA106" s="42">
        <v>1144.8714356293754</v>
      </c>
      <c r="DB106" s="42">
        <v>-290.91283155726654</v>
      </c>
      <c r="DC106" s="42">
        <v>-42.997559224216261</v>
      </c>
      <c r="DD106" s="42">
        <v>403.15673389133218</v>
      </c>
      <c r="DE106" s="42">
        <v>463.84917173790637</v>
      </c>
      <c r="DF106" s="42">
        <v>-121.56629352873929</v>
      </c>
      <c r="DG106" s="42">
        <v>-897.34498301098233</v>
      </c>
      <c r="DH106" s="42">
        <v>-9.7729330312984928</v>
      </c>
      <c r="DI106" s="42">
        <v>214.08554714072062</v>
      </c>
      <c r="DJ106" s="42">
        <v>88.031625744848995</v>
      </c>
      <c r="DK106" s="42">
        <v>697.88548831973469</v>
      </c>
      <c r="DL106" s="42">
        <v>799.12925801487415</v>
      </c>
      <c r="DM106" s="153">
        <f t="shared" si="75"/>
        <v>3403.119142947975</v>
      </c>
      <c r="DN106" s="23"/>
      <c r="DO106" s="185">
        <f>-137.102931596091+92</f>
        <v>-45.102931596090997</v>
      </c>
      <c r="DP106" s="23">
        <v>1398.3801183527626</v>
      </c>
      <c r="DQ106" s="23">
        <v>-1325.4822987112025</v>
      </c>
      <c r="DR106" s="23">
        <v>-237.58256971958295</v>
      </c>
      <c r="DS106" s="23">
        <v>-120.10671248526162</v>
      </c>
      <c r="DT106" s="23">
        <v>3.5551890272975228E-2</v>
      </c>
      <c r="DU106" s="23">
        <v>24.201485415113204</v>
      </c>
      <c r="DV106" s="23">
        <v>-375.92544302616051</v>
      </c>
      <c r="DW106" s="23">
        <v>125.8084862982339</v>
      </c>
      <c r="DX106" s="23">
        <v>-14.364151801070022</v>
      </c>
      <c r="DY106" s="23">
        <v>331.88522357375575</v>
      </c>
      <c r="DZ106" s="23">
        <v>-380.61050585435612</v>
      </c>
      <c r="EA106" s="23">
        <v>-186.88943990286754</v>
      </c>
      <c r="EB106" s="23">
        <v>-197.2832687506185</v>
      </c>
      <c r="EC106" s="23">
        <v>398.2328599018507</v>
      </c>
      <c r="ED106" s="23">
        <v>-180.95505212635072</v>
      </c>
      <c r="EE106" s="23">
        <v>-600.59511626959841</v>
      </c>
      <c r="EF106" s="23">
        <v>-564.91033704446966</v>
      </c>
      <c r="EG106" s="23">
        <v>-1033.6228430217036</v>
      </c>
      <c r="EH106" s="23">
        <v>-533.14829112767256</v>
      </c>
      <c r="EI106" s="23">
        <v>-23.984580737363359</v>
      </c>
      <c r="EJ106" s="153">
        <v>-3543.3288899066902</v>
      </c>
      <c r="EK106" s="23"/>
      <c r="EL106" s="153">
        <f t="shared" si="76"/>
        <v>7428.3566553551718</v>
      </c>
    </row>
    <row r="107" spans="2:142" ht="15.75" thickBot="1">
      <c r="B107" s="79" t="s">
        <v>40</v>
      </c>
      <c r="C107" s="80" t="s">
        <v>10</v>
      </c>
      <c r="D107" s="49"/>
      <c r="E107" s="121">
        <v>32253.095732657192</v>
      </c>
      <c r="F107" s="121">
        <v>7092.2745905768415</v>
      </c>
      <c r="G107" s="121">
        <v>-10568.168531867124</v>
      </c>
      <c r="H107" s="121">
        <v>8810.6444296157169</v>
      </c>
      <c r="I107" s="121">
        <v>12227.662435352941</v>
      </c>
      <c r="J107" s="121">
        <v>12618.185449603699</v>
      </c>
      <c r="K107" s="121">
        <v>29588.247864644949</v>
      </c>
      <c r="L107" s="121">
        <v>15145.316493486995</v>
      </c>
      <c r="M107" s="121">
        <v>9117.2696817983397</v>
      </c>
      <c r="N107" s="121">
        <v>-375.5794563135388</v>
      </c>
      <c r="O107" s="121">
        <v>-18687.346871319802</v>
      </c>
      <c r="P107" s="121">
        <v>-1954.8643775141304</v>
      </c>
      <c r="Q107" s="121">
        <v>4839.27755053898</v>
      </c>
      <c r="R107" s="121">
        <v>1323.9750548489831</v>
      </c>
      <c r="S107" s="121">
        <v>-4105.2013844590583</v>
      </c>
      <c r="T107" s="121">
        <v>16984.40268096207</v>
      </c>
      <c r="U107" s="121">
        <v>13145.522057968046</v>
      </c>
      <c r="V107" s="121">
        <v>1376.7347687680076</v>
      </c>
      <c r="W107" s="121">
        <v>-19633.680144578902</v>
      </c>
      <c r="X107" s="121">
        <v>3840.676719579089</v>
      </c>
      <c r="Y107" s="130">
        <v>-10044.473503632449</v>
      </c>
      <c r="Z107" s="156">
        <f t="shared" si="71"/>
        <v>102993.97124071684</v>
      </c>
      <c r="AA107" s="165"/>
      <c r="AB107" s="177">
        <v>16224.912578442294</v>
      </c>
      <c r="AC107" s="121">
        <v>16134.145353742848</v>
      </c>
      <c r="AD107" s="121">
        <v>-21650.109359651942</v>
      </c>
      <c r="AE107" s="121">
        <v>13292.787607244709</v>
      </c>
      <c r="AF107" s="121">
        <v>38749.19680543393</v>
      </c>
      <c r="AG107" s="121">
        <v>-15122.211307252735</v>
      </c>
      <c r="AH107" s="121">
        <v>8422.6904066677835</v>
      </c>
      <c r="AI107" s="121">
        <v>-5455.8084876747071</v>
      </c>
      <c r="AJ107" s="121">
        <v>6533.6830277376002</v>
      </c>
      <c r="AK107" s="121">
        <v>-18319.727490293477</v>
      </c>
      <c r="AL107" s="121">
        <v>8211.8081484505237</v>
      </c>
      <c r="AM107" s="121">
        <v>76.669835287657008</v>
      </c>
      <c r="AN107" s="121">
        <v>-17101.410724679237</v>
      </c>
      <c r="AO107" s="121">
        <v>-7213.6880808468413</v>
      </c>
      <c r="AP107" s="121">
        <v>2099.0659816249677</v>
      </c>
      <c r="AQ107" s="121">
        <v>-536.64823976338437</v>
      </c>
      <c r="AR107" s="121">
        <v>-802.87949390117092</v>
      </c>
      <c r="AS107" s="121">
        <v>2562.8288569951187</v>
      </c>
      <c r="AT107" s="121">
        <v>6606.1507425039526</v>
      </c>
      <c r="AU107" s="156">
        <f t="shared" si="72"/>
        <v>32711.456160067886</v>
      </c>
      <c r="AV107" s="165"/>
      <c r="AW107" s="177">
        <v>-1135.3213900009059</v>
      </c>
      <c r="AX107" s="121">
        <v>2217.0950651482035</v>
      </c>
      <c r="AY107" s="121">
        <v>1900.5055771257742</v>
      </c>
      <c r="AZ107" s="121">
        <v>989.0574461045818</v>
      </c>
      <c r="BA107" s="121">
        <v>-4044.3700820349586</v>
      </c>
      <c r="BB107" s="121">
        <v>4672.1121748757932</v>
      </c>
      <c r="BC107" s="121">
        <v>9626.4700883690075</v>
      </c>
      <c r="BD107" s="121">
        <v>5791.0752662261102</v>
      </c>
      <c r="BE107" s="121">
        <v>-6571.2078200179385</v>
      </c>
      <c r="BF107" s="121">
        <v>-4915.8355511839445</v>
      </c>
      <c r="BG107" s="121">
        <v>5199.9184144537558</v>
      </c>
      <c r="BH107" s="121">
        <v>5676.0657067334459</v>
      </c>
      <c r="BI107" s="121">
        <v>3508.3670576093236</v>
      </c>
      <c r="BJ107" s="121">
        <v>5295.7402748075119</v>
      </c>
      <c r="BK107" s="121">
        <v>18741.502924506382</v>
      </c>
      <c r="BL107" s="121">
        <v>101.41635538555454</v>
      </c>
      <c r="BM107" s="121">
        <v>-282.77316650595907</v>
      </c>
      <c r="BN107" s="121">
        <v>-5021.9689922078878</v>
      </c>
      <c r="BO107" s="121">
        <v>-27475.582946885606</v>
      </c>
      <c r="BP107" s="121">
        <v>25225.035691407786</v>
      </c>
      <c r="BQ107" s="121">
        <v>24276.882142315102</v>
      </c>
      <c r="BR107" s="121">
        <v>31325.111181571727</v>
      </c>
      <c r="BS107" s="156">
        <f t="shared" si="73"/>
        <v>95099.295417802845</v>
      </c>
      <c r="BT107" s="165"/>
      <c r="BU107" s="177">
        <v>-713.25538417827374</v>
      </c>
      <c r="BV107" s="121">
        <v>-1910.6135753702838</v>
      </c>
      <c r="BW107" s="121">
        <v>-6912.1140260907241</v>
      </c>
      <c r="BX107" s="121">
        <v>-32448.82002801682</v>
      </c>
      <c r="BY107" s="121">
        <v>6023.1728607291834</v>
      </c>
      <c r="BZ107" s="121">
        <v>-14282.793949252609</v>
      </c>
      <c r="CA107" s="121">
        <v>-9160.5357697919044</v>
      </c>
      <c r="CB107" s="121">
        <v>23355.3590976755</v>
      </c>
      <c r="CC107" s="121">
        <v>-15190.40371756443</v>
      </c>
      <c r="CD107" s="121">
        <v>-1130.6447023230219</v>
      </c>
      <c r="CE107" s="121">
        <v>34739.2308143583</v>
      </c>
      <c r="CF107" s="121">
        <v>16297.388415350435</v>
      </c>
      <c r="CG107" s="130">
        <v>9319.4534539189153</v>
      </c>
      <c r="CH107" s="130">
        <v>-4922.9139621573549</v>
      </c>
      <c r="CI107" s="130">
        <v>-861.49857101721886</v>
      </c>
      <c r="CJ107" s="130">
        <v>13307.629243408284</v>
      </c>
      <c r="CK107" s="130">
        <v>21479.091439541251</v>
      </c>
      <c r="CL107" s="130">
        <v>5695.975974776251</v>
      </c>
      <c r="CM107" s="130">
        <v>13375.544535435291</v>
      </c>
      <c r="CN107" s="130">
        <v>13927.113787434781</v>
      </c>
      <c r="CO107" s="156">
        <f t="shared" si="74"/>
        <v>69986.36593686555</v>
      </c>
      <c r="CP107" s="165"/>
      <c r="CQ107" s="177">
        <v>8502.5695871234275</v>
      </c>
      <c r="CR107" s="130">
        <v>13784.13923924671</v>
      </c>
      <c r="CS107" s="130">
        <v>949.96281395292976</v>
      </c>
      <c r="CT107" s="130">
        <v>5830.9988847318191</v>
      </c>
      <c r="CU107" s="130">
        <v>22100.450792669159</v>
      </c>
      <c r="CV107" s="130">
        <v>221.03588583125872</v>
      </c>
      <c r="CW107" s="130">
        <v>19126.319243105252</v>
      </c>
      <c r="CX107" s="130">
        <v>-6844.7239197897361</v>
      </c>
      <c r="CY107" s="130">
        <v>208.13807456812395</v>
      </c>
      <c r="CZ107" s="130">
        <v>-13882.691557617251</v>
      </c>
      <c r="DA107" s="130">
        <v>-49495.309803170625</v>
      </c>
      <c r="DB107" s="130">
        <v>71407.03624764274</v>
      </c>
      <c r="DC107" s="130">
        <v>15255.03942357579</v>
      </c>
      <c r="DD107" s="130">
        <v>-2290.5331107086699</v>
      </c>
      <c r="DE107" s="130">
        <v>43745.102708437909</v>
      </c>
      <c r="DF107" s="130">
        <v>4646.5673984712603</v>
      </c>
      <c r="DG107" s="130">
        <v>2434.7144034890071</v>
      </c>
      <c r="DH107" s="130">
        <v>13834.151403168707</v>
      </c>
      <c r="DI107" s="130">
        <v>23291.113323440713</v>
      </c>
      <c r="DJ107" s="130">
        <v>34143.13984264485</v>
      </c>
      <c r="DK107" s="130">
        <v>-1543.3418698802643</v>
      </c>
      <c r="DL107" s="130">
        <v>-4195.0324808851165</v>
      </c>
      <c r="DM107" s="156">
        <f t="shared" si="75"/>
        <v>201228.84653004797</v>
      </c>
      <c r="DN107" s="165"/>
      <c r="DO107" s="192">
        <f>129.375584603909+92</f>
        <v>221.375584603909</v>
      </c>
      <c r="DP107" s="165">
        <v>-15368.238840247233</v>
      </c>
      <c r="DQ107" s="165">
        <v>32226.191400788815</v>
      </c>
      <c r="DR107" s="165">
        <v>10260.258166780417</v>
      </c>
      <c r="DS107" s="165">
        <v>3275.0713516147389</v>
      </c>
      <c r="DT107" s="165">
        <v>-23890.754957009725</v>
      </c>
      <c r="DU107" s="165">
        <v>-50992.788610484909</v>
      </c>
      <c r="DV107" s="165">
        <v>-26394.789929226168</v>
      </c>
      <c r="DW107" s="165">
        <v>26050.104491198228</v>
      </c>
      <c r="DX107" s="165">
        <v>3405.8761115989291</v>
      </c>
      <c r="DY107" s="165">
        <v>325.2331750737539</v>
      </c>
      <c r="DZ107" s="165">
        <v>-1309.1422680543583</v>
      </c>
      <c r="EA107" s="165">
        <v>-2070.3856773028683</v>
      </c>
      <c r="EB107" s="165">
        <v>38508.717742949382</v>
      </c>
      <c r="EC107" s="165">
        <v>6919.8809081018489</v>
      </c>
      <c r="ED107" s="165">
        <v>4134.5526758736451</v>
      </c>
      <c r="EE107" s="165">
        <v>52976.582119230407</v>
      </c>
      <c r="EF107" s="165">
        <v>11415.340781955523</v>
      </c>
      <c r="EG107" s="165">
        <v>28450.958188778273</v>
      </c>
      <c r="EH107" s="165">
        <v>11618.528226900007</v>
      </c>
      <c r="EI107" s="165">
        <v>18330.261503000005</v>
      </c>
      <c r="EJ107" s="156">
        <v>131077.71954189995</v>
      </c>
      <c r="EK107" s="165"/>
      <c r="EL107" s="156">
        <f t="shared" si="76"/>
        <v>633097.65482740104</v>
      </c>
    </row>
    <row r="108" spans="2:142" ht="15.75" thickBot="1">
      <c r="B108" s="50"/>
      <c r="C108" s="81" t="s">
        <v>100</v>
      </c>
      <c r="D108" s="82"/>
      <c r="E108" s="53">
        <v>-92.885882199999969</v>
      </c>
      <c r="F108" s="53">
        <v>5845.2036348000001</v>
      </c>
      <c r="G108" s="53">
        <v>-1100.3116559999999</v>
      </c>
      <c r="H108" s="53">
        <v>-3988.6840311000001</v>
      </c>
      <c r="I108" s="53">
        <v>2987.3109431999997</v>
      </c>
      <c r="J108" s="53">
        <v>-49.997969299999994</v>
      </c>
      <c r="K108" s="53">
        <v>10309.604344238349</v>
      </c>
      <c r="L108" s="53">
        <v>4041.1266834689363</v>
      </c>
      <c r="M108" s="53">
        <v>3634.183642785646</v>
      </c>
      <c r="N108" s="53">
        <v>3787.404600472747</v>
      </c>
      <c r="O108" s="53">
        <v>-7925.2734828157554</v>
      </c>
      <c r="P108" s="53">
        <v>-2180.7528422486425</v>
      </c>
      <c r="Q108" s="53">
        <v>1936.3868320390434</v>
      </c>
      <c r="R108" s="53">
        <v>866.86818962907444</v>
      </c>
      <c r="S108" s="53">
        <v>-1324.7794057313988</v>
      </c>
      <c r="T108" s="53">
        <v>3664.5243495801692</v>
      </c>
      <c r="U108" s="53">
        <v>3767.5377389971277</v>
      </c>
      <c r="V108" s="53">
        <v>3664.0099158066309</v>
      </c>
      <c r="W108" s="53">
        <v>-8446.6557884270442</v>
      </c>
      <c r="X108" s="53">
        <v>3702.2074752417006</v>
      </c>
      <c r="Y108" s="150">
        <v>217.63901821617276</v>
      </c>
      <c r="Z108" s="155">
        <f t="shared" si="71"/>
        <v>23314.666310652756</v>
      </c>
      <c r="AA108" s="164"/>
      <c r="AB108" s="176">
        <v>-2200.6691379606368</v>
      </c>
      <c r="AC108" s="53">
        <v>3194.3640030664283</v>
      </c>
      <c r="AD108" s="53">
        <v>1943.2240427134216</v>
      </c>
      <c r="AE108" s="53">
        <v>2750.6474912229942</v>
      </c>
      <c r="AF108" s="53">
        <v>4481.366173197127</v>
      </c>
      <c r="AG108" s="53">
        <v>-1796.7968337743505</v>
      </c>
      <c r="AH108" s="53">
        <v>2546.5789917541279</v>
      </c>
      <c r="AI108" s="53">
        <v>1926.6279915769981</v>
      </c>
      <c r="AJ108" s="53">
        <v>777.78733318351169</v>
      </c>
      <c r="AK108" s="53">
        <v>5843.5857979815046</v>
      </c>
      <c r="AL108" s="53">
        <v>2900.424309695687</v>
      </c>
      <c r="AM108" s="53">
        <v>3599.9761939600689</v>
      </c>
      <c r="AN108" s="53">
        <v>2691.0310501142339</v>
      </c>
      <c r="AO108" s="53">
        <v>2692.9829233248015</v>
      </c>
      <c r="AP108" s="53">
        <v>4305.2573192166419</v>
      </c>
      <c r="AQ108" s="53">
        <v>2784.2090091208124</v>
      </c>
      <c r="AR108" s="53">
        <v>3974.6084452734544</v>
      </c>
      <c r="AS108" s="53">
        <v>3347.5452276721985</v>
      </c>
      <c r="AT108" s="53">
        <v>2777.4953844485067</v>
      </c>
      <c r="AU108" s="155">
        <f t="shared" si="72"/>
        <v>48540.245715787532</v>
      </c>
      <c r="AV108" s="164"/>
      <c r="AW108" s="176">
        <v>1675.1334151006467</v>
      </c>
      <c r="AX108" s="53">
        <v>914.61801900310593</v>
      </c>
      <c r="AY108" s="53">
        <v>3141.5007090098356</v>
      </c>
      <c r="AZ108" s="53">
        <v>4447.9716316987233</v>
      </c>
      <c r="BA108" s="53">
        <v>1029.789935774432</v>
      </c>
      <c r="BB108" s="53">
        <v>753.90302083512745</v>
      </c>
      <c r="BC108" s="53">
        <v>-5795.5350878502641</v>
      </c>
      <c r="BD108" s="53">
        <v>515.16241097260513</v>
      </c>
      <c r="BE108" s="53">
        <v>-960.27650722525811</v>
      </c>
      <c r="BF108" s="53">
        <v>-2351.5974093306236</v>
      </c>
      <c r="BG108" s="53">
        <v>3421.4331021916187</v>
      </c>
      <c r="BH108" s="53">
        <v>1506.5392225502335</v>
      </c>
      <c r="BI108" s="53">
        <v>1533.3550133423992</v>
      </c>
      <c r="BJ108" s="53">
        <v>-1465.8040060501039</v>
      </c>
      <c r="BK108" s="53">
        <v>3585.2930303286571</v>
      </c>
      <c r="BL108" s="53">
        <v>207.72348687706449</v>
      </c>
      <c r="BM108" s="53">
        <v>1773.8301398537415</v>
      </c>
      <c r="BN108" s="53">
        <v>2775.0432553684318</v>
      </c>
      <c r="BO108" s="53">
        <v>-1376.9974351569563</v>
      </c>
      <c r="BP108" s="53">
        <v>4445.2929500284126</v>
      </c>
      <c r="BQ108" s="53">
        <v>2294.1643216522079</v>
      </c>
      <c r="BR108" s="53">
        <v>8204.4826519544185</v>
      </c>
      <c r="BS108" s="155">
        <f t="shared" si="73"/>
        <v>30275.025870928457</v>
      </c>
      <c r="BT108" s="164"/>
      <c r="BU108" s="176">
        <v>4088.918291039502</v>
      </c>
      <c r="BV108" s="53">
        <v>2173.6782379424412</v>
      </c>
      <c r="BW108" s="53">
        <v>2695.1735697488157</v>
      </c>
      <c r="BX108" s="53">
        <v>-988.85389802838893</v>
      </c>
      <c r="BY108" s="53">
        <v>1579.0509470456486</v>
      </c>
      <c r="BZ108" s="53">
        <v>2243.3324115797618</v>
      </c>
      <c r="CA108" s="53">
        <v>2427.0881458518825</v>
      </c>
      <c r="CB108" s="53">
        <v>2349.5157664602298</v>
      </c>
      <c r="CC108" s="53">
        <v>1412.621034187641</v>
      </c>
      <c r="CD108" s="53">
        <v>2365.64734853748</v>
      </c>
      <c r="CE108" s="53">
        <v>937.77740128285723</v>
      </c>
      <c r="CF108" s="53">
        <v>6546.3862148361077</v>
      </c>
      <c r="CG108" s="53">
        <v>1356.1862912657534</v>
      </c>
      <c r="CH108" s="53">
        <v>-77.609232504315031</v>
      </c>
      <c r="CI108" s="53">
        <v>1826.7943295480929</v>
      </c>
      <c r="CJ108" s="53">
        <v>4462.673602681286</v>
      </c>
      <c r="CK108" s="53">
        <v>3173.3140968745238</v>
      </c>
      <c r="CL108" s="53">
        <v>1599.8243486762644</v>
      </c>
      <c r="CM108" s="53">
        <v>1916.1217923721888</v>
      </c>
      <c r="CN108" s="53">
        <v>21.489278976668032</v>
      </c>
      <c r="CO108" s="155">
        <f t="shared" si="74"/>
        <v>42109.12997837444</v>
      </c>
      <c r="CP108" s="164"/>
      <c r="CQ108" s="176">
        <v>5321.1806397694754</v>
      </c>
      <c r="CR108" s="53">
        <v>1669.6646547549503</v>
      </c>
      <c r="CS108" s="53">
        <v>841.65921805511152</v>
      </c>
      <c r="CT108" s="53">
        <v>2017.9487071627073</v>
      </c>
      <c r="CU108" s="53">
        <v>880.32994642575954</v>
      </c>
      <c r="CV108" s="53">
        <v>2746.5970948255349</v>
      </c>
      <c r="CW108" s="53">
        <v>2693.5388096776182</v>
      </c>
      <c r="CX108" s="53">
        <v>866.38631009292533</v>
      </c>
      <c r="CY108" s="53">
        <v>420.07481737837628</v>
      </c>
      <c r="CZ108" s="53">
        <v>1900.8775864514598</v>
      </c>
      <c r="DA108" s="53">
        <v>-1078.9224655350547</v>
      </c>
      <c r="DB108" s="53">
        <v>-1851.2267345728262</v>
      </c>
      <c r="DC108" s="53">
        <v>3360.0024070376762</v>
      </c>
      <c r="DD108" s="53">
        <v>551.47853731486907</v>
      </c>
      <c r="DE108" s="53">
        <v>2184.8560952899543</v>
      </c>
      <c r="DF108" s="53">
        <v>3625.4909077331058</v>
      </c>
      <c r="DG108" s="53">
        <v>1733.4430072774294</v>
      </c>
      <c r="DH108" s="53">
        <v>4705.4101539219027</v>
      </c>
      <c r="DI108" s="53">
        <v>3375.832335877898</v>
      </c>
      <c r="DJ108" s="53">
        <v>-1724.3122540275629</v>
      </c>
      <c r="DK108" s="53">
        <v>24414.879344583835</v>
      </c>
      <c r="DL108" s="53">
        <v>3968.3389334970102</v>
      </c>
      <c r="DM108" s="155">
        <f t="shared" si="75"/>
        <v>62623.528052992158</v>
      </c>
      <c r="DN108" s="164"/>
      <c r="DO108" s="191">
        <v>-209.21789910000001</v>
      </c>
      <c r="DP108" s="164">
        <v>1010.4441431206915</v>
      </c>
      <c r="DQ108" s="164">
        <v>1537.9335955092126</v>
      </c>
      <c r="DR108" s="164">
        <v>4403.3484376156475</v>
      </c>
      <c r="DS108" s="164">
        <v>2885.908289523325</v>
      </c>
      <c r="DT108" s="164">
        <v>-3264.0136213383043</v>
      </c>
      <c r="DU108" s="164">
        <v>-10665.693533194348</v>
      </c>
      <c r="DV108" s="164">
        <v>-2970.4197805994536</v>
      </c>
      <c r="DW108" s="164">
        <v>3150.9964299289418</v>
      </c>
      <c r="DX108" s="164">
        <v>2964.9130860124214</v>
      </c>
      <c r="DY108" s="164">
        <v>1091.8784164179999</v>
      </c>
      <c r="DZ108" s="164">
        <v>-389.30182449349718</v>
      </c>
      <c r="EA108" s="164">
        <v>905.43247580029401</v>
      </c>
      <c r="EB108" s="164">
        <v>2414.7193486497781</v>
      </c>
      <c r="EC108" s="164">
        <v>4312.0804546064974</v>
      </c>
      <c r="ED108" s="164">
        <v>168.74082507513344</v>
      </c>
      <c r="EE108" s="164">
        <v>-2787.5243246771715</v>
      </c>
      <c r="EF108" s="164">
        <v>3083.266410646735</v>
      </c>
      <c r="EG108" s="164">
        <v>956.35736520229318</v>
      </c>
      <c r="EH108" s="164">
        <v>3171.0093783000002</v>
      </c>
      <c r="EI108" s="164">
        <v>6409.5218741000153</v>
      </c>
      <c r="EJ108" s="155">
        <v>18180.379547106211</v>
      </c>
      <c r="EK108" s="164"/>
      <c r="EL108" s="155">
        <f t="shared" si="76"/>
        <v>225042.97547584155</v>
      </c>
    </row>
    <row r="109" spans="2:142" ht="15.75" thickBot="1">
      <c r="B109" s="54"/>
      <c r="C109" s="83" t="s">
        <v>101</v>
      </c>
      <c r="D109" s="84"/>
      <c r="E109" s="57">
        <v>32345.981614857192</v>
      </c>
      <c r="F109" s="57">
        <v>1247.0709557768414</v>
      </c>
      <c r="G109" s="57">
        <v>-9467.8568758671245</v>
      </c>
      <c r="H109" s="57">
        <v>12799.328460715717</v>
      </c>
      <c r="I109" s="57">
        <v>9240.3514921529404</v>
      </c>
      <c r="J109" s="57">
        <v>12668.1834189037</v>
      </c>
      <c r="K109" s="57">
        <v>19278.6435204066</v>
      </c>
      <c r="L109" s="57">
        <v>11104.189810018059</v>
      </c>
      <c r="M109" s="57">
        <v>5483.0860390126936</v>
      </c>
      <c r="N109" s="57">
        <v>-4162.9840567862857</v>
      </c>
      <c r="O109" s="57">
        <v>-10762.073388504046</v>
      </c>
      <c r="P109" s="57">
        <v>225.88846473451213</v>
      </c>
      <c r="Q109" s="57">
        <v>2902.8907184999366</v>
      </c>
      <c r="R109" s="57">
        <v>457.10686521990863</v>
      </c>
      <c r="S109" s="57">
        <v>-2780.4219787276597</v>
      </c>
      <c r="T109" s="57">
        <v>13319.8783313819</v>
      </c>
      <c r="U109" s="57">
        <v>9377.984318970919</v>
      </c>
      <c r="V109" s="57">
        <v>-2287.2751470386233</v>
      </c>
      <c r="W109" s="57">
        <v>-11187.024356151858</v>
      </c>
      <c r="X109" s="57">
        <v>138.46924433738832</v>
      </c>
      <c r="Y109" s="149">
        <v>-10262.112521848621</v>
      </c>
      <c r="Z109" s="154">
        <f t="shared" si="71"/>
        <v>79679.304930064085</v>
      </c>
      <c r="AA109" s="163"/>
      <c r="AB109" s="175">
        <v>18425.581716402932</v>
      </c>
      <c r="AC109" s="57">
        <v>12939.78135067642</v>
      </c>
      <c r="AD109" s="57">
        <v>-23593.333402365362</v>
      </c>
      <c r="AE109" s="57">
        <v>10542.140116021714</v>
      </c>
      <c r="AF109" s="57">
        <v>34267.830632236801</v>
      </c>
      <c r="AG109" s="57">
        <v>-13325.414473478384</v>
      </c>
      <c r="AH109" s="57">
        <v>5876.1114149136556</v>
      </c>
      <c r="AI109" s="57">
        <v>-7382.4364792517054</v>
      </c>
      <c r="AJ109" s="57">
        <v>5755.8956945540885</v>
      </c>
      <c r="AK109" s="57">
        <v>-24163.313288274981</v>
      </c>
      <c r="AL109" s="57">
        <v>5311.3838387548367</v>
      </c>
      <c r="AM109" s="57">
        <v>-3523.306358672412</v>
      </c>
      <c r="AN109" s="57">
        <v>-19792.441774793471</v>
      </c>
      <c r="AO109" s="57">
        <v>-9906.6710041716433</v>
      </c>
      <c r="AP109" s="57">
        <v>-2206.1913375916743</v>
      </c>
      <c r="AQ109" s="57">
        <v>-3320.8572488841969</v>
      </c>
      <c r="AR109" s="57">
        <v>-4777.4879391746254</v>
      </c>
      <c r="AS109" s="57">
        <v>-784.71637067707979</v>
      </c>
      <c r="AT109" s="57">
        <v>3828.655358055446</v>
      </c>
      <c r="AU109" s="154">
        <f t="shared" si="72"/>
        <v>-15828.789555719657</v>
      </c>
      <c r="AV109" s="163"/>
      <c r="AW109" s="175">
        <v>-2810.4548051015527</v>
      </c>
      <c r="AX109" s="57">
        <v>1302.4770461450976</v>
      </c>
      <c r="AY109" s="57">
        <v>-1240.9951318840615</v>
      </c>
      <c r="AZ109" s="57">
        <v>-3458.9141855941416</v>
      </c>
      <c r="BA109" s="57">
        <v>-5074.1600178093904</v>
      </c>
      <c r="BB109" s="57">
        <v>3918.2091540406659</v>
      </c>
      <c r="BC109" s="57">
        <v>15422.005176219271</v>
      </c>
      <c r="BD109" s="57">
        <v>5275.9128552535049</v>
      </c>
      <c r="BE109" s="57">
        <v>-5610.9313127926807</v>
      </c>
      <c r="BF109" s="57">
        <v>-2564.2381418533209</v>
      </c>
      <c r="BG109" s="57">
        <v>1778.4853122621371</v>
      </c>
      <c r="BH109" s="57">
        <v>4169.5264841832122</v>
      </c>
      <c r="BI109" s="57">
        <v>1975.0120442669245</v>
      </c>
      <c r="BJ109" s="57">
        <v>6761.5442808576154</v>
      </c>
      <c r="BK109" s="57">
        <v>15156.209894177724</v>
      </c>
      <c r="BL109" s="57">
        <v>-106.30713149150995</v>
      </c>
      <c r="BM109" s="57">
        <v>-2056.6033063597006</v>
      </c>
      <c r="BN109" s="57">
        <v>-7797.0122475763201</v>
      </c>
      <c r="BO109" s="57">
        <v>-26098.585511728648</v>
      </c>
      <c r="BP109" s="57">
        <v>20779.742741379374</v>
      </c>
      <c r="BQ109" s="57">
        <v>21982.717820662896</v>
      </c>
      <c r="BR109" s="57">
        <v>23120.628529617308</v>
      </c>
      <c r="BS109" s="154">
        <f t="shared" si="73"/>
        <v>64824.269546874413</v>
      </c>
      <c r="BT109" s="163"/>
      <c r="BU109" s="175">
        <v>-4802.1736752177758</v>
      </c>
      <c r="BV109" s="57">
        <v>-4084.291813312725</v>
      </c>
      <c r="BW109" s="57">
        <v>-9607.2875958395398</v>
      </c>
      <c r="BX109" s="57">
        <v>-31459.966129988432</v>
      </c>
      <c r="BY109" s="57">
        <v>4444.1219136835352</v>
      </c>
      <c r="BZ109" s="57">
        <v>-16526.126360832372</v>
      </c>
      <c r="CA109" s="57">
        <v>-11587.623915643788</v>
      </c>
      <c r="CB109" s="57">
        <v>21005.84333121527</v>
      </c>
      <c r="CC109" s="57">
        <v>-16603.024751752069</v>
      </c>
      <c r="CD109" s="57">
        <v>-3496.2920508605021</v>
      </c>
      <c r="CE109" s="57">
        <v>33801.45341307544</v>
      </c>
      <c r="CF109" s="57">
        <v>9751.0022005143273</v>
      </c>
      <c r="CG109" s="57">
        <v>7963.2671626531619</v>
      </c>
      <c r="CH109" s="57">
        <v>-4845.3047296530403</v>
      </c>
      <c r="CI109" s="57">
        <v>-2688.2929005653118</v>
      </c>
      <c r="CJ109" s="57">
        <v>8844.9556407269993</v>
      </c>
      <c r="CK109" s="57">
        <v>18305.777342666726</v>
      </c>
      <c r="CL109" s="57">
        <v>4096.151626099987</v>
      </c>
      <c r="CM109" s="57">
        <v>11459.422743063102</v>
      </c>
      <c r="CN109" s="57">
        <v>13905.624508458113</v>
      </c>
      <c r="CO109" s="154">
        <f t="shared" si="74"/>
        <v>27877.235958491117</v>
      </c>
      <c r="CP109" s="163"/>
      <c r="CQ109" s="175">
        <v>3181.3889473539521</v>
      </c>
      <c r="CR109" s="57">
        <v>12114.47458449176</v>
      </c>
      <c r="CS109" s="57">
        <v>108.30359589781824</v>
      </c>
      <c r="CT109" s="57">
        <v>3813.0501775691118</v>
      </c>
      <c r="CU109" s="57">
        <v>21220.120846243401</v>
      </c>
      <c r="CV109" s="57">
        <v>-2525.5612089942761</v>
      </c>
      <c r="CW109" s="57">
        <v>16432.780433427633</v>
      </c>
      <c r="CX109" s="57">
        <v>-7711.1102298826618</v>
      </c>
      <c r="CY109" s="57">
        <v>-211.93674281025233</v>
      </c>
      <c r="CZ109" s="57">
        <v>-15783.56914406871</v>
      </c>
      <c r="DA109" s="57">
        <v>-48416.38733763557</v>
      </c>
      <c r="DB109" s="57">
        <v>73258.262982215572</v>
      </c>
      <c r="DC109" s="57">
        <v>11895.037016538114</v>
      </c>
      <c r="DD109" s="57">
        <v>-2842.0116480235392</v>
      </c>
      <c r="DE109" s="57">
        <v>41560.246613147952</v>
      </c>
      <c r="DF109" s="57">
        <v>1021.0764907381545</v>
      </c>
      <c r="DG109" s="57">
        <v>701.27139621157767</v>
      </c>
      <c r="DH109" s="57">
        <v>9128.7412492468047</v>
      </c>
      <c r="DI109" s="57">
        <v>19915.280987562815</v>
      </c>
      <c r="DJ109" s="57">
        <v>35867.452096672416</v>
      </c>
      <c r="DK109" s="57">
        <v>-25958.221214464098</v>
      </c>
      <c r="DL109" s="57">
        <v>-8163.3714143821271</v>
      </c>
      <c r="DM109" s="154">
        <f t="shared" si="75"/>
        <v>138605.31847705584</v>
      </c>
      <c r="DN109" s="163"/>
      <c r="DO109" s="190">
        <f>338.593483703909+92</f>
        <v>430.59348370390899</v>
      </c>
      <c r="DP109" s="163">
        <v>-16378.682983367926</v>
      </c>
      <c r="DQ109" s="163">
        <v>30688.257805279602</v>
      </c>
      <c r="DR109" s="163">
        <v>5856.9097291647695</v>
      </c>
      <c r="DS109" s="163">
        <v>389.16306209141385</v>
      </c>
      <c r="DT109" s="163">
        <v>-20626.741335671421</v>
      </c>
      <c r="DU109" s="163">
        <v>-40327.095077290563</v>
      </c>
      <c r="DV109" s="163">
        <v>-23424.370148626716</v>
      </c>
      <c r="DW109" s="163">
        <v>22899.108061269286</v>
      </c>
      <c r="DX109" s="163">
        <v>440.96302558650768</v>
      </c>
      <c r="DY109" s="163">
        <v>-766.64524134424596</v>
      </c>
      <c r="DZ109" s="163">
        <v>-919.8404435608611</v>
      </c>
      <c r="EA109" s="163">
        <v>-2975.8181531031623</v>
      </c>
      <c r="EB109" s="163">
        <v>36093.998394299604</v>
      </c>
      <c r="EC109" s="163">
        <v>2607.8004534953516</v>
      </c>
      <c r="ED109" s="163">
        <v>3965.8118507985118</v>
      </c>
      <c r="EE109" s="163">
        <v>55764.106443907578</v>
      </c>
      <c r="EF109" s="163">
        <v>8332.0743713087886</v>
      </c>
      <c r="EG109" s="163">
        <v>27494.60082357598</v>
      </c>
      <c r="EH109" s="163">
        <v>8447.5188486000079</v>
      </c>
      <c r="EI109" s="163">
        <v>11920.73962889999</v>
      </c>
      <c r="EJ109" s="154">
        <v>112897.33999479373</v>
      </c>
      <c r="EK109" s="163"/>
      <c r="EL109" s="154">
        <f t="shared" si="76"/>
        <v>408054.67935155961</v>
      </c>
    </row>
    <row r="110" spans="2:142" ht="15.75" thickBot="1">
      <c r="B110" s="85"/>
      <c r="C110" s="59"/>
      <c r="D110" s="44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  <c r="AC110" s="23"/>
      <c r="AD110" s="23"/>
      <c r="AE110" s="23"/>
      <c r="AF110" s="23"/>
      <c r="AG110" s="23"/>
      <c r="AH110" s="23"/>
      <c r="AI110" s="23"/>
      <c r="AJ110" s="23"/>
      <c r="AK110" s="23"/>
      <c r="AL110" s="23"/>
      <c r="AM110" s="23"/>
      <c r="AN110" s="23"/>
      <c r="AO110" s="23"/>
      <c r="AP110" s="23"/>
      <c r="AQ110" s="23"/>
      <c r="AR110" s="23"/>
      <c r="AS110" s="23"/>
      <c r="AT110" s="23"/>
      <c r="AU110" s="23"/>
      <c r="AV110" s="23"/>
      <c r="AW110" s="23"/>
      <c r="AX110" s="23"/>
      <c r="AY110" s="23"/>
      <c r="AZ110" s="23"/>
      <c r="BA110" s="23"/>
      <c r="BB110" s="23"/>
      <c r="BC110" s="23"/>
      <c r="BD110" s="23"/>
      <c r="BE110" s="23"/>
      <c r="BF110" s="23"/>
      <c r="BG110" s="23"/>
      <c r="BH110" s="23"/>
      <c r="BI110" s="23"/>
      <c r="BJ110" s="23"/>
      <c r="BK110" s="23"/>
      <c r="BL110" s="23"/>
      <c r="BM110" s="23"/>
      <c r="BN110" s="23"/>
      <c r="BO110" s="23"/>
      <c r="BP110" s="23"/>
      <c r="BQ110" s="23"/>
      <c r="BR110" s="23"/>
      <c r="BS110" s="23"/>
      <c r="BT110" s="23"/>
      <c r="BU110" s="23"/>
      <c r="BV110" s="23"/>
      <c r="BW110" s="23"/>
      <c r="BX110" s="23"/>
      <c r="BY110" s="23"/>
      <c r="BZ110" s="23"/>
      <c r="CA110" s="23"/>
      <c r="CB110" s="23"/>
      <c r="CC110" s="23"/>
      <c r="CD110" s="23"/>
      <c r="CE110" s="23"/>
      <c r="CF110" s="23"/>
      <c r="CG110" s="23"/>
      <c r="CH110" s="23"/>
      <c r="CI110" s="23"/>
      <c r="CJ110" s="23"/>
      <c r="CK110" s="23"/>
      <c r="CL110" s="23"/>
      <c r="CM110" s="23"/>
      <c r="CN110" s="23"/>
      <c r="CO110" s="23"/>
      <c r="CP110" s="23"/>
      <c r="CQ110" s="23"/>
      <c r="CR110" s="23"/>
      <c r="CS110" s="23"/>
      <c r="CT110" s="23"/>
      <c r="CU110" s="23"/>
      <c r="CV110" s="23"/>
      <c r="CW110" s="23"/>
      <c r="CX110" s="23"/>
      <c r="CY110" s="23"/>
      <c r="CZ110" s="23"/>
      <c r="DA110" s="23"/>
      <c r="DB110" s="23"/>
      <c r="DC110" s="23"/>
      <c r="DD110" s="23"/>
      <c r="DE110" s="23"/>
      <c r="DF110" s="23"/>
      <c r="DG110" s="23"/>
      <c r="DH110" s="23"/>
      <c r="DI110" s="23"/>
      <c r="DJ110" s="23"/>
      <c r="DK110" s="23"/>
      <c r="DL110" s="23"/>
      <c r="DM110" s="23"/>
      <c r="DN110" s="23"/>
      <c r="DO110" s="23"/>
      <c r="DP110" s="23"/>
      <c r="DQ110" s="23"/>
      <c r="DR110" s="23"/>
      <c r="DS110" s="23"/>
      <c r="DT110" s="23"/>
      <c r="DU110" s="23"/>
      <c r="DV110" s="23"/>
      <c r="DW110" s="23"/>
      <c r="DX110" s="23"/>
      <c r="DY110" s="23"/>
      <c r="DZ110" s="23"/>
      <c r="EA110" s="23"/>
      <c r="EB110" s="23"/>
      <c r="EC110" s="23"/>
      <c r="ED110" s="23"/>
      <c r="EE110" s="23"/>
      <c r="EF110" s="23"/>
      <c r="EG110" s="23"/>
      <c r="EH110" s="23"/>
      <c r="EI110" s="23"/>
      <c r="EJ110" s="23"/>
      <c r="EK110" s="23"/>
      <c r="EL110" s="23"/>
    </row>
    <row r="111" spans="2:142" ht="15.75" thickBot="1">
      <c r="B111" s="86"/>
      <c r="C111" s="87" t="s">
        <v>79</v>
      </c>
      <c r="D111" s="88"/>
      <c r="E111" s="89"/>
      <c r="F111" s="89"/>
      <c r="G111" s="89"/>
      <c r="H111" s="89"/>
      <c r="I111" s="89"/>
      <c r="J111" s="89"/>
      <c r="K111" s="89"/>
      <c r="L111" s="89"/>
      <c r="M111" s="89"/>
      <c r="N111" s="89"/>
      <c r="O111" s="89"/>
      <c r="P111" s="89"/>
      <c r="Q111" s="89"/>
      <c r="R111" s="89"/>
      <c r="S111" s="89"/>
      <c r="T111" s="89"/>
      <c r="U111" s="89"/>
      <c r="V111" s="89"/>
      <c r="W111" s="89"/>
      <c r="X111" s="89"/>
      <c r="Y111" s="89"/>
      <c r="Z111" s="89"/>
      <c r="AA111" s="89"/>
      <c r="AB111" s="89"/>
      <c r="AC111" s="89"/>
      <c r="AD111" s="89"/>
      <c r="AE111" s="89"/>
      <c r="AF111" s="89"/>
      <c r="AG111" s="89"/>
      <c r="AH111" s="89"/>
      <c r="AI111" s="89"/>
      <c r="AJ111" s="89"/>
      <c r="AK111" s="89"/>
      <c r="AL111" s="89"/>
      <c r="AM111" s="89"/>
      <c r="AN111" s="89"/>
      <c r="AO111" s="89"/>
      <c r="AP111" s="89"/>
      <c r="AQ111" s="89"/>
      <c r="AR111" s="89"/>
      <c r="AS111" s="89"/>
      <c r="AT111" s="89"/>
      <c r="AU111" s="89"/>
      <c r="AV111" s="89"/>
      <c r="AW111" s="89"/>
      <c r="AX111" s="89"/>
      <c r="AY111" s="89"/>
      <c r="AZ111" s="89"/>
      <c r="BA111" s="89"/>
      <c r="BB111" s="89"/>
      <c r="BC111" s="89"/>
      <c r="BD111" s="89"/>
      <c r="BE111" s="89"/>
      <c r="BF111" s="89"/>
      <c r="BG111" s="89"/>
      <c r="BH111" s="89"/>
      <c r="BI111" s="89"/>
      <c r="BJ111" s="89"/>
      <c r="BK111" s="89"/>
      <c r="BL111" s="89"/>
      <c r="BM111" s="89"/>
      <c r="BN111" s="89"/>
      <c r="BO111" s="89"/>
      <c r="BP111" s="89"/>
      <c r="BQ111" s="89"/>
      <c r="BR111" s="89"/>
      <c r="BS111" s="89"/>
      <c r="BT111" s="89"/>
      <c r="BU111" s="89"/>
      <c r="BV111" s="89"/>
      <c r="BW111" s="89"/>
      <c r="BX111" s="89"/>
      <c r="BY111" s="89"/>
      <c r="BZ111" s="89"/>
      <c r="CA111" s="89"/>
      <c r="CB111" s="89"/>
      <c r="CC111" s="89"/>
      <c r="CD111" s="89"/>
      <c r="CE111" s="89"/>
      <c r="CF111" s="89"/>
      <c r="CG111" s="89"/>
      <c r="CH111" s="89"/>
      <c r="CI111" s="89"/>
      <c r="CJ111" s="89"/>
      <c r="CK111" s="89"/>
      <c r="CL111" s="89"/>
      <c r="CM111" s="89"/>
      <c r="CN111" s="89"/>
      <c r="CO111" s="89"/>
      <c r="CP111" s="89"/>
      <c r="CQ111" s="89"/>
      <c r="CR111" s="89"/>
      <c r="CS111" s="89"/>
      <c r="CT111" s="89"/>
      <c r="CU111" s="89"/>
      <c r="CV111" s="89"/>
      <c r="CW111" s="89"/>
      <c r="CX111" s="89"/>
      <c r="CY111" s="89"/>
      <c r="CZ111" s="89"/>
      <c r="DA111" s="89"/>
      <c r="DB111" s="89"/>
      <c r="DC111" s="89"/>
      <c r="DD111" s="89"/>
      <c r="DE111" s="89"/>
      <c r="DF111" s="89"/>
      <c r="DG111" s="89"/>
      <c r="DH111" s="89"/>
      <c r="DI111" s="89"/>
      <c r="DJ111" s="89"/>
      <c r="DK111" s="89"/>
      <c r="DL111" s="89"/>
      <c r="DM111" s="89"/>
      <c r="DN111" s="89"/>
      <c r="DO111" s="89"/>
      <c r="DP111" s="89"/>
      <c r="DQ111" s="89"/>
      <c r="DR111" s="89"/>
      <c r="DS111" s="89"/>
      <c r="DT111" s="89"/>
      <c r="DU111" s="89"/>
      <c r="DV111" s="89"/>
      <c r="DW111" s="89"/>
      <c r="DX111" s="89"/>
      <c r="DY111" s="89"/>
      <c r="DZ111" s="89"/>
      <c r="EA111" s="89"/>
      <c r="EB111" s="89"/>
      <c r="EC111" s="89"/>
      <c r="ED111" s="89"/>
      <c r="EE111" s="89"/>
      <c r="EF111" s="89"/>
      <c r="EG111" s="89"/>
      <c r="EH111" s="89"/>
      <c r="EI111" s="89"/>
      <c r="EJ111" s="89"/>
      <c r="EK111" s="89"/>
      <c r="EL111" s="89"/>
    </row>
    <row r="112" spans="2:142" ht="15.75" thickBot="1">
      <c r="B112" s="90"/>
      <c r="C112" s="91" t="s">
        <v>35</v>
      </c>
      <c r="D112" s="72"/>
      <c r="E112" s="115">
        <f t="shared" ref="E112:Z112" si="77">E5</f>
        <v>36893</v>
      </c>
      <c r="F112" s="115">
        <f t="shared" si="77"/>
        <v>36894</v>
      </c>
      <c r="G112" s="115">
        <f t="shared" si="77"/>
        <v>36895</v>
      </c>
      <c r="H112" s="115">
        <f t="shared" si="77"/>
        <v>36896</v>
      </c>
      <c r="I112" s="115">
        <f t="shared" si="77"/>
        <v>36899</v>
      </c>
      <c r="J112" s="115">
        <f t="shared" si="77"/>
        <v>36900</v>
      </c>
      <c r="K112" s="115">
        <f t="shared" si="77"/>
        <v>36901</v>
      </c>
      <c r="L112" s="115">
        <f t="shared" si="77"/>
        <v>36902</v>
      </c>
      <c r="M112" s="115">
        <f t="shared" si="77"/>
        <v>36903</v>
      </c>
      <c r="N112" s="115">
        <f t="shared" si="77"/>
        <v>36907</v>
      </c>
      <c r="O112" s="115">
        <f t="shared" si="77"/>
        <v>36908</v>
      </c>
      <c r="P112" s="115">
        <f t="shared" si="77"/>
        <v>36909</v>
      </c>
      <c r="Q112" s="115">
        <f t="shared" si="77"/>
        <v>36910</v>
      </c>
      <c r="R112" s="115">
        <f t="shared" si="77"/>
        <v>36913</v>
      </c>
      <c r="S112" s="115">
        <f t="shared" si="77"/>
        <v>36914</v>
      </c>
      <c r="T112" s="115">
        <f t="shared" si="77"/>
        <v>36915</v>
      </c>
      <c r="U112" s="115">
        <f t="shared" si="77"/>
        <v>36916</v>
      </c>
      <c r="V112" s="115">
        <f t="shared" si="77"/>
        <v>36917</v>
      </c>
      <c r="W112" s="115">
        <f t="shared" si="77"/>
        <v>36920</v>
      </c>
      <c r="X112" s="115">
        <f t="shared" si="77"/>
        <v>36921</v>
      </c>
      <c r="Y112" s="115">
        <f t="shared" si="77"/>
        <v>36922</v>
      </c>
      <c r="Z112" s="140" t="str">
        <f t="shared" si="77"/>
        <v>Jan MTD</v>
      </c>
      <c r="AA112" s="144"/>
      <c r="AB112" s="180">
        <f t="shared" ref="AB112:AU112" si="78">AB5</f>
        <v>36923</v>
      </c>
      <c r="AC112" s="115">
        <f t="shared" si="78"/>
        <v>36924</v>
      </c>
      <c r="AD112" s="115">
        <f t="shared" si="78"/>
        <v>36927</v>
      </c>
      <c r="AE112" s="115">
        <f t="shared" si="78"/>
        <v>36928</v>
      </c>
      <c r="AF112" s="115">
        <f t="shared" si="78"/>
        <v>36929</v>
      </c>
      <c r="AG112" s="115">
        <f t="shared" si="78"/>
        <v>36930</v>
      </c>
      <c r="AH112" s="115">
        <f t="shared" si="78"/>
        <v>36931</v>
      </c>
      <c r="AI112" s="115">
        <f t="shared" si="78"/>
        <v>36934</v>
      </c>
      <c r="AJ112" s="115">
        <f t="shared" si="78"/>
        <v>36935</v>
      </c>
      <c r="AK112" s="115">
        <f t="shared" si="78"/>
        <v>36936</v>
      </c>
      <c r="AL112" s="115">
        <f t="shared" si="78"/>
        <v>36937</v>
      </c>
      <c r="AM112" s="115">
        <f t="shared" si="78"/>
        <v>36938</v>
      </c>
      <c r="AN112" s="115">
        <f t="shared" si="78"/>
        <v>36942</v>
      </c>
      <c r="AO112" s="115">
        <f t="shared" si="78"/>
        <v>36943</v>
      </c>
      <c r="AP112" s="115">
        <f t="shared" si="78"/>
        <v>36944</v>
      </c>
      <c r="AQ112" s="115">
        <f t="shared" si="78"/>
        <v>36945</v>
      </c>
      <c r="AR112" s="115">
        <f t="shared" si="78"/>
        <v>36948</v>
      </c>
      <c r="AS112" s="115">
        <f t="shared" si="78"/>
        <v>36949</v>
      </c>
      <c r="AT112" s="115">
        <f t="shared" si="78"/>
        <v>36950</v>
      </c>
      <c r="AU112" s="140" t="str">
        <f t="shared" si="78"/>
        <v>Feb MTD</v>
      </c>
      <c r="AV112" s="144"/>
      <c r="AW112" s="180">
        <f t="shared" ref="AW112:BD112" si="79">AW5</f>
        <v>36951</v>
      </c>
      <c r="AX112" s="115">
        <f t="shared" si="79"/>
        <v>36952</v>
      </c>
      <c r="AY112" s="115">
        <f t="shared" si="79"/>
        <v>36955</v>
      </c>
      <c r="AZ112" s="115">
        <f t="shared" si="79"/>
        <v>36956</v>
      </c>
      <c r="BA112" s="115">
        <f t="shared" si="79"/>
        <v>36957</v>
      </c>
      <c r="BB112" s="115">
        <f t="shared" si="79"/>
        <v>36958</v>
      </c>
      <c r="BC112" s="115">
        <f t="shared" si="79"/>
        <v>36959</v>
      </c>
      <c r="BD112" s="115">
        <f t="shared" si="79"/>
        <v>36962</v>
      </c>
      <c r="BE112" s="115">
        <f t="shared" ref="BE112:CX112" si="80">BE5</f>
        <v>36963</v>
      </c>
      <c r="BF112" s="115">
        <f>BF5</f>
        <v>36964</v>
      </c>
      <c r="BG112" s="115">
        <f>BG5</f>
        <v>36965</v>
      </c>
      <c r="BH112" s="115">
        <f t="shared" si="80"/>
        <v>36966</v>
      </c>
      <c r="BI112" s="115">
        <f>BI5</f>
        <v>36969</v>
      </c>
      <c r="BJ112" s="115">
        <f>BJ5</f>
        <v>36970</v>
      </c>
      <c r="BK112" s="115">
        <f t="shared" si="80"/>
        <v>36971</v>
      </c>
      <c r="BL112" s="115">
        <f t="shared" si="80"/>
        <v>36972</v>
      </c>
      <c r="BM112" s="115">
        <f t="shared" si="80"/>
        <v>36973</v>
      </c>
      <c r="BN112" s="115">
        <f t="shared" si="80"/>
        <v>36976</v>
      </c>
      <c r="BO112" s="115">
        <f t="shared" si="80"/>
        <v>36977</v>
      </c>
      <c r="BP112" s="115">
        <f t="shared" si="80"/>
        <v>36978</v>
      </c>
      <c r="BQ112" s="115">
        <f t="shared" si="80"/>
        <v>36979</v>
      </c>
      <c r="BR112" s="115">
        <f t="shared" si="80"/>
        <v>36980</v>
      </c>
      <c r="BS112" s="140" t="str">
        <f t="shared" si="80"/>
        <v>Mar MTD</v>
      </c>
      <c r="BT112" s="144"/>
      <c r="BU112" s="180">
        <f t="shared" si="80"/>
        <v>36983</v>
      </c>
      <c r="BV112" s="115">
        <f t="shared" si="80"/>
        <v>36984</v>
      </c>
      <c r="BW112" s="115">
        <f t="shared" si="80"/>
        <v>36985</v>
      </c>
      <c r="BX112" s="115">
        <f t="shared" si="80"/>
        <v>36986</v>
      </c>
      <c r="BY112" s="115">
        <f t="shared" si="80"/>
        <v>36987</v>
      </c>
      <c r="BZ112" s="115">
        <f t="shared" si="80"/>
        <v>36990</v>
      </c>
      <c r="CA112" s="115">
        <f>CA5</f>
        <v>36991</v>
      </c>
      <c r="CB112" s="115">
        <f>CB5</f>
        <v>36992</v>
      </c>
      <c r="CC112" s="115">
        <f>CC5</f>
        <v>36993</v>
      </c>
      <c r="CD112" s="115">
        <f t="shared" si="80"/>
        <v>36997</v>
      </c>
      <c r="CE112" s="115">
        <f t="shared" si="80"/>
        <v>36998</v>
      </c>
      <c r="CF112" s="115">
        <f t="shared" si="80"/>
        <v>36999</v>
      </c>
      <c r="CG112" s="115">
        <f t="shared" si="80"/>
        <v>37000</v>
      </c>
      <c r="CH112" s="115">
        <f t="shared" si="80"/>
        <v>37001</v>
      </c>
      <c r="CI112" s="115">
        <f t="shared" si="80"/>
        <v>37004</v>
      </c>
      <c r="CJ112" s="115">
        <f t="shared" si="80"/>
        <v>37005</v>
      </c>
      <c r="CK112" s="115">
        <f t="shared" si="80"/>
        <v>37006</v>
      </c>
      <c r="CL112" s="115">
        <f t="shared" si="80"/>
        <v>37007</v>
      </c>
      <c r="CM112" s="115">
        <f t="shared" si="80"/>
        <v>37008</v>
      </c>
      <c r="CN112" s="115">
        <f t="shared" si="80"/>
        <v>37011</v>
      </c>
      <c r="CO112" s="140" t="str">
        <f t="shared" si="80"/>
        <v>Apr MTD</v>
      </c>
      <c r="CP112" s="144"/>
      <c r="CQ112" s="180">
        <f t="shared" si="80"/>
        <v>37012</v>
      </c>
      <c r="CR112" s="115">
        <f t="shared" si="80"/>
        <v>37013</v>
      </c>
      <c r="CS112" s="115">
        <f t="shared" si="80"/>
        <v>37014</v>
      </c>
      <c r="CT112" s="115">
        <f t="shared" si="80"/>
        <v>37015</v>
      </c>
      <c r="CU112" s="115">
        <f t="shared" si="80"/>
        <v>37018</v>
      </c>
      <c r="CV112" s="115">
        <f t="shared" si="80"/>
        <v>37019</v>
      </c>
      <c r="CW112" s="115">
        <f t="shared" si="80"/>
        <v>37020</v>
      </c>
      <c r="CX112" s="115">
        <f t="shared" si="80"/>
        <v>37021</v>
      </c>
      <c r="CY112" s="115">
        <f t="shared" ref="CY112:DN112" si="81">CY5</f>
        <v>37022</v>
      </c>
      <c r="CZ112" s="115">
        <f t="shared" si="81"/>
        <v>37025</v>
      </c>
      <c r="DA112" s="115">
        <f t="shared" si="81"/>
        <v>37026</v>
      </c>
      <c r="DB112" s="115">
        <f t="shared" si="81"/>
        <v>37027</v>
      </c>
      <c r="DC112" s="115">
        <f t="shared" si="81"/>
        <v>37028</v>
      </c>
      <c r="DD112" s="115">
        <f t="shared" si="81"/>
        <v>37029</v>
      </c>
      <c r="DE112" s="115">
        <f t="shared" si="81"/>
        <v>37032</v>
      </c>
      <c r="DF112" s="115">
        <f t="shared" si="81"/>
        <v>37033</v>
      </c>
      <c r="DG112" s="114">
        <f t="shared" si="81"/>
        <v>37034</v>
      </c>
      <c r="DH112" s="114">
        <f t="shared" si="81"/>
        <v>37035</v>
      </c>
      <c r="DI112" s="114">
        <f t="shared" si="81"/>
        <v>37036</v>
      </c>
      <c r="DJ112" s="114">
        <f t="shared" si="81"/>
        <v>37040</v>
      </c>
      <c r="DK112" s="114">
        <f t="shared" si="81"/>
        <v>37041</v>
      </c>
      <c r="DL112" s="114">
        <f t="shared" si="81"/>
        <v>37042</v>
      </c>
      <c r="DM112" s="114" t="str">
        <f t="shared" si="81"/>
        <v>May MTD</v>
      </c>
      <c r="DN112" s="114">
        <f t="shared" si="81"/>
        <v>0</v>
      </c>
      <c r="DO112" s="168">
        <f t="shared" ref="DO112:EJ112" si="82">DO5</f>
        <v>37043</v>
      </c>
      <c r="DP112" s="114">
        <f t="shared" si="82"/>
        <v>37046</v>
      </c>
      <c r="DQ112" s="114">
        <f t="shared" si="82"/>
        <v>37047</v>
      </c>
      <c r="DR112" s="114">
        <f t="shared" si="82"/>
        <v>37048</v>
      </c>
      <c r="DS112" s="114">
        <f t="shared" si="82"/>
        <v>37049</v>
      </c>
      <c r="DT112" s="114">
        <f t="shared" si="82"/>
        <v>37050</v>
      </c>
      <c r="DU112" s="114">
        <f t="shared" si="82"/>
        <v>37053</v>
      </c>
      <c r="DV112" s="114">
        <f t="shared" si="82"/>
        <v>37054</v>
      </c>
      <c r="DW112" s="114">
        <f t="shared" si="82"/>
        <v>37055</v>
      </c>
      <c r="DX112" s="114">
        <f t="shared" si="82"/>
        <v>37056</v>
      </c>
      <c r="DY112" s="114">
        <f t="shared" si="82"/>
        <v>37057</v>
      </c>
      <c r="DZ112" s="114">
        <f t="shared" si="82"/>
        <v>37060</v>
      </c>
      <c r="EA112" s="114">
        <f t="shared" si="82"/>
        <v>37061</v>
      </c>
      <c r="EB112" s="114">
        <f t="shared" si="82"/>
        <v>37062</v>
      </c>
      <c r="EC112" s="114">
        <f t="shared" si="82"/>
        <v>37063</v>
      </c>
      <c r="ED112" s="114">
        <f t="shared" si="82"/>
        <v>37064</v>
      </c>
      <c r="EE112" s="114">
        <f t="shared" si="82"/>
        <v>37067</v>
      </c>
      <c r="EF112" s="114">
        <f t="shared" si="82"/>
        <v>37068</v>
      </c>
      <c r="EG112" s="114">
        <f t="shared" si="82"/>
        <v>37069</v>
      </c>
      <c r="EH112" s="114">
        <f t="shared" si="82"/>
        <v>37070</v>
      </c>
      <c r="EI112" s="115">
        <f t="shared" si="82"/>
        <v>37071</v>
      </c>
      <c r="EJ112" s="140" t="str">
        <f t="shared" si="82"/>
        <v>Jun MTD</v>
      </c>
      <c r="EK112" s="144"/>
      <c r="EL112" s="140" t="str">
        <f>EL5</f>
        <v>YTD</v>
      </c>
    </row>
    <row r="113" spans="2:142" ht="15">
      <c r="B113" s="75" t="s">
        <v>61</v>
      </c>
      <c r="C113" s="78" t="s">
        <v>61</v>
      </c>
      <c r="D113" s="123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157">
        <f>SUM(E113:Y113)</f>
        <v>0</v>
      </c>
      <c r="AA113" s="23"/>
      <c r="AB113" s="181"/>
      <c r="AC113" s="42"/>
      <c r="AD113" s="42"/>
      <c r="AE113" s="42"/>
      <c r="AF113" s="42"/>
      <c r="AG113" s="42"/>
      <c r="AH113" s="42"/>
      <c r="AI113" s="42"/>
      <c r="AJ113" s="42"/>
      <c r="AK113" s="42"/>
      <c r="AL113" s="42"/>
      <c r="AM113" s="42"/>
      <c r="AN113" s="42"/>
      <c r="AO113" s="42"/>
      <c r="AP113" s="42"/>
      <c r="AQ113" s="42"/>
      <c r="AR113" s="42"/>
      <c r="AS113" s="42"/>
      <c r="AT113" s="42"/>
      <c r="AU113" s="157"/>
      <c r="AV113" s="23"/>
      <c r="AW113" s="181"/>
      <c r="AX113" s="42"/>
      <c r="AY113" s="42"/>
      <c r="AZ113" s="42"/>
      <c r="BA113" s="42"/>
      <c r="BB113" s="42"/>
      <c r="BC113" s="42"/>
      <c r="BD113" s="42"/>
      <c r="BE113" s="42"/>
      <c r="BF113" s="42"/>
      <c r="BG113" s="42"/>
      <c r="BH113" s="42"/>
      <c r="BI113" s="42"/>
      <c r="BJ113" s="42"/>
      <c r="BK113" s="42">
        <v>-40000</v>
      </c>
      <c r="BL113" s="42"/>
      <c r="BM113" s="42"/>
      <c r="BN113" s="42"/>
      <c r="BO113" s="42"/>
      <c r="BP113" s="42"/>
      <c r="BQ113" s="42"/>
      <c r="BR113" s="42"/>
      <c r="BS113" s="157">
        <f>SUM(AW113:BR113)</f>
        <v>-40000</v>
      </c>
      <c r="BT113" s="23"/>
      <c r="BU113" s="181"/>
      <c r="BV113" s="42"/>
      <c r="BW113" s="42"/>
      <c r="BX113" s="42"/>
      <c r="BY113" s="42"/>
      <c r="BZ113" s="42"/>
      <c r="CA113" s="42"/>
      <c r="CB113" s="42"/>
      <c r="CC113" s="42"/>
      <c r="CD113" s="42"/>
      <c r="CE113" s="42"/>
      <c r="CF113" s="42"/>
      <c r="CG113" s="42"/>
      <c r="CH113" s="42"/>
      <c r="CI113" s="42"/>
      <c r="CJ113" s="42"/>
      <c r="CK113" s="42"/>
      <c r="CL113" s="42"/>
      <c r="CM113" s="42"/>
      <c r="CN113" s="42">
        <v>0</v>
      </c>
      <c r="CO113" s="157"/>
      <c r="CP113" s="23"/>
      <c r="CQ113" s="181">
        <v>0</v>
      </c>
      <c r="CR113" s="42">
        <v>1000</v>
      </c>
      <c r="CS113" s="42">
        <v>0</v>
      </c>
      <c r="CT113" s="42">
        <v>0</v>
      </c>
      <c r="CU113" s="42">
        <v>0</v>
      </c>
      <c r="CV113" s="42">
        <v>0</v>
      </c>
      <c r="CW113" s="42">
        <v>0</v>
      </c>
      <c r="CX113" s="42">
        <v>0</v>
      </c>
      <c r="CY113" s="42">
        <v>0</v>
      </c>
      <c r="CZ113" s="42">
        <v>0</v>
      </c>
      <c r="DA113" s="42">
        <v>0</v>
      </c>
      <c r="DB113" s="42">
        <v>0</v>
      </c>
      <c r="DC113" s="42">
        <v>0</v>
      </c>
      <c r="DD113" s="42">
        <v>0</v>
      </c>
      <c r="DE113" s="42">
        <v>0</v>
      </c>
      <c r="DF113" s="42">
        <v>3000</v>
      </c>
      <c r="DG113" s="42">
        <v>0</v>
      </c>
      <c r="DH113" s="42">
        <v>0</v>
      </c>
      <c r="DI113" s="42">
        <v>0</v>
      </c>
      <c r="DJ113" s="42">
        <v>0</v>
      </c>
      <c r="DK113" s="42">
        <v>0</v>
      </c>
      <c r="DL113" s="42"/>
      <c r="DM113" s="157">
        <f>SUM(CQ113:DL113)</f>
        <v>4000</v>
      </c>
      <c r="DN113" s="23"/>
      <c r="DO113" s="181">
        <v>0</v>
      </c>
      <c r="DP113" s="23">
        <v>0</v>
      </c>
      <c r="DQ113" s="23">
        <v>0</v>
      </c>
      <c r="DR113" s="23">
        <v>-204000</v>
      </c>
      <c r="DS113" s="23">
        <v>0</v>
      </c>
      <c r="DT113" s="23">
        <v>0</v>
      </c>
      <c r="DU113" s="23">
        <v>0</v>
      </c>
      <c r="DV113" s="23">
        <v>0</v>
      </c>
      <c r="DW113" s="23">
        <v>0</v>
      </c>
      <c r="DX113" s="23">
        <v>0</v>
      </c>
      <c r="DY113" s="23">
        <v>0</v>
      </c>
      <c r="DZ113" s="23">
        <v>0</v>
      </c>
      <c r="EA113" s="23">
        <v>0</v>
      </c>
      <c r="EB113" s="23">
        <v>1000</v>
      </c>
      <c r="EC113" s="23">
        <v>0</v>
      </c>
      <c r="ED113" s="23">
        <v>0</v>
      </c>
      <c r="EE113" s="23">
        <v>0</v>
      </c>
      <c r="EF113" s="23">
        <v>0</v>
      </c>
      <c r="EG113" s="23">
        <v>0</v>
      </c>
      <c r="EH113" s="23">
        <v>0</v>
      </c>
      <c r="EI113" s="23">
        <v>0</v>
      </c>
      <c r="EJ113" s="153">
        <v>-203000</v>
      </c>
      <c r="EK113" s="23"/>
      <c r="EL113" s="157">
        <f>Z113+AU113+BS113+CO113+DM113+EJ113</f>
        <v>-239000</v>
      </c>
    </row>
    <row r="114" spans="2:142" ht="15.75" thickBot="1">
      <c r="B114" s="92" t="s">
        <v>15</v>
      </c>
      <c r="C114" s="93" t="s">
        <v>10</v>
      </c>
      <c r="D114" s="94"/>
      <c r="E114" s="95"/>
      <c r="F114" s="95"/>
      <c r="G114" s="95"/>
      <c r="H114" s="95"/>
      <c r="I114" s="95"/>
      <c r="J114" s="95"/>
      <c r="K114" s="95"/>
      <c r="L114" s="95"/>
      <c r="M114" s="95"/>
      <c r="N114" s="95"/>
      <c r="O114" s="95"/>
      <c r="P114" s="95"/>
      <c r="Q114" s="95"/>
      <c r="R114" s="95"/>
      <c r="S114" s="95"/>
      <c r="T114" s="95"/>
      <c r="U114" s="95"/>
      <c r="V114" s="95"/>
      <c r="W114" s="95"/>
      <c r="X114" s="95"/>
      <c r="Y114" s="95"/>
      <c r="Z114" s="159">
        <f>SUM(E114:Y114)</f>
        <v>0</v>
      </c>
      <c r="AA114" s="158"/>
      <c r="AB114" s="182"/>
      <c r="AC114" s="95"/>
      <c r="AD114" s="95"/>
      <c r="AE114" s="95"/>
      <c r="AF114" s="95"/>
      <c r="AG114" s="95"/>
      <c r="AH114" s="95"/>
      <c r="AI114" s="95"/>
      <c r="AJ114" s="95"/>
      <c r="AK114" s="95"/>
      <c r="AL114" s="95"/>
      <c r="AM114" s="95"/>
      <c r="AN114" s="95"/>
      <c r="AO114" s="95"/>
      <c r="AP114" s="95"/>
      <c r="AQ114" s="95"/>
      <c r="AR114" s="95"/>
      <c r="AS114" s="95"/>
      <c r="AT114" s="95"/>
      <c r="AU114" s="159"/>
      <c r="AV114" s="158"/>
      <c r="AW114" s="182"/>
      <c r="AX114" s="95"/>
      <c r="AY114" s="95"/>
      <c r="AZ114" s="95"/>
      <c r="BA114" s="95"/>
      <c r="BB114" s="95"/>
      <c r="BC114" s="95"/>
      <c r="BD114" s="95"/>
      <c r="BE114" s="95"/>
      <c r="BF114" s="95"/>
      <c r="BG114" s="95"/>
      <c r="BH114" s="95"/>
      <c r="BI114" s="95"/>
      <c r="BJ114" s="95"/>
      <c r="BK114" s="95">
        <v>-40000</v>
      </c>
      <c r="BL114" s="95"/>
      <c r="BM114" s="95"/>
      <c r="BN114" s="95"/>
      <c r="BO114" s="95"/>
      <c r="BP114" s="95"/>
      <c r="BQ114" s="95"/>
      <c r="BR114" s="95"/>
      <c r="BS114" s="159">
        <f>SUM(AW114:BR114)</f>
        <v>-40000</v>
      </c>
      <c r="BT114" s="158"/>
      <c r="BU114" s="182"/>
      <c r="BV114" s="95"/>
      <c r="BW114" s="95"/>
      <c r="BX114" s="95"/>
      <c r="BY114" s="95"/>
      <c r="BZ114" s="95"/>
      <c r="CA114" s="95"/>
      <c r="CB114" s="95"/>
      <c r="CC114" s="95"/>
      <c r="CD114" s="95"/>
      <c r="CE114" s="95"/>
      <c r="CF114" s="95"/>
      <c r="CG114" s="95"/>
      <c r="CH114" s="95"/>
      <c r="CI114" s="95"/>
      <c r="CJ114" s="95"/>
      <c r="CK114" s="95"/>
      <c r="CL114" s="95"/>
      <c r="CM114" s="95"/>
      <c r="CN114" s="95">
        <v>0</v>
      </c>
      <c r="CO114" s="159"/>
      <c r="CP114" s="158"/>
      <c r="CQ114" s="182">
        <v>0</v>
      </c>
      <c r="CR114" s="95">
        <v>1000</v>
      </c>
      <c r="CS114" s="95">
        <v>0</v>
      </c>
      <c r="CT114" s="95">
        <v>0</v>
      </c>
      <c r="CU114" s="95">
        <v>0</v>
      </c>
      <c r="CV114" s="95">
        <v>0</v>
      </c>
      <c r="CW114" s="95">
        <v>0</v>
      </c>
      <c r="CX114" s="95">
        <v>0</v>
      </c>
      <c r="CY114" s="95">
        <v>0</v>
      </c>
      <c r="CZ114" s="95">
        <v>0</v>
      </c>
      <c r="DA114" s="95">
        <v>0</v>
      </c>
      <c r="DB114" s="95">
        <v>0</v>
      </c>
      <c r="DC114" s="95">
        <v>0</v>
      </c>
      <c r="DD114" s="95">
        <v>0</v>
      </c>
      <c r="DE114" s="95">
        <v>0</v>
      </c>
      <c r="DF114" s="95">
        <v>3000</v>
      </c>
      <c r="DG114" s="95">
        <v>0</v>
      </c>
      <c r="DH114" s="95">
        <v>0</v>
      </c>
      <c r="DI114" s="95">
        <v>0</v>
      </c>
      <c r="DJ114" s="95">
        <v>0</v>
      </c>
      <c r="DK114" s="95">
        <v>0</v>
      </c>
      <c r="DL114" s="95"/>
      <c r="DM114" s="159">
        <f>SUM(CQ114:DL114)</f>
        <v>4000</v>
      </c>
      <c r="DN114" s="158"/>
      <c r="DO114" s="182">
        <v>0</v>
      </c>
      <c r="DP114" s="158">
        <v>0</v>
      </c>
      <c r="DQ114" s="158">
        <v>0</v>
      </c>
      <c r="DR114" s="158">
        <v>-204000</v>
      </c>
      <c r="DS114" s="158">
        <v>0</v>
      </c>
      <c r="DT114" s="158">
        <v>0</v>
      </c>
      <c r="DU114" s="158">
        <v>0</v>
      </c>
      <c r="DV114" s="158">
        <v>0</v>
      </c>
      <c r="DW114" s="158">
        <v>0</v>
      </c>
      <c r="DX114" s="158">
        <v>0</v>
      </c>
      <c r="DY114" s="158">
        <v>0</v>
      </c>
      <c r="DZ114" s="158">
        <v>0</v>
      </c>
      <c r="EA114" s="158">
        <v>0</v>
      </c>
      <c r="EB114" s="158">
        <v>1000</v>
      </c>
      <c r="EC114" s="158">
        <v>0</v>
      </c>
      <c r="ED114" s="158">
        <v>0</v>
      </c>
      <c r="EE114" s="158">
        <v>0</v>
      </c>
      <c r="EF114" s="158">
        <v>0</v>
      </c>
      <c r="EG114" s="158">
        <v>0</v>
      </c>
      <c r="EH114" s="158">
        <v>0</v>
      </c>
      <c r="EI114" s="158">
        <v>0</v>
      </c>
      <c r="EJ114" s="159">
        <v>-203000</v>
      </c>
      <c r="EK114" s="158"/>
      <c r="EL114" s="159">
        <f>Z114+AU114+BS114+CO114+DM114+EJ114</f>
        <v>-239000</v>
      </c>
    </row>
    <row r="115" spans="2:142" ht="15.75" thickBot="1">
      <c r="B115" s="21" t="s">
        <v>14</v>
      </c>
      <c r="C115" s="96"/>
      <c r="D115" s="22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  <c r="AD115" s="23"/>
      <c r="AE115" s="23"/>
      <c r="AF115" s="23"/>
      <c r="AG115" s="23"/>
      <c r="AH115" s="23"/>
      <c r="AI115" s="23"/>
      <c r="AJ115" s="23"/>
      <c r="AK115" s="23"/>
      <c r="AL115" s="23"/>
      <c r="AM115" s="23"/>
      <c r="AN115" s="23"/>
      <c r="AO115" s="23"/>
      <c r="AP115" s="23"/>
      <c r="AQ115" s="23"/>
      <c r="AR115" s="23"/>
      <c r="AS115" s="23"/>
      <c r="AT115" s="23"/>
      <c r="AU115" s="23"/>
      <c r="AV115" s="23"/>
      <c r="AW115" s="23"/>
      <c r="AX115" s="23"/>
      <c r="AY115" s="23"/>
      <c r="AZ115" s="23"/>
      <c r="BA115" s="23"/>
      <c r="BB115" s="23"/>
      <c r="BC115" s="23"/>
      <c r="BD115" s="23"/>
      <c r="BE115" s="23"/>
      <c r="BF115" s="23"/>
      <c r="BG115" s="23"/>
      <c r="BH115" s="23"/>
      <c r="BI115" s="23"/>
      <c r="BJ115" s="23"/>
      <c r="BK115" s="23"/>
      <c r="BL115" s="23"/>
      <c r="BM115" s="23"/>
      <c r="BN115" s="23"/>
      <c r="BO115" s="23"/>
      <c r="BP115" s="23"/>
      <c r="BQ115" s="23"/>
      <c r="BR115" s="23"/>
      <c r="BS115" s="23"/>
      <c r="BT115" s="23"/>
      <c r="BU115" s="23"/>
      <c r="BV115" s="23"/>
      <c r="BW115" s="23"/>
      <c r="BX115" s="23"/>
      <c r="BY115" s="23"/>
      <c r="BZ115" s="23"/>
      <c r="CA115" s="23"/>
      <c r="CB115" s="23"/>
      <c r="CC115" s="23"/>
      <c r="CD115" s="23"/>
      <c r="CE115" s="23"/>
      <c r="CF115" s="23"/>
      <c r="CG115" s="23"/>
      <c r="CH115" s="23"/>
      <c r="CI115" s="23"/>
      <c r="CJ115" s="23"/>
      <c r="CK115" s="23"/>
      <c r="CL115" s="23"/>
      <c r="CM115" s="23"/>
      <c r="CN115" s="23"/>
      <c r="CO115" s="23"/>
      <c r="CP115" s="23"/>
      <c r="CQ115" s="23"/>
      <c r="CR115" s="23"/>
      <c r="CS115" s="23"/>
      <c r="CT115" s="23"/>
      <c r="CU115" s="23"/>
      <c r="CV115" s="23"/>
      <c r="CW115" s="23"/>
      <c r="CX115" s="23"/>
      <c r="CY115" s="23"/>
      <c r="CZ115" s="23"/>
      <c r="DA115" s="23"/>
      <c r="DB115" s="23"/>
      <c r="DC115" s="23"/>
      <c r="DD115" s="23"/>
      <c r="DE115" s="23"/>
      <c r="DF115" s="23"/>
      <c r="DG115" s="23"/>
      <c r="DH115" s="23"/>
      <c r="DI115" s="23"/>
      <c r="DJ115" s="23"/>
      <c r="DK115" s="23"/>
      <c r="DL115" s="23"/>
      <c r="DM115" s="23"/>
      <c r="DN115" s="23"/>
      <c r="DO115" s="23"/>
      <c r="DP115" s="23"/>
      <c r="DQ115" s="23"/>
      <c r="DR115" s="23"/>
      <c r="DS115" s="23"/>
      <c r="DT115" s="23"/>
      <c r="DU115" s="23"/>
      <c r="DV115" s="23"/>
      <c r="DW115" s="23"/>
      <c r="DX115" s="23"/>
      <c r="DY115" s="23"/>
      <c r="DZ115" s="23"/>
      <c r="EA115" s="23"/>
      <c r="EB115" s="23"/>
      <c r="EC115" s="23"/>
      <c r="ED115" s="23"/>
      <c r="EE115" s="23"/>
      <c r="EF115" s="23"/>
      <c r="EG115" s="23"/>
      <c r="EH115" s="23"/>
      <c r="EI115" s="23"/>
      <c r="EJ115" s="23"/>
      <c r="EK115" s="23"/>
      <c r="EL115" s="23"/>
    </row>
    <row r="116" spans="2:142" ht="15.75" thickBot="1">
      <c r="B116" s="97"/>
      <c r="C116" s="29" t="s">
        <v>27</v>
      </c>
      <c r="D116" s="30"/>
      <c r="E116" s="31"/>
      <c r="F116" s="31"/>
      <c r="G116" s="31"/>
      <c r="H116" s="31"/>
      <c r="I116" s="31"/>
      <c r="J116" s="31"/>
      <c r="K116" s="31"/>
      <c r="L116" s="31"/>
      <c r="M116" s="31"/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/>
      <c r="Z116" s="31"/>
      <c r="AA116" s="31"/>
      <c r="AB116" s="31"/>
      <c r="AC116" s="31"/>
      <c r="AD116" s="31"/>
      <c r="AE116" s="31"/>
      <c r="AF116" s="31"/>
      <c r="AG116" s="31"/>
      <c r="AH116" s="31"/>
      <c r="AI116" s="31"/>
      <c r="AJ116" s="31"/>
      <c r="AK116" s="31"/>
      <c r="AL116" s="31"/>
      <c r="AM116" s="31"/>
      <c r="AN116" s="31"/>
      <c r="AO116" s="31"/>
      <c r="AP116" s="31"/>
      <c r="AQ116" s="31"/>
      <c r="AR116" s="31"/>
      <c r="AS116" s="31"/>
      <c r="AT116" s="31"/>
      <c r="AU116" s="31"/>
      <c r="AV116" s="31"/>
      <c r="AW116" s="31"/>
      <c r="AX116" s="31"/>
      <c r="AY116" s="31"/>
      <c r="AZ116" s="31"/>
      <c r="BA116" s="31"/>
      <c r="BB116" s="31"/>
      <c r="BC116" s="31"/>
      <c r="BD116" s="31"/>
      <c r="BE116" s="31"/>
      <c r="BF116" s="31"/>
      <c r="BG116" s="31"/>
      <c r="BH116" s="31"/>
      <c r="BI116" s="31"/>
      <c r="BJ116" s="31"/>
      <c r="BK116" s="31"/>
      <c r="BL116" s="31"/>
      <c r="BM116" s="31"/>
      <c r="BN116" s="31"/>
      <c r="BO116" s="31"/>
      <c r="BP116" s="31"/>
      <c r="BQ116" s="31"/>
      <c r="BR116" s="31"/>
      <c r="BS116" s="31"/>
      <c r="BT116" s="31"/>
      <c r="BU116" s="31"/>
      <c r="BV116" s="31"/>
      <c r="BW116" s="31"/>
      <c r="BX116" s="31"/>
      <c r="BY116" s="31"/>
      <c r="BZ116" s="31"/>
      <c r="CA116" s="31"/>
      <c r="CB116" s="31"/>
      <c r="CC116" s="31"/>
      <c r="CD116" s="31"/>
      <c r="CE116" s="31"/>
      <c r="CF116" s="31"/>
      <c r="CG116" s="31"/>
      <c r="CH116" s="31"/>
      <c r="CI116" s="31"/>
      <c r="CJ116" s="31"/>
      <c r="CK116" s="31"/>
      <c r="CL116" s="31"/>
      <c r="CM116" s="31"/>
      <c r="CN116" s="31"/>
      <c r="CO116" s="31"/>
      <c r="CP116" s="31"/>
      <c r="CQ116" s="31"/>
      <c r="CR116" s="31"/>
      <c r="CS116" s="31"/>
      <c r="CT116" s="31"/>
      <c r="CU116" s="31"/>
      <c r="CV116" s="31"/>
      <c r="CW116" s="31"/>
      <c r="CX116" s="31"/>
      <c r="CY116" s="31"/>
      <c r="CZ116" s="31"/>
      <c r="DA116" s="31"/>
      <c r="DB116" s="31"/>
      <c r="DC116" s="31"/>
      <c r="DD116" s="31"/>
      <c r="DE116" s="31"/>
      <c r="DF116" s="31"/>
      <c r="DG116" s="31"/>
      <c r="DH116" s="31"/>
      <c r="DI116" s="31"/>
      <c r="DJ116" s="31"/>
      <c r="DK116" s="31"/>
      <c r="DL116" s="31"/>
      <c r="DM116" s="31"/>
      <c r="DN116" s="31"/>
      <c r="DO116" s="31"/>
      <c r="DP116" s="31"/>
      <c r="DQ116" s="31"/>
      <c r="DR116" s="31"/>
      <c r="DS116" s="31"/>
      <c r="DT116" s="31"/>
      <c r="DU116" s="31"/>
      <c r="DV116" s="31"/>
      <c r="DW116" s="31"/>
      <c r="DX116" s="31"/>
      <c r="DY116" s="31"/>
      <c r="DZ116" s="31"/>
      <c r="EA116" s="31"/>
      <c r="EB116" s="31"/>
      <c r="EC116" s="31"/>
      <c r="ED116" s="31"/>
      <c r="EE116" s="31"/>
      <c r="EF116" s="31"/>
      <c r="EG116" s="31"/>
      <c r="EH116" s="31"/>
      <c r="EI116" s="31"/>
      <c r="EJ116" s="31"/>
      <c r="EK116" s="31"/>
      <c r="EL116" s="31"/>
    </row>
    <row r="117" spans="2:142" ht="15.75" thickBot="1">
      <c r="B117" s="90"/>
      <c r="C117" s="12" t="s">
        <v>35</v>
      </c>
      <c r="D117" s="13"/>
      <c r="E117" s="114">
        <f t="shared" ref="E117:Z117" si="83">E5</f>
        <v>36893</v>
      </c>
      <c r="F117" s="114">
        <f t="shared" si="83"/>
        <v>36894</v>
      </c>
      <c r="G117" s="114">
        <f t="shared" si="83"/>
        <v>36895</v>
      </c>
      <c r="H117" s="114">
        <f t="shared" si="83"/>
        <v>36896</v>
      </c>
      <c r="I117" s="114">
        <f t="shared" si="83"/>
        <v>36899</v>
      </c>
      <c r="J117" s="114">
        <f t="shared" si="83"/>
        <v>36900</v>
      </c>
      <c r="K117" s="114">
        <f t="shared" si="83"/>
        <v>36901</v>
      </c>
      <c r="L117" s="114">
        <f t="shared" si="83"/>
        <v>36902</v>
      </c>
      <c r="M117" s="114">
        <f t="shared" si="83"/>
        <v>36903</v>
      </c>
      <c r="N117" s="114">
        <f t="shared" si="83"/>
        <v>36907</v>
      </c>
      <c r="O117" s="114">
        <f t="shared" si="83"/>
        <v>36908</v>
      </c>
      <c r="P117" s="114">
        <f t="shared" si="83"/>
        <v>36909</v>
      </c>
      <c r="Q117" s="114">
        <f t="shared" si="83"/>
        <v>36910</v>
      </c>
      <c r="R117" s="114">
        <f t="shared" si="83"/>
        <v>36913</v>
      </c>
      <c r="S117" s="114">
        <f t="shared" si="83"/>
        <v>36914</v>
      </c>
      <c r="T117" s="114">
        <f t="shared" si="83"/>
        <v>36915</v>
      </c>
      <c r="U117" s="114">
        <f t="shared" si="83"/>
        <v>36916</v>
      </c>
      <c r="V117" s="114">
        <f t="shared" si="83"/>
        <v>36917</v>
      </c>
      <c r="W117" s="114">
        <f t="shared" si="83"/>
        <v>36920</v>
      </c>
      <c r="X117" s="114">
        <f t="shared" si="83"/>
        <v>36921</v>
      </c>
      <c r="Y117" s="115">
        <f t="shared" si="83"/>
        <v>36922</v>
      </c>
      <c r="Z117" s="140" t="str">
        <f t="shared" si="83"/>
        <v>Jan MTD</v>
      </c>
      <c r="AA117" s="144"/>
      <c r="AB117" s="168">
        <f t="shared" ref="AB117:AU117" si="84">AB5</f>
        <v>36923</v>
      </c>
      <c r="AC117" s="114">
        <f t="shared" si="84"/>
        <v>36924</v>
      </c>
      <c r="AD117" s="114">
        <f t="shared" si="84"/>
        <v>36927</v>
      </c>
      <c r="AE117" s="114">
        <f t="shared" si="84"/>
        <v>36928</v>
      </c>
      <c r="AF117" s="114">
        <f t="shared" si="84"/>
        <v>36929</v>
      </c>
      <c r="AG117" s="114">
        <f t="shared" si="84"/>
        <v>36930</v>
      </c>
      <c r="AH117" s="114">
        <f t="shared" si="84"/>
        <v>36931</v>
      </c>
      <c r="AI117" s="114">
        <f t="shared" si="84"/>
        <v>36934</v>
      </c>
      <c r="AJ117" s="114">
        <f t="shared" si="84"/>
        <v>36935</v>
      </c>
      <c r="AK117" s="114">
        <f t="shared" si="84"/>
        <v>36936</v>
      </c>
      <c r="AL117" s="114">
        <f t="shared" si="84"/>
        <v>36937</v>
      </c>
      <c r="AM117" s="114">
        <f t="shared" si="84"/>
        <v>36938</v>
      </c>
      <c r="AN117" s="114">
        <f t="shared" si="84"/>
        <v>36942</v>
      </c>
      <c r="AO117" s="114">
        <f t="shared" si="84"/>
        <v>36943</v>
      </c>
      <c r="AP117" s="114">
        <f t="shared" si="84"/>
        <v>36944</v>
      </c>
      <c r="AQ117" s="114">
        <f t="shared" si="84"/>
        <v>36945</v>
      </c>
      <c r="AR117" s="114">
        <f t="shared" si="84"/>
        <v>36948</v>
      </c>
      <c r="AS117" s="114">
        <f t="shared" si="84"/>
        <v>36949</v>
      </c>
      <c r="AT117" s="114">
        <f t="shared" si="84"/>
        <v>36950</v>
      </c>
      <c r="AU117" s="140" t="str">
        <f t="shared" si="84"/>
        <v>Feb MTD</v>
      </c>
      <c r="AV117" s="144"/>
      <c r="AW117" s="168">
        <f t="shared" ref="AW117:BD117" si="85">AW5</f>
        <v>36951</v>
      </c>
      <c r="AX117" s="114">
        <f t="shared" si="85"/>
        <v>36952</v>
      </c>
      <c r="AY117" s="114">
        <f t="shared" si="85"/>
        <v>36955</v>
      </c>
      <c r="AZ117" s="114">
        <f t="shared" si="85"/>
        <v>36956</v>
      </c>
      <c r="BA117" s="114">
        <f t="shared" si="85"/>
        <v>36957</v>
      </c>
      <c r="BB117" s="114">
        <f t="shared" si="85"/>
        <v>36958</v>
      </c>
      <c r="BC117" s="114">
        <f t="shared" si="85"/>
        <v>36959</v>
      </c>
      <c r="BD117" s="114">
        <f t="shared" si="85"/>
        <v>36962</v>
      </c>
      <c r="BE117" s="114">
        <f t="shared" ref="BE117:CX117" si="86">BE5</f>
        <v>36963</v>
      </c>
      <c r="BF117" s="114">
        <f>BF5</f>
        <v>36964</v>
      </c>
      <c r="BG117" s="114">
        <f>BG5</f>
        <v>36965</v>
      </c>
      <c r="BH117" s="114">
        <f t="shared" si="86"/>
        <v>36966</v>
      </c>
      <c r="BI117" s="114">
        <f>BI5</f>
        <v>36969</v>
      </c>
      <c r="BJ117" s="114">
        <f>BJ5</f>
        <v>36970</v>
      </c>
      <c r="BK117" s="114">
        <f t="shared" si="86"/>
        <v>36971</v>
      </c>
      <c r="BL117" s="114">
        <f t="shared" si="86"/>
        <v>36972</v>
      </c>
      <c r="BM117" s="114">
        <f t="shared" si="86"/>
        <v>36973</v>
      </c>
      <c r="BN117" s="114">
        <f t="shared" si="86"/>
        <v>36976</v>
      </c>
      <c r="BO117" s="114">
        <f t="shared" si="86"/>
        <v>36977</v>
      </c>
      <c r="BP117" s="114">
        <f t="shared" si="86"/>
        <v>36978</v>
      </c>
      <c r="BQ117" s="114">
        <f t="shared" si="86"/>
        <v>36979</v>
      </c>
      <c r="BR117" s="114">
        <f t="shared" si="86"/>
        <v>36980</v>
      </c>
      <c r="BS117" s="140" t="str">
        <f t="shared" si="86"/>
        <v>Mar MTD</v>
      </c>
      <c r="BT117" s="144"/>
      <c r="BU117" s="168">
        <f t="shared" si="86"/>
        <v>36983</v>
      </c>
      <c r="BV117" s="114">
        <f t="shared" si="86"/>
        <v>36984</v>
      </c>
      <c r="BW117" s="114">
        <f t="shared" si="86"/>
        <v>36985</v>
      </c>
      <c r="BX117" s="114">
        <f t="shared" si="86"/>
        <v>36986</v>
      </c>
      <c r="BY117" s="114">
        <f t="shared" si="86"/>
        <v>36987</v>
      </c>
      <c r="BZ117" s="114">
        <f t="shared" si="86"/>
        <v>36990</v>
      </c>
      <c r="CA117" s="114">
        <f>CA5</f>
        <v>36991</v>
      </c>
      <c r="CB117" s="114">
        <f>CB5</f>
        <v>36992</v>
      </c>
      <c r="CC117" s="114">
        <f>CC5</f>
        <v>36993</v>
      </c>
      <c r="CD117" s="114">
        <f t="shared" si="86"/>
        <v>36997</v>
      </c>
      <c r="CE117" s="114">
        <f t="shared" si="86"/>
        <v>36998</v>
      </c>
      <c r="CF117" s="114">
        <f t="shared" si="86"/>
        <v>36999</v>
      </c>
      <c r="CG117" s="114">
        <f t="shared" si="86"/>
        <v>37000</v>
      </c>
      <c r="CH117" s="114">
        <f t="shared" si="86"/>
        <v>37001</v>
      </c>
      <c r="CI117" s="114">
        <f t="shared" si="86"/>
        <v>37004</v>
      </c>
      <c r="CJ117" s="114">
        <f t="shared" si="86"/>
        <v>37005</v>
      </c>
      <c r="CK117" s="114">
        <f t="shared" si="86"/>
        <v>37006</v>
      </c>
      <c r="CL117" s="114">
        <f t="shared" si="86"/>
        <v>37007</v>
      </c>
      <c r="CM117" s="114">
        <f t="shared" si="86"/>
        <v>37008</v>
      </c>
      <c r="CN117" s="114">
        <f t="shared" si="86"/>
        <v>37011</v>
      </c>
      <c r="CO117" s="140" t="str">
        <f t="shared" si="86"/>
        <v>Apr MTD</v>
      </c>
      <c r="CP117" s="144"/>
      <c r="CQ117" s="168">
        <f t="shared" si="86"/>
        <v>37012</v>
      </c>
      <c r="CR117" s="114">
        <f t="shared" si="86"/>
        <v>37013</v>
      </c>
      <c r="CS117" s="114">
        <f t="shared" si="86"/>
        <v>37014</v>
      </c>
      <c r="CT117" s="114">
        <f t="shared" si="86"/>
        <v>37015</v>
      </c>
      <c r="CU117" s="114">
        <f t="shared" si="86"/>
        <v>37018</v>
      </c>
      <c r="CV117" s="114">
        <f t="shared" si="86"/>
        <v>37019</v>
      </c>
      <c r="CW117" s="114">
        <f t="shared" si="86"/>
        <v>37020</v>
      </c>
      <c r="CX117" s="114">
        <f t="shared" si="86"/>
        <v>37021</v>
      </c>
      <c r="CY117" s="114">
        <f t="shared" ref="CY117:DL117" si="87">CY5</f>
        <v>37022</v>
      </c>
      <c r="CZ117" s="114">
        <f t="shared" si="87"/>
        <v>37025</v>
      </c>
      <c r="DA117" s="114">
        <f t="shared" si="87"/>
        <v>37026</v>
      </c>
      <c r="DB117" s="114">
        <f t="shared" si="87"/>
        <v>37027</v>
      </c>
      <c r="DC117" s="114">
        <f t="shared" si="87"/>
        <v>37028</v>
      </c>
      <c r="DD117" s="114">
        <f t="shared" si="87"/>
        <v>37029</v>
      </c>
      <c r="DE117" s="114">
        <f t="shared" si="87"/>
        <v>37032</v>
      </c>
      <c r="DF117" s="114">
        <f t="shared" si="87"/>
        <v>37033</v>
      </c>
      <c r="DG117" s="114">
        <f t="shared" si="87"/>
        <v>37034</v>
      </c>
      <c r="DH117" s="114">
        <f t="shared" si="87"/>
        <v>37035</v>
      </c>
      <c r="DI117" s="114">
        <f t="shared" si="87"/>
        <v>37036</v>
      </c>
      <c r="DJ117" s="114">
        <f t="shared" si="87"/>
        <v>37040</v>
      </c>
      <c r="DK117" s="114">
        <f t="shared" si="87"/>
        <v>37041</v>
      </c>
      <c r="DL117" s="114">
        <f t="shared" si="87"/>
        <v>37042</v>
      </c>
      <c r="DM117" s="140" t="str">
        <f>DM5</f>
        <v>May MTD</v>
      </c>
      <c r="DN117" s="144"/>
      <c r="DO117" s="168">
        <f t="shared" ref="DO117:EJ117" si="88">DO5</f>
        <v>37043</v>
      </c>
      <c r="DP117" s="114">
        <f t="shared" si="88"/>
        <v>37046</v>
      </c>
      <c r="DQ117" s="114">
        <f t="shared" si="88"/>
        <v>37047</v>
      </c>
      <c r="DR117" s="114">
        <f t="shared" si="88"/>
        <v>37048</v>
      </c>
      <c r="DS117" s="114">
        <f t="shared" si="88"/>
        <v>37049</v>
      </c>
      <c r="DT117" s="114">
        <f t="shared" si="88"/>
        <v>37050</v>
      </c>
      <c r="DU117" s="114">
        <f t="shared" si="88"/>
        <v>37053</v>
      </c>
      <c r="DV117" s="114">
        <f t="shared" si="88"/>
        <v>37054</v>
      </c>
      <c r="DW117" s="114">
        <f t="shared" si="88"/>
        <v>37055</v>
      </c>
      <c r="DX117" s="114">
        <f t="shared" si="88"/>
        <v>37056</v>
      </c>
      <c r="DY117" s="114">
        <f t="shared" si="88"/>
        <v>37057</v>
      </c>
      <c r="DZ117" s="114">
        <f t="shared" si="88"/>
        <v>37060</v>
      </c>
      <c r="EA117" s="114">
        <f t="shared" si="88"/>
        <v>37061</v>
      </c>
      <c r="EB117" s="114">
        <f t="shared" si="88"/>
        <v>37062</v>
      </c>
      <c r="EC117" s="114">
        <f t="shared" si="88"/>
        <v>37063</v>
      </c>
      <c r="ED117" s="114">
        <f t="shared" si="88"/>
        <v>37064</v>
      </c>
      <c r="EE117" s="114">
        <f t="shared" si="88"/>
        <v>37067</v>
      </c>
      <c r="EF117" s="114">
        <f t="shared" si="88"/>
        <v>37068</v>
      </c>
      <c r="EG117" s="114">
        <f t="shared" si="88"/>
        <v>37069</v>
      </c>
      <c r="EH117" s="114">
        <f t="shared" si="88"/>
        <v>37070</v>
      </c>
      <c r="EI117" s="115">
        <f t="shared" si="88"/>
        <v>37071</v>
      </c>
      <c r="EJ117" s="140" t="str">
        <f t="shared" si="88"/>
        <v>Jun MTD</v>
      </c>
      <c r="EK117" s="144"/>
      <c r="EL117" s="140" t="str">
        <f>EL5</f>
        <v>YTD</v>
      </c>
    </row>
    <row r="118" spans="2:142" ht="15">
      <c r="B118" s="77"/>
      <c r="C118" s="38" t="s">
        <v>32</v>
      </c>
      <c r="D118" s="62"/>
      <c r="E118" s="122">
        <v>-1744.9170070347534</v>
      </c>
      <c r="F118" s="122">
        <v>-4560.0072394777644</v>
      </c>
      <c r="G118" s="122">
        <v>4622.1700194811528</v>
      </c>
      <c r="H118" s="122">
        <v>-1098.211610281985</v>
      </c>
      <c r="I118" s="122">
        <v>3070.957187741742</v>
      </c>
      <c r="J118" s="122">
        <v>-4882.8816487659651</v>
      </c>
      <c r="K118" s="122">
        <v>4001.6585558225083</v>
      </c>
      <c r="L118" s="122">
        <v>1920.5932730347881</v>
      </c>
      <c r="M118" s="122">
        <v>1101.1390464935698</v>
      </c>
      <c r="N118" s="122">
        <v>1269.3538877176691</v>
      </c>
      <c r="O118" s="122">
        <v>2424.7885954363978</v>
      </c>
      <c r="P118" s="122">
        <v>-217.91540465779184</v>
      </c>
      <c r="Q118" s="122">
        <v>-469.78991010880657</v>
      </c>
      <c r="R118" s="122">
        <v>-840.10334427174894</v>
      </c>
      <c r="S118" s="122">
        <v>35.22348343454729</v>
      </c>
      <c r="T118" s="122">
        <v>-659.61756859040884</v>
      </c>
      <c r="U118" s="122">
        <v>404.42669658314247</v>
      </c>
      <c r="V118" s="122">
        <v>-466.14116894312076</v>
      </c>
      <c r="W118" s="122">
        <v>1612.4416211408702</v>
      </c>
      <c r="X118" s="122">
        <v>-1576.0191061106968</v>
      </c>
      <c r="Y118" s="132">
        <v>-426.58826685746527</v>
      </c>
      <c r="Z118" s="157">
        <f t="shared" ref="Z118:Z127" si="89">SUM(E118:Y118)</f>
        <v>3520.5600917858796</v>
      </c>
      <c r="AA118" s="166"/>
      <c r="AB118" s="179">
        <v>-346.99176960128443</v>
      </c>
      <c r="AC118" s="122">
        <v>386.79051933830948</v>
      </c>
      <c r="AD118" s="122">
        <v>-184.44970397181592</v>
      </c>
      <c r="AE118" s="122">
        <v>-726.76128734542613</v>
      </c>
      <c r="AF118" s="122">
        <v>134.33412441602823</v>
      </c>
      <c r="AG118" s="122">
        <v>-40.668117547620952</v>
      </c>
      <c r="AH118" s="122">
        <v>443.15911305805537</v>
      </c>
      <c r="AI118" s="122">
        <v>318.83961887753981</v>
      </c>
      <c r="AJ118" s="122">
        <v>-564.23878693568975</v>
      </c>
      <c r="AK118" s="122">
        <v>-6.019691102460726</v>
      </c>
      <c r="AL118" s="122">
        <v>-474.00835859437586</v>
      </c>
      <c r="AM118" s="122">
        <v>23.183990741194634</v>
      </c>
      <c r="AN118" s="122">
        <v>-520.91901967445892</v>
      </c>
      <c r="AO118" s="122">
        <v>-27.036664909562127</v>
      </c>
      <c r="AP118" s="122">
        <v>101.43123034855506</v>
      </c>
      <c r="AQ118" s="122">
        <v>41.269870655316012</v>
      </c>
      <c r="AR118" s="122">
        <v>726.39301698700092</v>
      </c>
      <c r="AS118" s="122">
        <v>133.79149449376229</v>
      </c>
      <c r="AT118" s="122">
        <v>409.3149895462829</v>
      </c>
      <c r="AU118" s="157">
        <f t="shared" ref="AU118:AU127" si="90">SUM(AB118:AT118)</f>
        <v>-172.58543122065026</v>
      </c>
      <c r="AV118" s="166"/>
      <c r="AW118" s="179">
        <v>-448.24495860284605</v>
      </c>
      <c r="AX118" s="122">
        <v>472.96434454534153</v>
      </c>
      <c r="AY118" s="122">
        <v>314.88390825179579</v>
      </c>
      <c r="AZ118" s="122">
        <v>-211.00167873060147</v>
      </c>
      <c r="BA118" s="122">
        <v>-342.87629184430568</v>
      </c>
      <c r="BB118" s="122">
        <v>-32.840031415857467</v>
      </c>
      <c r="BC118" s="122">
        <v>298.45127845615144</v>
      </c>
      <c r="BD118" s="122">
        <v>-34.771492123276531</v>
      </c>
      <c r="BE118" s="122">
        <v>-115.97233045897813</v>
      </c>
      <c r="BF118" s="122">
        <v>51.010703516034681</v>
      </c>
      <c r="BG118" s="122">
        <v>-388.30956772782173</v>
      </c>
      <c r="BH118" s="122">
        <v>-672.27555167979335</v>
      </c>
      <c r="BI118" s="122">
        <v>-6.4988630427120491</v>
      </c>
      <c r="BJ118" s="122">
        <v>-1045.7742133624381</v>
      </c>
      <c r="BK118" s="122">
        <v>571.9366139233897</v>
      </c>
      <c r="BL118" s="122">
        <v>-1822.9292746930723</v>
      </c>
      <c r="BM118" s="122">
        <v>-194.46271669288603</v>
      </c>
      <c r="BN118" s="122">
        <v>202.26261772372766</v>
      </c>
      <c r="BO118" s="122">
        <v>3111.7970680745298</v>
      </c>
      <c r="BP118" s="122">
        <v>872.48186461010721</v>
      </c>
      <c r="BQ118" s="122">
        <v>260.77315890079285</v>
      </c>
      <c r="BR118" s="122">
        <v>337.91411473187179</v>
      </c>
      <c r="BS118" s="157">
        <f>SUM(AW118:BR118)</f>
        <v>1178.5187023591536</v>
      </c>
      <c r="BT118" s="166"/>
      <c r="BU118" s="179">
        <v>-695.45516418998113</v>
      </c>
      <c r="BV118" s="122">
        <v>-419.1976444447227</v>
      </c>
      <c r="BW118" s="122">
        <v>614.35010592881883</v>
      </c>
      <c r="BX118" s="122">
        <v>-862.91781016903178</v>
      </c>
      <c r="BY118" s="122">
        <v>29.611344333870392</v>
      </c>
      <c r="BZ118" s="122">
        <v>38.589211797760719</v>
      </c>
      <c r="CA118" s="122">
        <v>-100.52498100271069</v>
      </c>
      <c r="CB118" s="122">
        <v>597.05780020450675</v>
      </c>
      <c r="CC118" s="122">
        <v>185.05305540146142</v>
      </c>
      <c r="CD118" s="122">
        <v>-303.88492243609596</v>
      </c>
      <c r="CE118" s="122">
        <v>892.28490582091899</v>
      </c>
      <c r="CF118" s="122">
        <v>29.073223817360116</v>
      </c>
      <c r="CG118" s="42">
        <v>247.21100000463937</v>
      </c>
      <c r="CH118" s="42">
        <v>-284.90592333776323</v>
      </c>
      <c r="CI118" s="42">
        <f>259.388338597042+14</f>
        <v>273.38833859704198</v>
      </c>
      <c r="CJ118" s="42">
        <v>-3833.1131985272782</v>
      </c>
      <c r="CK118" s="42">
        <v>-7930.7820643156492</v>
      </c>
      <c r="CL118" s="42">
        <v>1358.3331058980148</v>
      </c>
      <c r="CM118" s="42">
        <v>491.88353379162186</v>
      </c>
      <c r="CN118" s="42">
        <v>-375.7509690682258</v>
      </c>
      <c r="CO118" s="157">
        <f t="shared" ref="CO118:CO126" si="91">SUM(BU118:CN118)</f>
        <v>-10049.697051895442</v>
      </c>
      <c r="CP118" s="166"/>
      <c r="CQ118" s="179">
        <v>-145.8225468301591</v>
      </c>
      <c r="CR118" s="42">
        <v>-62.305670713673749</v>
      </c>
      <c r="CS118" s="42">
        <v>161.3735975857486</v>
      </c>
      <c r="CT118" s="42">
        <v>1740.7715226525156</v>
      </c>
      <c r="CU118" s="42">
        <v>119.92464422748394</v>
      </c>
      <c r="CV118" s="42">
        <v>-1169.7317141736385</v>
      </c>
      <c r="CW118" s="42">
        <v>781.64844686937226</v>
      </c>
      <c r="CX118" s="42">
        <v>-84.937735330973823</v>
      </c>
      <c r="CY118" s="42">
        <v>-2296.6217563529372</v>
      </c>
      <c r="CZ118" s="42">
        <v>-1469.9052150735315</v>
      </c>
      <c r="DA118" s="42">
        <v>-485.92451279480917</v>
      </c>
      <c r="DB118" s="42">
        <v>1650.5312364466051</v>
      </c>
      <c r="DC118" s="42">
        <v>2897.1875987036196</v>
      </c>
      <c r="DD118" s="42">
        <v>7521.7132654797888</v>
      </c>
      <c r="DE118" s="42">
        <v>4617.1641400398485</v>
      </c>
      <c r="DF118" s="42">
        <v>765.53807215534925</v>
      </c>
      <c r="DG118" s="42">
        <v>-1122.5188749355748</v>
      </c>
      <c r="DH118" s="42">
        <v>37.788732286396822</v>
      </c>
      <c r="DI118" s="42">
        <v>637.67673358928653</v>
      </c>
      <c r="DJ118" s="42">
        <v>-2108.9748116801848</v>
      </c>
      <c r="DK118" s="42">
        <v>-981.21489187899499</v>
      </c>
      <c r="DL118" s="42">
        <v>226.09320062635737</v>
      </c>
      <c r="DM118" s="157">
        <f t="shared" ref="DM118:DM127" si="92">SUM(CQ118:DL118)</f>
        <v>11229.453460897896</v>
      </c>
      <c r="DN118" s="166"/>
      <c r="DO118" s="193">
        <f>718.180729641694-510</f>
        <v>208.18072964169403</v>
      </c>
      <c r="DP118" s="166">
        <v>343.12419196195117</v>
      </c>
      <c r="DQ118" s="166">
        <v>606.74548182644207</v>
      </c>
      <c r="DR118" s="166">
        <v>767.33722315456373</v>
      </c>
      <c r="DS118" s="166">
        <v>-1377.2354461005557</v>
      </c>
      <c r="DT118" s="166">
        <v>1068.7942393891858</v>
      </c>
      <c r="DU118" s="166">
        <v>396.29505666953361</v>
      </c>
      <c r="DV118" s="166">
        <v>-823.40455989806014</v>
      </c>
      <c r="DW118" s="166">
        <v>-128.36151638539826</v>
      </c>
      <c r="DX118" s="166">
        <v>1452.8479501875809</v>
      </c>
      <c r="DY118" s="166">
        <v>105.4355949136183</v>
      </c>
      <c r="DZ118" s="166">
        <v>148.33570458759056</v>
      </c>
      <c r="EA118" s="166">
        <v>57.097911593822211</v>
      </c>
      <c r="EB118" s="166">
        <v>2543.3865655745553</v>
      </c>
      <c r="EC118" s="166">
        <v>-280.85861982207001</v>
      </c>
      <c r="ED118" s="166">
        <v>2313.9200248528123</v>
      </c>
      <c r="EE118" s="166">
        <v>6651.3127582885463</v>
      </c>
      <c r="EF118" s="166">
        <v>249.05950216235846</v>
      </c>
      <c r="EG118" s="166">
        <v>-89.253428508139947</v>
      </c>
      <c r="EH118" s="166">
        <v>605.44264253079632</v>
      </c>
      <c r="EI118" s="166">
        <v>6899.0048737060079</v>
      </c>
      <c r="EJ118" s="157">
        <v>21719.38799246318</v>
      </c>
      <c r="EK118" s="166"/>
      <c r="EL118" s="157">
        <f t="shared" ref="EL118:EL127" si="93">Z118+AU118+BS118+CO118+DM118+EJ118</f>
        <v>27425.637764390016</v>
      </c>
    </row>
    <row r="119" spans="2:142" ht="15">
      <c r="B119" s="77"/>
      <c r="C119" s="69" t="s">
        <v>105</v>
      </c>
      <c r="D119" s="124"/>
      <c r="E119" s="120">
        <v>0</v>
      </c>
      <c r="F119" s="120">
        <v>592.09531884939042</v>
      </c>
      <c r="G119" s="120">
        <v>221.81840492369403</v>
      </c>
      <c r="H119" s="120">
        <v>35.041585562461911</v>
      </c>
      <c r="I119" s="120">
        <v>207.6194083765958</v>
      </c>
      <c r="J119" s="120">
        <v>-139.40830328984197</v>
      </c>
      <c r="K119" s="120">
        <v>69.457897224171177</v>
      </c>
      <c r="L119" s="120">
        <v>681.22632984083305</v>
      </c>
      <c r="M119" s="120">
        <v>457.64233746414783</v>
      </c>
      <c r="N119" s="120">
        <v>85.717418755928392</v>
      </c>
      <c r="O119" s="120">
        <v>368.68567682994353</v>
      </c>
      <c r="P119" s="120">
        <v>443.61216038468132</v>
      </c>
      <c r="Q119" s="120">
        <v>166.80290009507908</v>
      </c>
      <c r="R119" s="120">
        <v>31.830868860639551</v>
      </c>
      <c r="S119" s="120">
        <v>75.063422702613323</v>
      </c>
      <c r="T119" s="120">
        <v>-40.440830585011582</v>
      </c>
      <c r="U119" s="120">
        <v>13.506185354981525</v>
      </c>
      <c r="V119" s="120">
        <v>-67.515121424098666</v>
      </c>
      <c r="W119" s="120">
        <v>132.97996564382944</v>
      </c>
      <c r="X119" s="120">
        <v>249.06980824111866</v>
      </c>
      <c r="Y119" s="42">
        <v>-274.56731153293254</v>
      </c>
      <c r="Z119" s="153">
        <f t="shared" si="89"/>
        <v>3310.2381222782242</v>
      </c>
      <c r="AA119" s="23"/>
      <c r="AB119" s="178">
        <v>0</v>
      </c>
      <c r="AC119" s="120">
        <v>334.29974120919144</v>
      </c>
      <c r="AD119" s="120">
        <v>1.4560091277283496</v>
      </c>
      <c r="AE119" s="120">
        <v>-26.852368432498498</v>
      </c>
      <c r="AF119" s="120">
        <v>83.743492575159678</v>
      </c>
      <c r="AG119" s="120">
        <v>188.46507096879355</v>
      </c>
      <c r="AH119" s="120">
        <v>-32.743921599234703</v>
      </c>
      <c r="AI119" s="120">
        <v>54.034923029319074</v>
      </c>
      <c r="AJ119" s="120">
        <v>170.7191445860002</v>
      </c>
      <c r="AK119" s="120">
        <v>42.530255777795468</v>
      </c>
      <c r="AL119" s="120">
        <v>38.026573667673055</v>
      </c>
      <c r="AM119" s="120">
        <v>-80.47000952848289</v>
      </c>
      <c r="AN119" s="120">
        <v>35.265472791599649</v>
      </c>
      <c r="AO119" s="120">
        <v>20.057222315754746</v>
      </c>
      <c r="AP119" s="120">
        <v>-105.43077022228292</v>
      </c>
      <c r="AQ119" s="120">
        <v>263.00171956027947</v>
      </c>
      <c r="AR119" s="120">
        <v>57.975055248359183</v>
      </c>
      <c r="AS119" s="120">
        <v>-64.80592676468423</v>
      </c>
      <c r="AT119" s="120">
        <v>-116.15790305181685</v>
      </c>
      <c r="AU119" s="153">
        <f t="shared" si="90"/>
        <v>863.11378125865372</v>
      </c>
      <c r="AV119" s="23"/>
      <c r="AW119" s="178">
        <v>0</v>
      </c>
      <c r="AX119" s="120">
        <v>100.64069857697282</v>
      </c>
      <c r="AY119" s="120">
        <v>248.46290543628922</v>
      </c>
      <c r="AZ119" s="120">
        <v>-47.252218555782015</v>
      </c>
      <c r="BA119" s="120">
        <v>-22.866754788893033</v>
      </c>
      <c r="BB119" s="120">
        <v>-36.295218504306902</v>
      </c>
      <c r="BC119" s="120">
        <v>21.613746824971532</v>
      </c>
      <c r="BD119" s="120">
        <v>38.479109935458716</v>
      </c>
      <c r="BE119" s="120">
        <v>-0.81644692550215536</v>
      </c>
      <c r="BF119" s="120">
        <v>-31.470173625403135</v>
      </c>
      <c r="BG119" s="120">
        <v>-9.2243567697359694</v>
      </c>
      <c r="BH119" s="120">
        <v>51.473532165467063</v>
      </c>
      <c r="BI119" s="120">
        <v>24.066178670460065</v>
      </c>
      <c r="BJ119" s="120">
        <v>-67.842279813345741</v>
      </c>
      <c r="BK119" s="120">
        <v>6.7320713309179485</v>
      </c>
      <c r="BL119" s="120">
        <v>-65.607766724399212</v>
      </c>
      <c r="BM119" s="120">
        <v>23.273170265421626</v>
      </c>
      <c r="BN119" s="120">
        <v>16.054849843454349</v>
      </c>
      <c r="BO119" s="120">
        <v>3.5245445877894577</v>
      </c>
      <c r="BP119" s="120">
        <v>70.687850655901272</v>
      </c>
      <c r="BQ119" s="120">
        <v>31.763659053000637</v>
      </c>
      <c r="BR119" s="120">
        <v>70.656962942456872</v>
      </c>
      <c r="BS119" s="153">
        <f t="shared" ref="BS119:BS127" si="94">SUM(AW119:BR119)</f>
        <v>426.05406458119359</v>
      </c>
      <c r="BT119" s="23"/>
      <c r="BU119" s="178">
        <v>0</v>
      </c>
      <c r="BV119" s="120">
        <v>142.99796178343948</v>
      </c>
      <c r="BW119" s="120">
        <v>70.740878592226878</v>
      </c>
      <c r="BX119" s="120">
        <v>25.389790391178884</v>
      </c>
      <c r="BY119" s="120">
        <v>-36.199752348103083</v>
      </c>
      <c r="BZ119" s="120">
        <v>2.909678978312646</v>
      </c>
      <c r="CA119" s="120">
        <v>49.881094279141131</v>
      </c>
      <c r="CB119" s="120">
        <v>-13.4832340254912</v>
      </c>
      <c r="CC119" s="120">
        <v>-21.898900249973121</v>
      </c>
      <c r="CD119" s="120">
        <v>58.276100126694047</v>
      </c>
      <c r="CE119" s="120">
        <v>36.571253313789065</v>
      </c>
      <c r="CF119" s="120">
        <v>11.256031837500053</v>
      </c>
      <c r="CG119" s="42">
        <v>-31.187664698291037</v>
      </c>
      <c r="CH119" s="42">
        <v>60.563385728268528</v>
      </c>
      <c r="CI119" s="42">
        <v>-15.8465020614914</v>
      </c>
      <c r="CJ119" s="42">
        <v>47.665099454255348</v>
      </c>
      <c r="CK119" s="42">
        <v>43.186634378441674</v>
      </c>
      <c r="CL119" s="42">
        <v>63.929533193364364</v>
      </c>
      <c r="CM119" s="42">
        <v>-67.057949046946277</v>
      </c>
      <c r="CN119" s="42">
        <v>215.82059505337813</v>
      </c>
      <c r="CO119" s="153">
        <f t="shared" si="91"/>
        <v>643.5140346796943</v>
      </c>
      <c r="CP119" s="23"/>
      <c r="CQ119" s="178">
        <v>0</v>
      </c>
      <c r="CR119" s="42">
        <v>-141.19715627445865</v>
      </c>
      <c r="CS119" s="42">
        <v>201.51087920688755</v>
      </c>
      <c r="CT119" s="42">
        <v>107.30508754782551</v>
      </c>
      <c r="CU119" s="42">
        <v>53.99868633605238</v>
      </c>
      <c r="CV119" s="42">
        <v>-33.021982547583789</v>
      </c>
      <c r="CW119" s="42">
        <v>81.063098559403983</v>
      </c>
      <c r="CX119" s="42">
        <v>121.29109996851356</v>
      </c>
      <c r="CY119" s="42">
        <v>105.56792736916518</v>
      </c>
      <c r="CZ119" s="42">
        <v>158.90390162327205</v>
      </c>
      <c r="DA119" s="42">
        <v>8.2558316884775049</v>
      </c>
      <c r="DB119" s="42">
        <v>-8.2073589109269793</v>
      </c>
      <c r="DC119" s="42">
        <v>9.2343578039669243</v>
      </c>
      <c r="DD119" s="42">
        <v>34.220848019809686</v>
      </c>
      <c r="DE119" s="42">
        <v>-37.844163841693629</v>
      </c>
      <c r="DF119" s="42">
        <v>21.568265059646667</v>
      </c>
      <c r="DG119" s="42">
        <v>-40.621609301195157</v>
      </c>
      <c r="DH119" s="42">
        <v>87.238266138593346</v>
      </c>
      <c r="DI119" s="42">
        <v>82.712810732056823</v>
      </c>
      <c r="DJ119" s="42">
        <v>29.20084609205086</v>
      </c>
      <c r="DK119" s="42">
        <v>-109.95338112043387</v>
      </c>
      <c r="DL119" s="42">
        <v>252.4601637497374</v>
      </c>
      <c r="DM119" s="153">
        <f t="shared" si="92"/>
        <v>983.68641789916728</v>
      </c>
      <c r="DN119" s="23"/>
      <c r="DO119" s="181">
        <v>0</v>
      </c>
      <c r="DP119" s="23">
        <v>40.484150795721398</v>
      </c>
      <c r="DQ119" s="23">
        <v>134.74870026901496</v>
      </c>
      <c r="DR119" s="23">
        <v>131.71902102451992</v>
      </c>
      <c r="DS119" s="23">
        <v>112.77810450877186</v>
      </c>
      <c r="DT119" s="23">
        <v>0.91215366395778175</v>
      </c>
      <c r="DU119" s="23">
        <v>34.232281326143571</v>
      </c>
      <c r="DV119" s="23">
        <v>16.356236450132496</v>
      </c>
      <c r="DW119" s="23">
        <v>-46.722620829167965</v>
      </c>
      <c r="DX119" s="23">
        <v>-93.23666287578969</v>
      </c>
      <c r="DY119" s="23">
        <v>84.849818249679203</v>
      </c>
      <c r="DZ119" s="23">
        <v>-42.211640825093284</v>
      </c>
      <c r="EA119" s="23">
        <v>64.936249510672312</v>
      </c>
      <c r="EB119" s="23">
        <v>75.311745667473716</v>
      </c>
      <c r="EC119" s="23">
        <v>42.879143809506893</v>
      </c>
      <c r="ED119" s="23">
        <v>143.65425246536819</v>
      </c>
      <c r="EE119" s="23">
        <v>247.11870996165143</v>
      </c>
      <c r="EF119" s="23">
        <v>367.73516599289923</v>
      </c>
      <c r="EG119" s="23">
        <v>25.899712450056803</v>
      </c>
      <c r="EH119" s="23">
        <v>-182.8979643823813</v>
      </c>
      <c r="EI119" s="23">
        <v>229.23732488932498</v>
      </c>
      <c r="EJ119" s="153">
        <v>1387.7792617852463</v>
      </c>
      <c r="EK119" s="23"/>
      <c r="EL119" s="153">
        <f t="shared" si="93"/>
        <v>7614.3856824821796</v>
      </c>
    </row>
    <row r="120" spans="2:142" ht="15">
      <c r="B120" s="77"/>
      <c r="C120" s="69" t="s">
        <v>106</v>
      </c>
      <c r="D120" s="124"/>
      <c r="E120" s="120">
        <v>0</v>
      </c>
      <c r="F120" s="120">
        <v>83.443890777315119</v>
      </c>
      <c r="G120" s="120">
        <v>-136.02664157467856</v>
      </c>
      <c r="H120" s="120">
        <v>29.180944224411494</v>
      </c>
      <c r="I120" s="120">
        <v>-147.05262575816667</v>
      </c>
      <c r="J120" s="120">
        <v>98.229666938924893</v>
      </c>
      <c r="K120" s="120">
        <v>58.112494987448969</v>
      </c>
      <c r="L120" s="120">
        <v>192.83120359323098</v>
      </c>
      <c r="M120" s="120">
        <v>166.73774113854219</v>
      </c>
      <c r="N120" s="120">
        <v>121.65279976197567</v>
      </c>
      <c r="O120" s="120">
        <v>376.10048999987526</v>
      </c>
      <c r="P120" s="120">
        <v>274.49878123232025</v>
      </c>
      <c r="Q120" s="120">
        <v>172.18179719131783</v>
      </c>
      <c r="R120" s="120">
        <v>-129.89587964108316</v>
      </c>
      <c r="S120" s="120">
        <v>198.42834883394974</v>
      </c>
      <c r="T120" s="120">
        <v>190.97854100592409</v>
      </c>
      <c r="U120" s="120">
        <v>70.224685729198825</v>
      </c>
      <c r="V120" s="120">
        <v>-352.66651495249261</v>
      </c>
      <c r="W120" s="120">
        <v>161.18581444388334</v>
      </c>
      <c r="X120" s="120">
        <v>126.53904479435376</v>
      </c>
      <c r="Y120" s="42">
        <v>150.82338669322087</v>
      </c>
      <c r="Z120" s="153">
        <f t="shared" si="89"/>
        <v>1705.5079694194724</v>
      </c>
      <c r="AA120" s="23"/>
      <c r="AB120" s="178">
        <v>0</v>
      </c>
      <c r="AC120" s="120">
        <v>387.70076815321687</v>
      </c>
      <c r="AD120" s="120">
        <v>213.93109680181075</v>
      </c>
      <c r="AE120" s="120">
        <v>-130.6091600733595</v>
      </c>
      <c r="AF120" s="120">
        <v>-209.17982459671276</v>
      </c>
      <c r="AG120" s="120">
        <v>2.9751556780252342</v>
      </c>
      <c r="AH120" s="120">
        <v>33.613300167725171</v>
      </c>
      <c r="AI120" s="120">
        <v>-63.924540143634871</v>
      </c>
      <c r="AJ120" s="120">
        <v>-154.91499146035881</v>
      </c>
      <c r="AK120" s="120">
        <v>-119.85706795622789</v>
      </c>
      <c r="AL120" s="120">
        <v>-288.41607913636693</v>
      </c>
      <c r="AM120" s="120">
        <v>-153.06862524222012</v>
      </c>
      <c r="AN120" s="120">
        <v>212.5532153886567</v>
      </c>
      <c r="AO120" s="120">
        <v>-82.555552655819326</v>
      </c>
      <c r="AP120" s="120">
        <v>-13.179388616961592</v>
      </c>
      <c r="AQ120" s="120">
        <v>-55.479410952240364</v>
      </c>
      <c r="AR120" s="120">
        <v>-152.00618282145257</v>
      </c>
      <c r="AS120" s="120">
        <v>-199.18785243855666</v>
      </c>
      <c r="AT120" s="120">
        <v>218.53426829476547</v>
      </c>
      <c r="AU120" s="153">
        <f t="shared" si="90"/>
        <v>-553.07087160971128</v>
      </c>
      <c r="AV120" s="23"/>
      <c r="AW120" s="178">
        <v>0</v>
      </c>
      <c r="AX120" s="120">
        <v>162.32717211846943</v>
      </c>
      <c r="AY120" s="120">
        <v>245.63981642245517</v>
      </c>
      <c r="AZ120" s="120">
        <v>109.84054956208965</v>
      </c>
      <c r="BA120" s="120">
        <v>-4.293355323910502</v>
      </c>
      <c r="BB120" s="120">
        <v>141.05904578753098</v>
      </c>
      <c r="BC120" s="120">
        <v>23.777573337721332</v>
      </c>
      <c r="BD120" s="120">
        <v>-311.62240704602078</v>
      </c>
      <c r="BE120" s="120">
        <v>161.33047418254293</v>
      </c>
      <c r="BF120" s="120">
        <v>-64.660458464776426</v>
      </c>
      <c r="BG120" s="120">
        <v>-93.228411433459215</v>
      </c>
      <c r="BH120" s="120">
        <v>267.62054977145709</v>
      </c>
      <c r="BI120" s="120">
        <v>116.49476288294571</v>
      </c>
      <c r="BJ120" s="120">
        <v>-190.44463270462768</v>
      </c>
      <c r="BK120" s="120">
        <v>209.99444363024253</v>
      </c>
      <c r="BL120" s="120">
        <v>-150.47952293465744</v>
      </c>
      <c r="BM120" s="120">
        <v>-194.21354915228758</v>
      </c>
      <c r="BN120" s="120">
        <v>-95.894356178567136</v>
      </c>
      <c r="BO120" s="120">
        <v>-58.394246400622571</v>
      </c>
      <c r="BP120" s="120">
        <v>46.49211527201232</v>
      </c>
      <c r="BQ120" s="120">
        <v>101.49946740421412</v>
      </c>
      <c r="BR120" s="120">
        <v>366.1003407698899</v>
      </c>
      <c r="BS120" s="153">
        <f t="shared" si="94"/>
        <v>788.94537150264171</v>
      </c>
      <c r="BT120" s="23"/>
      <c r="BU120" s="178">
        <v>0</v>
      </c>
      <c r="BV120" s="120">
        <v>182.6480018666725</v>
      </c>
      <c r="BW120" s="120">
        <v>14.477976648216442</v>
      </c>
      <c r="BX120" s="120">
        <v>156.36383669231074</v>
      </c>
      <c r="BY120" s="120">
        <v>119.67354696240253</v>
      </c>
      <c r="BZ120" s="120">
        <v>-86.885701995741243</v>
      </c>
      <c r="CA120" s="120">
        <v>56.638476163122377</v>
      </c>
      <c r="CB120" s="120">
        <v>-62.004336376377452</v>
      </c>
      <c r="CC120" s="120">
        <v>-6.7631891467162655</v>
      </c>
      <c r="CD120" s="120">
        <v>7.247382899020093</v>
      </c>
      <c r="CE120" s="120">
        <v>-19.280762261065362</v>
      </c>
      <c r="CF120" s="120">
        <v>-31.471117235950363</v>
      </c>
      <c r="CG120" s="42">
        <v>99.250632893004919</v>
      </c>
      <c r="CH120" s="42">
        <v>-85.645797922546222</v>
      </c>
      <c r="CI120" s="42">
        <v>56.686606452674518</v>
      </c>
      <c r="CJ120" s="42">
        <v>-4.4578368717815486</v>
      </c>
      <c r="CK120" s="42">
        <v>57.571719325690189</v>
      </c>
      <c r="CL120" s="42">
        <v>-47.933344731116122</v>
      </c>
      <c r="CM120" s="42">
        <v>104.73783498920271</v>
      </c>
      <c r="CN120" s="42">
        <v>247.8963506686317</v>
      </c>
      <c r="CO120" s="153">
        <f t="shared" si="91"/>
        <v>758.75027901965416</v>
      </c>
      <c r="CP120" s="23"/>
      <c r="CQ120" s="178">
        <v>0</v>
      </c>
      <c r="CR120" s="42">
        <v>266.62167005891791</v>
      </c>
      <c r="CS120" s="42">
        <v>44.007929130671499</v>
      </c>
      <c r="CT120" s="42">
        <v>33.208280399177696</v>
      </c>
      <c r="CU120" s="42">
        <v>103.74264414960594</v>
      </c>
      <c r="CV120" s="42">
        <v>-215.54672915219399</v>
      </c>
      <c r="CW120" s="42">
        <v>187.84289923581662</v>
      </c>
      <c r="CX120" s="42">
        <v>56.107552307881448</v>
      </c>
      <c r="CY120" s="42">
        <v>346.51291888067993</v>
      </c>
      <c r="CZ120" s="42">
        <v>81.462877025235585</v>
      </c>
      <c r="DA120" s="42">
        <v>51.864210258078195</v>
      </c>
      <c r="DB120" s="42">
        <v>188.37621343681013</v>
      </c>
      <c r="DC120" s="42">
        <v>107.71704496559082</v>
      </c>
      <c r="DD120" s="42">
        <v>39.486147185059643</v>
      </c>
      <c r="DE120" s="42">
        <v>584.44963703168207</v>
      </c>
      <c r="DF120" s="42">
        <v>245.37969182358788</v>
      </c>
      <c r="DG120" s="42">
        <v>-163.90242747491379</v>
      </c>
      <c r="DH120" s="42">
        <v>60.530285664722342</v>
      </c>
      <c r="DI120" s="42">
        <v>-67.838617430093407</v>
      </c>
      <c r="DJ120" s="42">
        <v>33.84074931144189</v>
      </c>
      <c r="DK120" s="42">
        <v>43.603570655774014</v>
      </c>
      <c r="DL120" s="42">
        <v>65.262876609348339</v>
      </c>
      <c r="DM120" s="153">
        <f t="shared" si="92"/>
        <v>2092.7294240728811</v>
      </c>
      <c r="DN120" s="23"/>
      <c r="DO120" s="181">
        <v>0</v>
      </c>
      <c r="DP120" s="23">
        <v>926.53684029144938</v>
      </c>
      <c r="DQ120" s="23">
        <v>453.14697015799965</v>
      </c>
      <c r="DR120" s="23">
        <v>-15.743879196454335</v>
      </c>
      <c r="DS120" s="23">
        <v>491.14638471665438</v>
      </c>
      <c r="DT120" s="23">
        <v>-65.816354445549763</v>
      </c>
      <c r="DU120" s="23">
        <v>77.314040009373244</v>
      </c>
      <c r="DV120" s="23">
        <v>-186.01509626468078</v>
      </c>
      <c r="DW120" s="23">
        <v>-256.79812357146193</v>
      </c>
      <c r="DX120" s="23">
        <v>99.131921722297918</v>
      </c>
      <c r="DY120" s="23">
        <v>320.40475944030464</v>
      </c>
      <c r="DZ120" s="23">
        <v>352.11190338208104</v>
      </c>
      <c r="EA120" s="23">
        <v>268.65858425476108</v>
      </c>
      <c r="EB120" s="23">
        <v>-140.16908520061435</v>
      </c>
      <c r="EC120" s="23">
        <v>425.31113439526376</v>
      </c>
      <c r="ED120" s="23">
        <v>-105.3259682637685</v>
      </c>
      <c r="EE120" s="23">
        <v>121.30283386081032</v>
      </c>
      <c r="EF120" s="23">
        <v>61.153616205742793</v>
      </c>
      <c r="EG120" s="23">
        <v>-103.78359461273502</v>
      </c>
      <c r="EH120" s="23">
        <v>28.324815193408682</v>
      </c>
      <c r="EI120" s="23">
        <v>615.39828098601652</v>
      </c>
      <c r="EJ120" s="153">
        <v>3366.184239890762</v>
      </c>
      <c r="EK120" s="23"/>
      <c r="EL120" s="153">
        <f t="shared" si="93"/>
        <v>8159.0464122957001</v>
      </c>
    </row>
    <row r="121" spans="2:142" ht="15">
      <c r="B121" s="77"/>
      <c r="C121" s="69" t="s">
        <v>109</v>
      </c>
      <c r="D121" s="124"/>
      <c r="E121" s="120">
        <v>0</v>
      </c>
      <c r="F121" s="120">
        <v>0</v>
      </c>
      <c r="G121" s="120">
        <v>0</v>
      </c>
      <c r="H121" s="120">
        <v>0</v>
      </c>
      <c r="I121" s="120">
        <v>0</v>
      </c>
      <c r="J121" s="120">
        <v>0</v>
      </c>
      <c r="K121" s="120">
        <v>0</v>
      </c>
      <c r="L121" s="120">
        <v>0</v>
      </c>
      <c r="M121" s="120">
        <v>0</v>
      </c>
      <c r="N121" s="120">
        <v>0</v>
      </c>
      <c r="O121" s="120">
        <v>0</v>
      </c>
      <c r="P121" s="120">
        <v>0</v>
      </c>
      <c r="Q121" s="120">
        <v>0</v>
      </c>
      <c r="R121" s="120">
        <v>0</v>
      </c>
      <c r="S121" s="120">
        <v>0</v>
      </c>
      <c r="T121" s="120">
        <v>0</v>
      </c>
      <c r="U121" s="120">
        <v>0</v>
      </c>
      <c r="V121" s="120">
        <v>0</v>
      </c>
      <c r="W121" s="120">
        <v>0</v>
      </c>
      <c r="X121" s="120">
        <v>0</v>
      </c>
      <c r="Y121" s="42">
        <v>0</v>
      </c>
      <c r="Z121" s="153">
        <f t="shared" si="89"/>
        <v>0</v>
      </c>
      <c r="AA121" s="23"/>
      <c r="AB121" s="178">
        <v>0</v>
      </c>
      <c r="AC121" s="120">
        <v>0</v>
      </c>
      <c r="AD121" s="120">
        <v>0</v>
      </c>
      <c r="AE121" s="120">
        <v>0</v>
      </c>
      <c r="AF121" s="120">
        <v>0</v>
      </c>
      <c r="AG121" s="120">
        <v>0</v>
      </c>
      <c r="AH121" s="120">
        <v>0</v>
      </c>
      <c r="AI121" s="120">
        <v>0</v>
      </c>
      <c r="AJ121" s="120">
        <v>0</v>
      </c>
      <c r="AK121" s="120">
        <v>0</v>
      </c>
      <c r="AL121" s="120">
        <v>0</v>
      </c>
      <c r="AM121" s="120">
        <v>0</v>
      </c>
      <c r="AN121" s="120">
        <v>0</v>
      </c>
      <c r="AO121" s="120">
        <v>0</v>
      </c>
      <c r="AP121" s="120">
        <v>0</v>
      </c>
      <c r="AQ121" s="120">
        <v>0</v>
      </c>
      <c r="AR121" s="120">
        <v>0</v>
      </c>
      <c r="AS121" s="120">
        <v>0</v>
      </c>
      <c r="AT121" s="120">
        <v>0</v>
      </c>
      <c r="AU121" s="153">
        <f t="shared" si="90"/>
        <v>0</v>
      </c>
      <c r="AV121" s="23"/>
      <c r="AW121" s="178">
        <v>0</v>
      </c>
      <c r="AX121" s="120">
        <v>0</v>
      </c>
      <c r="AY121" s="120">
        <v>0</v>
      </c>
      <c r="AZ121" s="120">
        <v>0</v>
      </c>
      <c r="BA121" s="120">
        <v>0</v>
      </c>
      <c r="BB121" s="120">
        <v>0</v>
      </c>
      <c r="BC121" s="120">
        <v>0</v>
      </c>
      <c r="BD121" s="120">
        <v>0</v>
      </c>
      <c r="BE121" s="120">
        <v>0</v>
      </c>
      <c r="BF121" s="120">
        <v>0</v>
      </c>
      <c r="BG121" s="120">
        <v>0</v>
      </c>
      <c r="BH121" s="120">
        <v>0</v>
      </c>
      <c r="BI121" s="120">
        <v>0</v>
      </c>
      <c r="BJ121" s="120">
        <v>0</v>
      </c>
      <c r="BK121" s="120">
        <v>0</v>
      </c>
      <c r="BL121" s="120">
        <v>0</v>
      </c>
      <c r="BM121" s="120">
        <v>0</v>
      </c>
      <c r="BN121" s="120">
        <v>0</v>
      </c>
      <c r="BO121" s="120">
        <v>0</v>
      </c>
      <c r="BP121" s="120">
        <v>0</v>
      </c>
      <c r="BQ121" s="120">
        <v>0</v>
      </c>
      <c r="BR121" s="120">
        <v>0</v>
      </c>
      <c r="BS121" s="153">
        <f t="shared" si="94"/>
        <v>0</v>
      </c>
      <c r="BT121" s="23"/>
      <c r="BU121" s="178">
        <v>0</v>
      </c>
      <c r="BV121" s="120">
        <v>0</v>
      </c>
      <c r="BW121" s="120">
        <v>0</v>
      </c>
      <c r="BX121" s="120">
        <v>0</v>
      </c>
      <c r="BY121" s="120">
        <v>0</v>
      </c>
      <c r="BZ121" s="120">
        <v>0</v>
      </c>
      <c r="CA121" s="120">
        <v>0</v>
      </c>
      <c r="CB121" s="120">
        <v>0</v>
      </c>
      <c r="CC121" s="120">
        <v>0</v>
      </c>
      <c r="CD121" s="120">
        <v>0</v>
      </c>
      <c r="CE121" s="120">
        <v>0</v>
      </c>
      <c r="CF121" s="120">
        <v>0</v>
      </c>
      <c r="CG121" s="42">
        <v>0</v>
      </c>
      <c r="CH121" s="42">
        <v>0</v>
      </c>
      <c r="CI121" s="42">
        <v>0</v>
      </c>
      <c r="CJ121" s="42">
        <v>0</v>
      </c>
      <c r="CK121" s="42">
        <v>0</v>
      </c>
      <c r="CL121" s="42">
        <v>0</v>
      </c>
      <c r="CM121" s="42">
        <v>0</v>
      </c>
      <c r="CN121" s="42">
        <v>0</v>
      </c>
      <c r="CO121" s="153">
        <f t="shared" si="91"/>
        <v>0</v>
      </c>
      <c r="CP121" s="23"/>
      <c r="CQ121" s="178">
        <v>0</v>
      </c>
      <c r="CR121" s="42">
        <v>0</v>
      </c>
      <c r="CS121" s="42">
        <v>0</v>
      </c>
      <c r="CT121" s="42">
        <v>0</v>
      </c>
      <c r="CU121" s="42">
        <v>0</v>
      </c>
      <c r="CV121" s="42">
        <v>0</v>
      </c>
      <c r="CW121" s="42">
        <v>0</v>
      </c>
      <c r="CX121" s="42">
        <v>0</v>
      </c>
      <c r="CY121" s="42">
        <v>0</v>
      </c>
      <c r="CZ121" s="42">
        <v>0</v>
      </c>
      <c r="DA121" s="42">
        <v>0</v>
      </c>
      <c r="DB121" s="42">
        <v>0</v>
      </c>
      <c r="DC121" s="42">
        <v>0</v>
      </c>
      <c r="DD121" s="42">
        <v>0</v>
      </c>
      <c r="DE121" s="42">
        <v>0</v>
      </c>
      <c r="DF121" s="42">
        <v>0</v>
      </c>
      <c r="DG121" s="42">
        <v>0</v>
      </c>
      <c r="DH121" s="42">
        <v>0</v>
      </c>
      <c r="DI121" s="42">
        <v>0</v>
      </c>
      <c r="DJ121" s="42">
        <v>0</v>
      </c>
      <c r="DK121" s="42">
        <v>0</v>
      </c>
      <c r="DL121" s="42">
        <v>0</v>
      </c>
      <c r="DM121" s="153">
        <f t="shared" si="92"/>
        <v>0</v>
      </c>
      <c r="DN121" s="23"/>
      <c r="DO121" s="181">
        <v>0</v>
      </c>
      <c r="DP121" s="23">
        <v>0</v>
      </c>
      <c r="DQ121" s="23">
        <v>0</v>
      </c>
      <c r="DR121" s="23">
        <v>0</v>
      </c>
      <c r="DS121" s="23">
        <v>0</v>
      </c>
      <c r="DT121" s="23">
        <v>0</v>
      </c>
      <c r="DU121" s="23">
        <v>0</v>
      </c>
      <c r="DV121" s="23">
        <v>0</v>
      </c>
      <c r="DW121" s="23">
        <v>0</v>
      </c>
      <c r="DX121" s="23">
        <v>0</v>
      </c>
      <c r="DY121" s="23">
        <v>0</v>
      </c>
      <c r="DZ121" s="23">
        <v>0</v>
      </c>
      <c r="EA121" s="23">
        <v>0</v>
      </c>
      <c r="EB121" s="23">
        <v>0</v>
      </c>
      <c r="EC121" s="23">
        <v>0</v>
      </c>
      <c r="ED121" s="23">
        <v>0</v>
      </c>
      <c r="EE121" s="23">
        <v>0</v>
      </c>
      <c r="EF121" s="23">
        <v>0</v>
      </c>
      <c r="EG121" s="23">
        <v>0</v>
      </c>
      <c r="EH121" s="23">
        <v>0</v>
      </c>
      <c r="EI121" s="23">
        <v>0</v>
      </c>
      <c r="EJ121" s="153">
        <v>0</v>
      </c>
      <c r="EK121" s="23"/>
      <c r="EL121" s="153">
        <f t="shared" si="93"/>
        <v>0</v>
      </c>
    </row>
    <row r="122" spans="2:142" ht="15">
      <c r="B122" s="77"/>
      <c r="C122" s="69" t="s">
        <v>108</v>
      </c>
      <c r="D122" s="124"/>
      <c r="E122" s="120">
        <v>-233.42659676099663</v>
      </c>
      <c r="F122" s="120">
        <v>687.94777825775373</v>
      </c>
      <c r="G122" s="120">
        <v>-246.56701091277216</v>
      </c>
      <c r="H122" s="120">
        <v>-1017.0939983852779</v>
      </c>
      <c r="I122" s="120">
        <v>-3794.7085503773428</v>
      </c>
      <c r="J122" s="120">
        <v>5740.5075933577391</v>
      </c>
      <c r="K122" s="120">
        <v>-420.99243057760128</v>
      </c>
      <c r="L122" s="120">
        <v>684.31065812089457</v>
      </c>
      <c r="M122" s="120">
        <v>-470.4971687195208</v>
      </c>
      <c r="N122" s="120">
        <v>1377.5581237441643</v>
      </c>
      <c r="O122" s="120">
        <v>-604.31277481889299</v>
      </c>
      <c r="P122" s="120">
        <v>-6.9676290969491603</v>
      </c>
      <c r="Q122" s="120">
        <v>-118.45969813392378</v>
      </c>
      <c r="R122" s="120">
        <v>405.40806071268798</v>
      </c>
      <c r="S122" s="120">
        <v>436.4060489052452</v>
      </c>
      <c r="T122" s="120">
        <v>433.36828698393947</v>
      </c>
      <c r="U122" s="120">
        <v>-394.2339006353908</v>
      </c>
      <c r="V122" s="120">
        <v>-293.3948010729477</v>
      </c>
      <c r="W122" s="120">
        <v>707.20663508267444</v>
      </c>
      <c r="X122" s="120">
        <v>-91.553089865305054</v>
      </c>
      <c r="Y122" s="42">
        <v>-398.54343573133252</v>
      </c>
      <c r="Z122" s="153">
        <f t="shared" si="89"/>
        <v>2381.9621000768448</v>
      </c>
      <c r="AA122" s="23"/>
      <c r="AB122" s="178">
        <v>-338.15293015788063</v>
      </c>
      <c r="AC122" s="120">
        <v>1081.3513530475689</v>
      </c>
      <c r="AD122" s="120">
        <v>-108.64611358132682</v>
      </c>
      <c r="AE122" s="120">
        <v>6.5742672216515645</v>
      </c>
      <c r="AF122" s="120">
        <v>654.20236792073968</v>
      </c>
      <c r="AG122" s="120">
        <v>1356.15366350765</v>
      </c>
      <c r="AH122" s="120">
        <v>62.876552309894009</v>
      </c>
      <c r="AI122" s="120">
        <v>506.34946206247088</v>
      </c>
      <c r="AJ122" s="120">
        <v>-2439.8322480731522</v>
      </c>
      <c r="AK122" s="120">
        <v>90.441124336311745</v>
      </c>
      <c r="AL122" s="120">
        <v>454.29887843584459</v>
      </c>
      <c r="AM122" s="120">
        <v>-467.99659758742916</v>
      </c>
      <c r="AN122" s="120">
        <v>466.40397019460255</v>
      </c>
      <c r="AO122" s="120">
        <v>-702.93596403074241</v>
      </c>
      <c r="AP122" s="120">
        <v>2371.2382809237452</v>
      </c>
      <c r="AQ122" s="120">
        <v>-717.71078218778177</v>
      </c>
      <c r="AR122" s="120">
        <v>-179.23378333030897</v>
      </c>
      <c r="AS122" s="120">
        <v>141.72277283580055</v>
      </c>
      <c r="AT122" s="120">
        <v>153.37217552459066</v>
      </c>
      <c r="AU122" s="153">
        <f t="shared" si="90"/>
        <v>2390.4764493722487</v>
      </c>
      <c r="AV122" s="23"/>
      <c r="AW122" s="178">
        <v>830.32535575679162</v>
      </c>
      <c r="AX122" s="120">
        <v>36.97907646578998</v>
      </c>
      <c r="AY122" s="120">
        <v>170.74568838851474</v>
      </c>
      <c r="AZ122" s="120">
        <v>422.23834947513353</v>
      </c>
      <c r="BA122" s="120">
        <v>608.69642709514619</v>
      </c>
      <c r="BB122" s="120">
        <v>306.17473528723531</v>
      </c>
      <c r="BC122" s="120">
        <v>-971.47391398717241</v>
      </c>
      <c r="BD122" s="120">
        <v>-906.14740571414666</v>
      </c>
      <c r="BE122" s="120">
        <v>5.3260047530326879</v>
      </c>
      <c r="BF122" s="120">
        <v>-25.017216333266667</v>
      </c>
      <c r="BG122" s="120">
        <v>-1347.6281660688853</v>
      </c>
      <c r="BH122" s="120">
        <v>-1803.1959137509223</v>
      </c>
      <c r="BI122" s="120">
        <v>-6183.5890068120007</v>
      </c>
      <c r="BJ122" s="120">
        <v>-3043.1689683193908</v>
      </c>
      <c r="BK122" s="120">
        <v>-1717.9246982762354</v>
      </c>
      <c r="BL122" s="120">
        <v>-1108.2237430010521</v>
      </c>
      <c r="BM122" s="120">
        <v>-731.64505694715604</v>
      </c>
      <c r="BN122" s="120">
        <v>391.51474845829756</v>
      </c>
      <c r="BO122" s="120">
        <v>-19114.74104135509</v>
      </c>
      <c r="BP122" s="120">
        <v>779.8472415226496</v>
      </c>
      <c r="BQ122" s="120">
        <v>3158.0246777921693</v>
      </c>
      <c r="BR122" s="120">
        <v>-1954.1200660917455</v>
      </c>
      <c r="BS122" s="153">
        <f t="shared" si="94"/>
        <v>-32197.002891662305</v>
      </c>
      <c r="BT122" s="23"/>
      <c r="BU122" s="178">
        <v>-1245.3344317353694</v>
      </c>
      <c r="BV122" s="120">
        <v>-9261.6661384984254</v>
      </c>
      <c r="BW122" s="120">
        <v>-1351.6676607330073</v>
      </c>
      <c r="BX122" s="120">
        <v>-2842.9420525141509</v>
      </c>
      <c r="BY122" s="120">
        <v>-154.9515223537384</v>
      </c>
      <c r="BZ122" s="120">
        <v>926.51583402601352</v>
      </c>
      <c r="CA122" s="120">
        <v>-5706.1503120267744</v>
      </c>
      <c r="CB122" s="120">
        <v>-1307.0619855602579</v>
      </c>
      <c r="CC122" s="120">
        <v>-2191.5956237746341</v>
      </c>
      <c r="CD122" s="120">
        <v>-9291.0482775319779</v>
      </c>
      <c r="CE122" s="120">
        <v>-1111.3048990749201</v>
      </c>
      <c r="CF122" s="120">
        <v>-4644.902250052286</v>
      </c>
      <c r="CG122" s="42">
        <v>-355.07769244108636</v>
      </c>
      <c r="CH122" s="42">
        <v>-424.58388168167085</v>
      </c>
      <c r="CI122" s="42">
        <f>-1915.78629886604-14</f>
        <v>-1929.7862988660399</v>
      </c>
      <c r="CJ122" s="42">
        <v>1.241944647674245E-3</v>
      </c>
      <c r="CK122" s="42">
        <v>0</v>
      </c>
      <c r="CL122" s="42">
        <v>0</v>
      </c>
      <c r="CM122" s="42">
        <v>0</v>
      </c>
      <c r="CN122" s="42">
        <v>0</v>
      </c>
      <c r="CO122" s="153">
        <f t="shared" si="91"/>
        <v>-40891.555950873677</v>
      </c>
      <c r="CP122" s="23"/>
      <c r="CQ122" s="178">
        <v>0</v>
      </c>
      <c r="CR122" s="42">
        <v>0</v>
      </c>
      <c r="CS122" s="42">
        <v>0</v>
      </c>
      <c r="CT122" s="42">
        <v>0</v>
      </c>
      <c r="CU122" s="42">
        <v>0</v>
      </c>
      <c r="CV122" s="42">
        <v>0</v>
      </c>
      <c r="CW122" s="42">
        <v>0</v>
      </c>
      <c r="CX122" s="42">
        <v>0</v>
      </c>
      <c r="CY122" s="42">
        <v>0</v>
      </c>
      <c r="CZ122" s="42">
        <v>0</v>
      </c>
      <c r="DA122" s="42">
        <v>0</v>
      </c>
      <c r="DB122" s="42">
        <v>0</v>
      </c>
      <c r="DC122" s="42">
        <v>0</v>
      </c>
      <c r="DD122" s="42">
        <v>0</v>
      </c>
      <c r="DE122" s="42">
        <v>0</v>
      </c>
      <c r="DF122" s="42">
        <v>0</v>
      </c>
      <c r="DG122" s="42">
        <v>0</v>
      </c>
      <c r="DH122" s="42">
        <v>0</v>
      </c>
      <c r="DI122" s="42">
        <v>0</v>
      </c>
      <c r="DJ122" s="42">
        <v>0</v>
      </c>
      <c r="DK122" s="42">
        <v>0</v>
      </c>
      <c r="DL122" s="42">
        <v>0</v>
      </c>
      <c r="DM122" s="153">
        <f t="shared" si="92"/>
        <v>0</v>
      </c>
      <c r="DN122" s="23"/>
      <c r="DO122" s="181">
        <v>0</v>
      </c>
      <c r="DP122" s="23">
        <v>0</v>
      </c>
      <c r="DQ122" s="23">
        <v>0</v>
      </c>
      <c r="DR122" s="23">
        <v>0</v>
      </c>
      <c r="DS122" s="23">
        <v>0</v>
      </c>
      <c r="DT122" s="23">
        <v>0</v>
      </c>
      <c r="DU122" s="23">
        <v>0</v>
      </c>
      <c r="DV122" s="23">
        <v>0</v>
      </c>
      <c r="DW122" s="23">
        <v>0</v>
      </c>
      <c r="DX122" s="23">
        <v>0</v>
      </c>
      <c r="DY122" s="23">
        <v>0</v>
      </c>
      <c r="DZ122" s="23">
        <v>0</v>
      </c>
      <c r="EA122" s="23">
        <v>0</v>
      </c>
      <c r="EB122" s="23">
        <v>0</v>
      </c>
      <c r="EC122" s="23">
        <v>0</v>
      </c>
      <c r="ED122" s="23">
        <v>0</v>
      </c>
      <c r="EE122" s="23">
        <v>0</v>
      </c>
      <c r="EF122" s="23">
        <v>0</v>
      </c>
      <c r="EG122" s="23">
        <v>0</v>
      </c>
      <c r="EH122" s="23">
        <v>0</v>
      </c>
      <c r="EI122" s="23">
        <v>0</v>
      </c>
      <c r="EJ122" s="153">
        <v>0</v>
      </c>
      <c r="EK122" s="23"/>
      <c r="EL122" s="153">
        <f t="shared" si="93"/>
        <v>-68316.120293086889</v>
      </c>
    </row>
    <row r="123" spans="2:142" ht="15">
      <c r="B123" s="98"/>
      <c r="C123" s="69" t="s">
        <v>135</v>
      </c>
      <c r="D123" s="124"/>
      <c r="E123" s="120">
        <f t="shared" ref="E123:W123" si="95">E122</f>
        <v>-233.42659676099663</v>
      </c>
      <c r="F123" s="120">
        <f t="shared" si="95"/>
        <v>687.94777825775373</v>
      </c>
      <c r="G123" s="120">
        <f t="shared" si="95"/>
        <v>-246.56701091277216</v>
      </c>
      <c r="H123" s="120">
        <f t="shared" si="95"/>
        <v>-1017.0939983852779</v>
      </c>
      <c r="I123" s="120">
        <f t="shared" si="95"/>
        <v>-3794.7085503773428</v>
      </c>
      <c r="J123" s="120">
        <f t="shared" si="95"/>
        <v>5740.5075933577391</v>
      </c>
      <c r="K123" s="120">
        <f t="shared" si="95"/>
        <v>-420.99243057760128</v>
      </c>
      <c r="L123" s="120">
        <f t="shared" si="95"/>
        <v>684.31065812089457</v>
      </c>
      <c r="M123" s="120">
        <f t="shared" si="95"/>
        <v>-470.4971687195208</v>
      </c>
      <c r="N123" s="120">
        <f t="shared" si="95"/>
        <v>1377.5581237441643</v>
      </c>
      <c r="O123" s="120">
        <f t="shared" si="95"/>
        <v>-604.31277481889299</v>
      </c>
      <c r="P123" s="120">
        <f t="shared" si="95"/>
        <v>-6.9676290969491603</v>
      </c>
      <c r="Q123" s="120">
        <f t="shared" si="95"/>
        <v>-118.45969813392378</v>
      </c>
      <c r="R123" s="120">
        <f t="shared" si="95"/>
        <v>405.40806071268798</v>
      </c>
      <c r="S123" s="120">
        <f t="shared" si="95"/>
        <v>436.4060489052452</v>
      </c>
      <c r="T123" s="120">
        <f t="shared" si="95"/>
        <v>433.36828698393947</v>
      </c>
      <c r="U123" s="120">
        <f t="shared" si="95"/>
        <v>-394.2339006353908</v>
      </c>
      <c r="V123" s="120">
        <f t="shared" si="95"/>
        <v>-293.3948010729477</v>
      </c>
      <c r="W123" s="120">
        <f t="shared" si="95"/>
        <v>707.20663508267444</v>
      </c>
      <c r="X123" s="120">
        <f>X122</f>
        <v>-91.553089865305054</v>
      </c>
      <c r="Y123" s="42">
        <f>Y122</f>
        <v>-398.54343573133252</v>
      </c>
      <c r="Z123" s="153">
        <f t="shared" si="89"/>
        <v>2381.9621000768448</v>
      </c>
      <c r="AA123" s="23"/>
      <c r="AB123" s="178">
        <f t="shared" ref="AB123:AR123" si="96">AB122</f>
        <v>-338.15293015788063</v>
      </c>
      <c r="AC123" s="120">
        <f t="shared" si="96"/>
        <v>1081.3513530475689</v>
      </c>
      <c r="AD123" s="120">
        <f t="shared" si="96"/>
        <v>-108.64611358132682</v>
      </c>
      <c r="AE123" s="120">
        <f t="shared" si="96"/>
        <v>6.5742672216515645</v>
      </c>
      <c r="AF123" s="120">
        <f t="shared" si="96"/>
        <v>654.20236792073968</v>
      </c>
      <c r="AG123" s="120">
        <f t="shared" si="96"/>
        <v>1356.15366350765</v>
      </c>
      <c r="AH123" s="120">
        <f t="shared" si="96"/>
        <v>62.876552309894009</v>
      </c>
      <c r="AI123" s="120">
        <f t="shared" si="96"/>
        <v>506.34946206247088</v>
      </c>
      <c r="AJ123" s="120">
        <f t="shared" si="96"/>
        <v>-2439.8322480731522</v>
      </c>
      <c r="AK123" s="120">
        <f t="shared" si="96"/>
        <v>90.441124336311745</v>
      </c>
      <c r="AL123" s="120">
        <f t="shared" si="96"/>
        <v>454.29887843584459</v>
      </c>
      <c r="AM123" s="120">
        <f t="shared" si="96"/>
        <v>-467.99659758742916</v>
      </c>
      <c r="AN123" s="120">
        <f t="shared" si="96"/>
        <v>466.40397019460255</v>
      </c>
      <c r="AO123" s="120">
        <f t="shared" si="96"/>
        <v>-702.93596403074241</v>
      </c>
      <c r="AP123" s="120">
        <f t="shared" si="96"/>
        <v>2371.2382809237452</v>
      </c>
      <c r="AQ123" s="120">
        <f t="shared" si="96"/>
        <v>-717.71078218778177</v>
      </c>
      <c r="AR123" s="120">
        <f t="shared" si="96"/>
        <v>-179.23378333030897</v>
      </c>
      <c r="AS123" s="120">
        <f>AS122</f>
        <v>141.72277283580055</v>
      </c>
      <c r="AT123" s="120">
        <f>AT122</f>
        <v>153.37217552459066</v>
      </c>
      <c r="AU123" s="153">
        <f t="shared" si="90"/>
        <v>2390.4764493722487</v>
      </c>
      <c r="AV123" s="23"/>
      <c r="AW123" s="178">
        <f t="shared" ref="AW123:BP123" si="97">AW122</f>
        <v>830.32535575679162</v>
      </c>
      <c r="AX123" s="120">
        <f t="shared" si="97"/>
        <v>36.97907646578998</v>
      </c>
      <c r="AY123" s="120">
        <f t="shared" si="97"/>
        <v>170.74568838851474</v>
      </c>
      <c r="AZ123" s="120">
        <f t="shared" si="97"/>
        <v>422.23834947513353</v>
      </c>
      <c r="BA123" s="120">
        <f t="shared" si="97"/>
        <v>608.69642709514619</v>
      </c>
      <c r="BB123" s="120">
        <f t="shared" si="97"/>
        <v>306.17473528723531</v>
      </c>
      <c r="BC123" s="120">
        <f t="shared" si="97"/>
        <v>-971.47391398717241</v>
      </c>
      <c r="BD123" s="120">
        <f t="shared" si="97"/>
        <v>-906.14740571414666</v>
      </c>
      <c r="BE123" s="120">
        <f t="shared" si="97"/>
        <v>5.3260047530326879</v>
      </c>
      <c r="BF123" s="120">
        <f t="shared" si="97"/>
        <v>-25.017216333266667</v>
      </c>
      <c r="BG123" s="120">
        <f t="shared" si="97"/>
        <v>-1347.6281660688853</v>
      </c>
      <c r="BH123" s="120">
        <f t="shared" si="97"/>
        <v>-1803.1959137509223</v>
      </c>
      <c r="BI123" s="120">
        <f t="shared" si="97"/>
        <v>-6183.5890068120007</v>
      </c>
      <c r="BJ123" s="120">
        <f t="shared" si="97"/>
        <v>-3043.1689683193908</v>
      </c>
      <c r="BK123" s="120">
        <f t="shared" si="97"/>
        <v>-1717.9246982762354</v>
      </c>
      <c r="BL123" s="120">
        <f t="shared" si="97"/>
        <v>-1108.2237430010521</v>
      </c>
      <c r="BM123" s="120">
        <f t="shared" si="97"/>
        <v>-731.64505694715604</v>
      </c>
      <c r="BN123" s="120">
        <f t="shared" si="97"/>
        <v>391.51474845829756</v>
      </c>
      <c r="BO123" s="120">
        <f t="shared" si="97"/>
        <v>-19114.74104135509</v>
      </c>
      <c r="BP123" s="120">
        <f t="shared" si="97"/>
        <v>779.8472415226496</v>
      </c>
      <c r="BQ123" s="120">
        <f>BQ122</f>
        <v>3158.0246777921693</v>
      </c>
      <c r="BR123" s="120">
        <f>BR122</f>
        <v>-1954.1200660917455</v>
      </c>
      <c r="BS123" s="153">
        <f t="shared" si="94"/>
        <v>-32197.002891662305</v>
      </c>
      <c r="BT123" s="23"/>
      <c r="BU123" s="181">
        <f t="shared" ref="BU123:CN123" si="98">BU122</f>
        <v>-1245.3344317353694</v>
      </c>
      <c r="BV123" s="42">
        <f t="shared" si="98"/>
        <v>-9261.6661384984254</v>
      </c>
      <c r="BW123" s="42">
        <f t="shared" si="98"/>
        <v>-1351.6676607330073</v>
      </c>
      <c r="BX123" s="42">
        <f t="shared" si="98"/>
        <v>-2842.9420525141509</v>
      </c>
      <c r="BY123" s="42">
        <f t="shared" si="98"/>
        <v>-154.9515223537384</v>
      </c>
      <c r="BZ123" s="42">
        <f t="shared" si="98"/>
        <v>926.51583402601352</v>
      </c>
      <c r="CA123" s="42">
        <f t="shared" si="98"/>
        <v>-5706.1503120267744</v>
      </c>
      <c r="CB123" s="42">
        <f t="shared" si="98"/>
        <v>-1307.0619855602579</v>
      </c>
      <c r="CC123" s="42">
        <f t="shared" si="98"/>
        <v>-2191.5956237746341</v>
      </c>
      <c r="CD123" s="42">
        <f t="shared" si="98"/>
        <v>-9291.0482775319779</v>
      </c>
      <c r="CE123" s="42">
        <f t="shared" si="98"/>
        <v>-1111.3048990749201</v>
      </c>
      <c r="CF123" s="42">
        <f t="shared" si="98"/>
        <v>-4644.902250052286</v>
      </c>
      <c r="CG123" s="42">
        <f t="shared" si="98"/>
        <v>-355.07769244108636</v>
      </c>
      <c r="CH123" s="42">
        <f t="shared" si="98"/>
        <v>-424.58388168167085</v>
      </c>
      <c r="CI123" s="42">
        <f t="shared" si="98"/>
        <v>-1929.7862988660399</v>
      </c>
      <c r="CJ123" s="42">
        <f t="shared" si="98"/>
        <v>1.241944647674245E-3</v>
      </c>
      <c r="CK123" s="42">
        <f t="shared" si="98"/>
        <v>0</v>
      </c>
      <c r="CL123" s="42">
        <f t="shared" si="98"/>
        <v>0</v>
      </c>
      <c r="CM123" s="42">
        <f t="shared" si="98"/>
        <v>0</v>
      </c>
      <c r="CN123" s="184">
        <f t="shared" si="98"/>
        <v>0</v>
      </c>
      <c r="CO123" s="153">
        <f t="shared" si="91"/>
        <v>-40891.555950873677</v>
      </c>
      <c r="CP123" s="23"/>
      <c r="CQ123" s="178">
        <f t="shared" ref="CQ123:DJ123" si="99">CQ122</f>
        <v>0</v>
      </c>
      <c r="CR123" s="42">
        <f t="shared" si="99"/>
        <v>0</v>
      </c>
      <c r="CS123" s="42">
        <f t="shared" si="99"/>
        <v>0</v>
      </c>
      <c r="CT123" s="42">
        <f t="shared" si="99"/>
        <v>0</v>
      </c>
      <c r="CU123" s="42">
        <f t="shared" si="99"/>
        <v>0</v>
      </c>
      <c r="CV123" s="42">
        <f t="shared" si="99"/>
        <v>0</v>
      </c>
      <c r="CW123" s="42">
        <f t="shared" si="99"/>
        <v>0</v>
      </c>
      <c r="CX123" s="42">
        <f t="shared" si="99"/>
        <v>0</v>
      </c>
      <c r="CY123" s="42">
        <f t="shared" si="99"/>
        <v>0</v>
      </c>
      <c r="CZ123" s="42">
        <f t="shared" si="99"/>
        <v>0</v>
      </c>
      <c r="DA123" s="42">
        <f t="shared" si="99"/>
        <v>0</v>
      </c>
      <c r="DB123" s="42">
        <f t="shared" si="99"/>
        <v>0</v>
      </c>
      <c r="DC123" s="42">
        <f t="shared" si="99"/>
        <v>0</v>
      </c>
      <c r="DD123" s="42">
        <f t="shared" si="99"/>
        <v>0</v>
      </c>
      <c r="DE123" s="42">
        <f t="shared" si="99"/>
        <v>0</v>
      </c>
      <c r="DF123" s="42">
        <f t="shared" si="99"/>
        <v>0</v>
      </c>
      <c r="DG123" s="42">
        <f t="shared" si="99"/>
        <v>0</v>
      </c>
      <c r="DH123" s="42">
        <f t="shared" si="99"/>
        <v>0</v>
      </c>
      <c r="DI123" s="42">
        <f t="shared" si="99"/>
        <v>0</v>
      </c>
      <c r="DJ123" s="42">
        <f t="shared" si="99"/>
        <v>0</v>
      </c>
      <c r="DK123" s="42">
        <f>DK122</f>
        <v>0</v>
      </c>
      <c r="DL123" s="42">
        <f>DL122</f>
        <v>0</v>
      </c>
      <c r="DM123" s="153">
        <f t="shared" si="92"/>
        <v>0</v>
      </c>
      <c r="DN123" s="23"/>
      <c r="DO123" s="181">
        <v>0</v>
      </c>
      <c r="DP123" s="23">
        <v>0</v>
      </c>
      <c r="DQ123" s="23">
        <v>0</v>
      </c>
      <c r="DR123" s="23">
        <v>0</v>
      </c>
      <c r="DS123" s="23">
        <v>0</v>
      </c>
      <c r="DT123" s="23">
        <v>0</v>
      </c>
      <c r="DU123" s="23">
        <v>0</v>
      </c>
      <c r="DV123" s="23">
        <v>0</v>
      </c>
      <c r="DW123" s="23">
        <v>0</v>
      </c>
      <c r="DX123" s="23">
        <v>0</v>
      </c>
      <c r="DY123" s="23">
        <v>0</v>
      </c>
      <c r="DZ123" s="23">
        <v>0</v>
      </c>
      <c r="EA123" s="23">
        <v>0</v>
      </c>
      <c r="EB123" s="23">
        <v>0</v>
      </c>
      <c r="EC123" s="23">
        <v>0</v>
      </c>
      <c r="ED123" s="23">
        <v>0</v>
      </c>
      <c r="EE123" s="23">
        <v>0</v>
      </c>
      <c r="EF123" s="23">
        <v>0</v>
      </c>
      <c r="EG123" s="23">
        <v>0</v>
      </c>
      <c r="EH123" s="23">
        <v>0</v>
      </c>
      <c r="EI123" s="23">
        <v>0</v>
      </c>
      <c r="EJ123" s="153">
        <v>0</v>
      </c>
      <c r="EK123" s="23"/>
      <c r="EL123" s="153">
        <f t="shared" si="93"/>
        <v>-68316.120293086889</v>
      </c>
    </row>
    <row r="124" spans="2:142" ht="15">
      <c r="B124" s="98" t="s">
        <v>65</v>
      </c>
      <c r="C124" s="69" t="s">
        <v>123</v>
      </c>
      <c r="D124" s="124"/>
      <c r="E124" s="120"/>
      <c r="F124" s="120"/>
      <c r="G124" s="120"/>
      <c r="H124" s="120"/>
      <c r="I124" s="120"/>
      <c r="J124" s="120"/>
      <c r="K124" s="120"/>
      <c r="L124" s="120"/>
      <c r="M124" s="120"/>
      <c r="N124" s="120">
        <v>1500</v>
      </c>
      <c r="O124" s="120">
        <v>1.7716743878227135</v>
      </c>
      <c r="P124" s="120">
        <v>142.98280423280448</v>
      </c>
      <c r="Q124" s="120">
        <v>10.30876033057848</v>
      </c>
      <c r="R124" s="120">
        <v>0</v>
      </c>
      <c r="S124" s="120">
        <v>1950.6452467704539</v>
      </c>
      <c r="T124" s="120">
        <v>67.658422984132812</v>
      </c>
      <c r="U124" s="120">
        <v>1182.729325805381</v>
      </c>
      <c r="V124" s="120">
        <v>0</v>
      </c>
      <c r="W124" s="120">
        <v>462.28442112272751</v>
      </c>
      <c r="X124" s="120">
        <v>16.382766198307763</v>
      </c>
      <c r="Y124" s="42">
        <v>0.19684830668211362</v>
      </c>
      <c r="Z124" s="153">
        <f t="shared" si="89"/>
        <v>5334.9602701388903</v>
      </c>
      <c r="AA124" s="23"/>
      <c r="AB124" s="178">
        <v>12.578271340647579</v>
      </c>
      <c r="AC124" s="120">
        <v>181.26714390847661</v>
      </c>
      <c r="AD124" s="120">
        <v>116.59026826029213</v>
      </c>
      <c r="AE124" s="120">
        <v>0</v>
      </c>
      <c r="AF124" s="120">
        <v>116.4588127278754</v>
      </c>
      <c r="AG124" s="120">
        <v>0</v>
      </c>
      <c r="AH124" s="120">
        <v>0</v>
      </c>
      <c r="AI124" s="120">
        <v>32.102715318869173</v>
      </c>
      <c r="AJ124" s="120">
        <v>6.1492439184746672</v>
      </c>
      <c r="AK124" s="120">
        <v>24.655127703914104</v>
      </c>
      <c r="AL124" s="120">
        <v>12.977889277858651</v>
      </c>
      <c r="AM124" s="120">
        <v>0</v>
      </c>
      <c r="AN124" s="120">
        <v>0</v>
      </c>
      <c r="AO124" s="120">
        <v>9.9818874064431498</v>
      </c>
      <c r="AP124" s="120">
        <v>33.837504062398352</v>
      </c>
      <c r="AQ124" s="120">
        <v>2.0162601626016112</v>
      </c>
      <c r="AR124" s="120">
        <v>48.606766572868196</v>
      </c>
      <c r="AS124" s="120">
        <v>27.727535142203351</v>
      </c>
      <c r="AT124" s="120">
        <v>3.9747264200104837</v>
      </c>
      <c r="AU124" s="153">
        <f t="shared" si="90"/>
        <v>628.92415222293346</v>
      </c>
      <c r="AV124" s="23"/>
      <c r="AW124" s="178">
        <v>0</v>
      </c>
      <c r="AX124" s="120">
        <v>13.554692556634304</v>
      </c>
      <c r="AY124" s="120">
        <v>0</v>
      </c>
      <c r="AZ124" s="120">
        <v>0.15027322404371546</v>
      </c>
      <c r="BA124" s="120">
        <v>2.7951527284468831</v>
      </c>
      <c r="BB124" s="120">
        <v>0</v>
      </c>
      <c r="BC124" s="120">
        <v>24.580367399741263</v>
      </c>
      <c r="BD124" s="120">
        <v>19.617441980402276</v>
      </c>
      <c r="BE124" s="120">
        <v>124.17550064683053</v>
      </c>
      <c r="BF124" s="120">
        <v>54.839042383765729</v>
      </c>
      <c r="BG124" s="120">
        <v>7.0651185137732284</v>
      </c>
      <c r="BH124" s="120">
        <v>0.48590740976916891</v>
      </c>
      <c r="BI124" s="120">
        <v>0.19672968829840443</v>
      </c>
      <c r="BJ124" s="120">
        <v>22.224848291280722</v>
      </c>
      <c r="BK124" s="120">
        <v>24.778999999999996</v>
      </c>
      <c r="BL124" s="120">
        <v>437.92655810251512</v>
      </c>
      <c r="BM124" s="120">
        <v>50.587233241740705</v>
      </c>
      <c r="BN124" s="120">
        <v>67.302870263326895</v>
      </c>
      <c r="BO124" s="120">
        <v>1.4990000000000236</v>
      </c>
      <c r="BP124" s="120">
        <v>0</v>
      </c>
      <c r="BQ124" s="120">
        <v>5.4869507698506368</v>
      </c>
      <c r="BR124" s="120">
        <v>23.261008478037638</v>
      </c>
      <c r="BS124" s="153">
        <f t="shared" si="94"/>
        <v>880.52769567845723</v>
      </c>
      <c r="BT124" s="23"/>
      <c r="BU124" s="178">
        <v>0</v>
      </c>
      <c r="BV124" s="120">
        <v>0</v>
      </c>
      <c r="BW124" s="120">
        <v>1825.9287758346582</v>
      </c>
      <c r="BX124" s="120">
        <v>73.017333079074433</v>
      </c>
      <c r="BY124" s="120">
        <v>1.1689549961861303</v>
      </c>
      <c r="BZ124" s="120">
        <v>124.2693327216366</v>
      </c>
      <c r="CA124" s="120">
        <v>4.95900000000006</v>
      </c>
      <c r="CB124" s="120">
        <v>0</v>
      </c>
      <c r="CC124" s="120">
        <v>26.668830617220692</v>
      </c>
      <c r="CD124" s="120">
        <v>7.5514413837286156</v>
      </c>
      <c r="CE124" s="120">
        <v>0</v>
      </c>
      <c r="CF124" s="120">
        <v>5.8057507987223289</v>
      </c>
      <c r="CG124" s="42">
        <v>29.308241047809588</v>
      </c>
      <c r="CH124" s="42">
        <v>3.6038478964401293</v>
      </c>
      <c r="CI124" s="42">
        <v>10.725629438348278</v>
      </c>
      <c r="CJ124" s="42">
        <v>1.05096365282634</v>
      </c>
      <c r="CK124" s="42">
        <v>41.811467337980957</v>
      </c>
      <c r="CL124" s="42">
        <v>71.47136848916216</v>
      </c>
      <c r="CM124" s="42">
        <v>20.782049286640813</v>
      </c>
      <c r="CN124" s="42">
        <v>1022.571855283707</v>
      </c>
      <c r="CO124" s="153">
        <f t="shared" si="91"/>
        <v>3270.6948418641423</v>
      </c>
      <c r="CP124" s="23"/>
      <c r="CQ124" s="178">
        <v>148.69736759718234</v>
      </c>
      <c r="CR124" s="42">
        <v>70.669289741581849</v>
      </c>
      <c r="CS124" s="42">
        <v>28.843083958509993</v>
      </c>
      <c r="CT124" s="42">
        <v>39.57737785016289</v>
      </c>
      <c r="CU124" s="42">
        <v>18.289717928752168</v>
      </c>
      <c r="CV124" s="42">
        <v>15.039929796182491</v>
      </c>
      <c r="CW124" s="42">
        <v>33.438796621182576</v>
      </c>
      <c r="CX124" s="42">
        <v>19.572487844408442</v>
      </c>
      <c r="CY124" s="42">
        <v>7.5495193798449236</v>
      </c>
      <c r="CZ124" s="42">
        <v>0.77681794739555698</v>
      </c>
      <c r="DA124" s="42">
        <v>12.164294954721868</v>
      </c>
      <c r="DB124" s="42">
        <v>0.23285899094435081</v>
      </c>
      <c r="DC124" s="42">
        <v>0.55545418474031294</v>
      </c>
      <c r="DD124" s="42">
        <v>0</v>
      </c>
      <c r="DE124" s="42">
        <v>0</v>
      </c>
      <c r="DF124" s="42">
        <v>0</v>
      </c>
      <c r="DG124" s="42">
        <v>27.759993033157059</v>
      </c>
      <c r="DH124" s="42">
        <v>83.995263202120157</v>
      </c>
      <c r="DI124" s="42">
        <v>0</v>
      </c>
      <c r="DJ124" s="42">
        <v>32.279046550939483</v>
      </c>
      <c r="DK124" s="42">
        <v>5.6754306436989737</v>
      </c>
      <c r="DL124" s="42">
        <v>42.141791829300018</v>
      </c>
      <c r="DM124" s="153">
        <f t="shared" si="92"/>
        <v>587.25852205482545</v>
      </c>
      <c r="DN124" s="23"/>
      <c r="DO124" s="181">
        <v>0</v>
      </c>
      <c r="DP124" s="23">
        <v>0</v>
      </c>
      <c r="DQ124" s="23">
        <v>0</v>
      </c>
      <c r="DR124" s="23">
        <v>5.3466710396851429</v>
      </c>
      <c r="DS124" s="23">
        <v>23.936904370686825</v>
      </c>
      <c r="DT124" s="23">
        <v>15.574126472330065</v>
      </c>
      <c r="DU124" s="23">
        <v>657.28039383764553</v>
      </c>
      <c r="DV124" s="23">
        <v>15.973988513291829</v>
      </c>
      <c r="DW124" s="23">
        <v>18.703727002967298</v>
      </c>
      <c r="DX124" s="23">
        <v>145.74210526315778</v>
      </c>
      <c r="DY124" s="23">
        <v>2.6844766216262315</v>
      </c>
      <c r="DZ124" s="23">
        <v>20.003259877428604</v>
      </c>
      <c r="EA124" s="23">
        <v>18.572000000000003</v>
      </c>
      <c r="EB124" s="23">
        <v>68.639101708175872</v>
      </c>
      <c r="EC124" s="23">
        <v>4.6440000000000055</v>
      </c>
      <c r="ED124" s="23">
        <v>1.5718975705843832</v>
      </c>
      <c r="EE124" s="23">
        <v>112.7873764736878</v>
      </c>
      <c r="EF124" s="23">
        <v>7.1057658227848606</v>
      </c>
      <c r="EG124" s="23">
        <v>2.4839999999999236</v>
      </c>
      <c r="EH124" s="23">
        <v>86.16639712353026</v>
      </c>
      <c r="EI124" s="23">
        <v>285.94974157303386</v>
      </c>
      <c r="EJ124" s="153">
        <v>1493.1659332706163</v>
      </c>
      <c r="EK124" s="23"/>
      <c r="EL124" s="153">
        <f t="shared" si="93"/>
        <v>12195.531415229867</v>
      </c>
    </row>
    <row r="125" spans="2:142" ht="15.75" thickBot="1">
      <c r="B125" s="47" t="s">
        <v>15</v>
      </c>
      <c r="C125" s="48" t="s">
        <v>10</v>
      </c>
      <c r="D125" s="49"/>
      <c r="E125" s="57">
        <v>-1978.3436037957499</v>
      </c>
      <c r="F125" s="57">
        <v>-3196.5202515933051</v>
      </c>
      <c r="G125" s="57">
        <v>4461.3947719173966</v>
      </c>
      <c r="H125" s="57">
        <v>-2051.0830788803896</v>
      </c>
      <c r="I125" s="57">
        <v>-663.18458001717181</v>
      </c>
      <c r="J125" s="57">
        <v>816.44730824085764</v>
      </c>
      <c r="K125" s="57">
        <v>3708.2365174565275</v>
      </c>
      <c r="L125" s="57">
        <v>3478.9614645897464</v>
      </c>
      <c r="M125" s="57">
        <v>1255.0219563767391</v>
      </c>
      <c r="N125" s="57">
        <v>4354.5906778777253</v>
      </c>
      <c r="O125" s="57">
        <v>2567.0336618351462</v>
      </c>
      <c r="P125" s="57">
        <v>636.21071209506499</v>
      </c>
      <c r="Q125" s="57">
        <v>-238.95615062575499</v>
      </c>
      <c r="R125" s="57">
        <v>-532.76029433950464</v>
      </c>
      <c r="S125" s="57">
        <v>2695.7665506468093</v>
      </c>
      <c r="T125" s="57">
        <v>-8.053148201424051</v>
      </c>
      <c r="U125" s="57">
        <v>1276.6529928373129</v>
      </c>
      <c r="V125" s="57">
        <v>-1179.7176063926597</v>
      </c>
      <c r="W125" s="57">
        <v>3076.098457433985</v>
      </c>
      <c r="X125" s="57">
        <v>-1275.5805767422219</v>
      </c>
      <c r="Y125" s="149">
        <v>-948.67877912182735</v>
      </c>
      <c r="Z125" s="154">
        <f t="shared" si="89"/>
        <v>16253.537001597302</v>
      </c>
      <c r="AA125" s="163"/>
      <c r="AB125" s="175">
        <v>-672.56642841851749</v>
      </c>
      <c r="AC125" s="57">
        <v>2371.409525656763</v>
      </c>
      <c r="AD125" s="57">
        <v>38.881556636688487</v>
      </c>
      <c r="AE125" s="57">
        <v>-877.6485486296325</v>
      </c>
      <c r="AF125" s="57">
        <v>779.55897304309019</v>
      </c>
      <c r="AG125" s="57">
        <v>1506.9257726068479</v>
      </c>
      <c r="AH125" s="57">
        <v>506.90504393643982</v>
      </c>
      <c r="AI125" s="57">
        <v>847.402179144564</v>
      </c>
      <c r="AJ125" s="57">
        <v>-2982.1176379647259</v>
      </c>
      <c r="AK125" s="57">
        <v>31.749748759332689</v>
      </c>
      <c r="AL125" s="57">
        <v>-257.1210963493665</v>
      </c>
      <c r="AM125" s="57">
        <v>-678.35124161693761</v>
      </c>
      <c r="AN125" s="57">
        <v>193.30363870039997</v>
      </c>
      <c r="AO125" s="57">
        <v>-782.48907187392592</v>
      </c>
      <c r="AP125" s="57">
        <v>2387.8968564954539</v>
      </c>
      <c r="AQ125" s="57">
        <v>-466.90234276182503</v>
      </c>
      <c r="AR125" s="57">
        <v>501.73487265646691</v>
      </c>
      <c r="AS125" s="57">
        <v>39.248023268525316</v>
      </c>
      <c r="AT125" s="57">
        <v>669.03825673383267</v>
      </c>
      <c r="AU125" s="154">
        <f t="shared" si="90"/>
        <v>3156.8580800234731</v>
      </c>
      <c r="AV125" s="163"/>
      <c r="AW125" s="175">
        <v>382.08039715394557</v>
      </c>
      <c r="AX125" s="57">
        <v>786.46598426320804</v>
      </c>
      <c r="AY125" s="57">
        <v>979.73231849905483</v>
      </c>
      <c r="AZ125" s="57">
        <v>273.97527497488335</v>
      </c>
      <c r="BA125" s="57">
        <v>241.45517786648387</v>
      </c>
      <c r="BB125" s="57">
        <v>378.09853115460191</v>
      </c>
      <c r="BC125" s="57">
        <v>-603.05094796858691</v>
      </c>
      <c r="BD125" s="57">
        <v>-1194.4447529675831</v>
      </c>
      <c r="BE125" s="57">
        <v>174.04320219792586</v>
      </c>
      <c r="BF125" s="57">
        <v>-15.298102523645809</v>
      </c>
      <c r="BG125" s="57">
        <v>-1831.3253834861289</v>
      </c>
      <c r="BH125" s="57">
        <v>-2155.8914760840225</v>
      </c>
      <c r="BI125" s="57">
        <v>-6049.3301986130082</v>
      </c>
      <c r="BJ125" s="57">
        <v>-4325.0052459085209</v>
      </c>
      <c r="BK125" s="57">
        <v>-904.48256939168527</v>
      </c>
      <c r="BL125" s="57">
        <v>-2709.3137492506662</v>
      </c>
      <c r="BM125" s="57">
        <v>-1046.4609192851672</v>
      </c>
      <c r="BN125" s="57">
        <v>581.24073011023938</v>
      </c>
      <c r="BO125" s="57">
        <v>-16056.314675093394</v>
      </c>
      <c r="BP125" s="57">
        <v>1769.5090720606704</v>
      </c>
      <c r="BQ125" s="57">
        <v>3557.5479139200279</v>
      </c>
      <c r="BR125" s="57">
        <v>-1156.1876391694893</v>
      </c>
      <c r="BS125" s="154">
        <f t="shared" si="94"/>
        <v>-28922.957057540858</v>
      </c>
      <c r="BT125" s="163"/>
      <c r="BU125" s="175">
        <v>-1940.7895959253506</v>
      </c>
      <c r="BV125" s="57">
        <v>-9355.2178192930369</v>
      </c>
      <c r="BW125" s="57">
        <v>1173.830076270913</v>
      </c>
      <c r="BX125" s="57">
        <v>-3451.0889025206184</v>
      </c>
      <c r="BY125" s="57">
        <v>-40.697428409382439</v>
      </c>
      <c r="BZ125" s="57">
        <v>1005.3983555279823</v>
      </c>
      <c r="CA125" s="57">
        <v>-5695.1967225872213</v>
      </c>
      <c r="CB125" s="57">
        <v>-785.49175575761979</v>
      </c>
      <c r="CC125" s="57">
        <v>-2008.5358271526413</v>
      </c>
      <c r="CD125" s="57">
        <v>-9521.8582755586322</v>
      </c>
      <c r="CE125" s="57">
        <v>-201.72950220127734</v>
      </c>
      <c r="CF125" s="57">
        <v>-4630.2383608346536</v>
      </c>
      <c r="CG125" s="130">
        <v>-10.495483193923519</v>
      </c>
      <c r="CH125" s="130">
        <v>-730.96836931727159</v>
      </c>
      <c r="CI125" s="130">
        <v>-1604.832226439466</v>
      </c>
      <c r="CJ125" s="130">
        <v>-3788.8537303473308</v>
      </c>
      <c r="CK125" s="130">
        <v>-7788.2122432735359</v>
      </c>
      <c r="CL125" s="130">
        <v>1445.8006628494252</v>
      </c>
      <c r="CM125" s="130">
        <v>550.34546902051909</v>
      </c>
      <c r="CN125" s="130">
        <v>1110.5378319374911</v>
      </c>
      <c r="CO125" s="154">
        <f t="shared" si="91"/>
        <v>-46268.293847205619</v>
      </c>
      <c r="CP125" s="163"/>
      <c r="CQ125" s="175">
        <v>2.8748207670232375</v>
      </c>
      <c r="CR125" s="130">
        <v>133.78813281236737</v>
      </c>
      <c r="CS125" s="130">
        <v>435.73548988181767</v>
      </c>
      <c r="CT125" s="130">
        <v>1920.8622684496818</v>
      </c>
      <c r="CU125" s="130">
        <v>295.95569264189442</v>
      </c>
      <c r="CV125" s="130">
        <v>-1403.2604960772337</v>
      </c>
      <c r="CW125" s="130">
        <v>1083.9932412857754</v>
      </c>
      <c r="CX125" s="130">
        <v>112.03340478982963</v>
      </c>
      <c r="CY125" s="130">
        <v>-1836.9913907232469</v>
      </c>
      <c r="CZ125" s="130">
        <v>-1228.7616184776282</v>
      </c>
      <c r="DA125" s="130">
        <v>-413.64017589353165</v>
      </c>
      <c r="DB125" s="130">
        <v>1830.9329499634325</v>
      </c>
      <c r="DC125" s="130">
        <v>3014.6944556579178</v>
      </c>
      <c r="DD125" s="130">
        <v>7595.4202606846584</v>
      </c>
      <c r="DE125" s="130">
        <v>5163.769613229837</v>
      </c>
      <c r="DF125" s="130">
        <v>1032.4860290385839</v>
      </c>
      <c r="DG125" s="130">
        <v>-1299.2829186785266</v>
      </c>
      <c r="DH125" s="130">
        <v>269.55254729183264</v>
      </c>
      <c r="DI125" s="130">
        <v>652.5509268912499</v>
      </c>
      <c r="DJ125" s="130">
        <v>-2013.6541697257524</v>
      </c>
      <c r="DK125" s="130">
        <v>-1041.8892716999558</v>
      </c>
      <c r="DL125" s="130">
        <v>585.95803281474321</v>
      </c>
      <c r="DM125" s="154">
        <f t="shared" si="92"/>
        <v>14893.12782492477</v>
      </c>
      <c r="DN125" s="163"/>
      <c r="DO125" s="190">
        <f>718.180729641694-510</f>
        <v>208.18072964169403</v>
      </c>
      <c r="DP125" s="163">
        <v>1310.1451830491219</v>
      </c>
      <c r="DQ125" s="163">
        <v>1194.6411522534568</v>
      </c>
      <c r="DR125" s="163">
        <v>888.65903602231447</v>
      </c>
      <c r="DS125" s="163">
        <v>-749.3740525044426</v>
      </c>
      <c r="DT125" s="163">
        <v>1019.4641650799238</v>
      </c>
      <c r="DU125" s="163">
        <v>1165.121771842696</v>
      </c>
      <c r="DV125" s="163">
        <v>-977.08943119931655</v>
      </c>
      <c r="DW125" s="163">
        <v>-413.17853378306086</v>
      </c>
      <c r="DX125" s="163">
        <v>1604.4853142972468</v>
      </c>
      <c r="DY125" s="163">
        <v>513.37464922522838</v>
      </c>
      <c r="DZ125" s="163">
        <v>478.2392270220069</v>
      </c>
      <c r="EA125" s="163">
        <v>409.26474535925558</v>
      </c>
      <c r="EB125" s="163">
        <v>2547.1683277495904</v>
      </c>
      <c r="EC125" s="163">
        <v>191.97565838270066</v>
      </c>
      <c r="ED125" s="163">
        <v>2353.8202066249964</v>
      </c>
      <c r="EE125" s="163">
        <v>7132.521678584696</v>
      </c>
      <c r="EF125" s="163">
        <v>685.05405018378531</v>
      </c>
      <c r="EG125" s="163">
        <v>-164.65331067081823</v>
      </c>
      <c r="EH125" s="163">
        <v>3.8875993376814222</v>
      </c>
      <c r="EI125" s="163">
        <v>8005.6056404170195</v>
      </c>
      <c r="EJ125" s="154">
        <v>24423.188537503112</v>
      </c>
      <c r="EK125" s="163"/>
      <c r="EL125" s="154">
        <f t="shared" si="93"/>
        <v>-16464.539460697823</v>
      </c>
    </row>
    <row r="126" spans="2:142" ht="15.75" thickBot="1">
      <c r="B126" s="50"/>
      <c r="C126" s="51" t="s">
        <v>100</v>
      </c>
      <c r="D126" s="52"/>
      <c r="E126" s="53">
        <v>-43.905430792929586</v>
      </c>
      <c r="F126" s="53">
        <v>77.735579176198684</v>
      </c>
      <c r="G126" s="53">
        <v>-1121.2705427385488</v>
      </c>
      <c r="H126" s="53">
        <v>145.58587708437383</v>
      </c>
      <c r="I126" s="53">
        <v>595.25738756643216</v>
      </c>
      <c r="J126" s="53">
        <v>-153.22082835446088</v>
      </c>
      <c r="K126" s="53">
        <v>128.21334620084929</v>
      </c>
      <c r="L126" s="53">
        <v>103.7818212239343</v>
      </c>
      <c r="M126" s="53">
        <v>-117.94883529814666</v>
      </c>
      <c r="N126" s="53">
        <v>1968.0261949702772</v>
      </c>
      <c r="O126" s="53">
        <v>-176.63783663184873</v>
      </c>
      <c r="P126" s="53">
        <v>274.64582881613495</v>
      </c>
      <c r="Q126" s="53">
        <v>180.35356030933076</v>
      </c>
      <c r="R126" s="53">
        <v>36.287662364059941</v>
      </c>
      <c r="S126" s="53">
        <v>213.62205796130883</v>
      </c>
      <c r="T126" s="53">
        <v>2015.353862342884</v>
      </c>
      <c r="U126" s="53">
        <v>764.91992148583756</v>
      </c>
      <c r="V126" s="53">
        <v>64.651393686709582</v>
      </c>
      <c r="W126" s="53">
        <v>922.95237201782106</v>
      </c>
      <c r="X126" s="53">
        <v>544.05111745005729</v>
      </c>
      <c r="Y126" s="150">
        <v>-1121.2206816557843</v>
      </c>
      <c r="Z126" s="155">
        <f t="shared" si="89"/>
        <v>5301.2338271844901</v>
      </c>
      <c r="AA126" s="164"/>
      <c r="AB126" s="176">
        <v>-475.9847471233611</v>
      </c>
      <c r="AC126" s="53">
        <v>728.92955692536384</v>
      </c>
      <c r="AD126" s="53">
        <v>156.81267679405755</v>
      </c>
      <c r="AE126" s="53">
        <v>-533.15263683718979</v>
      </c>
      <c r="AF126" s="53">
        <v>880.43843569106571</v>
      </c>
      <c r="AG126" s="53">
        <v>1306.0749594036879</v>
      </c>
      <c r="AH126" s="53">
        <v>-228.70528257246059</v>
      </c>
      <c r="AI126" s="53">
        <v>-295.66807400933698</v>
      </c>
      <c r="AJ126" s="53">
        <v>-658.77187610590261</v>
      </c>
      <c r="AK126" s="53">
        <v>356.66648488690311</v>
      </c>
      <c r="AL126" s="53">
        <v>270.15042022705927</v>
      </c>
      <c r="AM126" s="53">
        <v>-75.021631778146499</v>
      </c>
      <c r="AN126" s="53">
        <v>48.190375294753927</v>
      </c>
      <c r="AO126" s="53">
        <v>-395.10748308311071</v>
      </c>
      <c r="AP126" s="53">
        <v>591.97857340313601</v>
      </c>
      <c r="AQ126" s="53">
        <v>81.27728169185086</v>
      </c>
      <c r="AR126" s="53">
        <v>550.60438279019161</v>
      </c>
      <c r="AS126" s="53">
        <v>662.2052360653887</v>
      </c>
      <c r="AT126" s="53">
        <v>-119.85347915839859</v>
      </c>
      <c r="AU126" s="155">
        <f t="shared" si="90"/>
        <v>2851.0631725055518</v>
      </c>
      <c r="AV126" s="164"/>
      <c r="AW126" s="176">
        <v>-533.10802069857698</v>
      </c>
      <c r="AX126" s="53">
        <v>138.98831833688175</v>
      </c>
      <c r="AY126" s="53">
        <v>-144.63867340887572</v>
      </c>
      <c r="AZ126" s="53">
        <v>101.33549373661238</v>
      </c>
      <c r="BA126" s="53">
        <v>-822.82067817347979</v>
      </c>
      <c r="BB126" s="53">
        <v>23.636070357351159</v>
      </c>
      <c r="BC126" s="53">
        <v>-623.22007233969703</v>
      </c>
      <c r="BD126" s="53">
        <v>122.57340666741109</v>
      </c>
      <c r="BE126" s="53">
        <v>288.11955904954834</v>
      </c>
      <c r="BF126" s="53">
        <v>-260.18631757882537</v>
      </c>
      <c r="BG126" s="53">
        <v>-668.84168601546071</v>
      </c>
      <c r="BH126" s="53">
        <v>-92.251549463997947</v>
      </c>
      <c r="BI126" s="53">
        <v>-93.752491465834439</v>
      </c>
      <c r="BJ126" s="53">
        <v>495.28466794705878</v>
      </c>
      <c r="BK126" s="53">
        <v>919.83458945382426</v>
      </c>
      <c r="BL126" s="53">
        <v>727.70891416800634</v>
      </c>
      <c r="BM126" s="53">
        <v>-83.283009271582586</v>
      </c>
      <c r="BN126" s="53">
        <v>104.101836575774</v>
      </c>
      <c r="BO126" s="53">
        <v>425.95008523763522</v>
      </c>
      <c r="BP126" s="53">
        <v>314.26037136105992</v>
      </c>
      <c r="BQ126" s="53">
        <v>128.876129920106</v>
      </c>
      <c r="BR126" s="53">
        <v>-571.16403114671823</v>
      </c>
      <c r="BS126" s="155">
        <f t="shared" si="94"/>
        <v>-102.59708675177956</v>
      </c>
      <c r="BT126" s="164"/>
      <c r="BU126" s="176">
        <v>602.34529957859388</v>
      </c>
      <c r="BV126" s="53">
        <v>-48.498122235883287</v>
      </c>
      <c r="BW126" s="53">
        <v>3692.2358362603591</v>
      </c>
      <c r="BX126" s="53">
        <v>-664.83729627190144</v>
      </c>
      <c r="BY126" s="53">
        <v>272.73850065525073</v>
      </c>
      <c r="BZ126" s="53">
        <v>44.545815749816583</v>
      </c>
      <c r="CA126" s="53">
        <v>260.00975318327454</v>
      </c>
      <c r="CB126" s="53">
        <v>-1474.7843106904002</v>
      </c>
      <c r="CC126" s="53">
        <v>-1189.7934246744983</v>
      </c>
      <c r="CD126" s="53">
        <v>17.176948437405866</v>
      </c>
      <c r="CE126" s="53">
        <v>-344.91435721941326</v>
      </c>
      <c r="CF126" s="53">
        <v>244.03160551960696</v>
      </c>
      <c r="CG126" s="53">
        <v>661.40559714129756</v>
      </c>
      <c r="CH126" s="53">
        <v>-76.727297909318622</v>
      </c>
      <c r="CI126" s="53">
        <v>204.80613567103467</v>
      </c>
      <c r="CJ126" s="53">
        <v>106.16741028098264</v>
      </c>
      <c r="CK126" s="53">
        <v>24.905949436966797</v>
      </c>
      <c r="CL126" s="53">
        <v>-79.004847879329702</v>
      </c>
      <c r="CM126" s="53">
        <v>302.3485698634754</v>
      </c>
      <c r="CN126" s="53">
        <v>122.70920943553001</v>
      </c>
      <c r="CO126" s="155">
        <f t="shared" si="91"/>
        <v>2676.8669743328496</v>
      </c>
      <c r="CP126" s="164"/>
      <c r="CQ126" s="176">
        <v>-375.39720845290896</v>
      </c>
      <c r="CR126" s="53">
        <v>11.151383818253409</v>
      </c>
      <c r="CS126" s="53">
        <v>250.13948561106091</v>
      </c>
      <c r="CT126" s="53">
        <v>398.06231848067466</v>
      </c>
      <c r="CU126" s="53">
        <v>156.51318644951493</v>
      </c>
      <c r="CV126" s="53">
        <v>59.735714444256566</v>
      </c>
      <c r="CW126" s="53">
        <v>-20.182102295880497</v>
      </c>
      <c r="CX126" s="53">
        <v>-131.12871367650683</v>
      </c>
      <c r="CY126" s="53">
        <v>-35.135051163021828</v>
      </c>
      <c r="CZ126" s="53">
        <v>231.09446527928074</v>
      </c>
      <c r="DA126" s="53">
        <v>-300.17087837703946</v>
      </c>
      <c r="DB126" s="53">
        <v>351.11353481879098</v>
      </c>
      <c r="DC126" s="53">
        <v>249.57261814235466</v>
      </c>
      <c r="DD126" s="53">
        <v>-296.9483498189831</v>
      </c>
      <c r="DE126" s="53">
        <v>-269.11237251803288</v>
      </c>
      <c r="DF126" s="53">
        <v>173.29965182018262</v>
      </c>
      <c r="DG126" s="53">
        <v>295.86642033736109</v>
      </c>
      <c r="DH126" s="53">
        <v>327.09518581444001</v>
      </c>
      <c r="DI126" s="53">
        <v>269.91611451850201</v>
      </c>
      <c r="DJ126" s="53">
        <v>-636.10160660134306</v>
      </c>
      <c r="DK126" s="53">
        <v>471.83582372489269</v>
      </c>
      <c r="DL126" s="53">
        <v>52.97104764792789</v>
      </c>
      <c r="DM126" s="155">
        <f t="shared" si="92"/>
        <v>1234.1906680037766</v>
      </c>
      <c r="DN126" s="164"/>
      <c r="DO126" s="191">
        <v>155.87491856677525</v>
      </c>
      <c r="DP126" s="164">
        <v>-391.18931247963502</v>
      </c>
      <c r="DQ126" s="164">
        <v>-351.96384939213783</v>
      </c>
      <c r="DR126" s="164">
        <v>44.674832719343541</v>
      </c>
      <c r="DS126" s="164">
        <v>-393.3689496917562</v>
      </c>
      <c r="DT126" s="164">
        <v>63.563378322114588</v>
      </c>
      <c r="DU126" s="164">
        <v>604.24218647835744</v>
      </c>
      <c r="DV126" s="164">
        <v>904.50961525153139</v>
      </c>
      <c r="DW126" s="164">
        <v>-57.600667523613318</v>
      </c>
      <c r="DX126" s="164">
        <v>137.11385519162658</v>
      </c>
      <c r="DY126" s="164">
        <v>100.06837297681882</v>
      </c>
      <c r="DZ126" s="164">
        <v>-100.36460034625162</v>
      </c>
      <c r="EA126" s="164">
        <v>-72.744585929784691</v>
      </c>
      <c r="EB126" s="164">
        <v>-428.25797009318973</v>
      </c>
      <c r="EC126" s="164">
        <v>192.07333094473088</v>
      </c>
      <c r="ED126" s="164">
        <v>71.066174344675261</v>
      </c>
      <c r="EE126" s="164">
        <v>-212.06662525625427</v>
      </c>
      <c r="EF126" s="164">
        <v>271.51467759143816</v>
      </c>
      <c r="EG126" s="164">
        <v>-146.07658273082751</v>
      </c>
      <c r="EH126" s="164">
        <v>44.687184974768769</v>
      </c>
      <c r="EI126" s="164">
        <v>-3650.4420995757164</v>
      </c>
      <c r="EJ126" s="155">
        <v>-3214.6867156569861</v>
      </c>
      <c r="EK126" s="164"/>
      <c r="EL126" s="155">
        <f t="shared" si="93"/>
        <v>8746.0708396179034</v>
      </c>
    </row>
    <row r="127" spans="2:142" ht="15.75" thickBot="1">
      <c r="B127" s="54"/>
      <c r="C127" s="55" t="s">
        <v>101</v>
      </c>
      <c r="D127" s="56"/>
      <c r="E127" s="57">
        <v>-1934.4381730028203</v>
      </c>
      <c r="F127" s="57">
        <v>-3274.255830769504</v>
      </c>
      <c r="G127" s="57">
        <v>5582.6653146559456</v>
      </c>
      <c r="H127" s="57">
        <v>-2196.6689559647634</v>
      </c>
      <c r="I127" s="57">
        <v>-1258.4419675836039</v>
      </c>
      <c r="J127" s="57">
        <v>969.66813659531851</v>
      </c>
      <c r="K127" s="57">
        <v>3580.0231712556783</v>
      </c>
      <c r="L127" s="57">
        <v>3375.1796433658119</v>
      </c>
      <c r="M127" s="57">
        <v>1372.9707916748857</v>
      </c>
      <c r="N127" s="57">
        <v>2386.5644829074477</v>
      </c>
      <c r="O127" s="57">
        <v>2743.6714984669948</v>
      </c>
      <c r="P127" s="57">
        <v>361.56488327893004</v>
      </c>
      <c r="Q127" s="57">
        <v>-419.30971093508572</v>
      </c>
      <c r="R127" s="57">
        <v>-569.04795670356452</v>
      </c>
      <c r="S127" s="57">
        <v>2482.1444926855006</v>
      </c>
      <c r="T127" s="57">
        <v>-2023.4070105443079</v>
      </c>
      <c r="U127" s="57">
        <v>511.73307135147536</v>
      </c>
      <c r="V127" s="57">
        <v>-1244.3690000793692</v>
      </c>
      <c r="W127" s="57">
        <v>2153.1460854161642</v>
      </c>
      <c r="X127" s="57">
        <v>-1819.6316941922792</v>
      </c>
      <c r="Y127" s="149">
        <v>172.541902533957</v>
      </c>
      <c r="Z127" s="154">
        <f t="shared" si="89"/>
        <v>10952.303174412809</v>
      </c>
      <c r="AA127" s="163"/>
      <c r="AB127" s="175">
        <v>-196.58168129515639</v>
      </c>
      <c r="AC127" s="57">
        <v>1642.4799687313991</v>
      </c>
      <c r="AD127" s="57">
        <v>-117.93112015736908</v>
      </c>
      <c r="AE127" s="57">
        <v>-344.49591179244271</v>
      </c>
      <c r="AF127" s="57">
        <v>-100.87946264797552</v>
      </c>
      <c r="AG127" s="57">
        <v>200.85081320315999</v>
      </c>
      <c r="AH127" s="57">
        <v>735.61032650890047</v>
      </c>
      <c r="AI127" s="57">
        <v>1143.0702531539009</v>
      </c>
      <c r="AJ127" s="57">
        <v>-2323.3457618588232</v>
      </c>
      <c r="AK127" s="57">
        <v>-324.9167361275704</v>
      </c>
      <c r="AL127" s="57">
        <v>-527.27151657642571</v>
      </c>
      <c r="AM127" s="57">
        <v>-603.32960983879116</v>
      </c>
      <c r="AN127" s="57">
        <v>145.11326340564605</v>
      </c>
      <c r="AO127" s="57">
        <v>-387.38158879081521</v>
      </c>
      <c r="AP127" s="57">
        <v>1795.9182830923178</v>
      </c>
      <c r="AQ127" s="57">
        <v>-548.17962445367584</v>
      </c>
      <c r="AR127" s="57">
        <v>-48.869510133724702</v>
      </c>
      <c r="AS127" s="57">
        <v>-622.95721279686336</v>
      </c>
      <c r="AT127" s="57">
        <v>788.89173589223128</v>
      </c>
      <c r="AU127" s="154">
        <f t="shared" si="90"/>
        <v>305.7949075179223</v>
      </c>
      <c r="AV127" s="163"/>
      <c r="AW127" s="175">
        <v>915.18841785252255</v>
      </c>
      <c r="AX127" s="57">
        <v>647.47766592632627</v>
      </c>
      <c r="AY127" s="57">
        <v>1124.3709919079306</v>
      </c>
      <c r="AZ127" s="57">
        <v>172.63978123827098</v>
      </c>
      <c r="BA127" s="57">
        <v>1064.2758560399636</v>
      </c>
      <c r="BB127" s="57">
        <v>354.46246079725074</v>
      </c>
      <c r="BC127" s="57">
        <v>20.169124371110115</v>
      </c>
      <c r="BD127" s="57">
        <v>-1317.0181596349942</v>
      </c>
      <c r="BE127" s="57">
        <v>-114.07635685162248</v>
      </c>
      <c r="BF127" s="57">
        <v>244.88821505517956</v>
      </c>
      <c r="BG127" s="57">
        <v>-1162.4836974706682</v>
      </c>
      <c r="BH127" s="57">
        <v>-2063.6399266200247</v>
      </c>
      <c r="BI127" s="57">
        <v>-5955.5777071471739</v>
      </c>
      <c r="BJ127" s="57">
        <v>-4820.2899138555795</v>
      </c>
      <c r="BK127" s="57">
        <v>-1824.3171588455095</v>
      </c>
      <c r="BL127" s="57">
        <v>-3437.0226634186724</v>
      </c>
      <c r="BM127" s="57">
        <v>-963.17791001358455</v>
      </c>
      <c r="BN127" s="57">
        <v>477.13889353446541</v>
      </c>
      <c r="BO127" s="57">
        <v>-16482.264760331029</v>
      </c>
      <c r="BP127" s="57">
        <v>1455.2487006996105</v>
      </c>
      <c r="BQ127" s="57">
        <v>3428.6717839999219</v>
      </c>
      <c r="BR127" s="57">
        <v>-585.0236080227711</v>
      </c>
      <c r="BS127" s="154">
        <f t="shared" si="94"/>
        <v>-28820.359970789072</v>
      </c>
      <c r="BT127" s="163"/>
      <c r="BU127" s="175">
        <v>-2543.1348955039443</v>
      </c>
      <c r="BV127" s="57">
        <v>-9306.7196970571531</v>
      </c>
      <c r="BW127" s="57">
        <v>-2518.4057599894459</v>
      </c>
      <c r="BX127" s="57">
        <v>-2786.2516062487171</v>
      </c>
      <c r="BY127" s="57">
        <v>-313.43592906463317</v>
      </c>
      <c r="BZ127" s="57">
        <v>960.85253977816569</v>
      </c>
      <c r="CA127" s="57">
        <v>-5955.2064757704957</v>
      </c>
      <c r="CB127" s="57">
        <v>689.29255493278038</v>
      </c>
      <c r="CC127" s="57">
        <v>-818.74240247814305</v>
      </c>
      <c r="CD127" s="57">
        <v>-9539.0352239960375</v>
      </c>
      <c r="CE127" s="57">
        <v>143.18485501813592</v>
      </c>
      <c r="CF127" s="57">
        <v>-4874.2699663542608</v>
      </c>
      <c r="CG127" s="57">
        <v>-671.90108033522108</v>
      </c>
      <c r="CH127" s="57">
        <v>-654.24107140795297</v>
      </c>
      <c r="CI127" s="57">
        <v>-1809.6383621105006</v>
      </c>
      <c r="CJ127" s="57">
        <v>-3895.0211406283133</v>
      </c>
      <c r="CK127" s="57">
        <v>-7813.1181927105026</v>
      </c>
      <c r="CL127" s="57">
        <v>1524.8055107287548</v>
      </c>
      <c r="CM127" s="57">
        <v>247.99689915704369</v>
      </c>
      <c r="CN127" s="57">
        <v>987.82862250196104</v>
      </c>
      <c r="CO127" s="154">
        <f>SUM(BU127:CN127)</f>
        <v>-48945.160821538469</v>
      </c>
      <c r="CP127" s="163"/>
      <c r="CQ127" s="175">
        <v>378.27202921993216</v>
      </c>
      <c r="CR127" s="57">
        <v>122.63674899411396</v>
      </c>
      <c r="CS127" s="57">
        <v>185.59600427075677</v>
      </c>
      <c r="CT127" s="57">
        <v>1522.7999499690072</v>
      </c>
      <c r="CU127" s="57">
        <v>139.44250619237948</v>
      </c>
      <c r="CV127" s="57">
        <v>-1462.9962105214902</v>
      </c>
      <c r="CW127" s="57">
        <v>1104.1753435816559</v>
      </c>
      <c r="CX127" s="57">
        <v>243.16211846633647</v>
      </c>
      <c r="CY127" s="57">
        <v>-1801.856339560225</v>
      </c>
      <c r="CZ127" s="57">
        <v>-1459.8560837569089</v>
      </c>
      <c r="DA127" s="57">
        <v>-113.46929751649219</v>
      </c>
      <c r="DB127" s="57">
        <v>1479.8194151446414</v>
      </c>
      <c r="DC127" s="57">
        <v>2765.1218375155631</v>
      </c>
      <c r="DD127" s="57">
        <v>7892.3686105036413</v>
      </c>
      <c r="DE127" s="57">
        <v>5432.8819857478702</v>
      </c>
      <c r="DF127" s="57">
        <v>859.18637721840128</v>
      </c>
      <c r="DG127" s="57">
        <v>-1595.1493390158876</v>
      </c>
      <c r="DH127" s="57">
        <v>-57.542638522607376</v>
      </c>
      <c r="DI127" s="57">
        <v>382.63481237274789</v>
      </c>
      <c r="DJ127" s="57">
        <v>-1377.5525631244093</v>
      </c>
      <c r="DK127" s="57">
        <v>-1513.7250954248484</v>
      </c>
      <c r="DL127" s="57">
        <v>532.98698516681532</v>
      </c>
      <c r="DM127" s="154">
        <f t="shared" si="92"/>
        <v>13658.937156920996</v>
      </c>
      <c r="DN127" s="163"/>
      <c r="DO127" s="190">
        <f>562.305811074919-510</f>
        <v>52.305811074919006</v>
      </c>
      <c r="DP127" s="163">
        <v>1701.3344955287569</v>
      </c>
      <c r="DQ127" s="163">
        <v>1546.6050016455947</v>
      </c>
      <c r="DR127" s="163">
        <v>843.98420330297097</v>
      </c>
      <c r="DS127" s="163">
        <v>-356.0051028126864</v>
      </c>
      <c r="DT127" s="163">
        <v>955.90078675780921</v>
      </c>
      <c r="DU127" s="163">
        <v>560.8795853643386</v>
      </c>
      <c r="DV127" s="163">
        <v>-1881.5990464508479</v>
      </c>
      <c r="DW127" s="163">
        <v>-355.57786625944755</v>
      </c>
      <c r="DX127" s="163">
        <v>1467.3714591056203</v>
      </c>
      <c r="DY127" s="163">
        <v>413.30627624840957</v>
      </c>
      <c r="DZ127" s="163">
        <v>578.60382736825852</v>
      </c>
      <c r="EA127" s="163">
        <v>482.00933128904029</v>
      </c>
      <c r="EB127" s="163">
        <v>2975.4262978427801</v>
      </c>
      <c r="EC127" s="163">
        <v>-9.7672562030226118E-2</v>
      </c>
      <c r="ED127" s="163">
        <v>2282.7540322803211</v>
      </c>
      <c r="EE127" s="163">
        <v>7344.5883038409502</v>
      </c>
      <c r="EF127" s="163">
        <v>413.53937259234715</v>
      </c>
      <c r="EG127" s="163">
        <v>-18.576727939990718</v>
      </c>
      <c r="EH127" s="163">
        <v>-40.799585637087347</v>
      </c>
      <c r="EI127" s="163">
        <v>11656.047739992737</v>
      </c>
      <c r="EJ127" s="154">
        <v>27637.875253160099</v>
      </c>
      <c r="EK127" s="163"/>
      <c r="EL127" s="154">
        <f t="shared" si="93"/>
        <v>-25210.610300315719</v>
      </c>
    </row>
    <row r="128" spans="2:142" ht="15.75" thickBot="1">
      <c r="B128" s="21"/>
      <c r="C128" s="96"/>
      <c r="D128" s="22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  <c r="AL128" s="23"/>
      <c r="AM128" s="23"/>
      <c r="AN128" s="23"/>
      <c r="AO128" s="23"/>
      <c r="AP128" s="23"/>
      <c r="AQ128" s="23"/>
      <c r="AR128" s="23"/>
      <c r="AS128" s="23"/>
      <c r="AT128" s="23"/>
      <c r="AU128" s="23"/>
      <c r="AV128" s="23"/>
      <c r="AW128" s="23"/>
      <c r="AX128" s="23"/>
      <c r="AY128" s="23"/>
      <c r="AZ128" s="23"/>
      <c r="BA128" s="23"/>
      <c r="BB128" s="23"/>
      <c r="BC128" s="23"/>
      <c r="BD128" s="23"/>
      <c r="BE128" s="23"/>
      <c r="BF128" s="23"/>
      <c r="BG128" s="23"/>
      <c r="BH128" s="23"/>
      <c r="BI128" s="23"/>
      <c r="BJ128" s="23"/>
      <c r="BK128" s="23"/>
      <c r="BL128" s="23"/>
      <c r="BM128" s="23"/>
      <c r="BN128" s="23"/>
      <c r="BO128" s="23"/>
      <c r="BP128" s="23"/>
      <c r="BQ128" s="23"/>
      <c r="BR128" s="23"/>
      <c r="BS128" s="23"/>
      <c r="BT128" s="23"/>
      <c r="BU128" s="23"/>
      <c r="BV128" s="23"/>
      <c r="BW128" s="23"/>
      <c r="BX128" s="23"/>
      <c r="BY128" s="23"/>
      <c r="BZ128" s="23"/>
      <c r="CA128" s="23"/>
      <c r="CB128" s="23"/>
      <c r="CC128" s="23"/>
      <c r="CD128" s="23"/>
      <c r="CE128" s="23"/>
      <c r="CF128" s="23"/>
      <c r="CG128" s="23"/>
      <c r="CH128" s="23"/>
      <c r="CI128" s="23"/>
      <c r="CJ128" s="23"/>
      <c r="CK128" s="23"/>
      <c r="CL128" s="23"/>
      <c r="CM128" s="23"/>
      <c r="CN128" s="23"/>
      <c r="CO128" s="23"/>
      <c r="CP128" s="23"/>
      <c r="CQ128" s="23"/>
      <c r="CR128" s="23"/>
      <c r="CS128" s="23"/>
      <c r="CT128" s="23"/>
      <c r="CU128" s="23"/>
      <c r="CV128" s="23"/>
      <c r="CW128" s="23"/>
      <c r="CX128" s="23"/>
      <c r="CY128" s="23"/>
      <c r="CZ128" s="23"/>
      <c r="DA128" s="23"/>
      <c r="DB128" s="23"/>
      <c r="DC128" s="23"/>
      <c r="DD128" s="23"/>
      <c r="DE128" s="23"/>
      <c r="DF128" s="23"/>
      <c r="DG128" s="23"/>
      <c r="DH128" s="23"/>
      <c r="DI128" s="23"/>
      <c r="DJ128" s="23"/>
      <c r="DK128" s="23"/>
      <c r="DL128" s="23"/>
      <c r="DM128" s="23"/>
      <c r="DN128" s="23"/>
      <c r="DO128" s="23"/>
      <c r="DP128" s="23"/>
      <c r="DQ128" s="23"/>
      <c r="DR128" s="23"/>
      <c r="DS128" s="23"/>
      <c r="DT128" s="23"/>
      <c r="DU128" s="23"/>
      <c r="DV128" s="23"/>
      <c r="DW128" s="23"/>
      <c r="DX128" s="23"/>
      <c r="DY128" s="23"/>
      <c r="DZ128" s="23"/>
      <c r="EA128" s="23"/>
      <c r="EB128" s="23"/>
      <c r="EC128" s="23"/>
      <c r="ED128" s="23"/>
      <c r="EE128" s="23"/>
      <c r="EF128" s="23"/>
      <c r="EG128" s="23"/>
      <c r="EH128" s="23"/>
      <c r="EI128" s="23"/>
      <c r="EJ128" s="23"/>
      <c r="EK128" s="23"/>
      <c r="EL128" s="23"/>
    </row>
    <row r="129" spans="2:142" ht="15.75" thickBot="1">
      <c r="B129" s="99"/>
      <c r="C129" s="100" t="s">
        <v>4</v>
      </c>
      <c r="D129" s="101"/>
      <c r="E129" s="89"/>
      <c r="F129" s="89"/>
      <c r="G129" s="89"/>
      <c r="H129" s="89"/>
      <c r="I129" s="89"/>
      <c r="J129" s="89"/>
      <c r="K129" s="89"/>
      <c r="L129" s="89"/>
      <c r="M129" s="89"/>
      <c r="N129" s="89"/>
      <c r="O129" s="89"/>
      <c r="P129" s="89"/>
      <c r="Q129" s="89"/>
      <c r="R129" s="89"/>
      <c r="S129" s="89"/>
      <c r="T129" s="89"/>
      <c r="U129" s="89"/>
      <c r="V129" s="89"/>
      <c r="W129" s="89"/>
      <c r="X129" s="89"/>
      <c r="Y129" s="89"/>
      <c r="Z129" s="89"/>
      <c r="AA129" s="89"/>
      <c r="AB129" s="89"/>
      <c r="AC129" s="89"/>
      <c r="AD129" s="89"/>
      <c r="AE129" s="89"/>
      <c r="AF129" s="89"/>
      <c r="AG129" s="89"/>
      <c r="AH129" s="89"/>
      <c r="AI129" s="89"/>
      <c r="AJ129" s="89"/>
      <c r="AK129" s="89"/>
      <c r="AL129" s="89"/>
      <c r="AM129" s="89"/>
      <c r="AN129" s="89"/>
      <c r="AO129" s="89"/>
      <c r="AP129" s="89"/>
      <c r="AQ129" s="89"/>
      <c r="AR129" s="89"/>
      <c r="AS129" s="89"/>
      <c r="AT129" s="89"/>
      <c r="AU129" s="89"/>
      <c r="AV129" s="89"/>
      <c r="AW129" s="89"/>
      <c r="AX129" s="89"/>
      <c r="AY129" s="89"/>
      <c r="AZ129" s="89"/>
      <c r="BA129" s="89"/>
      <c r="BB129" s="89"/>
      <c r="BC129" s="89"/>
      <c r="BD129" s="89"/>
      <c r="BE129" s="89"/>
      <c r="BF129" s="89"/>
      <c r="BG129" s="89"/>
      <c r="BH129" s="89"/>
      <c r="BI129" s="89"/>
      <c r="BJ129" s="89"/>
      <c r="BK129" s="89"/>
      <c r="BL129" s="89"/>
      <c r="BM129" s="89"/>
      <c r="BN129" s="89"/>
      <c r="BO129" s="89"/>
      <c r="BP129" s="89"/>
      <c r="BQ129" s="89"/>
      <c r="BR129" s="89"/>
      <c r="BS129" s="89"/>
      <c r="BT129" s="89"/>
      <c r="BU129" s="89"/>
      <c r="BV129" s="89"/>
      <c r="BW129" s="89"/>
      <c r="BX129" s="89"/>
      <c r="BY129" s="89"/>
      <c r="BZ129" s="89"/>
      <c r="CA129" s="89"/>
      <c r="CB129" s="89"/>
      <c r="CC129" s="89"/>
      <c r="CD129" s="89"/>
      <c r="CE129" s="89"/>
      <c r="CF129" s="89"/>
      <c r="CG129" s="89"/>
      <c r="CH129" s="89"/>
      <c r="CI129" s="89"/>
      <c r="CJ129" s="89"/>
      <c r="CK129" s="89"/>
      <c r="CL129" s="89"/>
      <c r="CM129" s="89"/>
      <c r="CN129" s="89"/>
      <c r="CO129" s="89"/>
      <c r="CP129" s="89"/>
      <c r="CQ129" s="89"/>
      <c r="CR129" s="89"/>
      <c r="CS129" s="89"/>
      <c r="CT129" s="89"/>
      <c r="CU129" s="89"/>
      <c r="CV129" s="89"/>
      <c r="CW129" s="89"/>
      <c r="CX129" s="89"/>
      <c r="CY129" s="89"/>
      <c r="CZ129" s="89"/>
      <c r="DA129" s="89"/>
      <c r="DB129" s="89"/>
      <c r="DC129" s="89"/>
      <c r="DD129" s="89"/>
      <c r="DE129" s="89"/>
      <c r="DF129" s="89"/>
      <c r="DG129" s="89"/>
      <c r="DH129" s="89"/>
      <c r="DI129" s="89"/>
      <c r="DJ129" s="89"/>
      <c r="DK129" s="89"/>
      <c r="DL129" s="89"/>
      <c r="DM129" s="89"/>
      <c r="DN129" s="89"/>
      <c r="DO129" s="89"/>
      <c r="DP129" s="89"/>
      <c r="DQ129" s="89"/>
      <c r="DR129" s="89"/>
      <c r="DS129" s="89"/>
      <c r="DT129" s="89"/>
      <c r="DU129" s="89"/>
      <c r="DV129" s="89"/>
      <c r="DW129" s="89"/>
      <c r="DX129" s="89"/>
      <c r="DY129" s="89"/>
      <c r="DZ129" s="89"/>
      <c r="EA129" s="89"/>
      <c r="EB129" s="89"/>
      <c r="EC129" s="89"/>
      <c r="ED129" s="89"/>
      <c r="EE129" s="89"/>
      <c r="EF129" s="89"/>
      <c r="EG129" s="89"/>
      <c r="EH129" s="89"/>
      <c r="EI129" s="89"/>
      <c r="EJ129" s="89"/>
      <c r="EK129" s="89"/>
      <c r="EL129" s="89"/>
    </row>
    <row r="130" spans="2:142" ht="15.75" thickBot="1">
      <c r="B130" s="11"/>
      <c r="C130" s="12"/>
      <c r="D130" s="102"/>
      <c r="E130" s="114">
        <f t="shared" ref="E130:Z130" si="100">E5</f>
        <v>36893</v>
      </c>
      <c r="F130" s="114">
        <f t="shared" si="100"/>
        <v>36894</v>
      </c>
      <c r="G130" s="114">
        <f t="shared" si="100"/>
        <v>36895</v>
      </c>
      <c r="H130" s="114">
        <f t="shared" si="100"/>
        <v>36896</v>
      </c>
      <c r="I130" s="114">
        <f t="shared" si="100"/>
        <v>36899</v>
      </c>
      <c r="J130" s="114">
        <f t="shared" si="100"/>
        <v>36900</v>
      </c>
      <c r="K130" s="114">
        <f t="shared" si="100"/>
        <v>36901</v>
      </c>
      <c r="L130" s="114">
        <f t="shared" si="100"/>
        <v>36902</v>
      </c>
      <c r="M130" s="114">
        <f t="shared" si="100"/>
        <v>36903</v>
      </c>
      <c r="N130" s="114">
        <f t="shared" si="100"/>
        <v>36907</v>
      </c>
      <c r="O130" s="114">
        <f t="shared" si="100"/>
        <v>36908</v>
      </c>
      <c r="P130" s="114">
        <f t="shared" si="100"/>
        <v>36909</v>
      </c>
      <c r="Q130" s="114">
        <f t="shared" si="100"/>
        <v>36910</v>
      </c>
      <c r="R130" s="114">
        <f t="shared" si="100"/>
        <v>36913</v>
      </c>
      <c r="S130" s="114">
        <f t="shared" si="100"/>
        <v>36914</v>
      </c>
      <c r="T130" s="114">
        <f t="shared" si="100"/>
        <v>36915</v>
      </c>
      <c r="U130" s="114">
        <f t="shared" si="100"/>
        <v>36916</v>
      </c>
      <c r="V130" s="114">
        <f t="shared" si="100"/>
        <v>36917</v>
      </c>
      <c r="W130" s="114">
        <f t="shared" si="100"/>
        <v>36920</v>
      </c>
      <c r="X130" s="114">
        <f t="shared" si="100"/>
        <v>36921</v>
      </c>
      <c r="Y130" s="115">
        <f t="shared" si="100"/>
        <v>36922</v>
      </c>
      <c r="Z130" s="140" t="str">
        <f t="shared" si="100"/>
        <v>Jan MTD</v>
      </c>
      <c r="AA130" s="144"/>
      <c r="AB130" s="168">
        <f t="shared" ref="AB130:AU130" si="101">AB5</f>
        <v>36923</v>
      </c>
      <c r="AC130" s="114">
        <f t="shared" si="101"/>
        <v>36924</v>
      </c>
      <c r="AD130" s="114">
        <f t="shared" si="101"/>
        <v>36927</v>
      </c>
      <c r="AE130" s="114">
        <f t="shared" si="101"/>
        <v>36928</v>
      </c>
      <c r="AF130" s="114">
        <f t="shared" si="101"/>
        <v>36929</v>
      </c>
      <c r="AG130" s="114">
        <f t="shared" si="101"/>
        <v>36930</v>
      </c>
      <c r="AH130" s="114">
        <f t="shared" si="101"/>
        <v>36931</v>
      </c>
      <c r="AI130" s="114">
        <f t="shared" si="101"/>
        <v>36934</v>
      </c>
      <c r="AJ130" s="114">
        <f t="shared" si="101"/>
        <v>36935</v>
      </c>
      <c r="AK130" s="114">
        <f t="shared" si="101"/>
        <v>36936</v>
      </c>
      <c r="AL130" s="114">
        <f t="shared" si="101"/>
        <v>36937</v>
      </c>
      <c r="AM130" s="114">
        <f t="shared" si="101"/>
        <v>36938</v>
      </c>
      <c r="AN130" s="114">
        <f t="shared" si="101"/>
        <v>36942</v>
      </c>
      <c r="AO130" s="114">
        <f t="shared" si="101"/>
        <v>36943</v>
      </c>
      <c r="AP130" s="114">
        <f t="shared" si="101"/>
        <v>36944</v>
      </c>
      <c r="AQ130" s="114">
        <f t="shared" si="101"/>
        <v>36945</v>
      </c>
      <c r="AR130" s="114">
        <f t="shared" si="101"/>
        <v>36948</v>
      </c>
      <c r="AS130" s="114">
        <f t="shared" si="101"/>
        <v>36949</v>
      </c>
      <c r="AT130" s="114">
        <f t="shared" si="101"/>
        <v>36950</v>
      </c>
      <c r="AU130" s="140" t="str">
        <f t="shared" si="101"/>
        <v>Feb MTD</v>
      </c>
      <c r="AV130" s="144"/>
      <c r="AW130" s="168">
        <f t="shared" ref="AW130:BD130" si="102">AW5</f>
        <v>36951</v>
      </c>
      <c r="AX130" s="114">
        <f t="shared" si="102"/>
        <v>36952</v>
      </c>
      <c r="AY130" s="114">
        <f t="shared" si="102"/>
        <v>36955</v>
      </c>
      <c r="AZ130" s="114">
        <f t="shared" si="102"/>
        <v>36956</v>
      </c>
      <c r="BA130" s="114">
        <f t="shared" si="102"/>
        <v>36957</v>
      </c>
      <c r="BB130" s="114">
        <f t="shared" si="102"/>
        <v>36958</v>
      </c>
      <c r="BC130" s="114">
        <f t="shared" si="102"/>
        <v>36959</v>
      </c>
      <c r="BD130" s="114">
        <f t="shared" si="102"/>
        <v>36962</v>
      </c>
      <c r="BE130" s="114">
        <f t="shared" ref="BE130:CX130" si="103">BE5</f>
        <v>36963</v>
      </c>
      <c r="BF130" s="114">
        <f>BF5</f>
        <v>36964</v>
      </c>
      <c r="BG130" s="114">
        <f>BG5</f>
        <v>36965</v>
      </c>
      <c r="BH130" s="114">
        <f t="shared" si="103"/>
        <v>36966</v>
      </c>
      <c r="BI130" s="114">
        <f>BI5</f>
        <v>36969</v>
      </c>
      <c r="BJ130" s="114">
        <f>BJ5</f>
        <v>36970</v>
      </c>
      <c r="BK130" s="114">
        <f t="shared" si="103"/>
        <v>36971</v>
      </c>
      <c r="BL130" s="114">
        <f t="shared" si="103"/>
        <v>36972</v>
      </c>
      <c r="BM130" s="114">
        <f t="shared" si="103"/>
        <v>36973</v>
      </c>
      <c r="BN130" s="114">
        <f t="shared" si="103"/>
        <v>36976</v>
      </c>
      <c r="BO130" s="114">
        <f t="shared" si="103"/>
        <v>36977</v>
      </c>
      <c r="BP130" s="114">
        <f t="shared" si="103"/>
        <v>36978</v>
      </c>
      <c r="BQ130" s="114">
        <f t="shared" si="103"/>
        <v>36979</v>
      </c>
      <c r="BR130" s="114">
        <f t="shared" si="103"/>
        <v>36980</v>
      </c>
      <c r="BS130" s="140" t="str">
        <f t="shared" si="103"/>
        <v>Mar MTD</v>
      </c>
      <c r="BT130" s="144"/>
      <c r="BU130" s="168">
        <f t="shared" si="103"/>
        <v>36983</v>
      </c>
      <c r="BV130" s="114">
        <f t="shared" si="103"/>
        <v>36984</v>
      </c>
      <c r="BW130" s="114">
        <f t="shared" si="103"/>
        <v>36985</v>
      </c>
      <c r="BX130" s="114">
        <f t="shared" si="103"/>
        <v>36986</v>
      </c>
      <c r="BY130" s="114">
        <f t="shared" si="103"/>
        <v>36987</v>
      </c>
      <c r="BZ130" s="114">
        <f t="shared" si="103"/>
        <v>36990</v>
      </c>
      <c r="CA130" s="114">
        <f>CA5</f>
        <v>36991</v>
      </c>
      <c r="CB130" s="114">
        <f>CB5</f>
        <v>36992</v>
      </c>
      <c r="CC130" s="114">
        <f>CC5</f>
        <v>36993</v>
      </c>
      <c r="CD130" s="114">
        <f t="shared" si="103"/>
        <v>36997</v>
      </c>
      <c r="CE130" s="114">
        <f t="shared" si="103"/>
        <v>36998</v>
      </c>
      <c r="CF130" s="114">
        <f t="shared" si="103"/>
        <v>36999</v>
      </c>
      <c r="CG130" s="114">
        <f t="shared" si="103"/>
        <v>37000</v>
      </c>
      <c r="CH130" s="114">
        <f t="shared" si="103"/>
        <v>37001</v>
      </c>
      <c r="CI130" s="114">
        <f t="shared" si="103"/>
        <v>37004</v>
      </c>
      <c r="CJ130" s="114">
        <f t="shared" si="103"/>
        <v>37005</v>
      </c>
      <c r="CK130" s="114">
        <f t="shared" si="103"/>
        <v>37006</v>
      </c>
      <c r="CL130" s="114">
        <f t="shared" si="103"/>
        <v>37007</v>
      </c>
      <c r="CM130" s="114">
        <f t="shared" si="103"/>
        <v>37008</v>
      </c>
      <c r="CN130" s="114">
        <f t="shared" si="103"/>
        <v>37011</v>
      </c>
      <c r="CO130" s="140" t="str">
        <f t="shared" si="103"/>
        <v>Apr MTD</v>
      </c>
      <c r="CP130" s="144"/>
      <c r="CQ130" s="168">
        <f t="shared" si="103"/>
        <v>37012</v>
      </c>
      <c r="CR130" s="114">
        <f t="shared" si="103"/>
        <v>37013</v>
      </c>
      <c r="CS130" s="114">
        <f t="shared" si="103"/>
        <v>37014</v>
      </c>
      <c r="CT130" s="114">
        <f t="shared" si="103"/>
        <v>37015</v>
      </c>
      <c r="CU130" s="114">
        <f t="shared" si="103"/>
        <v>37018</v>
      </c>
      <c r="CV130" s="114">
        <f t="shared" si="103"/>
        <v>37019</v>
      </c>
      <c r="CW130" s="114">
        <f t="shared" si="103"/>
        <v>37020</v>
      </c>
      <c r="CX130" s="114">
        <f t="shared" si="103"/>
        <v>37021</v>
      </c>
      <c r="CY130" s="114">
        <f t="shared" ref="CY130:DL130" si="104">CY5</f>
        <v>37022</v>
      </c>
      <c r="CZ130" s="114">
        <f t="shared" si="104"/>
        <v>37025</v>
      </c>
      <c r="DA130" s="114">
        <f t="shared" si="104"/>
        <v>37026</v>
      </c>
      <c r="DB130" s="114">
        <f t="shared" si="104"/>
        <v>37027</v>
      </c>
      <c r="DC130" s="114">
        <f t="shared" si="104"/>
        <v>37028</v>
      </c>
      <c r="DD130" s="114">
        <f t="shared" si="104"/>
        <v>37029</v>
      </c>
      <c r="DE130" s="114">
        <f t="shared" si="104"/>
        <v>37032</v>
      </c>
      <c r="DF130" s="114">
        <f t="shared" si="104"/>
        <v>37033</v>
      </c>
      <c r="DG130" s="114">
        <f t="shared" si="104"/>
        <v>37034</v>
      </c>
      <c r="DH130" s="114">
        <f t="shared" si="104"/>
        <v>37035</v>
      </c>
      <c r="DI130" s="114">
        <f t="shared" si="104"/>
        <v>37036</v>
      </c>
      <c r="DJ130" s="114">
        <f t="shared" si="104"/>
        <v>37040</v>
      </c>
      <c r="DK130" s="114">
        <f t="shared" si="104"/>
        <v>37041</v>
      </c>
      <c r="DL130" s="114">
        <f t="shared" si="104"/>
        <v>37042</v>
      </c>
      <c r="DM130" s="140" t="str">
        <f>DM5</f>
        <v>May MTD</v>
      </c>
      <c r="DN130" s="144"/>
      <c r="DO130" s="168">
        <f t="shared" ref="DO130:EJ130" si="105">DO5</f>
        <v>37043</v>
      </c>
      <c r="DP130" s="114">
        <f t="shared" si="105"/>
        <v>37046</v>
      </c>
      <c r="DQ130" s="114">
        <f t="shared" si="105"/>
        <v>37047</v>
      </c>
      <c r="DR130" s="114">
        <f t="shared" si="105"/>
        <v>37048</v>
      </c>
      <c r="DS130" s="114">
        <f t="shared" si="105"/>
        <v>37049</v>
      </c>
      <c r="DT130" s="114">
        <f t="shared" si="105"/>
        <v>37050</v>
      </c>
      <c r="DU130" s="114">
        <f t="shared" si="105"/>
        <v>37053</v>
      </c>
      <c r="DV130" s="114">
        <f t="shared" si="105"/>
        <v>37054</v>
      </c>
      <c r="DW130" s="114">
        <f t="shared" si="105"/>
        <v>37055</v>
      </c>
      <c r="DX130" s="114">
        <f t="shared" si="105"/>
        <v>37056</v>
      </c>
      <c r="DY130" s="114">
        <f t="shared" si="105"/>
        <v>37057</v>
      </c>
      <c r="DZ130" s="114">
        <f t="shared" si="105"/>
        <v>37060</v>
      </c>
      <c r="EA130" s="114">
        <f t="shared" si="105"/>
        <v>37061</v>
      </c>
      <c r="EB130" s="114">
        <f t="shared" si="105"/>
        <v>37062</v>
      </c>
      <c r="EC130" s="114">
        <f t="shared" si="105"/>
        <v>37063</v>
      </c>
      <c r="ED130" s="114">
        <f t="shared" si="105"/>
        <v>37064</v>
      </c>
      <c r="EE130" s="114">
        <f t="shared" si="105"/>
        <v>37067</v>
      </c>
      <c r="EF130" s="114">
        <f t="shared" si="105"/>
        <v>37068</v>
      </c>
      <c r="EG130" s="114">
        <f t="shared" si="105"/>
        <v>37069</v>
      </c>
      <c r="EH130" s="114">
        <f t="shared" si="105"/>
        <v>37070</v>
      </c>
      <c r="EI130" s="115">
        <f t="shared" si="105"/>
        <v>37071</v>
      </c>
      <c r="EJ130" s="140" t="str">
        <f t="shared" si="105"/>
        <v>Jun MTD</v>
      </c>
      <c r="EK130" s="144"/>
      <c r="EL130" s="140" t="str">
        <f>EL5</f>
        <v>YTD</v>
      </c>
    </row>
    <row r="131" spans="2:142" ht="15.75" thickBot="1">
      <c r="B131" s="103" t="s">
        <v>3</v>
      </c>
      <c r="C131" s="18" t="s">
        <v>128</v>
      </c>
      <c r="D131" s="104"/>
      <c r="E131" s="125"/>
      <c r="F131" s="125"/>
      <c r="G131" s="125"/>
      <c r="H131" s="125"/>
      <c r="I131" s="125"/>
      <c r="J131" s="125"/>
      <c r="K131" s="125"/>
      <c r="L131" s="125"/>
      <c r="M131" s="125"/>
      <c r="N131" s="125"/>
      <c r="O131" s="125"/>
      <c r="P131" s="125"/>
      <c r="Q131" s="125"/>
      <c r="R131" s="125"/>
      <c r="S131" s="125"/>
      <c r="T131" s="125"/>
      <c r="U131" s="125"/>
      <c r="V131" s="125"/>
      <c r="W131" s="125"/>
      <c r="X131" s="125"/>
      <c r="Y131" s="160"/>
      <c r="Z131" s="161">
        <f>SUM(E131:Y131)</f>
        <v>0</v>
      </c>
      <c r="AA131" s="167"/>
      <c r="AB131" s="183"/>
      <c r="AC131" s="125"/>
      <c r="AD131" s="125"/>
      <c r="AE131" s="125"/>
      <c r="AF131" s="125">
        <v>96.057859515293757</v>
      </c>
      <c r="AG131" s="125">
        <v>1.0124334250247724E-3</v>
      </c>
      <c r="AH131" s="125">
        <v>5.0129728219380177E-3</v>
      </c>
      <c r="AI131" s="125">
        <v>2.7009895709470631E-2</v>
      </c>
      <c r="AJ131" s="125">
        <v>-3.4891619273835772E-6</v>
      </c>
      <c r="AK131" s="125">
        <v>-2.000344245956626E-3</v>
      </c>
      <c r="AL131" s="125">
        <v>-9.9368687921375098E-4</v>
      </c>
      <c r="AM131" s="125">
        <v>1.0057714188513867E-3</v>
      </c>
      <c r="AN131" s="125">
        <v>0</v>
      </c>
      <c r="AO131" s="125">
        <v>0</v>
      </c>
      <c r="AP131" s="125">
        <v>-35.183996326973784</v>
      </c>
      <c r="AQ131" s="125">
        <v>-4.6994295510372597E-2</v>
      </c>
      <c r="AR131" s="125">
        <v>30.330004906217688</v>
      </c>
      <c r="AS131" s="125">
        <v>1.5042726088765335E-5</v>
      </c>
      <c r="AT131" s="125">
        <v>-1.9550017299702063E-3</v>
      </c>
      <c r="AU131" s="161">
        <f>SUM(AB131:AT131)</f>
        <v>91.1859773931116</v>
      </c>
      <c r="AV131" s="167"/>
      <c r="AW131" s="183">
        <v>64.515000000000001</v>
      </c>
      <c r="AX131" s="125">
        <v>-6.4790000000000001</v>
      </c>
      <c r="AY131" s="125">
        <v>2.8210000000000002</v>
      </c>
      <c r="AZ131" s="125">
        <v>-1.839</v>
      </c>
      <c r="BA131" s="125">
        <v>-8.9860000000000007</v>
      </c>
      <c r="BB131" s="125">
        <v>-6.6999999999999837E-2</v>
      </c>
      <c r="BC131" s="125">
        <v>2.198</v>
      </c>
      <c r="BD131" s="125">
        <v>-0.505</v>
      </c>
      <c r="BE131" s="125">
        <v>0.75300000000000011</v>
      </c>
      <c r="BF131" s="125">
        <v>-0.25</v>
      </c>
      <c r="BG131" s="125">
        <v>0.51500000000000001</v>
      </c>
      <c r="BH131" s="125">
        <v>-0.68700000000000006</v>
      </c>
      <c r="BI131" s="125">
        <v>9.199999999999986E-2</v>
      </c>
      <c r="BJ131" s="125">
        <v>-0.76</v>
      </c>
      <c r="BK131" s="125">
        <v>0.80820999999999921</v>
      </c>
      <c r="BL131" s="125">
        <v>0.2220599999999977</v>
      </c>
      <c r="BM131" s="125">
        <v>18.644160000000007</v>
      </c>
      <c r="BN131" s="125">
        <v>-14.285783208</v>
      </c>
      <c r="BO131" s="125">
        <v>-6.4467308689999987</v>
      </c>
      <c r="BP131" s="125">
        <v>44.566199999999995</v>
      </c>
      <c r="BQ131" s="125">
        <v>23.25131607700003</v>
      </c>
      <c r="BR131" s="125">
        <v>-31.535996000000029</v>
      </c>
      <c r="BS131" s="161">
        <f>SUM(AW131:BR131)</f>
        <v>86.54443599999999</v>
      </c>
      <c r="BT131" s="167"/>
      <c r="BU131" s="183">
        <v>-547.31599999999992</v>
      </c>
      <c r="BV131" s="125">
        <v>488.69772799999998</v>
      </c>
      <c r="BW131" s="125">
        <v>-41.922215999999999</v>
      </c>
      <c r="BX131" s="125">
        <v>29.973324300000002</v>
      </c>
      <c r="BY131" s="125">
        <v>26.4236471</v>
      </c>
      <c r="BZ131" s="125">
        <v>-13.787744200000001</v>
      </c>
      <c r="CA131" s="125">
        <v>3.4331480000000001</v>
      </c>
      <c r="CB131" s="125">
        <v>-4.5453722999999986</v>
      </c>
      <c r="CC131" s="125">
        <v>0.18514859999999547</v>
      </c>
      <c r="CD131" s="125">
        <v>11.986282399999999</v>
      </c>
      <c r="CE131" s="125">
        <v>-9.1489847999999974</v>
      </c>
      <c r="CF131" s="125">
        <v>-2.1153285999999998</v>
      </c>
      <c r="CG131" s="133">
        <v>-6.8172403000000008</v>
      </c>
      <c r="CH131" s="133">
        <v>0.35510799999999954</v>
      </c>
      <c r="CI131" s="133">
        <v>8.4514227999999907</v>
      </c>
      <c r="CJ131" s="133">
        <v>11.042483000000004</v>
      </c>
      <c r="CK131" s="133">
        <v>10.237831799999974</v>
      </c>
      <c r="CL131" s="133">
        <v>2.6049522000000009</v>
      </c>
      <c r="CM131" s="133">
        <v>-161.72261710000001</v>
      </c>
      <c r="CN131" s="133">
        <v>199.63860029999998</v>
      </c>
      <c r="CO131" s="161">
        <f>SUM(BU131:CN131)</f>
        <v>5.6541732000000309</v>
      </c>
      <c r="CP131" s="167"/>
      <c r="CQ131" s="183">
        <v>-93.227304400000051</v>
      </c>
      <c r="CR131" s="133">
        <v>68.984064259993161</v>
      </c>
      <c r="CS131" s="133">
        <v>-28.964794909999998</v>
      </c>
      <c r="CT131" s="133">
        <v>14.532633099996445</v>
      </c>
      <c r="CU131" s="133">
        <v>-100.55598609998063</v>
      </c>
      <c r="CV131" s="133">
        <v>55.229929500025072</v>
      </c>
      <c r="CW131" s="133">
        <v>15.71006700008069</v>
      </c>
      <c r="CX131" s="133">
        <v>-13.05991720000301</v>
      </c>
      <c r="CY131" s="133">
        <v>26.051344299996067</v>
      </c>
      <c r="CZ131" s="133">
        <v>67.780739499864964</v>
      </c>
      <c r="DA131" s="133">
        <v>45.78640489993235</v>
      </c>
      <c r="DB131" s="133">
        <v>-54.226651400010361</v>
      </c>
      <c r="DC131" s="133">
        <v>40.85232090004758</v>
      </c>
      <c r="DD131" s="133">
        <v>-26.825758700080122</v>
      </c>
      <c r="DE131" s="133">
        <v>-4.66062200013313</v>
      </c>
      <c r="DF131" s="133">
        <v>9.1039746001103463</v>
      </c>
      <c r="DG131" s="133">
        <v>-1.1558306898150934</v>
      </c>
      <c r="DH131" s="133">
        <v>71.370164599924081</v>
      </c>
      <c r="DI131" s="133">
        <v>137.4203193999341</v>
      </c>
      <c r="DJ131" s="133">
        <v>-108.3572205199019</v>
      </c>
      <c r="DK131" s="133">
        <v>-360.24622699000577</v>
      </c>
      <c r="DL131" s="133">
        <v>416.1175364500254</v>
      </c>
      <c r="DM131" s="161">
        <f>SUM(CQ131:DL131)</f>
        <v>177.65918560000017</v>
      </c>
      <c r="DN131" s="167"/>
      <c r="DO131" s="194">
        <v>-158.97297179001353</v>
      </c>
      <c r="DP131" s="167">
        <v>-84.351882959973864</v>
      </c>
      <c r="DQ131" s="167">
        <v>-100.3996040200205</v>
      </c>
      <c r="DR131" s="167">
        <v>84.304620309966651</v>
      </c>
      <c r="DS131" s="167">
        <v>-5.8546836700057971</v>
      </c>
      <c r="DT131" s="167">
        <v>-27.789166409929294</v>
      </c>
      <c r="DU131" s="167">
        <v>-50.442584620016213</v>
      </c>
      <c r="DV131" s="167">
        <v>8.5838105900488504</v>
      </c>
      <c r="DW131" s="167">
        <v>83.522941600099003</v>
      </c>
      <c r="DX131" s="167">
        <v>-50.778664969864202</v>
      </c>
      <c r="DY131" s="167">
        <v>56.589456350054569</v>
      </c>
      <c r="DZ131" s="167">
        <v>-37.390818149985066</v>
      </c>
      <c r="EA131" s="167">
        <v>-23.215567169750962</v>
      </c>
      <c r="EB131" s="167">
        <v>42.449389470105835</v>
      </c>
      <c r="EC131" s="167">
        <v>-36.49806991954619</v>
      </c>
      <c r="ED131" s="167">
        <v>204.57152947999487</v>
      </c>
      <c r="EE131" s="167">
        <v>50.886715559722603</v>
      </c>
      <c r="EF131" s="167">
        <v>27.386333239336118</v>
      </c>
      <c r="EG131" s="167">
        <v>3.5226733200114868</v>
      </c>
      <c r="EH131" s="167">
        <v>-22.405352230036456</v>
      </c>
      <c r="EI131" s="167">
        <v>-217.62424371019793</v>
      </c>
      <c r="EJ131" s="161">
        <v>-253.90613969999993</v>
      </c>
      <c r="EK131" s="167"/>
      <c r="EL131" s="161">
        <f>Z131+AU131+BS131+CO131+DM131+EJ131</f>
        <v>107.13763249311182</v>
      </c>
    </row>
    <row r="132" spans="2:142" ht="15.75" thickBot="1">
      <c r="B132" s="50"/>
      <c r="C132" s="51" t="s">
        <v>100</v>
      </c>
      <c r="D132" s="52"/>
      <c r="E132" s="53"/>
      <c r="F132" s="53"/>
      <c r="G132" s="53"/>
      <c r="H132" s="53"/>
      <c r="I132" s="53"/>
      <c r="J132" s="53"/>
      <c r="K132" s="53"/>
      <c r="L132" s="53"/>
      <c r="M132" s="53"/>
      <c r="N132" s="53"/>
      <c r="O132" s="53"/>
      <c r="P132" s="53"/>
      <c r="Q132" s="53"/>
      <c r="R132" s="53"/>
      <c r="S132" s="53"/>
      <c r="T132" s="53"/>
      <c r="U132" s="53"/>
      <c r="V132" s="53"/>
      <c r="W132" s="53"/>
      <c r="X132" s="53"/>
      <c r="Y132" s="150"/>
      <c r="Z132" s="155">
        <f>SUM(E132:Y132)</f>
        <v>0</v>
      </c>
      <c r="AA132" s="164"/>
      <c r="AB132" s="176"/>
      <c r="AC132" s="53"/>
      <c r="AD132" s="53"/>
      <c r="AE132" s="53"/>
      <c r="AF132" s="53">
        <v>0</v>
      </c>
      <c r="AG132" s="53">
        <v>0</v>
      </c>
      <c r="AH132" s="53">
        <v>0</v>
      </c>
      <c r="AI132" s="53">
        <v>2.7009895709470631E-2</v>
      </c>
      <c r="AJ132" s="53">
        <v>-3.4891619273835772E-6</v>
      </c>
      <c r="AK132" s="53">
        <v>-2.000344245956626E-3</v>
      </c>
      <c r="AL132" s="53">
        <v>-9.9368687921375098E-4</v>
      </c>
      <c r="AM132" s="53">
        <v>1.0057714188513867E-3</v>
      </c>
      <c r="AN132" s="53">
        <v>0</v>
      </c>
      <c r="AO132" s="53">
        <v>0</v>
      </c>
      <c r="AP132" s="53">
        <v>-34.491</v>
      </c>
      <c r="AQ132" s="53">
        <v>-12.717000000000001</v>
      </c>
      <c r="AR132" s="53">
        <v>0</v>
      </c>
      <c r="AS132" s="53">
        <v>0</v>
      </c>
      <c r="AT132" s="53">
        <v>0</v>
      </c>
      <c r="AU132" s="155">
        <f>SUM(AB132:AT132)</f>
        <v>-47.182981853158772</v>
      </c>
      <c r="AV132" s="164"/>
      <c r="AW132" s="176">
        <v>0</v>
      </c>
      <c r="AX132" s="53">
        <v>0</v>
      </c>
      <c r="AY132" s="53">
        <v>0</v>
      </c>
      <c r="AZ132" s="53">
        <v>0</v>
      </c>
      <c r="BA132" s="53">
        <v>0</v>
      </c>
      <c r="BB132" s="53">
        <v>0</v>
      </c>
      <c r="BC132" s="53">
        <v>0</v>
      </c>
      <c r="BD132" s="53">
        <v>0</v>
      </c>
      <c r="BE132" s="53">
        <v>0</v>
      </c>
      <c r="BF132" s="53">
        <v>0</v>
      </c>
      <c r="BG132" s="53">
        <v>0</v>
      </c>
      <c r="BH132" s="53">
        <v>0</v>
      </c>
      <c r="BI132" s="53">
        <v>0</v>
      </c>
      <c r="BJ132" s="53">
        <v>0</v>
      </c>
      <c r="BK132" s="53">
        <v>0</v>
      </c>
      <c r="BL132" s="53">
        <v>0</v>
      </c>
      <c r="BM132" s="53">
        <v>11.025</v>
      </c>
      <c r="BN132" s="53">
        <v>-1.7929999999999999</v>
      </c>
      <c r="BO132" s="53">
        <v>-6.1459999999999999</v>
      </c>
      <c r="BP132" s="53">
        <v>-4.3620000000000001</v>
      </c>
      <c r="BQ132" s="53">
        <v>-3.484</v>
      </c>
      <c r="BR132" s="53">
        <v>0</v>
      </c>
      <c r="BS132" s="155">
        <f>SUM(AW132:BR132)</f>
        <v>-4.7599999999999989</v>
      </c>
      <c r="BT132" s="164"/>
      <c r="BU132" s="176">
        <v>-426.73399999999998</v>
      </c>
      <c r="BV132" s="53">
        <v>0</v>
      </c>
      <c r="BW132" s="53">
        <v>0</v>
      </c>
      <c r="BX132" s="53">
        <v>0</v>
      </c>
      <c r="BY132" s="53">
        <v>0</v>
      </c>
      <c r="BZ132" s="53">
        <v>2</v>
      </c>
      <c r="CA132" s="53">
        <v>0</v>
      </c>
      <c r="CB132" s="53">
        <v>0</v>
      </c>
      <c r="CC132" s="53">
        <v>0</v>
      </c>
      <c r="CD132" s="53">
        <v>0</v>
      </c>
      <c r="CE132" s="53">
        <v>0</v>
      </c>
      <c r="CF132" s="53">
        <v>0</v>
      </c>
      <c r="CG132" s="53">
        <v>0</v>
      </c>
      <c r="CH132" s="53">
        <v>2.4951352999999998</v>
      </c>
      <c r="CI132" s="53">
        <v>-2.1987795000000041</v>
      </c>
      <c r="CJ132" s="53">
        <v>9.9142183999999993</v>
      </c>
      <c r="CK132" s="53">
        <v>4.4916455999999787</v>
      </c>
      <c r="CL132" s="53">
        <v>-0.23250000000000001</v>
      </c>
      <c r="CM132" s="53">
        <v>0</v>
      </c>
      <c r="CN132" s="53">
        <v>-4.6494202999999983</v>
      </c>
      <c r="CO132" s="155">
        <f>SUM(BU132:CN132)</f>
        <v>-414.9137005</v>
      </c>
      <c r="CP132" s="164"/>
      <c r="CQ132" s="176">
        <v>5.8</v>
      </c>
      <c r="CR132" s="53">
        <v>0</v>
      </c>
      <c r="CS132" s="53">
        <v>2.8</v>
      </c>
      <c r="CT132" s="53">
        <v>3.6</v>
      </c>
      <c r="CU132" s="53">
        <v>-102.5</v>
      </c>
      <c r="CV132" s="53">
        <v>-25.718</v>
      </c>
      <c r="CW132" s="53">
        <v>-3.85</v>
      </c>
      <c r="CX132" s="53">
        <v>0</v>
      </c>
      <c r="CY132" s="53">
        <v>16.977350000000005</v>
      </c>
      <c r="CZ132" s="53">
        <v>21</v>
      </c>
      <c r="DA132" s="53">
        <v>12.5</v>
      </c>
      <c r="DB132" s="53">
        <v>-43.68</v>
      </c>
      <c r="DC132" s="53">
        <v>-4.3617690000000007</v>
      </c>
      <c r="DD132" s="53">
        <v>-0.125</v>
      </c>
      <c r="DE132" s="53">
        <v>-2.3839615999999988</v>
      </c>
      <c r="DF132" s="53">
        <v>-9.3352711999999993</v>
      </c>
      <c r="DG132" s="53">
        <v>16.195783300000002</v>
      </c>
      <c r="DH132" s="53">
        <v>16.149705399999998</v>
      </c>
      <c r="DI132" s="53">
        <v>48.298191799999991</v>
      </c>
      <c r="DJ132" s="53">
        <v>45.808289699999996</v>
      </c>
      <c r="DK132" s="53">
        <v>-608.22162450000008</v>
      </c>
      <c r="DL132" s="53">
        <v>57.327934400000025</v>
      </c>
      <c r="DM132" s="155">
        <f>SUM(CQ132:DL132)</f>
        <v>-553.71837170000003</v>
      </c>
      <c r="DN132" s="164"/>
      <c r="DO132" s="191">
        <v>0</v>
      </c>
      <c r="DP132" s="164">
        <v>-6.2721652000000008</v>
      </c>
      <c r="DQ132" s="164">
        <v>-42.737471499999998</v>
      </c>
      <c r="DR132" s="164">
        <v>41.514000000000003</v>
      </c>
      <c r="DS132" s="164">
        <v>-3.35</v>
      </c>
      <c r="DT132" s="164">
        <v>-46.757409600000003</v>
      </c>
      <c r="DU132" s="164">
        <v>-45.204015700000006</v>
      </c>
      <c r="DV132" s="164">
        <v>-86.756365599999995</v>
      </c>
      <c r="DW132" s="164">
        <v>58.151152799999998</v>
      </c>
      <c r="DX132" s="164">
        <v>-11.216791700000012</v>
      </c>
      <c r="DY132" s="164">
        <v>-5.4372060999999992</v>
      </c>
      <c r="DZ132" s="164">
        <v>-132.59907809999999</v>
      </c>
      <c r="EA132" s="164">
        <v>-13.434377300000007</v>
      </c>
      <c r="EB132" s="164">
        <v>-19.34875280000001</v>
      </c>
      <c r="EC132" s="164">
        <v>-6.6758359999999808</v>
      </c>
      <c r="ED132" s="164">
        <v>212.60166580000003</v>
      </c>
      <c r="EE132" s="164">
        <v>-30.489752400000025</v>
      </c>
      <c r="EF132" s="164">
        <v>7.6676214000000034</v>
      </c>
      <c r="EG132" s="164">
        <v>-279.09406480000001</v>
      </c>
      <c r="EH132" s="164">
        <v>1.3314157999999989</v>
      </c>
      <c r="EI132" s="164">
        <v>-10.208039199999984</v>
      </c>
      <c r="EJ132" s="155">
        <v>-418.31547019999994</v>
      </c>
      <c r="EK132" s="164"/>
      <c r="EL132" s="155">
        <f>Z132+AU132+BS132+CO132+DM132+EJ132</f>
        <v>-1438.8905242531587</v>
      </c>
    </row>
    <row r="133" spans="2:142" ht="15.75" thickBot="1">
      <c r="B133" s="54"/>
      <c r="C133" s="55" t="s">
        <v>101</v>
      </c>
      <c r="D133" s="56"/>
      <c r="E133" s="57"/>
      <c r="F133" s="57"/>
      <c r="G133" s="57"/>
      <c r="H133" s="57"/>
      <c r="I133" s="57"/>
      <c r="J133" s="57"/>
      <c r="K133" s="57"/>
      <c r="L133" s="57"/>
      <c r="M133" s="57"/>
      <c r="N133" s="57"/>
      <c r="O133" s="57"/>
      <c r="P133" s="57"/>
      <c r="Q133" s="57"/>
      <c r="R133" s="57"/>
      <c r="S133" s="57"/>
      <c r="T133" s="57"/>
      <c r="U133" s="57"/>
      <c r="V133" s="57"/>
      <c r="W133" s="57"/>
      <c r="X133" s="57"/>
      <c r="Y133" s="149"/>
      <c r="Z133" s="154">
        <f>SUM(E133:Y133)</f>
        <v>0</v>
      </c>
      <c r="AA133" s="163"/>
      <c r="AB133" s="175"/>
      <c r="AC133" s="57"/>
      <c r="AD133" s="57"/>
      <c r="AE133" s="57"/>
      <c r="AF133" s="57">
        <v>96.057859515293757</v>
      </c>
      <c r="AG133" s="57">
        <v>1.0124334250247724E-3</v>
      </c>
      <c r="AH133" s="57">
        <v>5.0129728219380177E-3</v>
      </c>
      <c r="AI133" s="57">
        <v>2.7009895709470631E-2</v>
      </c>
      <c r="AJ133" s="57">
        <v>-3.4891619273835772E-6</v>
      </c>
      <c r="AK133" s="57">
        <v>-2.000344245956626E-3</v>
      </c>
      <c r="AL133" s="57">
        <v>-9.9368687921375098E-4</v>
      </c>
      <c r="AM133" s="57">
        <v>1.0057714188513867E-3</v>
      </c>
      <c r="AN133" s="57">
        <v>0</v>
      </c>
      <c r="AO133" s="57">
        <v>0</v>
      </c>
      <c r="AP133" s="57">
        <v>-0.69299632697378399</v>
      </c>
      <c r="AQ133" s="57">
        <v>12.670005704489627</v>
      </c>
      <c r="AR133" s="57">
        <v>30.330004906217688</v>
      </c>
      <c r="AS133" s="57">
        <v>1.5042726088765335E-5</v>
      </c>
      <c r="AT133" s="57">
        <v>-1.9550017299702063E-3</v>
      </c>
      <c r="AU133" s="154">
        <f>SUM(AB133:AT133)</f>
        <v>138.39397739311158</v>
      </c>
      <c r="AV133" s="163"/>
      <c r="AW133" s="175">
        <v>64.515000000000001</v>
      </c>
      <c r="AX133" s="57">
        <v>-6.4790000000000001</v>
      </c>
      <c r="AY133" s="57">
        <v>2.8210000000000002</v>
      </c>
      <c r="AZ133" s="57">
        <v>-1.839</v>
      </c>
      <c r="BA133" s="57">
        <v>-8.9860000000000007</v>
      </c>
      <c r="BB133" s="57">
        <v>-6.6999999999999837E-2</v>
      </c>
      <c r="BC133" s="57">
        <v>2.198</v>
      </c>
      <c r="BD133" s="57">
        <v>-0.505</v>
      </c>
      <c r="BE133" s="57">
        <v>0.75300000000000011</v>
      </c>
      <c r="BF133" s="57">
        <v>-0.25</v>
      </c>
      <c r="BG133" s="57">
        <v>0.51500000000000001</v>
      </c>
      <c r="BH133" s="57">
        <v>-0.68700000000000006</v>
      </c>
      <c r="BI133" s="57">
        <v>9.199999999999986E-2</v>
      </c>
      <c r="BJ133" s="57">
        <v>-0.76</v>
      </c>
      <c r="BK133" s="57">
        <v>0.80820999999999921</v>
      </c>
      <c r="BL133" s="57">
        <v>0.2220599999999977</v>
      </c>
      <c r="BM133" s="57">
        <v>7.6191600000000061</v>
      </c>
      <c r="BN133" s="57">
        <v>-12.492783208000001</v>
      </c>
      <c r="BO133" s="57">
        <v>-0.30073086899999879</v>
      </c>
      <c r="BP133" s="57">
        <v>48.928199999999997</v>
      </c>
      <c r="BQ133" s="57">
        <v>26.735316077000029</v>
      </c>
      <c r="BR133" s="57">
        <v>-31.535996000000029</v>
      </c>
      <c r="BS133" s="154">
        <f>SUM(AW133:BR133)</f>
        <v>91.304435999999995</v>
      </c>
      <c r="BT133" s="163"/>
      <c r="BU133" s="175">
        <v>-120.58199999999994</v>
      </c>
      <c r="BV133" s="57">
        <v>488.69772799999998</v>
      </c>
      <c r="BW133" s="57">
        <v>-41.922215999999999</v>
      </c>
      <c r="BX133" s="57">
        <v>29.973324300000002</v>
      </c>
      <c r="BY133" s="57">
        <v>26.4236471</v>
      </c>
      <c r="BZ133" s="57">
        <v>-15.787744200000001</v>
      </c>
      <c r="CA133" s="57">
        <v>3.4331480000000001</v>
      </c>
      <c r="CB133" s="57">
        <v>-4.5453722999999986</v>
      </c>
      <c r="CC133" s="57">
        <v>0.18514859999999547</v>
      </c>
      <c r="CD133" s="57">
        <v>11.986282399999999</v>
      </c>
      <c r="CE133" s="57">
        <v>-9.1489847999999974</v>
      </c>
      <c r="CF133" s="57">
        <v>-2.1153285999999998</v>
      </c>
      <c r="CG133" s="57">
        <v>-6.8172403000000008</v>
      </c>
      <c r="CH133" s="57">
        <v>-2.1400273000000003</v>
      </c>
      <c r="CI133" s="57">
        <v>10.650202299999995</v>
      </c>
      <c r="CJ133" s="57">
        <v>1.1282646000000049</v>
      </c>
      <c r="CK133" s="57">
        <v>5.746186199999995</v>
      </c>
      <c r="CL133" s="57">
        <v>2.8374522000000009</v>
      </c>
      <c r="CM133" s="57">
        <v>-161.72261710000001</v>
      </c>
      <c r="CN133" s="57">
        <v>204.28802059999998</v>
      </c>
      <c r="CO133" s="154">
        <f>SUM(BU133:CN133)</f>
        <v>420.56787370000006</v>
      </c>
      <c r="CP133" s="163"/>
      <c r="CQ133" s="175">
        <v>-99.027304400000048</v>
      </c>
      <c r="CR133" s="57">
        <v>68.984064259993161</v>
      </c>
      <c r="CS133" s="57">
        <v>-31.764794909999999</v>
      </c>
      <c r="CT133" s="57">
        <v>10.932633099996446</v>
      </c>
      <c r="CU133" s="57">
        <v>1.944013900019371</v>
      </c>
      <c r="CV133" s="57">
        <v>80.947929500025069</v>
      </c>
      <c r="CW133" s="57">
        <v>19.560067000080689</v>
      </c>
      <c r="CX133" s="57">
        <v>-13.05991720000301</v>
      </c>
      <c r="CY133" s="57">
        <v>9.0739942999960626</v>
      </c>
      <c r="CZ133" s="57">
        <v>46.780739499864964</v>
      </c>
      <c r="DA133" s="57">
        <v>33.286404899932343</v>
      </c>
      <c r="DB133" s="57">
        <v>-10.546651400010369</v>
      </c>
      <c r="DC133" s="57">
        <v>45.214089900047583</v>
      </c>
      <c r="DD133" s="57">
        <v>-26.700758700080122</v>
      </c>
      <c r="DE133" s="57">
        <v>-2.2766604001331312</v>
      </c>
      <c r="DF133" s="57">
        <v>18.439245800110346</v>
      </c>
      <c r="DG133" s="57">
        <v>-17.351613989815096</v>
      </c>
      <c r="DH133" s="57">
        <v>55.220459199924079</v>
      </c>
      <c r="DI133" s="57">
        <v>89.122127599934117</v>
      </c>
      <c r="DJ133" s="57">
        <v>-154.1655102199019</v>
      </c>
      <c r="DK133" s="57">
        <v>247.97539750999431</v>
      </c>
      <c r="DL133" s="57">
        <v>358.78960205002539</v>
      </c>
      <c r="DM133" s="154">
        <f>SUM(CQ133:DL133)</f>
        <v>731.37755730000026</v>
      </c>
      <c r="DN133" s="163"/>
      <c r="DO133" s="190">
        <v>-158.97297179001353</v>
      </c>
      <c r="DP133" s="163">
        <v>-78.07971775997386</v>
      </c>
      <c r="DQ133" s="163">
        <v>-57.662132520020506</v>
      </c>
      <c r="DR133" s="163">
        <v>42.790620309966648</v>
      </c>
      <c r="DS133" s="163">
        <v>-2.5046836700057971</v>
      </c>
      <c r="DT133" s="163">
        <v>18.968243190070709</v>
      </c>
      <c r="DU133" s="163">
        <v>-5.2385689200162062</v>
      </c>
      <c r="DV133" s="163">
        <v>95.340176190048851</v>
      </c>
      <c r="DW133" s="163">
        <v>25.371788800099004</v>
      </c>
      <c r="DX133" s="163">
        <v>-39.561873269864194</v>
      </c>
      <c r="DY133" s="163">
        <v>62.026662450054566</v>
      </c>
      <c r="DZ133" s="163">
        <v>95.20825995001492</v>
      </c>
      <c r="EA133" s="163">
        <v>-9.7811898697509552</v>
      </c>
      <c r="EB133" s="163">
        <v>61.798142270105842</v>
      </c>
      <c r="EC133" s="163">
        <v>-29.822233919546207</v>
      </c>
      <c r="ED133" s="163">
        <v>-8.0301363200051696</v>
      </c>
      <c r="EE133" s="163">
        <v>81.376467959722632</v>
      </c>
      <c r="EF133" s="163">
        <v>19.718711839336116</v>
      </c>
      <c r="EG133" s="163">
        <v>282.61673812001152</v>
      </c>
      <c r="EH133" s="163">
        <v>-23.736768030036455</v>
      </c>
      <c r="EI133" s="163">
        <v>-207.41620451019796</v>
      </c>
      <c r="EJ133" s="154">
        <v>164.40933050000001</v>
      </c>
      <c r="EK133" s="163"/>
      <c r="EL133" s="154">
        <f>Z133+AU133+BS133+CO133+DM133+EJ133</f>
        <v>1546.0531748931121</v>
      </c>
    </row>
    <row r="134" spans="2:142" ht="15.75" thickBot="1">
      <c r="B134" s="105"/>
      <c r="C134" s="106"/>
      <c r="D134" s="104"/>
      <c r="E134" s="107"/>
      <c r="F134" s="107"/>
      <c r="G134" s="107"/>
      <c r="H134" s="107"/>
      <c r="I134" s="107"/>
      <c r="J134" s="107"/>
      <c r="K134" s="107"/>
      <c r="L134" s="107"/>
      <c r="M134" s="107"/>
      <c r="N134" s="107"/>
      <c r="O134" s="107"/>
      <c r="P134" s="107"/>
      <c r="Q134" s="107"/>
      <c r="R134" s="107"/>
      <c r="S134" s="107"/>
      <c r="T134" s="107"/>
      <c r="U134" s="107"/>
      <c r="V134" s="107"/>
      <c r="W134" s="107"/>
      <c r="X134" s="107"/>
      <c r="Y134" s="107"/>
      <c r="Z134" s="107"/>
      <c r="AA134" s="107"/>
      <c r="AB134" s="107"/>
      <c r="AC134" s="107"/>
      <c r="AD134" s="107"/>
      <c r="AE134" s="107"/>
      <c r="AF134" s="107"/>
      <c r="AG134" s="107"/>
      <c r="AH134" s="107"/>
      <c r="AI134" s="107"/>
      <c r="AJ134" s="107"/>
      <c r="AK134" s="107"/>
      <c r="AL134" s="107"/>
      <c r="AM134" s="107"/>
      <c r="AN134" s="107"/>
      <c r="AO134" s="107"/>
      <c r="AP134" s="107"/>
      <c r="AQ134" s="107"/>
      <c r="AR134" s="107"/>
      <c r="AS134" s="107"/>
      <c r="AT134" s="107"/>
      <c r="AU134" s="107"/>
      <c r="AV134" s="107"/>
      <c r="AW134" s="107"/>
      <c r="AX134" s="107"/>
      <c r="AY134" s="107"/>
      <c r="AZ134" s="107"/>
      <c r="BA134" s="107"/>
      <c r="BB134" s="107"/>
      <c r="BC134" s="107"/>
      <c r="BD134" s="107"/>
      <c r="BE134" s="107"/>
      <c r="BF134" s="107"/>
      <c r="BG134" s="107"/>
      <c r="BH134" s="107"/>
      <c r="BI134" s="107"/>
      <c r="BJ134" s="107"/>
      <c r="BK134" s="107"/>
      <c r="BL134" s="107"/>
      <c r="BM134" s="107"/>
      <c r="BN134" s="107"/>
      <c r="BO134" s="107"/>
      <c r="BP134" s="107"/>
      <c r="BQ134" s="107"/>
      <c r="BR134" s="107"/>
      <c r="BS134" s="107"/>
      <c r="BT134" s="107"/>
      <c r="BU134" s="107"/>
      <c r="BV134" s="107"/>
      <c r="BW134" s="107"/>
      <c r="BX134" s="107"/>
      <c r="BY134" s="107"/>
      <c r="BZ134" s="107"/>
      <c r="CA134" s="107"/>
      <c r="CB134" s="107"/>
      <c r="CC134" s="107"/>
      <c r="CD134" s="107"/>
      <c r="CE134" s="107"/>
      <c r="CF134" s="107"/>
      <c r="CG134" s="107"/>
      <c r="CH134" s="107"/>
      <c r="CI134" s="107"/>
      <c r="CJ134" s="107"/>
      <c r="CK134" s="107"/>
      <c r="CL134" s="107"/>
      <c r="CM134" s="107"/>
      <c r="CN134" s="107"/>
      <c r="CO134" s="107"/>
      <c r="CP134" s="107"/>
      <c r="CQ134" s="107"/>
      <c r="CR134" s="107"/>
      <c r="CS134" s="107"/>
      <c r="CT134" s="107"/>
      <c r="CU134" s="107"/>
      <c r="CV134" s="107"/>
      <c r="CW134" s="107"/>
      <c r="CX134" s="107"/>
      <c r="CY134" s="107"/>
      <c r="CZ134" s="107"/>
      <c r="DA134" s="107"/>
      <c r="DB134" s="107"/>
      <c r="DC134" s="107"/>
      <c r="DD134" s="107"/>
      <c r="DE134" s="107"/>
      <c r="DF134" s="107"/>
      <c r="DG134" s="107"/>
      <c r="DH134" s="107"/>
      <c r="DI134" s="107"/>
      <c r="DJ134" s="107"/>
      <c r="DK134" s="107"/>
      <c r="DL134" s="107"/>
      <c r="DM134" s="107"/>
      <c r="DN134" s="107"/>
      <c r="DO134" s="107"/>
      <c r="DP134" s="107"/>
      <c r="DQ134" s="107"/>
      <c r="DR134" s="107"/>
      <c r="DS134" s="107"/>
      <c r="DT134" s="107"/>
      <c r="DU134" s="107"/>
      <c r="DV134" s="107"/>
      <c r="DW134" s="107"/>
      <c r="DX134" s="107"/>
      <c r="DY134" s="107"/>
      <c r="DZ134" s="107"/>
      <c r="EA134" s="107"/>
      <c r="EB134" s="107"/>
      <c r="EC134" s="107"/>
      <c r="ED134" s="107"/>
      <c r="EE134" s="107"/>
      <c r="EF134" s="107"/>
      <c r="EG134" s="107"/>
      <c r="EH134" s="107"/>
      <c r="EI134" s="107"/>
      <c r="EJ134" s="107"/>
      <c r="EK134" s="107"/>
      <c r="EL134" s="107"/>
    </row>
    <row r="135" spans="2:142" ht="15.75" thickBot="1">
      <c r="B135" s="108"/>
      <c r="C135" s="100" t="s">
        <v>129</v>
      </c>
      <c r="D135" s="109"/>
      <c r="E135" s="89"/>
      <c r="F135" s="89"/>
      <c r="G135" s="89"/>
      <c r="H135" s="89"/>
      <c r="I135" s="89"/>
      <c r="J135" s="89"/>
      <c r="K135" s="89"/>
      <c r="L135" s="89"/>
      <c r="M135" s="89"/>
      <c r="N135" s="89"/>
      <c r="O135" s="89"/>
      <c r="P135" s="89"/>
      <c r="Q135" s="89"/>
      <c r="R135" s="89"/>
      <c r="S135" s="89"/>
      <c r="T135" s="89"/>
      <c r="U135" s="89"/>
      <c r="V135" s="89"/>
      <c r="W135" s="89"/>
      <c r="X135" s="89"/>
      <c r="Y135" s="89"/>
      <c r="Z135" s="89"/>
      <c r="AA135" s="89"/>
      <c r="AB135" s="89"/>
      <c r="AC135" s="89"/>
      <c r="AD135" s="89"/>
      <c r="AE135" s="89"/>
      <c r="AF135" s="89"/>
      <c r="AG135" s="89"/>
      <c r="AH135" s="89"/>
      <c r="AI135" s="89"/>
      <c r="AJ135" s="89"/>
      <c r="AK135" s="89"/>
      <c r="AL135" s="89"/>
      <c r="AM135" s="89"/>
      <c r="AN135" s="89"/>
      <c r="AO135" s="89"/>
      <c r="AP135" s="89"/>
      <c r="AQ135" s="89"/>
      <c r="AR135" s="89"/>
      <c r="AS135" s="89"/>
      <c r="AT135" s="89"/>
      <c r="AU135" s="89"/>
      <c r="AV135" s="89"/>
      <c r="AW135" s="89"/>
      <c r="AX135" s="89"/>
      <c r="AY135" s="89"/>
      <c r="AZ135" s="89"/>
      <c r="BA135" s="89"/>
      <c r="BB135" s="89"/>
      <c r="BC135" s="89"/>
      <c r="BD135" s="89"/>
      <c r="BE135" s="89"/>
      <c r="BF135" s="89"/>
      <c r="BG135" s="89"/>
      <c r="BH135" s="89"/>
      <c r="BI135" s="89"/>
      <c r="BJ135" s="89"/>
      <c r="BK135" s="89"/>
      <c r="BL135" s="89"/>
      <c r="BM135" s="89"/>
      <c r="BN135" s="89"/>
      <c r="BO135" s="89"/>
      <c r="BP135" s="89"/>
      <c r="BQ135" s="89"/>
      <c r="BR135" s="89"/>
      <c r="BS135" s="89"/>
      <c r="BT135" s="89"/>
      <c r="BU135" s="89"/>
      <c r="BV135" s="89"/>
      <c r="BW135" s="89"/>
      <c r="BX135" s="89"/>
      <c r="BY135" s="89"/>
      <c r="BZ135" s="89"/>
      <c r="CA135" s="89"/>
      <c r="CB135" s="89"/>
      <c r="CC135" s="89"/>
      <c r="CD135" s="89"/>
      <c r="CE135" s="89"/>
      <c r="CF135" s="89"/>
      <c r="CG135" s="89"/>
      <c r="CH135" s="89"/>
      <c r="CI135" s="89"/>
      <c r="CJ135" s="89"/>
      <c r="CK135" s="89"/>
      <c r="CL135" s="89"/>
      <c r="CM135" s="89"/>
      <c r="CN135" s="89"/>
      <c r="CO135" s="89"/>
      <c r="CP135" s="89"/>
      <c r="CQ135" s="89"/>
      <c r="CR135" s="89"/>
      <c r="CS135" s="89"/>
      <c r="CT135" s="89"/>
      <c r="CU135" s="89"/>
      <c r="CV135" s="89"/>
      <c r="CW135" s="89"/>
      <c r="CX135" s="89"/>
      <c r="CY135" s="89"/>
      <c r="CZ135" s="89"/>
      <c r="DA135" s="89"/>
      <c r="DB135" s="89"/>
      <c r="DC135" s="89"/>
      <c r="DD135" s="89"/>
      <c r="DE135" s="89"/>
      <c r="DF135" s="89"/>
      <c r="DG135" s="89"/>
      <c r="DH135" s="89"/>
      <c r="DI135" s="89"/>
      <c r="DJ135" s="89"/>
      <c r="DK135" s="89"/>
      <c r="DL135" s="89"/>
      <c r="DM135" s="89"/>
      <c r="DN135" s="89"/>
      <c r="DO135" s="89"/>
      <c r="DP135" s="89"/>
      <c r="DQ135" s="89"/>
      <c r="DR135" s="89"/>
      <c r="DS135" s="89"/>
      <c r="DT135" s="89"/>
      <c r="DU135" s="89"/>
      <c r="DV135" s="89"/>
      <c r="DW135" s="89"/>
      <c r="DX135" s="89"/>
      <c r="DY135" s="89"/>
      <c r="DZ135" s="89"/>
      <c r="EA135" s="89"/>
      <c r="EB135" s="89"/>
      <c r="EC135" s="89"/>
      <c r="ED135" s="89"/>
      <c r="EE135" s="89"/>
      <c r="EF135" s="89"/>
      <c r="EG135" s="89"/>
      <c r="EH135" s="89"/>
      <c r="EI135" s="89"/>
      <c r="EJ135" s="89"/>
      <c r="EK135" s="89"/>
      <c r="EL135" s="89"/>
    </row>
    <row r="136" spans="2:142" ht="15.75" thickBot="1">
      <c r="B136" s="11"/>
      <c r="C136" s="12"/>
      <c r="D136" s="102"/>
      <c r="E136" s="114">
        <f t="shared" ref="E136:Z136" si="106">E5</f>
        <v>36893</v>
      </c>
      <c r="F136" s="114">
        <f t="shared" si="106"/>
        <v>36894</v>
      </c>
      <c r="G136" s="114">
        <f t="shared" si="106"/>
        <v>36895</v>
      </c>
      <c r="H136" s="114">
        <f t="shared" si="106"/>
        <v>36896</v>
      </c>
      <c r="I136" s="114">
        <f t="shared" si="106"/>
        <v>36899</v>
      </c>
      <c r="J136" s="114">
        <f t="shared" si="106"/>
        <v>36900</v>
      </c>
      <c r="K136" s="114">
        <f t="shared" si="106"/>
        <v>36901</v>
      </c>
      <c r="L136" s="114">
        <f t="shared" si="106"/>
        <v>36902</v>
      </c>
      <c r="M136" s="114">
        <f t="shared" si="106"/>
        <v>36903</v>
      </c>
      <c r="N136" s="114">
        <f t="shared" si="106"/>
        <v>36907</v>
      </c>
      <c r="O136" s="114">
        <f t="shared" si="106"/>
        <v>36908</v>
      </c>
      <c r="P136" s="114">
        <f t="shared" si="106"/>
        <v>36909</v>
      </c>
      <c r="Q136" s="114">
        <f t="shared" si="106"/>
        <v>36910</v>
      </c>
      <c r="R136" s="114">
        <f t="shared" si="106"/>
        <v>36913</v>
      </c>
      <c r="S136" s="114">
        <f t="shared" si="106"/>
        <v>36914</v>
      </c>
      <c r="T136" s="114">
        <f t="shared" si="106"/>
        <v>36915</v>
      </c>
      <c r="U136" s="114">
        <f t="shared" si="106"/>
        <v>36916</v>
      </c>
      <c r="V136" s="114">
        <f t="shared" si="106"/>
        <v>36917</v>
      </c>
      <c r="W136" s="114">
        <f t="shared" si="106"/>
        <v>36920</v>
      </c>
      <c r="X136" s="114">
        <f t="shared" si="106"/>
        <v>36921</v>
      </c>
      <c r="Y136" s="115">
        <f t="shared" si="106"/>
        <v>36922</v>
      </c>
      <c r="Z136" s="140" t="str">
        <f t="shared" si="106"/>
        <v>Jan MTD</v>
      </c>
      <c r="AA136" s="144"/>
      <c r="AB136" s="168">
        <f t="shared" ref="AB136:AU136" si="107">AB5</f>
        <v>36923</v>
      </c>
      <c r="AC136" s="114">
        <f t="shared" si="107"/>
        <v>36924</v>
      </c>
      <c r="AD136" s="114">
        <f t="shared" si="107"/>
        <v>36927</v>
      </c>
      <c r="AE136" s="114">
        <f t="shared" si="107"/>
        <v>36928</v>
      </c>
      <c r="AF136" s="114">
        <f t="shared" si="107"/>
        <v>36929</v>
      </c>
      <c r="AG136" s="114">
        <f t="shared" si="107"/>
        <v>36930</v>
      </c>
      <c r="AH136" s="114">
        <f t="shared" si="107"/>
        <v>36931</v>
      </c>
      <c r="AI136" s="114">
        <f t="shared" si="107"/>
        <v>36934</v>
      </c>
      <c r="AJ136" s="114">
        <f t="shared" si="107"/>
        <v>36935</v>
      </c>
      <c r="AK136" s="114">
        <f t="shared" si="107"/>
        <v>36936</v>
      </c>
      <c r="AL136" s="114">
        <f t="shared" si="107"/>
        <v>36937</v>
      </c>
      <c r="AM136" s="114">
        <f t="shared" si="107"/>
        <v>36938</v>
      </c>
      <c r="AN136" s="114">
        <f t="shared" si="107"/>
        <v>36942</v>
      </c>
      <c r="AO136" s="114">
        <f t="shared" si="107"/>
        <v>36943</v>
      </c>
      <c r="AP136" s="114">
        <f t="shared" si="107"/>
        <v>36944</v>
      </c>
      <c r="AQ136" s="114">
        <f t="shared" si="107"/>
        <v>36945</v>
      </c>
      <c r="AR136" s="114">
        <f t="shared" si="107"/>
        <v>36948</v>
      </c>
      <c r="AS136" s="114">
        <f t="shared" si="107"/>
        <v>36949</v>
      </c>
      <c r="AT136" s="114">
        <f t="shared" si="107"/>
        <v>36950</v>
      </c>
      <c r="AU136" s="140" t="str">
        <f t="shared" si="107"/>
        <v>Feb MTD</v>
      </c>
      <c r="AV136" s="144"/>
      <c r="AW136" s="168">
        <f t="shared" ref="AW136:BD136" si="108">AW5</f>
        <v>36951</v>
      </c>
      <c r="AX136" s="114">
        <f t="shared" si="108"/>
        <v>36952</v>
      </c>
      <c r="AY136" s="114">
        <f t="shared" si="108"/>
        <v>36955</v>
      </c>
      <c r="AZ136" s="114">
        <f t="shared" si="108"/>
        <v>36956</v>
      </c>
      <c r="BA136" s="114">
        <f t="shared" si="108"/>
        <v>36957</v>
      </c>
      <c r="BB136" s="114">
        <f t="shared" si="108"/>
        <v>36958</v>
      </c>
      <c r="BC136" s="114">
        <f t="shared" si="108"/>
        <v>36959</v>
      </c>
      <c r="BD136" s="114">
        <f t="shared" si="108"/>
        <v>36962</v>
      </c>
      <c r="BE136" s="114">
        <f t="shared" ref="BE136:CX136" si="109">BE5</f>
        <v>36963</v>
      </c>
      <c r="BF136" s="114">
        <f>BF5</f>
        <v>36964</v>
      </c>
      <c r="BG136" s="114">
        <f>BG5</f>
        <v>36965</v>
      </c>
      <c r="BH136" s="114">
        <f t="shared" si="109"/>
        <v>36966</v>
      </c>
      <c r="BI136" s="114">
        <f>BI5</f>
        <v>36969</v>
      </c>
      <c r="BJ136" s="114">
        <f>BJ5</f>
        <v>36970</v>
      </c>
      <c r="BK136" s="114">
        <f t="shared" si="109"/>
        <v>36971</v>
      </c>
      <c r="BL136" s="114">
        <f t="shared" si="109"/>
        <v>36972</v>
      </c>
      <c r="BM136" s="114">
        <f t="shared" si="109"/>
        <v>36973</v>
      </c>
      <c r="BN136" s="114">
        <f t="shared" si="109"/>
        <v>36976</v>
      </c>
      <c r="BO136" s="114">
        <f t="shared" si="109"/>
        <v>36977</v>
      </c>
      <c r="BP136" s="114">
        <f t="shared" si="109"/>
        <v>36978</v>
      </c>
      <c r="BQ136" s="114">
        <f t="shared" si="109"/>
        <v>36979</v>
      </c>
      <c r="BR136" s="114">
        <f t="shared" si="109"/>
        <v>36980</v>
      </c>
      <c r="BS136" s="140" t="str">
        <f t="shared" si="109"/>
        <v>Mar MTD</v>
      </c>
      <c r="BT136" s="144"/>
      <c r="BU136" s="168">
        <f t="shared" si="109"/>
        <v>36983</v>
      </c>
      <c r="BV136" s="114">
        <f t="shared" si="109"/>
        <v>36984</v>
      </c>
      <c r="BW136" s="114">
        <f t="shared" si="109"/>
        <v>36985</v>
      </c>
      <c r="BX136" s="114">
        <f t="shared" si="109"/>
        <v>36986</v>
      </c>
      <c r="BY136" s="114">
        <f t="shared" si="109"/>
        <v>36987</v>
      </c>
      <c r="BZ136" s="114">
        <f t="shared" si="109"/>
        <v>36990</v>
      </c>
      <c r="CA136" s="114">
        <f>CA5</f>
        <v>36991</v>
      </c>
      <c r="CB136" s="114">
        <f>CB5</f>
        <v>36992</v>
      </c>
      <c r="CC136" s="114">
        <f>CC5</f>
        <v>36993</v>
      </c>
      <c r="CD136" s="114">
        <f t="shared" si="109"/>
        <v>36997</v>
      </c>
      <c r="CE136" s="114">
        <f t="shared" si="109"/>
        <v>36998</v>
      </c>
      <c r="CF136" s="114">
        <f t="shared" si="109"/>
        <v>36999</v>
      </c>
      <c r="CG136" s="114">
        <f t="shared" si="109"/>
        <v>37000</v>
      </c>
      <c r="CH136" s="114">
        <f t="shared" si="109"/>
        <v>37001</v>
      </c>
      <c r="CI136" s="114">
        <f t="shared" si="109"/>
        <v>37004</v>
      </c>
      <c r="CJ136" s="114">
        <f t="shared" si="109"/>
        <v>37005</v>
      </c>
      <c r="CK136" s="114">
        <f t="shared" si="109"/>
        <v>37006</v>
      </c>
      <c r="CL136" s="114">
        <f t="shared" si="109"/>
        <v>37007</v>
      </c>
      <c r="CM136" s="114">
        <f t="shared" si="109"/>
        <v>37008</v>
      </c>
      <c r="CN136" s="114">
        <f t="shared" si="109"/>
        <v>37011</v>
      </c>
      <c r="CO136" s="140" t="str">
        <f t="shared" si="109"/>
        <v>Apr MTD</v>
      </c>
      <c r="CP136" s="144"/>
      <c r="CQ136" s="168">
        <f t="shared" si="109"/>
        <v>37012</v>
      </c>
      <c r="CR136" s="114">
        <f t="shared" si="109"/>
        <v>37013</v>
      </c>
      <c r="CS136" s="114">
        <f t="shared" si="109"/>
        <v>37014</v>
      </c>
      <c r="CT136" s="114">
        <f t="shared" si="109"/>
        <v>37015</v>
      </c>
      <c r="CU136" s="114">
        <f t="shared" si="109"/>
        <v>37018</v>
      </c>
      <c r="CV136" s="114">
        <f t="shared" si="109"/>
        <v>37019</v>
      </c>
      <c r="CW136" s="114">
        <f t="shared" si="109"/>
        <v>37020</v>
      </c>
      <c r="CX136" s="114">
        <f t="shared" si="109"/>
        <v>37021</v>
      </c>
      <c r="CY136" s="114">
        <f t="shared" ref="CY136:DL136" si="110">CY5</f>
        <v>37022</v>
      </c>
      <c r="CZ136" s="114">
        <f t="shared" si="110"/>
        <v>37025</v>
      </c>
      <c r="DA136" s="114">
        <f t="shared" si="110"/>
        <v>37026</v>
      </c>
      <c r="DB136" s="114">
        <f t="shared" si="110"/>
        <v>37027</v>
      </c>
      <c r="DC136" s="114">
        <f t="shared" si="110"/>
        <v>37028</v>
      </c>
      <c r="DD136" s="114">
        <f t="shared" si="110"/>
        <v>37029</v>
      </c>
      <c r="DE136" s="114">
        <f t="shared" si="110"/>
        <v>37032</v>
      </c>
      <c r="DF136" s="114">
        <f t="shared" si="110"/>
        <v>37033</v>
      </c>
      <c r="DG136" s="114">
        <f t="shared" si="110"/>
        <v>37034</v>
      </c>
      <c r="DH136" s="114">
        <f t="shared" si="110"/>
        <v>37035</v>
      </c>
      <c r="DI136" s="114">
        <f t="shared" si="110"/>
        <v>37036</v>
      </c>
      <c r="DJ136" s="114">
        <f t="shared" si="110"/>
        <v>37040</v>
      </c>
      <c r="DK136" s="114">
        <f t="shared" si="110"/>
        <v>37041</v>
      </c>
      <c r="DL136" s="114">
        <f t="shared" si="110"/>
        <v>37042</v>
      </c>
      <c r="DM136" s="140" t="str">
        <f>DM5</f>
        <v>May MTD</v>
      </c>
      <c r="DN136" s="144"/>
      <c r="DO136" s="168">
        <f t="shared" ref="DO136:EJ136" si="111">DO5</f>
        <v>37043</v>
      </c>
      <c r="DP136" s="114">
        <f t="shared" si="111"/>
        <v>37046</v>
      </c>
      <c r="DQ136" s="114">
        <f t="shared" si="111"/>
        <v>37047</v>
      </c>
      <c r="DR136" s="114">
        <f t="shared" si="111"/>
        <v>37048</v>
      </c>
      <c r="DS136" s="114">
        <f t="shared" si="111"/>
        <v>37049</v>
      </c>
      <c r="DT136" s="114">
        <f t="shared" si="111"/>
        <v>37050</v>
      </c>
      <c r="DU136" s="114">
        <f t="shared" si="111"/>
        <v>37053</v>
      </c>
      <c r="DV136" s="114">
        <f t="shared" si="111"/>
        <v>37054</v>
      </c>
      <c r="DW136" s="114">
        <f t="shared" si="111"/>
        <v>37055</v>
      </c>
      <c r="DX136" s="114">
        <f t="shared" si="111"/>
        <v>37056</v>
      </c>
      <c r="DY136" s="114">
        <f t="shared" si="111"/>
        <v>37057</v>
      </c>
      <c r="DZ136" s="114">
        <f t="shared" si="111"/>
        <v>37060</v>
      </c>
      <c r="EA136" s="114">
        <f t="shared" si="111"/>
        <v>37061</v>
      </c>
      <c r="EB136" s="114">
        <f t="shared" si="111"/>
        <v>37062</v>
      </c>
      <c r="EC136" s="114">
        <f t="shared" si="111"/>
        <v>37063</v>
      </c>
      <c r="ED136" s="114">
        <f t="shared" si="111"/>
        <v>37064</v>
      </c>
      <c r="EE136" s="114">
        <f t="shared" si="111"/>
        <v>37067</v>
      </c>
      <c r="EF136" s="114">
        <f t="shared" si="111"/>
        <v>37068</v>
      </c>
      <c r="EG136" s="114">
        <f t="shared" si="111"/>
        <v>37069</v>
      </c>
      <c r="EH136" s="114">
        <f t="shared" si="111"/>
        <v>37070</v>
      </c>
      <c r="EI136" s="115">
        <f t="shared" si="111"/>
        <v>37071</v>
      </c>
      <c r="EJ136" s="140" t="str">
        <f t="shared" si="111"/>
        <v>Jun MTD</v>
      </c>
      <c r="EK136" s="144"/>
      <c r="EL136" s="140" t="str">
        <f>EL5</f>
        <v>YTD</v>
      </c>
    </row>
    <row r="137" spans="2:142" ht="15.75" thickBot="1">
      <c r="B137" s="103"/>
      <c r="C137" s="18" t="s">
        <v>130</v>
      </c>
      <c r="D137" s="104"/>
      <c r="E137" s="125"/>
      <c r="F137" s="125"/>
      <c r="G137" s="125"/>
      <c r="H137" s="125"/>
      <c r="I137" s="125"/>
      <c r="J137" s="125"/>
      <c r="K137" s="125"/>
      <c r="L137" s="125"/>
      <c r="M137" s="125"/>
      <c r="N137" s="125"/>
      <c r="O137" s="125"/>
      <c r="P137" s="125"/>
      <c r="Q137" s="125"/>
      <c r="R137" s="125"/>
      <c r="S137" s="125"/>
      <c r="T137" s="125"/>
      <c r="U137" s="125"/>
      <c r="V137" s="125"/>
      <c r="W137" s="125"/>
      <c r="X137" s="125"/>
      <c r="Y137" s="160"/>
      <c r="Z137" s="161">
        <f>SUM(E137:Y137)</f>
        <v>0</v>
      </c>
      <c r="AA137" s="167"/>
      <c r="AB137" s="183"/>
      <c r="AC137" s="125"/>
      <c r="AD137" s="125"/>
      <c r="AE137" s="125"/>
      <c r="AF137" s="125"/>
      <c r="AG137" s="125">
        <v>-9119</v>
      </c>
      <c r="AH137" s="125"/>
      <c r="AI137" s="125"/>
      <c r="AJ137" s="125"/>
      <c r="AK137" s="125"/>
      <c r="AL137" s="125"/>
      <c r="AM137" s="125"/>
      <c r="AN137" s="125"/>
      <c r="AO137" s="125"/>
      <c r="AP137" s="125"/>
      <c r="AQ137" s="125"/>
      <c r="AR137" s="125"/>
      <c r="AS137" s="125"/>
      <c r="AT137" s="125"/>
      <c r="AU137" s="161">
        <f>SUM(AB137:AT137)</f>
        <v>-9119</v>
      </c>
      <c r="AV137" s="167"/>
      <c r="AW137" s="183"/>
      <c r="AX137" s="125"/>
      <c r="AY137" s="125"/>
      <c r="AZ137" s="125"/>
      <c r="BA137" s="125"/>
      <c r="BB137" s="125"/>
      <c r="BC137" s="125"/>
      <c r="BD137" s="125"/>
      <c r="BE137" s="125"/>
      <c r="BF137" s="125"/>
      <c r="BG137" s="125"/>
      <c r="BH137" s="125"/>
      <c r="BI137" s="125"/>
      <c r="BJ137" s="125"/>
      <c r="BK137" s="125"/>
      <c r="BL137" s="125"/>
      <c r="BM137" s="125"/>
      <c r="BN137" s="125"/>
      <c r="BO137" s="125"/>
      <c r="BP137" s="125"/>
      <c r="BQ137" s="125"/>
      <c r="BR137" s="125"/>
      <c r="BS137" s="161">
        <f>SUM(AW137:BR137)</f>
        <v>0</v>
      </c>
      <c r="BT137" s="167"/>
      <c r="BU137" s="183">
        <v>0</v>
      </c>
      <c r="BV137" s="125">
        <v>0</v>
      </c>
      <c r="BW137" s="125">
        <v>0</v>
      </c>
      <c r="BX137" s="125">
        <v>0</v>
      </c>
      <c r="BY137" s="125">
        <v>0</v>
      </c>
      <c r="BZ137" s="125">
        <v>0</v>
      </c>
      <c r="CA137" s="125">
        <v>0</v>
      </c>
      <c r="CB137" s="125">
        <v>0</v>
      </c>
      <c r="CC137" s="125">
        <v>0</v>
      </c>
      <c r="CD137" s="125">
        <v>0</v>
      </c>
      <c r="CE137" s="125">
        <v>0</v>
      </c>
      <c r="CF137" s="125">
        <v>0</v>
      </c>
      <c r="CG137" s="125">
        <v>0</v>
      </c>
      <c r="CH137" s="125">
        <v>0</v>
      </c>
      <c r="CI137" s="125">
        <v>0</v>
      </c>
      <c r="CJ137" s="125">
        <v>0</v>
      </c>
      <c r="CK137" s="125">
        <v>0</v>
      </c>
      <c r="CL137" s="125">
        <v>0</v>
      </c>
      <c r="CM137" s="125">
        <v>0</v>
      </c>
      <c r="CN137" s="125">
        <v>0</v>
      </c>
      <c r="CO137" s="161">
        <f>SUM(BU137:CN137)</f>
        <v>0</v>
      </c>
      <c r="CP137" s="167"/>
      <c r="CQ137" s="183">
        <v>0</v>
      </c>
      <c r="CR137" s="125">
        <v>0</v>
      </c>
      <c r="CS137" s="125">
        <v>0</v>
      </c>
      <c r="CT137" s="125">
        <v>0</v>
      </c>
      <c r="CU137" s="125">
        <v>0</v>
      </c>
      <c r="CV137" s="125">
        <v>0</v>
      </c>
      <c r="CW137" s="125">
        <v>0</v>
      </c>
      <c r="CX137" s="125">
        <v>0</v>
      </c>
      <c r="CY137" s="125">
        <v>0</v>
      </c>
      <c r="CZ137" s="125">
        <v>0</v>
      </c>
      <c r="DA137" s="125">
        <v>0</v>
      </c>
      <c r="DB137" s="125">
        <v>0</v>
      </c>
      <c r="DC137" s="125">
        <v>0</v>
      </c>
      <c r="DD137" s="125">
        <v>0</v>
      </c>
      <c r="DE137" s="125">
        <v>0</v>
      </c>
      <c r="DF137" s="125">
        <v>0</v>
      </c>
      <c r="DG137" s="125">
        <v>0</v>
      </c>
      <c r="DH137" s="125">
        <v>0</v>
      </c>
      <c r="DI137" s="125">
        <v>0</v>
      </c>
      <c r="DJ137" s="125">
        <v>0</v>
      </c>
      <c r="DK137" s="125">
        <v>0</v>
      </c>
      <c r="DL137" s="125"/>
      <c r="DM137" s="161">
        <f>SUM(CQ137:DL137)</f>
        <v>0</v>
      </c>
      <c r="DN137" s="167"/>
      <c r="DO137" s="194">
        <v>0</v>
      </c>
      <c r="DP137" s="167">
        <v>0</v>
      </c>
      <c r="DQ137" s="167">
        <v>0</v>
      </c>
      <c r="DR137" s="167">
        <v>0</v>
      </c>
      <c r="DS137" s="167">
        <v>0</v>
      </c>
      <c r="DT137" s="167">
        <v>0</v>
      </c>
      <c r="DU137" s="167">
        <v>0</v>
      </c>
      <c r="DV137" s="167">
        <v>0</v>
      </c>
      <c r="DW137" s="167">
        <v>0</v>
      </c>
      <c r="DX137" s="167">
        <v>0</v>
      </c>
      <c r="DY137" s="167">
        <v>0</v>
      </c>
      <c r="DZ137" s="167">
        <v>0</v>
      </c>
      <c r="EA137" s="167">
        <v>0</v>
      </c>
      <c r="EB137" s="167">
        <v>0</v>
      </c>
      <c r="EC137" s="167">
        <v>0</v>
      </c>
      <c r="ED137" s="167">
        <v>0</v>
      </c>
      <c r="EE137" s="167">
        <v>0</v>
      </c>
      <c r="EF137" s="167">
        <v>0</v>
      </c>
      <c r="EG137" s="167">
        <v>0</v>
      </c>
      <c r="EH137" s="167">
        <v>0</v>
      </c>
      <c r="EI137" s="167">
        <v>0</v>
      </c>
      <c r="EJ137" s="161">
        <v>0</v>
      </c>
      <c r="EK137" s="167"/>
      <c r="EL137" s="161">
        <f>Z137+AU137+BS137+CO137+DM137+EJ137</f>
        <v>-9119</v>
      </c>
    </row>
    <row r="138" spans="2:142" ht="15.75" thickBot="1">
      <c r="B138" s="24" t="s">
        <v>14</v>
      </c>
      <c r="C138" s="25"/>
      <c r="D138" s="110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  <c r="AA138" s="25"/>
      <c r="AB138" s="25"/>
      <c r="AC138" s="25"/>
      <c r="AD138" s="25"/>
      <c r="AE138" s="25"/>
      <c r="AF138" s="25"/>
      <c r="AG138" s="25"/>
      <c r="AH138" s="25"/>
      <c r="AI138" s="25"/>
      <c r="AJ138" s="25"/>
      <c r="AK138" s="25"/>
      <c r="AL138" s="25"/>
      <c r="AM138" s="25"/>
      <c r="AN138" s="25"/>
      <c r="AO138" s="25"/>
      <c r="AP138" s="25"/>
      <c r="AQ138" s="25"/>
      <c r="AR138" s="25"/>
      <c r="AS138" s="25"/>
      <c r="AT138" s="25"/>
      <c r="AU138" s="25"/>
      <c r="AV138" s="25"/>
      <c r="AW138" s="25"/>
      <c r="AX138" s="25"/>
      <c r="AY138" s="25"/>
      <c r="AZ138" s="25"/>
      <c r="BA138" s="25"/>
      <c r="BB138" s="25"/>
      <c r="BC138" s="25"/>
      <c r="BD138" s="25"/>
      <c r="BE138" s="25"/>
      <c r="BF138" s="25"/>
      <c r="BG138" s="25"/>
      <c r="BH138" s="25"/>
      <c r="BI138" s="25"/>
      <c r="BJ138" s="25"/>
      <c r="BK138" s="25"/>
      <c r="BL138" s="25"/>
      <c r="BM138" s="25"/>
      <c r="BN138" s="25"/>
      <c r="BO138" s="25"/>
      <c r="BP138" s="25"/>
      <c r="BQ138" s="25"/>
      <c r="BR138" s="25"/>
      <c r="BS138" s="25"/>
      <c r="BT138" s="25"/>
      <c r="BU138" s="25"/>
      <c r="BV138" s="25"/>
      <c r="BW138" s="25"/>
      <c r="BX138" s="25"/>
      <c r="BY138" s="25"/>
      <c r="BZ138" s="25"/>
      <c r="CA138" s="25"/>
      <c r="CB138" s="25"/>
      <c r="CC138" s="25"/>
      <c r="CD138" s="25"/>
      <c r="CE138" s="25"/>
      <c r="CF138" s="25"/>
      <c r="CG138" s="25"/>
      <c r="CH138" s="25"/>
      <c r="CI138" s="25"/>
      <c r="CJ138" s="25"/>
      <c r="CK138" s="25"/>
      <c r="CL138" s="25"/>
      <c r="CM138" s="25"/>
      <c r="CN138" s="25"/>
      <c r="CO138" s="25"/>
      <c r="CP138" s="25"/>
      <c r="CQ138" s="25"/>
      <c r="CR138" s="25"/>
      <c r="CS138" s="25"/>
      <c r="CT138" s="25"/>
      <c r="CU138" s="25"/>
      <c r="CV138" s="25"/>
      <c r="CW138" s="25"/>
      <c r="CX138" s="25"/>
      <c r="CY138" s="25"/>
      <c r="CZ138" s="25"/>
      <c r="DA138" s="25"/>
      <c r="DB138" s="25"/>
      <c r="DC138" s="25"/>
      <c r="DD138" s="25"/>
      <c r="DE138" s="25"/>
      <c r="DF138" s="25"/>
      <c r="DG138" s="25"/>
      <c r="DH138" s="25"/>
      <c r="DI138" s="25"/>
      <c r="DJ138" s="25"/>
      <c r="DK138" s="25"/>
      <c r="DL138" s="25"/>
      <c r="DM138" s="25"/>
      <c r="DN138" s="25"/>
      <c r="DO138" s="25"/>
      <c r="DP138" s="25"/>
      <c r="DQ138" s="25"/>
      <c r="DR138" s="25"/>
      <c r="DS138" s="25"/>
      <c r="DT138" s="25"/>
      <c r="DU138" s="25"/>
      <c r="DV138" s="25"/>
      <c r="DW138" s="25"/>
      <c r="DX138" s="25"/>
      <c r="DY138" s="25"/>
      <c r="DZ138" s="25"/>
      <c r="EA138" s="25"/>
      <c r="EB138" s="25"/>
      <c r="EC138" s="25"/>
      <c r="ED138" s="25"/>
      <c r="EE138" s="25"/>
      <c r="EF138" s="25"/>
      <c r="EG138" s="25"/>
      <c r="EH138" s="25"/>
      <c r="EI138" s="25"/>
      <c r="EJ138" s="25"/>
      <c r="EK138" s="25"/>
      <c r="EL138" s="25"/>
    </row>
    <row r="139" spans="2:142" ht="15.75" thickBot="1">
      <c r="B139" s="99"/>
      <c r="C139" s="100" t="s">
        <v>11</v>
      </c>
      <c r="D139" s="101"/>
      <c r="E139" s="89"/>
      <c r="F139" s="89"/>
      <c r="G139" s="89"/>
      <c r="H139" s="89"/>
      <c r="I139" s="89"/>
      <c r="J139" s="89"/>
      <c r="K139" s="89"/>
      <c r="L139" s="89"/>
      <c r="M139" s="89"/>
      <c r="N139" s="89"/>
      <c r="O139" s="89"/>
      <c r="P139" s="89"/>
      <c r="Q139" s="89"/>
      <c r="R139" s="89"/>
      <c r="S139" s="89"/>
      <c r="T139" s="89"/>
      <c r="U139" s="89"/>
      <c r="V139" s="89"/>
      <c r="W139" s="89"/>
      <c r="X139" s="89"/>
      <c r="Y139" s="89"/>
      <c r="Z139" s="89"/>
      <c r="AA139" s="89"/>
      <c r="AB139" s="89"/>
      <c r="AC139" s="89"/>
      <c r="AD139" s="89"/>
      <c r="AE139" s="89"/>
      <c r="AF139" s="89"/>
      <c r="AG139" s="89"/>
      <c r="AH139" s="89"/>
      <c r="AI139" s="89"/>
      <c r="AJ139" s="89"/>
      <c r="AK139" s="89"/>
      <c r="AL139" s="89"/>
      <c r="AM139" s="89"/>
      <c r="AN139" s="89"/>
      <c r="AO139" s="89"/>
      <c r="AP139" s="89"/>
      <c r="AQ139" s="89"/>
      <c r="AR139" s="89"/>
      <c r="AS139" s="89"/>
      <c r="AT139" s="89"/>
      <c r="AU139" s="89"/>
      <c r="AV139" s="89"/>
      <c r="AW139" s="89"/>
      <c r="AX139" s="89"/>
      <c r="AY139" s="89"/>
      <c r="AZ139" s="89"/>
      <c r="BA139" s="89"/>
      <c r="BB139" s="89"/>
      <c r="BC139" s="89"/>
      <c r="BD139" s="89"/>
      <c r="BE139" s="89"/>
      <c r="BF139" s="89"/>
      <c r="BG139" s="89"/>
      <c r="BH139" s="89"/>
      <c r="BI139" s="89"/>
      <c r="BJ139" s="89"/>
      <c r="BK139" s="89"/>
      <c r="BL139" s="89"/>
      <c r="BM139" s="89"/>
      <c r="BN139" s="89"/>
      <c r="BO139" s="89"/>
      <c r="BP139" s="89"/>
      <c r="BQ139" s="89"/>
      <c r="BR139" s="89"/>
      <c r="BS139" s="89"/>
      <c r="BT139" s="89"/>
      <c r="BU139" s="89"/>
      <c r="BV139" s="89"/>
      <c r="BW139" s="89"/>
      <c r="BX139" s="89"/>
      <c r="BY139" s="89"/>
      <c r="BZ139" s="89"/>
      <c r="CA139" s="89"/>
      <c r="CB139" s="89"/>
      <c r="CC139" s="89"/>
      <c r="CD139" s="89"/>
      <c r="CE139" s="89"/>
      <c r="CF139" s="89"/>
      <c r="CG139" s="89"/>
      <c r="CH139" s="89"/>
      <c r="CI139" s="89"/>
      <c r="CJ139" s="89"/>
      <c r="CK139" s="89"/>
      <c r="CL139" s="89"/>
      <c r="CM139" s="89"/>
      <c r="CN139" s="89"/>
      <c r="CO139" s="89"/>
      <c r="CP139" s="89"/>
      <c r="CQ139" s="89"/>
      <c r="CR139" s="89"/>
      <c r="CS139" s="89"/>
      <c r="CT139" s="89"/>
      <c r="CU139" s="89"/>
      <c r="CV139" s="89"/>
      <c r="CW139" s="89"/>
      <c r="CX139" s="89"/>
      <c r="CY139" s="89"/>
      <c r="CZ139" s="89"/>
      <c r="DA139" s="89"/>
      <c r="DB139" s="89"/>
      <c r="DC139" s="89"/>
      <c r="DD139" s="89"/>
      <c r="DE139" s="89"/>
      <c r="DF139" s="89"/>
      <c r="DG139" s="89"/>
      <c r="DH139" s="89"/>
      <c r="DI139" s="89"/>
      <c r="DJ139" s="89"/>
      <c r="DK139" s="89"/>
      <c r="DL139" s="89"/>
      <c r="DM139" s="89"/>
      <c r="DN139" s="89"/>
      <c r="DO139" s="89"/>
      <c r="DP139" s="89"/>
      <c r="DQ139" s="89"/>
      <c r="DR139" s="89"/>
      <c r="DS139" s="89"/>
      <c r="DT139" s="89"/>
      <c r="DU139" s="89"/>
      <c r="DV139" s="89"/>
      <c r="DW139" s="89"/>
      <c r="DX139" s="89"/>
      <c r="DY139" s="89"/>
      <c r="DZ139" s="89"/>
      <c r="EA139" s="89"/>
      <c r="EB139" s="89"/>
      <c r="EC139" s="89"/>
      <c r="ED139" s="89"/>
      <c r="EE139" s="89"/>
      <c r="EF139" s="89"/>
      <c r="EG139" s="89"/>
      <c r="EH139" s="89"/>
      <c r="EI139" s="89"/>
      <c r="EJ139" s="89"/>
      <c r="EK139" s="89"/>
      <c r="EL139" s="89"/>
    </row>
    <row r="140" spans="2:142" ht="15.75" thickBot="1">
      <c r="B140" s="11"/>
      <c r="C140" s="12"/>
      <c r="D140" s="102"/>
      <c r="E140" s="114">
        <f t="shared" ref="E140:Z140" si="112">E5</f>
        <v>36893</v>
      </c>
      <c r="F140" s="114">
        <f t="shared" si="112"/>
        <v>36894</v>
      </c>
      <c r="G140" s="114">
        <f t="shared" si="112"/>
        <v>36895</v>
      </c>
      <c r="H140" s="114">
        <f t="shared" si="112"/>
        <v>36896</v>
      </c>
      <c r="I140" s="114">
        <f t="shared" si="112"/>
        <v>36899</v>
      </c>
      <c r="J140" s="114">
        <f t="shared" si="112"/>
        <v>36900</v>
      </c>
      <c r="K140" s="114">
        <f t="shared" si="112"/>
        <v>36901</v>
      </c>
      <c r="L140" s="114">
        <f t="shared" si="112"/>
        <v>36902</v>
      </c>
      <c r="M140" s="114">
        <f t="shared" si="112"/>
        <v>36903</v>
      </c>
      <c r="N140" s="114">
        <f t="shared" si="112"/>
        <v>36907</v>
      </c>
      <c r="O140" s="114">
        <f t="shared" si="112"/>
        <v>36908</v>
      </c>
      <c r="P140" s="114">
        <f t="shared" si="112"/>
        <v>36909</v>
      </c>
      <c r="Q140" s="114">
        <f t="shared" si="112"/>
        <v>36910</v>
      </c>
      <c r="R140" s="114">
        <f t="shared" si="112"/>
        <v>36913</v>
      </c>
      <c r="S140" s="114">
        <f t="shared" si="112"/>
        <v>36914</v>
      </c>
      <c r="T140" s="114">
        <f t="shared" si="112"/>
        <v>36915</v>
      </c>
      <c r="U140" s="114">
        <f t="shared" si="112"/>
        <v>36916</v>
      </c>
      <c r="V140" s="114">
        <f t="shared" si="112"/>
        <v>36917</v>
      </c>
      <c r="W140" s="114">
        <f t="shared" si="112"/>
        <v>36920</v>
      </c>
      <c r="X140" s="114">
        <f t="shared" si="112"/>
        <v>36921</v>
      </c>
      <c r="Y140" s="115">
        <f t="shared" si="112"/>
        <v>36922</v>
      </c>
      <c r="Z140" s="140" t="str">
        <f t="shared" si="112"/>
        <v>Jan MTD</v>
      </c>
      <c r="AA140" s="144"/>
      <c r="AB140" s="168">
        <f t="shared" ref="AB140:AU140" si="113">AB5</f>
        <v>36923</v>
      </c>
      <c r="AC140" s="114">
        <f t="shared" si="113"/>
        <v>36924</v>
      </c>
      <c r="AD140" s="114">
        <f t="shared" si="113"/>
        <v>36927</v>
      </c>
      <c r="AE140" s="114">
        <f t="shared" si="113"/>
        <v>36928</v>
      </c>
      <c r="AF140" s="114">
        <f t="shared" si="113"/>
        <v>36929</v>
      </c>
      <c r="AG140" s="114">
        <f t="shared" si="113"/>
        <v>36930</v>
      </c>
      <c r="AH140" s="114">
        <f t="shared" si="113"/>
        <v>36931</v>
      </c>
      <c r="AI140" s="114">
        <f t="shared" si="113"/>
        <v>36934</v>
      </c>
      <c r="AJ140" s="114">
        <f t="shared" si="113"/>
        <v>36935</v>
      </c>
      <c r="AK140" s="114">
        <f t="shared" si="113"/>
        <v>36936</v>
      </c>
      <c r="AL140" s="114">
        <f t="shared" si="113"/>
        <v>36937</v>
      </c>
      <c r="AM140" s="114">
        <f t="shared" si="113"/>
        <v>36938</v>
      </c>
      <c r="AN140" s="114">
        <f t="shared" si="113"/>
        <v>36942</v>
      </c>
      <c r="AO140" s="114">
        <f t="shared" si="113"/>
        <v>36943</v>
      </c>
      <c r="AP140" s="114">
        <f t="shared" si="113"/>
        <v>36944</v>
      </c>
      <c r="AQ140" s="114">
        <f t="shared" si="113"/>
        <v>36945</v>
      </c>
      <c r="AR140" s="114">
        <f t="shared" si="113"/>
        <v>36948</v>
      </c>
      <c r="AS140" s="114">
        <f t="shared" si="113"/>
        <v>36949</v>
      </c>
      <c r="AT140" s="114">
        <f t="shared" si="113"/>
        <v>36950</v>
      </c>
      <c r="AU140" s="140" t="str">
        <f t="shared" si="113"/>
        <v>Feb MTD</v>
      </c>
      <c r="AV140" s="144"/>
      <c r="AW140" s="168">
        <f t="shared" ref="AW140:BD140" si="114">AW5</f>
        <v>36951</v>
      </c>
      <c r="AX140" s="114">
        <f t="shared" si="114"/>
        <v>36952</v>
      </c>
      <c r="AY140" s="114">
        <f t="shared" si="114"/>
        <v>36955</v>
      </c>
      <c r="AZ140" s="114">
        <f t="shared" si="114"/>
        <v>36956</v>
      </c>
      <c r="BA140" s="114">
        <f t="shared" si="114"/>
        <v>36957</v>
      </c>
      <c r="BB140" s="114">
        <f t="shared" si="114"/>
        <v>36958</v>
      </c>
      <c r="BC140" s="114">
        <f t="shared" si="114"/>
        <v>36959</v>
      </c>
      <c r="BD140" s="114">
        <f t="shared" si="114"/>
        <v>36962</v>
      </c>
      <c r="BE140" s="114">
        <f t="shared" ref="BE140:CX140" si="115">BE5</f>
        <v>36963</v>
      </c>
      <c r="BF140" s="114">
        <f>BF5</f>
        <v>36964</v>
      </c>
      <c r="BG140" s="114">
        <f>BG5</f>
        <v>36965</v>
      </c>
      <c r="BH140" s="114">
        <f t="shared" si="115"/>
        <v>36966</v>
      </c>
      <c r="BI140" s="114">
        <f>BI5</f>
        <v>36969</v>
      </c>
      <c r="BJ140" s="114">
        <f>BJ5</f>
        <v>36970</v>
      </c>
      <c r="BK140" s="114">
        <f t="shared" si="115"/>
        <v>36971</v>
      </c>
      <c r="BL140" s="114">
        <f t="shared" si="115"/>
        <v>36972</v>
      </c>
      <c r="BM140" s="114">
        <f t="shared" si="115"/>
        <v>36973</v>
      </c>
      <c r="BN140" s="114">
        <f t="shared" si="115"/>
        <v>36976</v>
      </c>
      <c r="BO140" s="114">
        <f t="shared" si="115"/>
        <v>36977</v>
      </c>
      <c r="BP140" s="114">
        <f t="shared" si="115"/>
        <v>36978</v>
      </c>
      <c r="BQ140" s="114">
        <f t="shared" si="115"/>
        <v>36979</v>
      </c>
      <c r="BR140" s="114">
        <f t="shared" si="115"/>
        <v>36980</v>
      </c>
      <c r="BS140" s="140" t="str">
        <f t="shared" si="115"/>
        <v>Mar MTD</v>
      </c>
      <c r="BT140" s="144"/>
      <c r="BU140" s="168">
        <f t="shared" si="115"/>
        <v>36983</v>
      </c>
      <c r="BV140" s="114">
        <f t="shared" si="115"/>
        <v>36984</v>
      </c>
      <c r="BW140" s="114">
        <f t="shared" si="115"/>
        <v>36985</v>
      </c>
      <c r="BX140" s="114">
        <f t="shared" si="115"/>
        <v>36986</v>
      </c>
      <c r="BY140" s="114">
        <f t="shared" si="115"/>
        <v>36987</v>
      </c>
      <c r="BZ140" s="114">
        <f t="shared" si="115"/>
        <v>36990</v>
      </c>
      <c r="CA140" s="114">
        <f>CA5</f>
        <v>36991</v>
      </c>
      <c r="CB140" s="114">
        <f>CB5</f>
        <v>36992</v>
      </c>
      <c r="CC140" s="114">
        <f>CC5</f>
        <v>36993</v>
      </c>
      <c r="CD140" s="114">
        <f t="shared" si="115"/>
        <v>36997</v>
      </c>
      <c r="CE140" s="114">
        <f t="shared" si="115"/>
        <v>36998</v>
      </c>
      <c r="CF140" s="114">
        <f t="shared" si="115"/>
        <v>36999</v>
      </c>
      <c r="CG140" s="114">
        <f t="shared" si="115"/>
        <v>37000</v>
      </c>
      <c r="CH140" s="114">
        <f t="shared" si="115"/>
        <v>37001</v>
      </c>
      <c r="CI140" s="114">
        <f t="shared" si="115"/>
        <v>37004</v>
      </c>
      <c r="CJ140" s="114">
        <f t="shared" si="115"/>
        <v>37005</v>
      </c>
      <c r="CK140" s="114">
        <f t="shared" si="115"/>
        <v>37006</v>
      </c>
      <c r="CL140" s="114">
        <f t="shared" si="115"/>
        <v>37007</v>
      </c>
      <c r="CM140" s="114">
        <f t="shared" si="115"/>
        <v>37008</v>
      </c>
      <c r="CN140" s="114">
        <f t="shared" si="115"/>
        <v>37011</v>
      </c>
      <c r="CO140" s="140" t="str">
        <f t="shared" si="115"/>
        <v>Apr MTD</v>
      </c>
      <c r="CP140" s="144"/>
      <c r="CQ140" s="168">
        <f t="shared" si="115"/>
        <v>37012</v>
      </c>
      <c r="CR140" s="114">
        <f t="shared" si="115"/>
        <v>37013</v>
      </c>
      <c r="CS140" s="114">
        <f t="shared" si="115"/>
        <v>37014</v>
      </c>
      <c r="CT140" s="114">
        <f t="shared" si="115"/>
        <v>37015</v>
      </c>
      <c r="CU140" s="114">
        <f t="shared" si="115"/>
        <v>37018</v>
      </c>
      <c r="CV140" s="114">
        <f t="shared" si="115"/>
        <v>37019</v>
      </c>
      <c r="CW140" s="114">
        <f t="shared" si="115"/>
        <v>37020</v>
      </c>
      <c r="CX140" s="114">
        <f t="shared" si="115"/>
        <v>37021</v>
      </c>
      <c r="CY140" s="114">
        <f t="shared" ref="CY140:DL140" si="116">CY5</f>
        <v>37022</v>
      </c>
      <c r="CZ140" s="114">
        <f t="shared" si="116"/>
        <v>37025</v>
      </c>
      <c r="DA140" s="114">
        <f t="shared" si="116"/>
        <v>37026</v>
      </c>
      <c r="DB140" s="114">
        <f t="shared" si="116"/>
        <v>37027</v>
      </c>
      <c r="DC140" s="114">
        <f t="shared" si="116"/>
        <v>37028</v>
      </c>
      <c r="DD140" s="114">
        <f t="shared" si="116"/>
        <v>37029</v>
      </c>
      <c r="DE140" s="114">
        <f t="shared" si="116"/>
        <v>37032</v>
      </c>
      <c r="DF140" s="114">
        <f t="shared" si="116"/>
        <v>37033</v>
      </c>
      <c r="DG140" s="114">
        <f t="shared" si="116"/>
        <v>37034</v>
      </c>
      <c r="DH140" s="114">
        <f t="shared" si="116"/>
        <v>37035</v>
      </c>
      <c r="DI140" s="114">
        <f t="shared" si="116"/>
        <v>37036</v>
      </c>
      <c r="DJ140" s="114">
        <f t="shared" si="116"/>
        <v>37040</v>
      </c>
      <c r="DK140" s="114">
        <f t="shared" si="116"/>
        <v>37041</v>
      </c>
      <c r="DL140" s="114">
        <f t="shared" si="116"/>
        <v>37042</v>
      </c>
      <c r="DM140" s="140" t="str">
        <f>DM5</f>
        <v>May MTD</v>
      </c>
      <c r="DN140" s="144"/>
      <c r="DO140" s="168">
        <f t="shared" ref="DO140:EJ140" si="117">DO5</f>
        <v>37043</v>
      </c>
      <c r="DP140" s="114">
        <f t="shared" si="117"/>
        <v>37046</v>
      </c>
      <c r="DQ140" s="114">
        <f t="shared" si="117"/>
        <v>37047</v>
      </c>
      <c r="DR140" s="114">
        <f t="shared" si="117"/>
        <v>37048</v>
      </c>
      <c r="DS140" s="114">
        <f t="shared" si="117"/>
        <v>37049</v>
      </c>
      <c r="DT140" s="114">
        <f t="shared" si="117"/>
        <v>37050</v>
      </c>
      <c r="DU140" s="114">
        <f t="shared" si="117"/>
        <v>37053</v>
      </c>
      <c r="DV140" s="114">
        <f t="shared" si="117"/>
        <v>37054</v>
      </c>
      <c r="DW140" s="114">
        <f t="shared" si="117"/>
        <v>37055</v>
      </c>
      <c r="DX140" s="114">
        <f t="shared" si="117"/>
        <v>37056</v>
      </c>
      <c r="DY140" s="114">
        <f t="shared" si="117"/>
        <v>37057</v>
      </c>
      <c r="DZ140" s="114">
        <f t="shared" si="117"/>
        <v>37060</v>
      </c>
      <c r="EA140" s="114">
        <f t="shared" si="117"/>
        <v>37061</v>
      </c>
      <c r="EB140" s="114">
        <f t="shared" si="117"/>
        <v>37062</v>
      </c>
      <c r="EC140" s="114">
        <f t="shared" si="117"/>
        <v>37063</v>
      </c>
      <c r="ED140" s="114">
        <f t="shared" si="117"/>
        <v>37064</v>
      </c>
      <c r="EE140" s="114">
        <f t="shared" si="117"/>
        <v>37067</v>
      </c>
      <c r="EF140" s="114">
        <f t="shared" si="117"/>
        <v>37068</v>
      </c>
      <c r="EG140" s="114">
        <f t="shared" si="117"/>
        <v>37069</v>
      </c>
      <c r="EH140" s="114">
        <f t="shared" si="117"/>
        <v>37070</v>
      </c>
      <c r="EI140" s="115">
        <f t="shared" si="117"/>
        <v>37071</v>
      </c>
      <c r="EJ140" s="140" t="str">
        <f t="shared" si="117"/>
        <v>Jun MTD</v>
      </c>
      <c r="EK140" s="144"/>
      <c r="EL140" s="140" t="str">
        <f>EL5</f>
        <v>YTD</v>
      </c>
    </row>
    <row r="141" spans="2:142" ht="15.75" thickBot="1">
      <c r="B141" s="103" t="s">
        <v>5</v>
      </c>
      <c r="C141" s="18" t="s">
        <v>6</v>
      </c>
      <c r="D141" s="104"/>
      <c r="E141" s="125">
        <v>124.328</v>
      </c>
      <c r="F141" s="125">
        <v>417.75599999999997</v>
      </c>
      <c r="G141" s="125">
        <v>0</v>
      </c>
      <c r="H141" s="125">
        <v>276.75800000000004</v>
      </c>
      <c r="I141" s="125">
        <v>-647.80665999999997</v>
      </c>
      <c r="J141" s="125">
        <v>682.21422000000018</v>
      </c>
      <c r="K141" s="125">
        <v>69.152000000000029</v>
      </c>
      <c r="L141" s="125">
        <v>434.48399999999987</v>
      </c>
      <c r="M141" s="125">
        <v>80.623499999999979</v>
      </c>
      <c r="N141" s="125">
        <v>34.066400000000002</v>
      </c>
      <c r="O141" s="125">
        <v>1371.3940000000002</v>
      </c>
      <c r="P141" s="125">
        <v>847.17799999999966</v>
      </c>
      <c r="Q141" s="125">
        <v>143.33400000000006</v>
      </c>
      <c r="R141" s="125">
        <v>256.58100000000013</v>
      </c>
      <c r="S141" s="125">
        <v>13.996909999999854</v>
      </c>
      <c r="T141" s="125">
        <v>97.009999999999252</v>
      </c>
      <c r="U141" s="125">
        <v>45.449999999999733</v>
      </c>
      <c r="V141" s="125">
        <v>36.01199999999961</v>
      </c>
      <c r="W141" s="125">
        <v>126.86800000000132</v>
      </c>
      <c r="X141" s="125">
        <v>331.85349999999914</v>
      </c>
      <c r="Y141" s="160">
        <v>286.78761999999961</v>
      </c>
      <c r="Z141" s="161">
        <f>SUM(E141:Y141)</f>
        <v>5028.0404899999994</v>
      </c>
      <c r="AA141" s="167"/>
      <c r="AB141" s="183">
        <v>152.63200000000001</v>
      </c>
      <c r="AC141" s="125">
        <v>44.424999999999997</v>
      </c>
      <c r="AD141" s="125">
        <v>96.569389999999984</v>
      </c>
      <c r="AE141" s="125">
        <v>65.760000000000005</v>
      </c>
      <c r="AF141" s="125">
        <v>72.661000000000001</v>
      </c>
      <c r="AG141" s="125">
        <v>77.551999999999992</v>
      </c>
      <c r="AH141" s="125">
        <v>89.730000000000047</v>
      </c>
      <c r="AI141" s="125">
        <v>17.38</v>
      </c>
      <c r="AJ141" s="125">
        <v>61.94</v>
      </c>
      <c r="AK141" s="125">
        <v>142.50199999999995</v>
      </c>
      <c r="AL141" s="125">
        <v>147.35</v>
      </c>
      <c r="AM141" s="125">
        <v>102.285</v>
      </c>
      <c r="AN141" s="125">
        <v>95.1280000000001</v>
      </c>
      <c r="AO141" s="125">
        <v>-363.57700000000006</v>
      </c>
      <c r="AP141" s="125">
        <v>50.403999999999996</v>
      </c>
      <c r="AQ141" s="125">
        <v>47.02200000000002</v>
      </c>
      <c r="AR141" s="125">
        <v>41.273999999999887</v>
      </c>
      <c r="AS141" s="125">
        <v>110.5007499999999</v>
      </c>
      <c r="AT141" s="125">
        <v>709.19636999999977</v>
      </c>
      <c r="AU141" s="161">
        <f>SUM(AB141:AT141)</f>
        <v>1760.7345099999998</v>
      </c>
      <c r="AV141" s="167"/>
      <c r="AW141" s="183">
        <v>11.45</v>
      </c>
      <c r="AX141" s="125">
        <v>44.351999999999997</v>
      </c>
      <c r="AY141" s="125">
        <v>13.8</v>
      </c>
      <c r="AZ141" s="125">
        <v>44.505000000000003</v>
      </c>
      <c r="BA141" s="125">
        <v>154.86599999999999</v>
      </c>
      <c r="BB141" s="125">
        <v>120.251</v>
      </c>
      <c r="BC141" s="125">
        <v>77.686000000000007</v>
      </c>
      <c r="BD141" s="125">
        <v>132.38900000000001</v>
      </c>
      <c r="BE141" s="125">
        <v>198.96100000000001</v>
      </c>
      <c r="BF141" s="125">
        <v>196.726</v>
      </c>
      <c r="BG141" s="125">
        <v>54.697999999999979</v>
      </c>
      <c r="BH141" s="125">
        <v>128.47832000000002</v>
      </c>
      <c r="BI141" s="125">
        <v>64.61</v>
      </c>
      <c r="BJ141" s="125">
        <v>136.54</v>
      </c>
      <c r="BK141" s="125">
        <v>51.692000000000036</v>
      </c>
      <c r="BL141" s="125">
        <v>74.915000000000006</v>
      </c>
      <c r="BM141" s="125">
        <v>101.91899999999995</v>
      </c>
      <c r="BN141" s="125">
        <v>22.92900000000003</v>
      </c>
      <c r="BO141" s="125">
        <v>95.036999999999978</v>
      </c>
      <c r="BP141" s="125">
        <v>248.935</v>
      </c>
      <c r="BQ141" s="125">
        <v>15.540000000000283</v>
      </c>
      <c r="BR141" s="125">
        <v>-475.95600000000007</v>
      </c>
      <c r="BS141" s="161">
        <f>SUM(AW141:BR141)</f>
        <v>1514.3233199999997</v>
      </c>
      <c r="BT141" s="167"/>
      <c r="BU141" s="183">
        <v>134.03820784561847</v>
      </c>
      <c r="BV141" s="125">
        <v>72.372</v>
      </c>
      <c r="BW141" s="125">
        <v>348.19</v>
      </c>
      <c r="BX141" s="125">
        <v>32.909999999999997</v>
      </c>
      <c r="BY141" s="125">
        <v>52.754500000000007</v>
      </c>
      <c r="BZ141" s="125">
        <v>-83.479207845618006</v>
      </c>
      <c r="CA141" s="125">
        <v>89.825000000000003</v>
      </c>
      <c r="CB141" s="125">
        <v>103.73449999999995</v>
      </c>
      <c r="CC141" s="125">
        <v>43.45</v>
      </c>
      <c r="CD141" s="125">
        <v>42.27</v>
      </c>
      <c r="CE141" s="125">
        <v>300.45800000000014</v>
      </c>
      <c r="CF141" s="125">
        <v>159.6470000000003</v>
      </c>
      <c r="CG141" s="133">
        <v>106.73599999999986</v>
      </c>
      <c r="CH141" s="133">
        <v>179.785</v>
      </c>
      <c r="CI141" s="133">
        <v>129.87999999999946</v>
      </c>
      <c r="CJ141" s="133">
        <v>-0.41699999999966408</v>
      </c>
      <c r="CK141" s="133">
        <v>295.03375</v>
      </c>
      <c r="CL141" s="133">
        <v>303.42800000000017</v>
      </c>
      <c r="CM141" s="133">
        <v>78.673400000000086</v>
      </c>
      <c r="CN141" s="133">
        <v>561.9570000000009</v>
      </c>
      <c r="CO141" s="161">
        <f>SUM(BU141:CN141)</f>
        <v>2951.2461500000018</v>
      </c>
      <c r="CP141" s="167"/>
      <c r="CQ141" s="183">
        <v>272.03950000000003</v>
      </c>
      <c r="CR141" s="133">
        <v>85.767000000000039</v>
      </c>
      <c r="CS141" s="133">
        <v>77.552999999999997</v>
      </c>
      <c r="CT141" s="133">
        <v>71.456999999999937</v>
      </c>
      <c r="CU141" s="133">
        <v>-69.124000000000038</v>
      </c>
      <c r="CV141" s="133">
        <v>179.32899999999995</v>
      </c>
      <c r="CW141" s="133">
        <v>130.12709999999998</v>
      </c>
      <c r="CX141" s="133">
        <v>271.62900000000019</v>
      </c>
      <c r="CY141" s="133">
        <v>131.36000000000001</v>
      </c>
      <c r="CZ141" s="133">
        <v>66.603999999999857</v>
      </c>
      <c r="DA141" s="133">
        <v>202.84</v>
      </c>
      <c r="DB141" s="133">
        <v>143.50800000000004</v>
      </c>
      <c r="DC141" s="133">
        <v>424.12800000000004</v>
      </c>
      <c r="DD141" s="133">
        <v>44.709000000000195</v>
      </c>
      <c r="DE141" s="133">
        <v>57.155999999999992</v>
      </c>
      <c r="DF141" s="133">
        <v>49.899999999999828</v>
      </c>
      <c r="DG141" s="133">
        <v>296.53399999999988</v>
      </c>
      <c r="DH141" s="133">
        <v>95.02199999999948</v>
      </c>
      <c r="DI141" s="133">
        <v>32.167000000000087</v>
      </c>
      <c r="DJ141" s="133">
        <v>336.41325000000006</v>
      </c>
      <c r="DK141" s="133">
        <v>930.62200000000007</v>
      </c>
      <c r="DL141" s="133">
        <v>300.55799999999988</v>
      </c>
      <c r="DM141" s="161">
        <f>SUM(CQ141:DL141)</f>
        <v>4130.2988499999992</v>
      </c>
      <c r="DN141" s="167"/>
      <c r="DO141" s="194">
        <v>41.034999999999997</v>
      </c>
      <c r="DP141" s="167">
        <v>-309.67699999999996</v>
      </c>
      <c r="DQ141" s="167">
        <v>438.36900000000003</v>
      </c>
      <c r="DR141" s="167">
        <v>233.80100000000002</v>
      </c>
      <c r="DS141" s="167">
        <v>207.48510999999996</v>
      </c>
      <c r="DT141" s="167">
        <v>1125.4492599999999</v>
      </c>
      <c r="DU141" s="167">
        <v>31.299280000000088</v>
      </c>
      <c r="DV141" s="167">
        <v>124.64316000000002</v>
      </c>
      <c r="DW141" s="167">
        <v>298.47450000000021</v>
      </c>
      <c r="DX141" s="167">
        <v>-232.25899999999984</v>
      </c>
      <c r="DY141" s="167">
        <v>136.07793999999993</v>
      </c>
      <c r="DZ141" s="167">
        <v>41.9050000000002</v>
      </c>
      <c r="EA141" s="167">
        <v>18.430250000000008</v>
      </c>
      <c r="EB141" s="167">
        <v>246.81466500000002</v>
      </c>
      <c r="EC141" s="167">
        <v>128.62262999999948</v>
      </c>
      <c r="ED141" s="167">
        <v>403.85500000000002</v>
      </c>
      <c r="EE141" s="167">
        <v>144.38000000000065</v>
      </c>
      <c r="EF141" s="167">
        <v>111.7160250000002</v>
      </c>
      <c r="EG141" s="167">
        <v>333.81577399999975</v>
      </c>
      <c r="EH141" s="167">
        <v>185.07062625000091</v>
      </c>
      <c r="EI141" s="167">
        <v>127.68836499999978</v>
      </c>
      <c r="EJ141" s="161">
        <v>3836.9965852500018</v>
      </c>
      <c r="EK141" s="167"/>
      <c r="EL141" s="161">
        <f>Z141+AU141+BS141+CO141+DM141+EJ141</f>
        <v>19221.639905250002</v>
      </c>
    </row>
    <row r="142" spans="2:142">
      <c r="B142" s="60"/>
      <c r="C142" s="60"/>
      <c r="D142" s="111"/>
    </row>
    <row r="143" spans="2:142">
      <c r="B143" s="60"/>
      <c r="C143" s="60"/>
      <c r="D143" s="111"/>
      <c r="E143" s="60"/>
    </row>
    <row r="144" spans="2:142">
      <c r="B144" s="60"/>
      <c r="C144" s="60" t="s">
        <v>150</v>
      </c>
      <c r="D144" s="111"/>
      <c r="E144" s="134">
        <f t="shared" ref="E144:BU144" si="118">E6-E39-E61-E77-E96-E107-E113-E125-E131-E137-E141</f>
        <v>-3.2116531656356528E-12</v>
      </c>
      <c r="F144" s="134">
        <f t="shared" si="118"/>
        <v>2.1600499167107046E-12</v>
      </c>
      <c r="G144" s="134">
        <f t="shared" si="118"/>
        <v>-0.39999999999781721</v>
      </c>
      <c r="H144" s="134">
        <f t="shared" si="118"/>
        <v>4.3200998334214091E-12</v>
      </c>
      <c r="I144" s="134">
        <f t="shared" si="118"/>
        <v>-9.7770680440589786E-12</v>
      </c>
      <c r="J144" s="134">
        <f t="shared" si="118"/>
        <v>-3.0695446184836328E-12</v>
      </c>
      <c r="K144" s="134">
        <f t="shared" si="118"/>
        <v>5.4711790653527714E-12</v>
      </c>
      <c r="L144" s="134">
        <f t="shared" si="118"/>
        <v>1.4210854715202004E-12</v>
      </c>
      <c r="M144" s="134">
        <f t="shared" si="118"/>
        <v>1.0800249583553523E-12</v>
      </c>
      <c r="N144" s="134">
        <f t="shared" si="118"/>
        <v>-4.8459014578838833E-12</v>
      </c>
      <c r="O144" s="134">
        <f t="shared" si="118"/>
        <v>0</v>
      </c>
      <c r="P144" s="134">
        <f t="shared" si="118"/>
        <v>8.8675733422860503E-12</v>
      </c>
      <c r="Q144" s="134">
        <f t="shared" si="118"/>
        <v>-9.4075858214637265E-12</v>
      </c>
      <c r="R144" s="134">
        <f t="shared" si="118"/>
        <v>1.2505552149377763E-12</v>
      </c>
      <c r="S144" s="134">
        <f t="shared" si="118"/>
        <v>3.6273206660553114E-12</v>
      </c>
      <c r="T144" s="134">
        <f t="shared" si="118"/>
        <v>1.7053025658242404E-13</v>
      </c>
      <c r="U144" s="134">
        <f t="shared" si="118"/>
        <v>9.9475983006414026E-13</v>
      </c>
      <c r="V144" s="134">
        <f t="shared" si="118"/>
        <v>-1.9397816686250735E-12</v>
      </c>
      <c r="W144" s="134">
        <f t="shared" si="118"/>
        <v>1.3500311979441904E-12</v>
      </c>
      <c r="X144" s="134">
        <f t="shared" si="118"/>
        <v>-1.4779288903810084E-12</v>
      </c>
      <c r="Y144" s="134">
        <f t="shared" si="118"/>
        <v>7.503331289626658E-12</v>
      </c>
      <c r="Z144" s="134">
        <f t="shared" si="118"/>
        <v>-0.40000000003783498</v>
      </c>
      <c r="AA144" s="134"/>
      <c r="AB144" s="134">
        <f t="shared" si="118"/>
        <v>2.8421709430404007E-13</v>
      </c>
      <c r="AC144" s="134">
        <f t="shared" si="118"/>
        <v>-5.9999999999760689E-2</v>
      </c>
      <c r="AD144" s="134">
        <f t="shared" si="118"/>
        <v>-3.0000000000157456E-2</v>
      </c>
      <c r="AE144" s="134">
        <f t="shared" si="118"/>
        <v>-5.8264504332328215E-13</v>
      </c>
      <c r="AF144" s="134">
        <f t="shared" si="118"/>
        <v>1.9042545318370685E-12</v>
      </c>
      <c r="AG144" s="134">
        <f t="shared" si="118"/>
        <v>0.30700000000220484</v>
      </c>
      <c r="AH144" s="134">
        <f t="shared" si="118"/>
        <v>2.4158453015843406E-13</v>
      </c>
      <c r="AI144" s="134">
        <f t="shared" si="118"/>
        <v>3.801403636316536E-13</v>
      </c>
      <c r="AJ144" s="134">
        <f t="shared" si="118"/>
        <v>1.0615508472255897E-11</v>
      </c>
      <c r="AK144" s="134">
        <f t="shared" si="118"/>
        <v>5.0306425691815093E-12</v>
      </c>
      <c r="AL144" s="134">
        <f t="shared" si="118"/>
        <v>1.9610979506978765E-12</v>
      </c>
      <c r="AM144" s="134">
        <f t="shared" si="118"/>
        <v>-1.6484591469634324E-12</v>
      </c>
      <c r="AN144" s="134">
        <f t="shared" si="118"/>
        <v>1.8547179934103042E-6</v>
      </c>
      <c r="AO144" s="134">
        <f>AO6-AO39-AO61-AO77-AO96-AO107-AO113-AO125-AO131-AO137-AO141</f>
        <v>-9.792478317081077E-4</v>
      </c>
      <c r="AP144" s="134">
        <f>AP6-AP39-AP61-AP77-AP96-AP107-AP113-AP125-AP131-AP137-AP141</f>
        <v>4.3200998334214091E-12</v>
      </c>
      <c r="AQ144" s="134">
        <f t="shared" si="118"/>
        <v>1.5489831639570184E-12</v>
      </c>
      <c r="AR144" s="134">
        <f t="shared" si="118"/>
        <v>4.7606363295926712E-13</v>
      </c>
      <c r="AS144" s="134">
        <f t="shared" si="118"/>
        <v>-4.6043169277254492E-12</v>
      </c>
      <c r="AT144" s="134">
        <f t="shared" si="118"/>
        <v>-1.3642420526593924E-12</v>
      </c>
      <c r="AU144" s="134">
        <f t="shared" si="118"/>
        <v>0.21602260687859598</v>
      </c>
      <c r="AV144" s="134"/>
      <c r="AW144" s="134">
        <f t="shared" si="118"/>
        <v>-0.39999999999971791</v>
      </c>
      <c r="AX144" s="134">
        <f t="shared" si="118"/>
        <v>1.6342482922482304E-13</v>
      </c>
      <c r="AY144" s="134">
        <f t="shared" si="118"/>
        <v>-1.2700951401711791E-12</v>
      </c>
      <c r="AZ144" s="134">
        <f t="shared" si="118"/>
        <v>3.5171865420124959E-12</v>
      </c>
      <c r="BA144" s="134">
        <f t="shared" si="118"/>
        <v>0</v>
      </c>
      <c r="BB144" s="134">
        <f t="shared" si="118"/>
        <v>-7.2475359047530219E-13</v>
      </c>
      <c r="BC144" s="134">
        <f t="shared" si="118"/>
        <v>-6.4659388954169117E-12</v>
      </c>
      <c r="BD144" s="134">
        <f t="shared" si="118"/>
        <v>-1.3642420526593924E-12</v>
      </c>
      <c r="BE144" s="134">
        <f t="shared" si="118"/>
        <v>-9.6633812063373625E-13</v>
      </c>
      <c r="BF144" s="134">
        <f t="shared" si="118"/>
        <v>1.4210854715202004E-12</v>
      </c>
      <c r="BG144" s="134">
        <f t="shared" si="118"/>
        <v>-2.4158453015843406E-13</v>
      </c>
      <c r="BH144" s="134">
        <f t="shared" si="118"/>
        <v>-1.5631940186722204E-12</v>
      </c>
      <c r="BI144" s="134">
        <f t="shared" si="118"/>
        <v>-7.0485839387401938E-12</v>
      </c>
      <c r="BJ144" s="134">
        <f>BJ6-BJ39-BJ61-BJ77-BJ96-BJ107-BJ113-BJ125-BJ131-BJ137-BJ141</f>
        <v>6.1106675275368616E-12</v>
      </c>
      <c r="BK144" s="134">
        <f t="shared" si="118"/>
        <v>4.4337866711430252E-12</v>
      </c>
      <c r="BL144" s="134">
        <f t="shared" si="118"/>
        <v>0</v>
      </c>
      <c r="BM144" s="134">
        <f t="shared" si="118"/>
        <v>2.0179413695586845E-12</v>
      </c>
      <c r="BN144" s="134">
        <f t="shared" si="118"/>
        <v>1.7053025658242404E-13</v>
      </c>
      <c r="BO144" s="134">
        <f t="shared" si="118"/>
        <v>5.7127635955112055E-12</v>
      </c>
      <c r="BP144" s="134">
        <f t="shared" si="118"/>
        <v>3.3537617127876729E-12</v>
      </c>
      <c r="BQ144" s="134">
        <f t="shared" si="118"/>
        <v>9.6989083431253675E-13</v>
      </c>
      <c r="BR144" s="134">
        <f t="shared" si="118"/>
        <v>-7.9580786405131221E-13</v>
      </c>
      <c r="BS144" s="134">
        <f t="shared" si="118"/>
        <v>-0.39999999994324753</v>
      </c>
      <c r="BT144" s="134"/>
      <c r="BU144" s="134">
        <f t="shared" si="118"/>
        <v>-2.8336444302112795E-11</v>
      </c>
      <c r="BV144" s="134">
        <f t="shared" ref="BV144:DL144" si="119">BV6-BV39-BV61-BV77-BV96-BV107-BV113-BV125-BV131-BV137-BV141</f>
        <v>2.2311041902867146E-12</v>
      </c>
      <c r="BW144" s="134">
        <f t="shared" si="119"/>
        <v>-8.2991391536779702E-12</v>
      </c>
      <c r="BX144" s="134">
        <f t="shared" si="119"/>
        <v>-5.4001247917767614E-13</v>
      </c>
      <c r="BY144" s="134">
        <f t="shared" si="119"/>
        <v>5.2153836804791354E-12</v>
      </c>
      <c r="BZ144" s="134">
        <f t="shared" si="119"/>
        <v>1.2931877790833823E-11</v>
      </c>
      <c r="CA144" s="134">
        <f t="shared" si="119"/>
        <v>-1.1937117960769683E-11</v>
      </c>
      <c r="CB144" s="134">
        <f t="shared" si="119"/>
        <v>-3.3963942769332789E-12</v>
      </c>
      <c r="CC144" s="134">
        <f t="shared" si="119"/>
        <v>-5.8193450058752205E-12</v>
      </c>
      <c r="CD144" s="134">
        <f t="shared" si="119"/>
        <v>-2.1316282072803006E-12</v>
      </c>
      <c r="CE144" s="134">
        <f t="shared" si="119"/>
        <v>-6.4233063312713057E-12</v>
      </c>
      <c r="CF144" s="134">
        <f t="shared" si="119"/>
        <v>1.5631940186722204E-12</v>
      </c>
      <c r="CG144" s="134">
        <f t="shared" si="119"/>
        <v>-6.6791017161449417E-12</v>
      </c>
      <c r="CH144" s="134">
        <f t="shared" si="119"/>
        <v>1.4722445484949276E-11</v>
      </c>
      <c r="CI144" s="134">
        <f t="shared" si="119"/>
        <v>-1.5631940186722204E-12</v>
      </c>
      <c r="CJ144" s="134">
        <f t="shared" si="119"/>
        <v>4.4657610942522297E-12</v>
      </c>
      <c r="CK144" s="134">
        <f t="shared" si="119"/>
        <v>-9.3791641120333225E-12</v>
      </c>
      <c r="CL144" s="134">
        <f t="shared" si="119"/>
        <v>3.4106051316484809E-12</v>
      </c>
      <c r="CM144" s="134">
        <f t="shared" si="119"/>
        <v>7.460698725481052E-12</v>
      </c>
      <c r="CN144" s="134">
        <f t="shared" si="119"/>
        <v>-2.3874235921539366E-12</v>
      </c>
      <c r="CO144" s="134">
        <f t="shared" si="119"/>
        <v>-2.7739588404074311E-11</v>
      </c>
      <c r="CP144" s="134"/>
      <c r="CQ144" s="134">
        <f t="shared" si="119"/>
        <v>-5.8548721426632255E-12</v>
      </c>
      <c r="CR144" s="134">
        <f t="shared" si="119"/>
        <v>7.1054273576010019E-13</v>
      </c>
      <c r="CS144" s="134">
        <f t="shared" si="119"/>
        <v>2.3590018827235326E-12</v>
      </c>
      <c r="CT144" s="134">
        <f t="shared" si="119"/>
        <v>-5.9401372709544376E-12</v>
      </c>
      <c r="CU144" s="134">
        <f t="shared" si="119"/>
        <v>0</v>
      </c>
      <c r="CV144" s="134">
        <f t="shared" si="119"/>
        <v>-1.3926637620897964E-12</v>
      </c>
      <c r="CW144" s="134">
        <f t="shared" si="119"/>
        <v>-2.8421709430404007E-13</v>
      </c>
      <c r="CX144" s="134">
        <f t="shared" si="119"/>
        <v>4.2064129956997931E-12</v>
      </c>
      <c r="CY144" s="134">
        <f t="shared" si="119"/>
        <v>-9.3791641120333225E-12</v>
      </c>
      <c r="CZ144" s="134">
        <f t="shared" si="119"/>
        <v>2.106048668792937E-11</v>
      </c>
      <c r="DA144" s="134">
        <f t="shared" si="119"/>
        <v>-3.2116531656356528E-12</v>
      </c>
      <c r="DB144" s="134">
        <f t="shared" si="119"/>
        <v>1.9639401216409169E-11</v>
      </c>
      <c r="DC144" s="134">
        <f t="shared" si="119"/>
        <v>-2.1543655748246238E-11</v>
      </c>
      <c r="DD144" s="134">
        <f t="shared" si="119"/>
        <v>8.0859763329499401E-12</v>
      </c>
      <c r="DE144" s="134">
        <f t="shared" si="119"/>
        <v>9.0665253082988784E-12</v>
      </c>
      <c r="DF144" s="134">
        <f t="shared" si="119"/>
        <v>5.7767124417296145E-12</v>
      </c>
      <c r="DG144" s="134">
        <f t="shared" si="119"/>
        <v>-3.808509063674137E-12</v>
      </c>
      <c r="DH144" s="134">
        <f t="shared" si="119"/>
        <v>3.4532376957940869E-12</v>
      </c>
      <c r="DI144" s="134">
        <f t="shared" si="119"/>
        <v>5.6274984672199935E-12</v>
      </c>
      <c r="DJ144" s="134">
        <f t="shared" si="119"/>
        <v>-5.8548721426632255E-12</v>
      </c>
      <c r="DK144" s="134">
        <f t="shared" si="119"/>
        <v>4.8885340220294893E-12</v>
      </c>
      <c r="DL144" s="134">
        <f t="shared" si="119"/>
        <v>0</v>
      </c>
      <c r="DM144" s="134">
        <f>DM6-DM39-DM61-DM77-DM96-DM107-DM113-DM125-DM131-DM137-DM141</f>
        <v>-6.4574123825877905E-11</v>
      </c>
      <c r="DN144" s="134"/>
      <c r="DO144" s="134">
        <f>DO6-DO39-DO61-DO77-DO96-DO107-DO113-DO125-DO131-DO137-DO141</f>
        <v>-2.0000000000474927</v>
      </c>
      <c r="DP144" s="134">
        <f t="shared" ref="DP144:EJ144" si="120">DP6-DP39-DP61-DP77-DP96-DP107-DP113-DP125-DP131-DP137-DP141</f>
        <v>0</v>
      </c>
      <c r="DQ144" s="134">
        <f t="shared" si="120"/>
        <v>-1.1937117960769683E-12</v>
      </c>
      <c r="DR144" s="134">
        <f t="shared" si="120"/>
        <v>4.0330405681743287E-11</v>
      </c>
      <c r="DS144" s="134">
        <f t="shared" si="120"/>
        <v>-1.2505552149377763E-12</v>
      </c>
      <c r="DT144" s="134">
        <f t="shared" si="120"/>
        <v>-2.5011104298755527E-12</v>
      </c>
      <c r="DU144" s="134">
        <f t="shared" si="120"/>
        <v>1.6143530956469476E-11</v>
      </c>
      <c r="DV144" s="134">
        <f t="shared" si="120"/>
        <v>-3.1121771826292388E-12</v>
      </c>
      <c r="DW144" s="134">
        <f t="shared" si="120"/>
        <v>5.1727511163335294E-12</v>
      </c>
      <c r="DX144" s="134">
        <f t="shared" si="120"/>
        <v>5.4001247917767614E-13</v>
      </c>
      <c r="DY144" s="134">
        <f t="shared" si="120"/>
        <v>0</v>
      </c>
      <c r="DZ144" s="134">
        <f t="shared" si="120"/>
        <v>-1.6626700016786344E-12</v>
      </c>
      <c r="EA144" s="134">
        <f t="shared" si="120"/>
        <v>9.6633812063373625E-13</v>
      </c>
      <c r="EB144" s="134">
        <f t="shared" si="120"/>
        <v>-1.4210854715202004E-11</v>
      </c>
      <c r="EC144" s="134">
        <f t="shared" si="120"/>
        <v>-5.4001247917767614E-13</v>
      </c>
      <c r="ED144" s="134">
        <f t="shared" si="120"/>
        <v>1.7053025658242404E-12</v>
      </c>
      <c r="EE144" s="134">
        <f t="shared" si="120"/>
        <v>4.0927261579781771E-12</v>
      </c>
      <c r="EF144" s="134">
        <f t="shared" si="120"/>
        <v>-3.1263880373444408E-13</v>
      </c>
      <c r="EG144" s="134">
        <f t="shared" si="120"/>
        <v>6.8212102632969618E-13</v>
      </c>
      <c r="EH144" s="134">
        <f t="shared" si="120"/>
        <v>7.1054273576010019E-13</v>
      </c>
      <c r="EI144" s="134">
        <f t="shared" si="120"/>
        <v>9.8907548817805946E-12</v>
      </c>
      <c r="EJ144" s="134">
        <f t="shared" si="120"/>
        <v>5.5024429457262158E-11</v>
      </c>
      <c r="EK144" s="134"/>
      <c r="EL144" s="134">
        <f>EL6-EL39-EL61-EL77-EL96-EL107-EL113-EL125-EL131-EL137-EL141</f>
        <v>-0.5839773932711978</v>
      </c>
    </row>
    <row r="145" spans="2:142">
      <c r="B145" s="60"/>
      <c r="C145" s="60"/>
      <c r="D145" s="111"/>
      <c r="E145" s="60"/>
    </row>
    <row r="146" spans="2:142">
      <c r="B146" s="60"/>
      <c r="C146" s="60"/>
      <c r="D146" s="111"/>
      <c r="E146" s="135"/>
      <c r="F146" s="135"/>
      <c r="G146" s="135"/>
      <c r="H146" s="135"/>
      <c r="I146" s="135"/>
      <c r="J146" s="135"/>
      <c r="K146" s="135"/>
      <c r="L146" s="135"/>
      <c r="M146" s="135"/>
      <c r="N146" s="135"/>
      <c r="O146" s="135"/>
      <c r="P146" s="135"/>
      <c r="Q146" s="135"/>
      <c r="R146" s="135"/>
      <c r="S146" s="135"/>
      <c r="T146" s="135"/>
      <c r="U146" s="135"/>
      <c r="V146" s="135"/>
      <c r="W146" s="135"/>
      <c r="X146" s="135"/>
      <c r="Y146" s="135"/>
      <c r="Z146" s="135"/>
      <c r="AA146" s="135"/>
      <c r="AB146" s="135"/>
      <c r="AC146" s="135"/>
      <c r="AD146" s="135"/>
      <c r="AE146" s="135"/>
      <c r="AF146" s="135"/>
      <c r="AG146" s="135"/>
      <c r="AH146" s="135"/>
      <c r="AI146" s="135"/>
      <c r="AJ146" s="135"/>
      <c r="AK146" s="135"/>
      <c r="AL146" s="135"/>
      <c r="AM146" s="135"/>
      <c r="AN146" s="135"/>
      <c r="AO146" s="135"/>
      <c r="AP146" s="135"/>
      <c r="AQ146" s="135"/>
      <c r="AR146" s="135"/>
      <c r="AS146" s="135"/>
      <c r="AT146" s="135"/>
      <c r="AU146" s="135"/>
      <c r="AV146" s="135"/>
      <c r="AW146" s="135"/>
      <c r="AX146" s="135"/>
      <c r="AY146" s="135"/>
      <c r="AZ146" s="135"/>
      <c r="BA146" s="135"/>
      <c r="BB146" s="135"/>
      <c r="BC146" s="135"/>
      <c r="BD146" s="135"/>
      <c r="BE146" s="135"/>
      <c r="BF146" s="135"/>
      <c r="BG146" s="135"/>
      <c r="BH146" s="135"/>
      <c r="BI146" s="135"/>
      <c r="BJ146" s="135"/>
      <c r="BK146" s="135"/>
      <c r="BL146" s="135"/>
      <c r="BM146" s="135"/>
      <c r="BN146" s="135"/>
      <c r="BO146" s="135"/>
      <c r="BP146" s="135"/>
      <c r="BQ146" s="135"/>
      <c r="BR146" s="135"/>
      <c r="BS146" s="135"/>
      <c r="BT146" s="135"/>
      <c r="BU146" s="135"/>
      <c r="BV146" s="135"/>
      <c r="BW146" s="135"/>
      <c r="BX146" s="135"/>
      <c r="BY146" s="135"/>
      <c r="BZ146" s="135"/>
      <c r="CA146" s="135"/>
      <c r="CB146" s="135"/>
      <c r="CC146" s="135"/>
      <c r="CD146" s="135"/>
      <c r="CE146" s="135"/>
      <c r="CF146" s="135"/>
      <c r="CG146" s="135"/>
      <c r="CH146" s="135"/>
      <c r="CI146" s="135"/>
      <c r="CJ146" s="135"/>
      <c r="CK146" s="135"/>
      <c r="CL146" s="135"/>
      <c r="CM146" s="135"/>
      <c r="CN146" s="135"/>
      <c r="CO146" s="135"/>
      <c r="CP146" s="135"/>
      <c r="CQ146" s="135"/>
      <c r="CR146" s="135"/>
      <c r="CS146" s="135"/>
      <c r="CT146" s="135"/>
      <c r="CU146" s="135"/>
      <c r="CV146" s="135"/>
      <c r="CW146" s="135"/>
      <c r="CX146" s="135"/>
      <c r="CY146" s="135"/>
      <c r="CZ146" s="135"/>
      <c r="DA146" s="135"/>
      <c r="DB146" s="135"/>
      <c r="DC146" s="135"/>
      <c r="DD146" s="135"/>
      <c r="DE146" s="135"/>
      <c r="DF146" s="135"/>
      <c r="DG146" s="135"/>
      <c r="DH146" s="135"/>
      <c r="DI146" s="135"/>
      <c r="DJ146" s="135"/>
      <c r="DK146" s="135"/>
      <c r="DL146" s="135"/>
      <c r="DM146" s="135"/>
      <c r="DN146" s="135"/>
      <c r="DO146" s="135"/>
      <c r="DP146" s="135"/>
      <c r="DQ146" s="135"/>
      <c r="DR146" s="135"/>
      <c r="DS146" s="135"/>
      <c r="DT146" s="135"/>
      <c r="DU146" s="135"/>
      <c r="DV146" s="135"/>
      <c r="DW146" s="135"/>
      <c r="DX146" s="135"/>
      <c r="DY146" s="135"/>
      <c r="DZ146" s="135"/>
      <c r="EA146" s="135"/>
      <c r="EB146" s="135"/>
      <c r="EC146" s="135"/>
      <c r="ED146" s="135"/>
      <c r="EE146" s="135"/>
      <c r="EF146" s="135"/>
      <c r="EG146" s="135"/>
      <c r="EH146" s="135"/>
      <c r="EI146" s="135"/>
      <c r="EJ146" s="135"/>
      <c r="EK146" s="135"/>
      <c r="EL146" s="135"/>
    </row>
    <row r="147" spans="2:142">
      <c r="B147" s="112"/>
      <c r="C147" s="60"/>
      <c r="D147" s="112"/>
      <c r="E147" s="136"/>
      <c r="F147" s="136"/>
      <c r="G147" s="136"/>
      <c r="H147" s="136"/>
      <c r="I147" s="136"/>
      <c r="J147" s="136"/>
      <c r="K147" s="136"/>
      <c r="L147" s="136"/>
      <c r="M147" s="136"/>
      <c r="N147" s="136"/>
      <c r="O147" s="136"/>
      <c r="P147" s="136"/>
      <c r="Q147" s="136"/>
      <c r="R147" s="136"/>
      <c r="S147" s="136"/>
      <c r="T147" s="136"/>
      <c r="U147" s="136"/>
      <c r="V147" s="136"/>
      <c r="W147" s="136"/>
      <c r="X147" s="136"/>
      <c r="Y147" s="136"/>
      <c r="Z147" s="136"/>
      <c r="AA147" s="136"/>
      <c r="AB147" s="136"/>
      <c r="AC147" s="136"/>
      <c r="AD147" s="136"/>
      <c r="AE147" s="136"/>
      <c r="AF147" s="136"/>
      <c r="AG147" s="136"/>
      <c r="AH147" s="136"/>
      <c r="AI147" s="136"/>
      <c r="AJ147" s="136"/>
      <c r="AK147" s="136"/>
      <c r="AL147" s="136"/>
      <c r="AM147" s="136"/>
      <c r="AN147" s="136"/>
      <c r="AO147" s="136"/>
      <c r="AP147" s="136"/>
      <c r="AQ147" s="136"/>
      <c r="AR147" s="136"/>
      <c r="AS147" s="136"/>
      <c r="AT147" s="136"/>
      <c r="AU147" s="136"/>
      <c r="AV147" s="136"/>
      <c r="AW147" s="136"/>
      <c r="AX147" s="136"/>
      <c r="AY147" s="136"/>
      <c r="AZ147" s="136"/>
      <c r="BA147" s="136"/>
      <c r="BB147" s="136"/>
      <c r="BC147" s="136"/>
      <c r="BD147" s="136"/>
      <c r="BE147" s="136"/>
      <c r="BF147" s="136"/>
      <c r="BG147" s="136"/>
      <c r="BH147" s="136"/>
      <c r="BI147" s="136"/>
      <c r="BJ147" s="136"/>
      <c r="BK147" s="136"/>
      <c r="BL147" s="136"/>
      <c r="BM147" s="136"/>
      <c r="BN147" s="136"/>
      <c r="BO147" s="136"/>
      <c r="BP147" s="136"/>
      <c r="BQ147" s="136"/>
      <c r="BR147" s="136"/>
      <c r="BS147" s="136"/>
      <c r="BT147" s="136"/>
      <c r="BU147" s="136"/>
      <c r="BV147" s="136"/>
      <c r="BW147" s="136"/>
      <c r="BX147" s="136"/>
      <c r="BY147" s="136"/>
      <c r="BZ147" s="136"/>
      <c r="CA147" s="136"/>
      <c r="CB147" s="136"/>
      <c r="CC147" s="136"/>
      <c r="CD147" s="136"/>
      <c r="CE147" s="136"/>
      <c r="CF147" s="136"/>
      <c r="CG147" s="136"/>
      <c r="CH147" s="136"/>
      <c r="CI147" s="136"/>
      <c r="CJ147" s="136"/>
      <c r="CK147" s="136"/>
      <c r="CL147" s="136"/>
      <c r="CM147" s="136"/>
      <c r="CN147" s="136"/>
      <c r="CO147" s="136"/>
      <c r="CP147" s="136"/>
      <c r="CQ147" s="136"/>
      <c r="CR147" s="136"/>
      <c r="CS147" s="136"/>
      <c r="CT147" s="136"/>
      <c r="CU147" s="136"/>
      <c r="CV147" s="136"/>
      <c r="CW147" s="136"/>
      <c r="CX147" s="136"/>
      <c r="CY147" s="136"/>
      <c r="CZ147" s="136"/>
      <c r="DA147" s="136"/>
      <c r="DB147" s="136"/>
      <c r="DC147" s="136"/>
      <c r="DD147" s="136"/>
      <c r="DE147" s="136"/>
      <c r="DF147" s="136"/>
      <c r="DG147" s="136"/>
      <c r="DH147" s="136"/>
      <c r="DI147" s="136"/>
      <c r="DJ147" s="136"/>
      <c r="DK147" s="136"/>
      <c r="DL147" s="136"/>
      <c r="DM147" s="136"/>
      <c r="DN147" s="136"/>
      <c r="DO147" s="136"/>
      <c r="DP147" s="136"/>
      <c r="DQ147" s="136"/>
      <c r="DR147" s="136"/>
      <c r="DS147" s="136"/>
      <c r="DT147" s="136"/>
      <c r="DU147" s="136"/>
      <c r="DV147" s="136"/>
      <c r="DW147" s="136"/>
      <c r="DX147" s="136"/>
      <c r="DY147" s="136"/>
      <c r="DZ147" s="136"/>
      <c r="EA147" s="136"/>
      <c r="EB147" s="136"/>
      <c r="EC147" s="136"/>
      <c r="ED147" s="136"/>
      <c r="EE147" s="136"/>
      <c r="EF147" s="136"/>
      <c r="EG147" s="136"/>
      <c r="EH147" s="136"/>
      <c r="EI147" s="136"/>
      <c r="EJ147" s="136"/>
      <c r="EK147" s="136"/>
      <c r="EL147" s="136"/>
    </row>
    <row r="148" spans="2:142">
      <c r="B148" s="112"/>
      <c r="C148" s="60"/>
      <c r="D148" s="112"/>
      <c r="E148" s="136"/>
      <c r="F148" s="136"/>
      <c r="G148" s="136"/>
      <c r="H148" s="136"/>
      <c r="I148" s="136"/>
      <c r="J148" s="136"/>
      <c r="K148" s="136"/>
      <c r="L148" s="136"/>
      <c r="M148" s="136"/>
      <c r="N148" s="136"/>
      <c r="O148" s="136"/>
      <c r="P148" s="136"/>
      <c r="Q148" s="136"/>
      <c r="R148" s="136"/>
      <c r="S148" s="136"/>
      <c r="T148" s="136"/>
      <c r="U148" s="136"/>
      <c r="V148" s="136"/>
      <c r="W148" s="136"/>
      <c r="X148" s="136"/>
      <c r="Y148" s="136"/>
      <c r="Z148" s="136"/>
      <c r="AA148" s="136"/>
      <c r="AB148" s="136"/>
      <c r="AC148" s="136"/>
      <c r="AD148" s="136"/>
      <c r="AE148" s="136"/>
      <c r="AF148" s="136"/>
      <c r="AG148" s="136"/>
      <c r="AH148" s="136"/>
      <c r="AI148" s="136"/>
      <c r="AJ148" s="136"/>
      <c r="AK148" s="136"/>
      <c r="AL148" s="136"/>
      <c r="AM148" s="136"/>
      <c r="AN148" s="136"/>
      <c r="AO148" s="136"/>
      <c r="AP148" s="136"/>
      <c r="AQ148" s="136"/>
      <c r="AR148" s="136"/>
      <c r="AS148" s="136"/>
      <c r="AT148" s="136"/>
      <c r="AU148" s="136"/>
      <c r="AV148" s="136"/>
      <c r="AW148" s="136"/>
      <c r="AX148" s="136"/>
      <c r="AY148" s="136"/>
      <c r="AZ148" s="136"/>
      <c r="BA148" s="136"/>
      <c r="BB148" s="136"/>
      <c r="BC148" s="136"/>
      <c r="BD148" s="136"/>
      <c r="BE148" s="136"/>
      <c r="BF148" s="136"/>
      <c r="BG148" s="136"/>
      <c r="BH148" s="136"/>
      <c r="BI148" s="136"/>
      <c r="BJ148" s="136"/>
      <c r="BK148" s="136"/>
      <c r="BL148" s="136"/>
      <c r="BM148" s="136"/>
      <c r="BN148" s="136"/>
      <c r="BO148" s="136"/>
      <c r="BP148" s="136"/>
      <c r="BQ148" s="136"/>
      <c r="BR148" s="136"/>
      <c r="BS148" s="136"/>
      <c r="BT148" s="136"/>
      <c r="BU148" s="136"/>
      <c r="BV148" s="136"/>
      <c r="BW148" s="136"/>
      <c r="BX148" s="136"/>
      <c r="BY148" s="136"/>
      <c r="BZ148" s="136"/>
      <c r="CA148" s="136"/>
      <c r="CB148" s="136"/>
      <c r="CC148" s="136"/>
      <c r="CD148" s="136"/>
      <c r="CE148" s="136"/>
      <c r="CF148" s="136"/>
      <c r="CG148" s="136"/>
      <c r="CH148" s="136"/>
      <c r="CI148" s="136"/>
      <c r="CJ148" s="136"/>
      <c r="CK148" s="136"/>
      <c r="CL148" s="136"/>
      <c r="CM148" s="136"/>
      <c r="CN148" s="136"/>
      <c r="CO148" s="136"/>
      <c r="CP148" s="136"/>
      <c r="CQ148" s="136"/>
      <c r="CR148" s="136"/>
      <c r="CS148" s="136"/>
      <c r="CT148" s="136"/>
      <c r="CU148" s="136"/>
      <c r="CV148" s="136"/>
      <c r="CW148" s="136"/>
      <c r="CX148" s="136"/>
      <c r="CY148" s="136"/>
      <c r="CZ148" s="136"/>
      <c r="DA148" s="136"/>
      <c r="DB148" s="136"/>
      <c r="DC148" s="136"/>
      <c r="DD148" s="136"/>
      <c r="DE148" s="136"/>
      <c r="DF148" s="136"/>
      <c r="DG148" s="136"/>
      <c r="DH148" s="136"/>
      <c r="DI148" s="136"/>
      <c r="DJ148" s="136"/>
      <c r="DK148" s="136"/>
      <c r="DL148" s="136"/>
      <c r="DM148" s="136"/>
      <c r="DN148" s="136"/>
      <c r="DO148" s="136"/>
      <c r="DP148" s="136"/>
      <c r="DQ148" s="136"/>
      <c r="DR148" s="136"/>
      <c r="DS148" s="136"/>
      <c r="DT148" s="136"/>
      <c r="DU148" s="136"/>
      <c r="DV148" s="136"/>
      <c r="DW148" s="136"/>
      <c r="DX148" s="136"/>
      <c r="DY148" s="136"/>
      <c r="DZ148" s="136"/>
      <c r="EA148" s="136"/>
      <c r="EB148" s="136"/>
      <c r="EC148" s="136"/>
      <c r="ED148" s="136"/>
      <c r="EE148" s="136"/>
      <c r="EF148" s="136"/>
      <c r="EG148" s="136"/>
      <c r="EH148" s="136"/>
      <c r="EI148" s="136"/>
      <c r="EJ148" s="136"/>
      <c r="EK148" s="136"/>
      <c r="EL148" s="136"/>
    </row>
    <row r="149" spans="2:142">
      <c r="B149" s="112"/>
      <c r="C149" s="60"/>
      <c r="D149" s="112"/>
      <c r="E149" s="136"/>
      <c r="F149" s="136"/>
      <c r="G149" s="136"/>
      <c r="H149" s="136"/>
      <c r="I149" s="136"/>
      <c r="J149" s="136"/>
      <c r="K149" s="136"/>
      <c r="L149" s="136"/>
      <c r="M149" s="136"/>
      <c r="N149" s="136"/>
      <c r="O149" s="136"/>
      <c r="P149" s="136"/>
      <c r="Q149" s="136"/>
      <c r="R149" s="136"/>
      <c r="S149" s="136"/>
      <c r="T149" s="136"/>
      <c r="U149" s="136"/>
      <c r="V149" s="136"/>
      <c r="W149" s="136"/>
      <c r="X149" s="136"/>
      <c r="Y149" s="136"/>
      <c r="Z149" s="136"/>
      <c r="AA149" s="136"/>
      <c r="AB149" s="136"/>
      <c r="AC149" s="136"/>
      <c r="AD149" s="136"/>
      <c r="AE149" s="136"/>
      <c r="AF149" s="136"/>
      <c r="AG149" s="136"/>
      <c r="AH149" s="136"/>
      <c r="AI149" s="136"/>
      <c r="AJ149" s="136"/>
      <c r="AK149" s="136"/>
      <c r="AL149" s="136"/>
      <c r="AM149" s="136"/>
      <c r="AN149" s="136"/>
      <c r="AO149" s="136"/>
      <c r="AP149" s="136"/>
      <c r="AQ149" s="136"/>
      <c r="AR149" s="136"/>
      <c r="AS149" s="136"/>
      <c r="AT149" s="136"/>
      <c r="AU149" s="136"/>
      <c r="AV149" s="136"/>
      <c r="AW149" s="136"/>
      <c r="AX149" s="136"/>
      <c r="AY149" s="136"/>
      <c r="AZ149" s="136"/>
      <c r="BA149" s="136"/>
      <c r="BB149" s="136"/>
      <c r="BC149" s="136"/>
      <c r="BD149" s="136"/>
      <c r="BE149" s="136"/>
      <c r="BF149" s="136"/>
      <c r="BG149" s="136"/>
      <c r="BH149" s="136"/>
      <c r="BI149" s="136"/>
      <c r="BJ149" s="136"/>
      <c r="BK149" s="136"/>
      <c r="BL149" s="136"/>
      <c r="BM149" s="136"/>
      <c r="BN149" s="136"/>
      <c r="BO149" s="136"/>
      <c r="BP149" s="136"/>
      <c r="BQ149" s="136"/>
      <c r="BR149" s="136"/>
      <c r="BS149" s="136"/>
      <c r="BT149" s="136"/>
      <c r="BU149" s="136"/>
      <c r="BV149" s="136"/>
      <c r="BW149" s="136"/>
      <c r="BX149" s="136"/>
      <c r="BY149" s="136"/>
      <c r="BZ149" s="136"/>
      <c r="CA149" s="136"/>
      <c r="CB149" s="136"/>
      <c r="CC149" s="136"/>
      <c r="CD149" s="136"/>
      <c r="CE149" s="136"/>
      <c r="CF149" s="136"/>
      <c r="CG149" s="136"/>
      <c r="CH149" s="136"/>
      <c r="CI149" s="136"/>
      <c r="CJ149" s="136"/>
      <c r="CK149" s="136"/>
      <c r="CL149" s="136"/>
      <c r="CM149" s="136"/>
      <c r="CN149" s="136"/>
      <c r="CO149" s="136"/>
      <c r="CP149" s="136"/>
      <c r="CQ149" s="136"/>
      <c r="CR149" s="136"/>
      <c r="CS149" s="136"/>
      <c r="CT149" s="136"/>
      <c r="CU149" s="136"/>
      <c r="CV149" s="136"/>
      <c r="CW149" s="136"/>
      <c r="CX149" s="136"/>
      <c r="CY149" s="136"/>
      <c r="CZ149" s="136"/>
      <c r="DA149" s="136"/>
      <c r="DB149" s="136"/>
      <c r="DC149" s="136"/>
      <c r="DD149" s="136"/>
      <c r="DE149" s="136"/>
      <c r="DF149" s="136"/>
      <c r="DG149" s="136"/>
      <c r="DH149" s="136"/>
      <c r="DI149" s="136"/>
      <c r="DJ149" s="136"/>
      <c r="DK149" s="136"/>
      <c r="DL149" s="136"/>
      <c r="DM149" s="136"/>
      <c r="DN149" s="136"/>
      <c r="DO149" s="136"/>
      <c r="DP149" s="136"/>
      <c r="DQ149" s="136"/>
      <c r="DR149" s="136"/>
      <c r="DS149" s="136"/>
      <c r="DT149" s="136"/>
      <c r="DU149" s="136"/>
      <c r="DV149" s="136"/>
      <c r="DW149" s="136"/>
      <c r="DX149" s="136"/>
      <c r="DY149" s="136"/>
      <c r="DZ149" s="136"/>
      <c r="EA149" s="136"/>
      <c r="EB149" s="136"/>
      <c r="EC149" s="136"/>
      <c r="ED149" s="136"/>
      <c r="EE149" s="136"/>
      <c r="EF149" s="136"/>
      <c r="EG149" s="136"/>
      <c r="EH149" s="136"/>
      <c r="EI149" s="136"/>
      <c r="EJ149" s="136"/>
      <c r="EK149" s="136"/>
      <c r="EL149" s="136"/>
    </row>
    <row r="150" spans="2:142">
      <c r="B150" s="112"/>
      <c r="C150" s="60"/>
      <c r="D150" s="112"/>
      <c r="E150" s="136"/>
      <c r="F150" s="136"/>
      <c r="G150" s="136"/>
      <c r="H150" s="136"/>
      <c r="I150" s="136"/>
      <c r="J150" s="136"/>
      <c r="K150" s="136"/>
      <c r="L150" s="136"/>
      <c r="M150" s="136"/>
      <c r="N150" s="136"/>
      <c r="O150" s="136"/>
      <c r="P150" s="136"/>
      <c r="Q150" s="136"/>
      <c r="R150" s="136"/>
      <c r="S150" s="136"/>
      <c r="T150" s="136"/>
      <c r="U150" s="136"/>
      <c r="V150" s="136"/>
      <c r="W150" s="136"/>
      <c r="X150" s="136"/>
      <c r="Y150" s="136"/>
      <c r="Z150" s="136"/>
      <c r="AA150" s="136"/>
      <c r="AB150" s="136"/>
      <c r="AC150" s="136"/>
      <c r="AD150" s="136"/>
      <c r="AE150" s="136"/>
      <c r="AF150" s="136"/>
      <c r="AG150" s="136"/>
      <c r="AH150" s="136"/>
      <c r="AI150" s="136"/>
      <c r="AJ150" s="136"/>
      <c r="AK150" s="136"/>
      <c r="AL150" s="136"/>
      <c r="AM150" s="136"/>
      <c r="AN150" s="136"/>
      <c r="AO150" s="136"/>
      <c r="AP150" s="136"/>
      <c r="AQ150" s="136"/>
      <c r="AR150" s="136"/>
      <c r="AS150" s="136"/>
      <c r="AT150" s="136"/>
      <c r="AU150" s="136"/>
      <c r="AV150" s="136"/>
      <c r="AW150" s="136"/>
      <c r="AX150" s="136"/>
      <c r="AY150" s="136"/>
      <c r="AZ150" s="136"/>
      <c r="BA150" s="136"/>
      <c r="BB150" s="136"/>
      <c r="BC150" s="136"/>
      <c r="BD150" s="136"/>
      <c r="BE150" s="136"/>
      <c r="BF150" s="136"/>
      <c r="BG150" s="136"/>
      <c r="BH150" s="136"/>
      <c r="BI150" s="136"/>
      <c r="BJ150" s="136"/>
      <c r="BK150" s="136"/>
      <c r="BL150" s="136"/>
      <c r="BM150" s="136"/>
      <c r="BN150" s="136"/>
      <c r="BO150" s="136"/>
      <c r="BP150" s="136"/>
      <c r="BQ150" s="136"/>
      <c r="BR150" s="136"/>
      <c r="BS150" s="136"/>
      <c r="BT150" s="136"/>
      <c r="BU150" s="136"/>
      <c r="BV150" s="136"/>
      <c r="BW150" s="136"/>
      <c r="BX150" s="136"/>
      <c r="BY150" s="136"/>
      <c r="BZ150" s="136"/>
      <c r="CA150" s="136"/>
      <c r="CB150" s="136"/>
      <c r="CC150" s="136"/>
      <c r="CD150" s="136"/>
      <c r="CE150" s="136"/>
      <c r="CF150" s="136"/>
      <c r="CG150" s="136"/>
      <c r="CH150" s="136"/>
      <c r="CI150" s="136"/>
      <c r="CJ150" s="136"/>
      <c r="CK150" s="136"/>
      <c r="CL150" s="136"/>
      <c r="CM150" s="136"/>
      <c r="CN150" s="136"/>
      <c r="CO150" s="136"/>
      <c r="CP150" s="136"/>
      <c r="CQ150" s="136"/>
      <c r="CR150" s="136"/>
      <c r="CS150" s="136"/>
      <c r="CT150" s="136"/>
      <c r="CU150" s="136"/>
      <c r="CV150" s="136"/>
      <c r="CW150" s="136"/>
      <c r="CX150" s="136"/>
      <c r="CY150" s="136"/>
      <c r="CZ150" s="136"/>
      <c r="DA150" s="136"/>
      <c r="DB150" s="136"/>
      <c r="DC150" s="136"/>
      <c r="DD150" s="136"/>
      <c r="DE150" s="136"/>
      <c r="DF150" s="136"/>
      <c r="DG150" s="136"/>
      <c r="DH150" s="136"/>
      <c r="DI150" s="136"/>
      <c r="DJ150" s="136"/>
      <c r="DK150" s="136"/>
      <c r="DL150" s="136"/>
      <c r="DM150" s="136"/>
      <c r="DN150" s="136"/>
      <c r="DO150" s="136"/>
      <c r="DP150" s="136"/>
      <c r="DQ150" s="136"/>
      <c r="DR150" s="136"/>
      <c r="DS150" s="136"/>
      <c r="DT150" s="136"/>
      <c r="DU150" s="136"/>
      <c r="DV150" s="136"/>
      <c r="DW150" s="136"/>
      <c r="DX150" s="136"/>
      <c r="DY150" s="136"/>
      <c r="DZ150" s="136"/>
      <c r="EA150" s="136"/>
      <c r="EB150" s="136"/>
      <c r="EC150" s="136"/>
      <c r="ED150" s="136"/>
      <c r="EE150" s="136"/>
      <c r="EF150" s="136"/>
      <c r="EG150" s="136"/>
      <c r="EH150" s="136"/>
      <c r="EI150" s="136"/>
      <c r="EJ150" s="136"/>
      <c r="EK150" s="136"/>
      <c r="EL150" s="136"/>
    </row>
    <row r="151" spans="2:142">
      <c r="B151" s="112"/>
      <c r="C151" s="60"/>
      <c r="D151" s="112"/>
      <c r="E151" s="136"/>
      <c r="F151" s="136"/>
      <c r="G151" s="136"/>
      <c r="H151" s="136"/>
      <c r="I151" s="136"/>
      <c r="J151" s="136"/>
      <c r="K151" s="136"/>
      <c r="L151" s="136"/>
      <c r="M151" s="136"/>
      <c r="N151" s="136"/>
      <c r="O151" s="136"/>
      <c r="P151" s="136"/>
      <c r="Q151" s="136"/>
      <c r="R151" s="136"/>
      <c r="S151" s="136"/>
      <c r="T151" s="136"/>
      <c r="U151" s="136"/>
      <c r="V151" s="136"/>
      <c r="W151" s="136"/>
      <c r="X151" s="136"/>
      <c r="Y151" s="136"/>
      <c r="Z151" s="136"/>
      <c r="AA151" s="136"/>
      <c r="AB151" s="136"/>
      <c r="AC151" s="136"/>
      <c r="AD151" s="136"/>
      <c r="AE151" s="136"/>
      <c r="AF151" s="136"/>
      <c r="AG151" s="136"/>
      <c r="AH151" s="136"/>
      <c r="AI151" s="136"/>
      <c r="AJ151" s="136"/>
      <c r="AK151" s="136"/>
      <c r="AL151" s="136"/>
      <c r="AM151" s="136"/>
      <c r="AN151" s="136"/>
      <c r="AO151" s="136"/>
      <c r="AP151" s="136"/>
      <c r="AQ151" s="136"/>
      <c r="AR151" s="136"/>
      <c r="AS151" s="136"/>
      <c r="AT151" s="136"/>
      <c r="AU151" s="136"/>
      <c r="AV151" s="136"/>
      <c r="AW151" s="136"/>
      <c r="AX151" s="136"/>
      <c r="AY151" s="136"/>
      <c r="AZ151" s="136"/>
      <c r="BA151" s="136"/>
      <c r="BB151" s="136"/>
      <c r="BC151" s="136"/>
      <c r="BD151" s="136"/>
      <c r="BE151" s="136"/>
      <c r="BF151" s="136"/>
      <c r="BG151" s="136"/>
      <c r="BH151" s="136"/>
      <c r="BI151" s="136"/>
      <c r="BJ151" s="136"/>
      <c r="BK151" s="136"/>
      <c r="BL151" s="136"/>
      <c r="BM151" s="136"/>
      <c r="BN151" s="136"/>
      <c r="BO151" s="136"/>
      <c r="BP151" s="136"/>
      <c r="BQ151" s="136"/>
      <c r="BR151" s="136"/>
      <c r="BS151" s="136"/>
      <c r="BT151" s="136"/>
      <c r="BU151" s="136"/>
      <c r="BV151" s="136"/>
      <c r="BW151" s="136"/>
      <c r="BX151" s="136"/>
      <c r="BY151" s="136"/>
      <c r="BZ151" s="136"/>
      <c r="CA151" s="136"/>
      <c r="CB151" s="136"/>
      <c r="CC151" s="136"/>
      <c r="CD151" s="136"/>
      <c r="CE151" s="136"/>
      <c r="CF151" s="136"/>
      <c r="CG151" s="136"/>
      <c r="CH151" s="136"/>
      <c r="CI151" s="136"/>
      <c r="CJ151" s="136"/>
      <c r="CK151" s="136"/>
      <c r="CL151" s="136"/>
      <c r="CM151" s="136"/>
      <c r="CN151" s="136"/>
      <c r="CO151" s="136"/>
      <c r="CP151" s="136"/>
      <c r="CQ151" s="136"/>
      <c r="CR151" s="136"/>
      <c r="CS151" s="136"/>
      <c r="CT151" s="136"/>
      <c r="CU151" s="136"/>
      <c r="CV151" s="136"/>
      <c r="CW151" s="136"/>
      <c r="CX151" s="136"/>
      <c r="CY151" s="136"/>
      <c r="CZ151" s="136"/>
      <c r="DA151" s="136"/>
      <c r="DB151" s="136"/>
      <c r="DC151" s="136"/>
      <c r="DD151" s="136"/>
      <c r="DE151" s="136"/>
      <c r="DF151" s="136"/>
      <c r="DG151" s="136"/>
      <c r="DH151" s="136"/>
      <c r="DI151" s="136"/>
      <c r="DJ151" s="136"/>
      <c r="DK151" s="136"/>
      <c r="DL151" s="136"/>
      <c r="DM151" s="136"/>
      <c r="DN151" s="136"/>
      <c r="DO151" s="136"/>
      <c r="DP151" s="136"/>
      <c r="DQ151" s="136"/>
      <c r="DR151" s="136"/>
      <c r="DS151" s="136"/>
      <c r="DT151" s="136"/>
      <c r="DU151" s="136"/>
      <c r="DV151" s="136"/>
      <c r="DW151" s="136"/>
      <c r="DX151" s="136"/>
      <c r="DY151" s="136"/>
      <c r="DZ151" s="136"/>
      <c r="EA151" s="136"/>
      <c r="EB151" s="136"/>
      <c r="EC151" s="136"/>
      <c r="ED151" s="136"/>
      <c r="EE151" s="136"/>
      <c r="EF151" s="136"/>
      <c r="EG151" s="136"/>
      <c r="EH151" s="136"/>
      <c r="EI151" s="136"/>
      <c r="EJ151" s="136"/>
      <c r="EK151" s="136"/>
      <c r="EL151" s="136"/>
    </row>
    <row r="152" spans="2:142">
      <c r="B152" s="112"/>
      <c r="C152" s="112"/>
      <c r="D152" s="112"/>
      <c r="E152" s="112"/>
    </row>
    <row r="153" spans="2:142">
      <c r="B153" s="112"/>
      <c r="C153" s="112"/>
      <c r="D153" s="112"/>
      <c r="E153" s="112"/>
    </row>
    <row r="154" spans="2:142">
      <c r="B154" s="112"/>
      <c r="C154" s="112"/>
      <c r="D154" s="112"/>
      <c r="E154" s="112"/>
    </row>
    <row r="155" spans="2:142">
      <c r="B155" s="112"/>
      <c r="C155" s="112"/>
      <c r="D155" s="112"/>
      <c r="E155" s="112"/>
    </row>
    <row r="156" spans="2:142">
      <c r="B156" s="112"/>
      <c r="C156" s="112"/>
      <c r="D156" s="112"/>
      <c r="E156" s="112"/>
    </row>
    <row r="157" spans="2:142">
      <c r="B157" s="112"/>
      <c r="C157" s="112"/>
      <c r="D157" s="112"/>
      <c r="E157" s="112"/>
    </row>
    <row r="158" spans="2:142">
      <c r="B158" s="112"/>
      <c r="C158" s="112"/>
      <c r="D158" s="112"/>
      <c r="E158" s="112"/>
    </row>
    <row r="159" spans="2:142">
      <c r="B159" s="112"/>
      <c r="C159" s="112"/>
      <c r="D159" s="112"/>
      <c r="E159" s="112"/>
    </row>
    <row r="160" spans="2:142">
      <c r="B160" s="112"/>
      <c r="C160" s="112"/>
      <c r="D160" s="112"/>
      <c r="E160" s="112"/>
    </row>
    <row r="161" spans="2:5">
      <c r="B161" s="112"/>
      <c r="C161" s="112"/>
      <c r="D161" s="112"/>
      <c r="E161" s="112"/>
    </row>
    <row r="162" spans="2:5">
      <c r="B162" s="112"/>
      <c r="C162" s="112"/>
      <c r="D162" s="112"/>
      <c r="E162" s="112"/>
    </row>
    <row r="163" spans="2:5">
      <c r="B163" s="112"/>
      <c r="C163" s="112"/>
      <c r="D163" s="112"/>
      <c r="E163" s="112"/>
    </row>
    <row r="164" spans="2:5">
      <c r="B164" s="112"/>
      <c r="C164" s="112"/>
      <c r="D164" s="112"/>
      <c r="E164" s="112"/>
    </row>
    <row r="165" spans="2:5">
      <c r="B165" s="112"/>
      <c r="C165" s="112"/>
      <c r="D165" s="112"/>
      <c r="E165" s="112"/>
    </row>
    <row r="166" spans="2:5">
      <c r="B166" s="112"/>
      <c r="C166" s="112"/>
      <c r="D166" s="112"/>
      <c r="E166" s="112"/>
    </row>
    <row r="167" spans="2:5">
      <c r="B167" s="112"/>
      <c r="C167" s="112"/>
      <c r="D167" s="112"/>
      <c r="E167" s="112"/>
    </row>
    <row r="168" spans="2:5">
      <c r="B168" s="112"/>
      <c r="C168" s="112"/>
      <c r="D168" s="112"/>
      <c r="E168" s="112"/>
    </row>
    <row r="169" spans="2:5">
      <c r="B169" s="112"/>
      <c r="C169" s="112"/>
      <c r="D169" s="112"/>
      <c r="E169" s="112"/>
    </row>
    <row r="170" spans="2:5">
      <c r="B170" s="112"/>
      <c r="C170" s="112"/>
      <c r="D170" s="112"/>
      <c r="E170" s="112"/>
    </row>
    <row r="171" spans="2:5">
      <c r="B171" s="112"/>
      <c r="C171" s="112"/>
      <c r="D171" s="112"/>
      <c r="E171" s="112"/>
    </row>
    <row r="172" spans="2:5">
      <c r="B172" s="112"/>
      <c r="C172" s="112"/>
      <c r="D172" s="112"/>
      <c r="E172" s="112"/>
    </row>
    <row r="173" spans="2:5">
      <c r="B173" s="112"/>
      <c r="C173" s="112"/>
      <c r="D173" s="112"/>
      <c r="E173" s="112"/>
    </row>
    <row r="174" spans="2:5">
      <c r="B174" s="112"/>
      <c r="C174" s="112"/>
      <c r="D174" s="112"/>
      <c r="E174" s="112"/>
    </row>
    <row r="175" spans="2:5">
      <c r="B175" s="112"/>
      <c r="C175" s="112"/>
      <c r="D175" s="112"/>
      <c r="E175" s="112"/>
    </row>
    <row r="176" spans="2:5">
      <c r="B176" s="112"/>
      <c r="C176" s="112"/>
      <c r="D176" s="112"/>
      <c r="E176" s="112"/>
    </row>
    <row r="177" spans="2:5">
      <c r="B177" s="112"/>
      <c r="C177" s="112"/>
      <c r="D177" s="112"/>
      <c r="E177" s="112"/>
    </row>
    <row r="178" spans="2:5">
      <c r="B178" s="112"/>
      <c r="C178" s="112"/>
      <c r="D178" s="112"/>
      <c r="E178" s="112"/>
    </row>
    <row r="179" spans="2:5">
      <c r="B179" s="112"/>
      <c r="C179" s="112"/>
      <c r="D179" s="112"/>
      <c r="E179" s="112"/>
    </row>
    <row r="180" spans="2:5">
      <c r="B180" s="112"/>
      <c r="C180" s="112"/>
      <c r="D180" s="112"/>
      <c r="E180" s="112"/>
    </row>
    <row r="181" spans="2:5">
      <c r="B181" s="112"/>
      <c r="C181" s="112"/>
      <c r="D181" s="112"/>
      <c r="E181" s="112"/>
    </row>
    <row r="182" spans="2:5">
      <c r="B182" s="112"/>
      <c r="C182" s="112"/>
      <c r="D182" s="112"/>
      <c r="E182" s="112"/>
    </row>
    <row r="183" spans="2:5">
      <c r="B183" s="112"/>
      <c r="C183" s="112"/>
      <c r="D183" s="112"/>
      <c r="E183" s="112"/>
    </row>
    <row r="184" spans="2:5">
      <c r="B184" s="112"/>
      <c r="C184" s="112"/>
      <c r="D184" s="112"/>
      <c r="E184" s="112"/>
    </row>
    <row r="185" spans="2:5">
      <c r="B185" s="112"/>
      <c r="C185" s="112"/>
      <c r="D185" s="112"/>
      <c r="E185" s="112"/>
    </row>
    <row r="186" spans="2:5">
      <c r="B186" s="112"/>
      <c r="C186" s="112"/>
      <c r="D186" s="112"/>
      <c r="E186" s="112"/>
    </row>
    <row r="187" spans="2:5">
      <c r="B187" s="112"/>
      <c r="C187" s="112"/>
      <c r="D187" s="112"/>
      <c r="E187" s="112"/>
    </row>
    <row r="188" spans="2:5">
      <c r="B188" s="112"/>
      <c r="C188" s="112"/>
      <c r="D188" s="112"/>
      <c r="E188" s="112"/>
    </row>
    <row r="189" spans="2:5">
      <c r="B189" s="112"/>
      <c r="C189" s="112"/>
      <c r="D189" s="112"/>
      <c r="E189" s="112"/>
    </row>
    <row r="190" spans="2:5">
      <c r="B190" s="112"/>
      <c r="C190" s="112"/>
      <c r="D190" s="112"/>
      <c r="E190" s="112"/>
    </row>
    <row r="191" spans="2:5">
      <c r="B191" s="112"/>
      <c r="C191" s="112"/>
      <c r="D191" s="112"/>
      <c r="E191" s="112"/>
    </row>
    <row r="192" spans="2:5">
      <c r="B192" s="112"/>
      <c r="C192" s="112"/>
      <c r="D192" s="112"/>
      <c r="E192" s="112"/>
    </row>
    <row r="193" spans="2:5">
      <c r="B193" s="112"/>
      <c r="C193" s="112"/>
      <c r="D193" s="112"/>
      <c r="E193" s="112"/>
    </row>
    <row r="194" spans="2:5">
      <c r="B194" s="112"/>
      <c r="C194" s="112"/>
      <c r="D194" s="112"/>
      <c r="E194" s="112"/>
    </row>
    <row r="195" spans="2:5">
      <c r="B195" s="112"/>
      <c r="C195" s="112"/>
      <c r="D195" s="112"/>
      <c r="E195" s="112"/>
    </row>
    <row r="196" spans="2:5">
      <c r="B196" s="112"/>
      <c r="C196" s="112"/>
      <c r="D196" s="112"/>
      <c r="E196" s="112"/>
    </row>
    <row r="197" spans="2:5">
      <c r="B197" s="112"/>
      <c r="C197" s="112"/>
      <c r="D197" s="112"/>
      <c r="E197" s="112"/>
    </row>
    <row r="198" spans="2:5">
      <c r="B198" s="112"/>
      <c r="C198" s="112"/>
      <c r="D198" s="112"/>
      <c r="E198" s="112"/>
    </row>
    <row r="199" spans="2:5">
      <c r="B199" s="112"/>
      <c r="C199" s="112"/>
      <c r="D199" s="112"/>
      <c r="E199" s="112"/>
    </row>
    <row r="200" spans="2:5">
      <c r="B200" s="112"/>
      <c r="C200" s="112"/>
      <c r="D200" s="112"/>
      <c r="E200" s="112"/>
    </row>
    <row r="201" spans="2:5">
      <c r="B201" s="112"/>
      <c r="C201" s="112"/>
      <c r="D201" s="112"/>
      <c r="E201" s="112"/>
    </row>
    <row r="202" spans="2:5">
      <c r="B202" s="112"/>
      <c r="C202" s="112"/>
      <c r="D202" s="112"/>
      <c r="E202" s="112"/>
    </row>
    <row r="203" spans="2:5">
      <c r="B203" s="112"/>
      <c r="C203" s="112"/>
      <c r="D203" s="112"/>
      <c r="E203" s="112"/>
    </row>
    <row r="204" spans="2:5">
      <c r="B204" s="112"/>
      <c r="C204" s="112"/>
      <c r="D204" s="112"/>
      <c r="E204" s="112"/>
    </row>
    <row r="205" spans="2:5">
      <c r="B205" s="112"/>
      <c r="C205" s="112"/>
      <c r="D205" s="112"/>
      <c r="E205" s="112"/>
    </row>
    <row r="206" spans="2:5">
      <c r="B206" s="112"/>
      <c r="C206" s="112"/>
      <c r="D206" s="112"/>
      <c r="E206" s="112"/>
    </row>
    <row r="207" spans="2:5">
      <c r="B207" s="112"/>
      <c r="C207" s="112"/>
      <c r="D207" s="112"/>
      <c r="E207" s="112"/>
    </row>
    <row r="208" spans="2:5">
      <c r="B208" s="112"/>
      <c r="C208" s="112"/>
      <c r="D208" s="112"/>
      <c r="E208" s="112"/>
    </row>
    <row r="209" spans="2:5">
      <c r="B209" s="112"/>
      <c r="C209" s="112"/>
      <c r="D209" s="112"/>
      <c r="E209" s="112"/>
    </row>
    <row r="210" spans="2:5">
      <c r="B210" s="112"/>
      <c r="C210" s="112"/>
      <c r="D210" s="112"/>
      <c r="E210" s="112"/>
    </row>
    <row r="211" spans="2:5">
      <c r="B211" s="112"/>
      <c r="C211" s="112"/>
      <c r="D211" s="112"/>
      <c r="E211" s="112"/>
    </row>
    <row r="212" spans="2:5">
      <c r="B212" s="112"/>
      <c r="C212" s="112"/>
      <c r="D212" s="112"/>
      <c r="E212" s="112"/>
    </row>
  </sheetData>
  <phoneticPr fontId="7" type="noConversion"/>
  <conditionalFormatting sqref="CM7:CN7">
    <cfRule type="cellIs" dxfId="1" priority="1" stopIfTrue="1" operator="lessThan">
      <formula>-33750</formula>
    </cfRule>
  </conditionalFormatting>
  <conditionalFormatting sqref="CM6:CN6">
    <cfRule type="cellIs" dxfId="0" priority="2" stopIfTrue="1" operator="lessThan">
      <formula>-50000</formula>
    </cfRule>
  </conditionalFormatting>
  <pageMargins left="0.75" right="0.75" top="1" bottom="1" header="0.5" footer="0.5"/>
  <pageSetup scale="20" fitToWidth="3" fitToHeight="5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honeticPr fontId="7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honeticPr fontId="7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bjones7</dc:creator>
  <cp:lastModifiedBy>Felienne</cp:lastModifiedBy>
  <cp:lastPrinted>2001-06-05T19:43:01Z</cp:lastPrinted>
  <dcterms:created xsi:type="dcterms:W3CDTF">2001-05-30T03:20:27Z</dcterms:created>
  <dcterms:modified xsi:type="dcterms:W3CDTF">2014-09-04T19:46:30Z</dcterms:modified>
</cp:coreProperties>
</file>