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omments2.xml" ContentType="application/vnd.openxmlformats-officedocument.spreadsheetml.comments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omments3.xml" ContentType="application/vnd.openxmlformats-officedocument.spreadsheetml.comments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omments4.xml" ContentType="application/vnd.openxmlformats-officedocument.spreadsheetml.comments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vA\Master\IBED stage\Jolanda\Data\Lake\"/>
    </mc:Choice>
  </mc:AlternateContent>
  <bookViews>
    <workbookView xWindow="0" yWindow="0" windowWidth="28800" windowHeight="12435" activeTab="7"/>
  </bookViews>
  <sheets>
    <sheet name="March" sheetId="1" r:id="rId1"/>
    <sheet name="April" sheetId="2" r:id="rId2"/>
    <sheet name="May" sheetId="3" r:id="rId3"/>
    <sheet name="June" sheetId="4" r:id="rId4"/>
    <sheet name="July" sheetId="5" r:id="rId5"/>
    <sheet name="Aug" sheetId="7" r:id="rId6"/>
    <sheet name="Sept" sheetId="8" r:id="rId7"/>
    <sheet name="Oct" sheetId="9" r:id="rId8"/>
    <sheet name="plots" sheetId="6" r:id="rId9"/>
  </sheets>
  <definedNames>
    <definedName name="_2016_9_21" localSheetId="6">Sept!#REF!</definedName>
    <definedName name="amstelven_200416_hena." localSheetId="1">April!$Q$1:$AD$29</definedName>
    <definedName name="avp_030816." localSheetId="5">Aug!$A$1:$P$41</definedName>
    <definedName name="avp_060716." localSheetId="4">July!$A$1:$P$30</definedName>
    <definedName name="avp_061016_2." localSheetId="7">Oct!$A$1:$P$48</definedName>
    <definedName name="avp_070916." localSheetId="6">Sept!$A$1:$P$45</definedName>
    <definedName name="avp_100816." localSheetId="5">Aug!$Q$1:$AF$35</definedName>
    <definedName name="avp_121016." localSheetId="7">Oct!$Q$4:$AF$47</definedName>
    <definedName name="avp_140916." localSheetId="6">Sept!$Q$1:$AF$46</definedName>
    <definedName name="avp_170816." localSheetId="5">Aug!$AG$1:$AV$44</definedName>
    <definedName name="avp_191016." localSheetId="7">Oct!$AG$1:$AV$43</definedName>
    <definedName name="avp_200716." localSheetId="4">July!$AG$1:$AV$34</definedName>
    <definedName name="avp_210916." localSheetId="6">Sept!$AG$1:$AV$46</definedName>
    <definedName name="avp_230616." localSheetId="3">June!$AG$1:$AV$37</definedName>
    <definedName name="avp_240816." localSheetId="5">Aug!$AW$1:$BL$43</definedName>
    <definedName name="avp_270716." localSheetId="4">July!$AW$1:$BL$45</definedName>
    <definedName name="avp_280916." localSheetId="6">Sept!$AW$1:$BL$41</definedName>
    <definedName name="avp_290616." localSheetId="3">June!$AW$1:$BL$31</definedName>
    <definedName name="avp_310816." localSheetId="5">Aug!$BM$1:$CB$49</definedName>
    <definedName name="avp_log_030816" localSheetId="5">Aug!#REF!</definedName>
    <definedName name="avp010416." localSheetId="1">April!$A$1:$P$35</definedName>
    <definedName name="avp010616." localSheetId="3">June!$A$1:$P$33</definedName>
    <definedName name="avp040516." localSheetId="2">May!$A$1:$O$26</definedName>
    <definedName name="avp110516." localSheetId="2">May!$P$1:$AE$32</definedName>
    <definedName name="avp130716." localSheetId="4">July!$Q$1:$AF$39</definedName>
    <definedName name="avp150616." localSheetId="3">June!$Q$1:$AF$34</definedName>
    <definedName name="avp180516." localSheetId="2">May!$AF$1:$AT$36</definedName>
    <definedName name="avp250516." localSheetId="2">May!$AU$1:$BI$29</definedName>
    <definedName name="dev1_121016" localSheetId="7">Oct!#REF!</definedName>
  </definedNames>
  <calcPr calcId="152511"/>
</workbook>
</file>

<file path=xl/calcChain.xml><?xml version="1.0" encoding="utf-8"?>
<calcChain xmlns="http://schemas.openxmlformats.org/spreadsheetml/2006/main">
  <c r="U48" i="8" l="1"/>
  <c r="C47" i="8" l="1"/>
  <c r="D47" i="8"/>
  <c r="F47" i="8"/>
  <c r="E47" i="8"/>
  <c r="BO51" i="7"/>
  <c r="BP51" i="7"/>
  <c r="BR51" i="7"/>
  <c r="BQ51" i="7"/>
  <c r="AZ45" i="7" l="1"/>
  <c r="BA45" i="7"/>
  <c r="BB45" i="7"/>
  <c r="AY45" i="7"/>
  <c r="AJ46" i="7" l="1"/>
  <c r="AK46" i="7"/>
  <c r="AL46" i="7"/>
  <c r="AI46" i="7"/>
  <c r="T37" i="7" l="1"/>
  <c r="U37" i="7"/>
  <c r="V37" i="7"/>
  <c r="S37" i="7"/>
  <c r="M43" i="7" l="1"/>
  <c r="BI47" i="5"/>
  <c r="AS19" i="5"/>
  <c r="AS20" i="5"/>
  <c r="AS21" i="5"/>
  <c r="AS22" i="5"/>
  <c r="AS24" i="5"/>
  <c r="AS27" i="5"/>
  <c r="AS28" i="5"/>
  <c r="AS29" i="5"/>
  <c r="AS30" i="5"/>
  <c r="AS31" i="5"/>
  <c r="AS32" i="5"/>
  <c r="AS33" i="5"/>
  <c r="AS34" i="5"/>
  <c r="AS18" i="5"/>
  <c r="AS17" i="5"/>
  <c r="AS16" i="5"/>
  <c r="AS15" i="5"/>
  <c r="AS14" i="5"/>
  <c r="AS36" i="5" s="1"/>
  <c r="AC41" i="5"/>
  <c r="M32" i="5"/>
  <c r="BI34" i="4"/>
  <c r="AS39" i="4"/>
  <c r="AC36" i="4"/>
  <c r="V36" i="4"/>
  <c r="M15" i="4"/>
  <c r="M16" i="4"/>
  <c r="M17" i="4"/>
  <c r="M18" i="4"/>
  <c r="M19" i="4"/>
  <c r="M20" i="4"/>
  <c r="M21" i="4"/>
  <c r="M25" i="4"/>
  <c r="M26" i="4"/>
  <c r="M27" i="4"/>
  <c r="M28" i="4"/>
  <c r="M29" i="4"/>
  <c r="M30" i="4"/>
  <c r="M31" i="4"/>
  <c r="M32" i="4"/>
  <c r="M33" i="4"/>
  <c r="M14" i="4"/>
  <c r="M36" i="4" s="1"/>
  <c r="L36" i="4" l="1"/>
  <c r="BF31" i="3"/>
  <c r="AQ38" i="3"/>
  <c r="AB34" i="3"/>
  <c r="L28" i="3"/>
  <c r="E43" i="7"/>
  <c r="AY47" i="5"/>
  <c r="AZ47" i="5"/>
  <c r="BA47" i="5"/>
  <c r="AI36" i="5" l="1"/>
  <c r="AJ36" i="5"/>
  <c r="AK36" i="5"/>
  <c r="AL36" i="5"/>
  <c r="I3" i="6" l="1"/>
  <c r="I4" i="6"/>
  <c r="I5" i="6"/>
  <c r="I6" i="6"/>
  <c r="I7" i="6"/>
  <c r="I8" i="6"/>
  <c r="I9" i="6"/>
  <c r="I10" i="6"/>
  <c r="I11" i="6"/>
  <c r="I2" i="6"/>
  <c r="AD7" i="6"/>
  <c r="AE7" i="6" s="1"/>
  <c r="Z3" i="6"/>
  <c r="AC3" i="6" s="1"/>
  <c r="AA3" i="6"/>
  <c r="AB3" i="6"/>
  <c r="AB5" i="6"/>
  <c r="Z6" i="6"/>
  <c r="AC6" i="6" s="1"/>
  <c r="AA6" i="6"/>
  <c r="AB6" i="6"/>
  <c r="Z7" i="6"/>
  <c r="AC7" i="6" s="1"/>
  <c r="AA7" i="6"/>
  <c r="AB7" i="6"/>
  <c r="Z8" i="6"/>
  <c r="AA8" i="6"/>
  <c r="AB8" i="6"/>
  <c r="Z9" i="6"/>
  <c r="AA9" i="6"/>
  <c r="AB9" i="6"/>
  <c r="Z10" i="6"/>
  <c r="AC10" i="6" s="1"/>
  <c r="AA10" i="6"/>
  <c r="AB10" i="6"/>
  <c r="Z11" i="6"/>
  <c r="AC11" i="6" s="1"/>
  <c r="AA11" i="6"/>
  <c r="AB11" i="6"/>
  <c r="Y3" i="6"/>
  <c r="Y4" i="6"/>
  <c r="Y5" i="6"/>
  <c r="Y6" i="6"/>
  <c r="AD6" i="6" s="1"/>
  <c r="AE6" i="6" s="1"/>
  <c r="Y7" i="6"/>
  <c r="Y8" i="6"/>
  <c r="Y9" i="6"/>
  <c r="Y10" i="6"/>
  <c r="AD10" i="6" s="1"/>
  <c r="AE10" i="6" s="1"/>
  <c r="Y11" i="6"/>
  <c r="AD11" i="6" s="1"/>
  <c r="AE11" i="6" s="1"/>
  <c r="Y2" i="6"/>
  <c r="V3" i="6"/>
  <c r="W3" i="6" s="1"/>
  <c r="X3" i="6" s="1"/>
  <c r="V11" i="6"/>
  <c r="S3" i="6"/>
  <c r="T3" i="6"/>
  <c r="U3" i="6"/>
  <c r="S5" i="6"/>
  <c r="S6" i="6"/>
  <c r="V6" i="6" s="1"/>
  <c r="T6" i="6"/>
  <c r="U6" i="6"/>
  <c r="S7" i="6"/>
  <c r="V7" i="6" s="1"/>
  <c r="T7" i="6"/>
  <c r="U7" i="6"/>
  <c r="S8" i="6"/>
  <c r="V8" i="6" s="1"/>
  <c r="T8" i="6"/>
  <c r="U8" i="6"/>
  <c r="S9" i="6"/>
  <c r="V9" i="6" s="1"/>
  <c r="T9" i="6"/>
  <c r="U9" i="6"/>
  <c r="S10" i="6"/>
  <c r="V10" i="6" s="1"/>
  <c r="T10" i="6"/>
  <c r="U10" i="6"/>
  <c r="S11" i="6"/>
  <c r="T11" i="6"/>
  <c r="U11" i="6"/>
  <c r="R5" i="6"/>
  <c r="R6" i="6"/>
  <c r="W6" i="6" s="1"/>
  <c r="X6" i="6" s="1"/>
  <c r="E6" i="6" s="1"/>
  <c r="R7" i="6"/>
  <c r="R8" i="6"/>
  <c r="R9" i="6"/>
  <c r="W9" i="6" s="1"/>
  <c r="X9" i="6" s="1"/>
  <c r="R10" i="6"/>
  <c r="W10" i="6" s="1"/>
  <c r="X10" i="6" s="1"/>
  <c r="E10" i="6" s="1"/>
  <c r="R11" i="6"/>
  <c r="W11" i="6" s="1"/>
  <c r="X11" i="6" s="1"/>
  <c r="E11" i="6" s="1"/>
  <c r="R3" i="6"/>
  <c r="R4" i="6"/>
  <c r="R2" i="6"/>
  <c r="Q11" i="6"/>
  <c r="P6" i="6"/>
  <c r="Q6" i="6" s="1"/>
  <c r="P7" i="6"/>
  <c r="Q7" i="6" s="1"/>
  <c r="P8" i="6"/>
  <c r="Q8" i="6" s="1"/>
  <c r="P9" i="6"/>
  <c r="Q9" i="6" s="1"/>
  <c r="P10" i="6"/>
  <c r="Q10" i="6" s="1"/>
  <c r="P11" i="6"/>
  <c r="P3" i="6"/>
  <c r="Q3" i="6" s="1"/>
  <c r="O10" i="6"/>
  <c r="N3" i="6"/>
  <c r="O3" i="6" s="1"/>
  <c r="N6" i="6"/>
  <c r="O6" i="6" s="1"/>
  <c r="N7" i="6"/>
  <c r="O7" i="6" s="1"/>
  <c r="N8" i="6"/>
  <c r="O8" i="6" s="1"/>
  <c r="N9" i="6"/>
  <c r="O9" i="6" s="1"/>
  <c r="N10" i="6"/>
  <c r="N11" i="6"/>
  <c r="O11" i="6" s="1"/>
  <c r="M5" i="6"/>
  <c r="T5" i="6" s="1"/>
  <c r="M4" i="6"/>
  <c r="P4" i="6" s="1"/>
  <c r="Q4" i="6" s="1"/>
  <c r="M2" i="6"/>
  <c r="P2" i="6" s="1"/>
  <c r="Q2" i="6" s="1"/>
  <c r="F32" i="5"/>
  <c r="C32" i="5"/>
  <c r="S41" i="5"/>
  <c r="V41" i="5"/>
  <c r="AY34" i="4"/>
  <c r="BB34" i="4"/>
  <c r="AL39" i="4"/>
  <c r="AI39" i="4"/>
  <c r="F36" i="4"/>
  <c r="S36" i="4"/>
  <c r="C36" i="4"/>
  <c r="AW31" i="3"/>
  <c r="AX31" i="3"/>
  <c r="AH38" i="3"/>
  <c r="AI38" i="3"/>
  <c r="U34" i="3"/>
  <c r="R34" i="3"/>
  <c r="S34" i="3"/>
  <c r="C28" i="3"/>
  <c r="D28" i="3"/>
  <c r="W8" i="6" l="1"/>
  <c r="X8" i="6" s="1"/>
  <c r="W7" i="6"/>
  <c r="X7" i="6" s="1"/>
  <c r="E7" i="6" s="1"/>
  <c r="S2" i="6"/>
  <c r="U4" i="6"/>
  <c r="AC8" i="6"/>
  <c r="AD8" i="6" s="1"/>
  <c r="AE8" i="6" s="1"/>
  <c r="AA5" i="6"/>
  <c r="T2" i="6"/>
  <c r="T4" i="6"/>
  <c r="Z2" i="6"/>
  <c r="AC2" i="6" s="1"/>
  <c r="AD2" i="6" s="1"/>
  <c r="AE2" i="6" s="1"/>
  <c r="Z5" i="6"/>
  <c r="AC5" i="6" s="1"/>
  <c r="AD5" i="6" s="1"/>
  <c r="AE5" i="6" s="1"/>
  <c r="U2" i="6"/>
  <c r="S4" i="6"/>
  <c r="AA2" i="6"/>
  <c r="AB4" i="6"/>
  <c r="N5" i="6"/>
  <c r="O5" i="6" s="1"/>
  <c r="AB2" i="6"/>
  <c r="AA4" i="6"/>
  <c r="N2" i="6"/>
  <c r="O2" i="6" s="1"/>
  <c r="N4" i="6"/>
  <c r="O4" i="6" s="1"/>
  <c r="Z4" i="6"/>
  <c r="U5" i="6"/>
  <c r="V5" i="6" s="1"/>
  <c r="W5" i="6" s="1"/>
  <c r="X5" i="6" s="1"/>
  <c r="E5" i="6" s="1"/>
  <c r="AC9" i="6"/>
  <c r="AD9" i="6" s="1"/>
  <c r="AE9" i="6" s="1"/>
  <c r="E9" i="6" s="1"/>
  <c r="P5" i="6"/>
  <c r="Q5" i="6" s="1"/>
  <c r="AD3" i="6"/>
  <c r="AE3" i="6" s="1"/>
  <c r="E3" i="6" s="1"/>
  <c r="AC4" i="6" l="1"/>
  <c r="AD4" i="6" s="1"/>
  <c r="AE4" i="6" s="1"/>
  <c r="V4" i="6"/>
  <c r="W4" i="6" s="1"/>
  <c r="X4" i="6" s="1"/>
  <c r="V2" i="6"/>
  <c r="W2" i="6" s="1"/>
  <c r="X2" i="6" s="1"/>
  <c r="E2" i="6" s="1"/>
  <c r="E8" i="6"/>
  <c r="U41" i="5"/>
  <c r="T41" i="5"/>
  <c r="E4" i="6" l="1"/>
  <c r="C10" i="6"/>
  <c r="E32" i="5" l="1"/>
  <c r="D32" i="5"/>
  <c r="BA34" i="4" l="1"/>
  <c r="AK39" i="4"/>
  <c r="U36" i="4"/>
  <c r="E36" i="4"/>
  <c r="AY31" i="3"/>
  <c r="AJ38" i="3"/>
  <c r="T34" i="3"/>
  <c r="E28" i="3"/>
  <c r="AZ34" i="4"/>
  <c r="AJ39" i="4"/>
  <c r="T36" i="4"/>
  <c r="D36" i="4"/>
  <c r="W19" i="1" l="1"/>
  <c r="W20" i="1"/>
  <c r="W21" i="1"/>
  <c r="W22" i="1"/>
  <c r="W15" i="1"/>
  <c r="W16" i="1"/>
  <c r="W17" i="1"/>
  <c r="W18" i="1"/>
  <c r="W14" i="1"/>
  <c r="V14" i="1"/>
  <c r="V15" i="1"/>
  <c r="V16" i="1"/>
  <c r="V17" i="1"/>
  <c r="V18" i="1"/>
  <c r="V19" i="1"/>
  <c r="V20" i="1"/>
  <c r="V21" i="1"/>
  <c r="V22" i="1"/>
  <c r="V23" i="1"/>
  <c r="V13" i="1"/>
  <c r="J21" i="1"/>
</calcChain>
</file>

<file path=xl/comments1.xml><?xml version="1.0" encoding="utf-8"?>
<comments xmlns="http://schemas.openxmlformats.org/spreadsheetml/2006/main">
  <authors>
    <author>Jolanda Verspagen</author>
  </authors>
  <commentList>
    <comment ref="BF21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0.0477</t>
        </r>
      </text>
    </comment>
    <comment ref="AB22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0.0242</t>
        </r>
      </text>
    </comment>
    <comment ref="AB23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0.0044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0.3011</t>
        </r>
      </text>
    </comment>
    <comment ref="AQ27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0.4306</t>
        </r>
      </text>
    </comment>
    <comment ref="AQ28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0.0163</t>
        </r>
      </text>
    </comment>
  </commentList>
</comments>
</file>

<file path=xl/comments2.xml><?xml version="1.0" encoding="utf-8"?>
<comments xmlns="http://schemas.openxmlformats.org/spreadsheetml/2006/main">
  <authors>
    <author>Jolanda Verspagen</author>
  </authors>
  <commentList>
    <comment ref="L22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2000000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4.56</t>
        </r>
      </text>
    </comment>
    <comment ref="BI23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0.8314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2000000</t>
        </r>
      </text>
    </comment>
    <comment ref="AC24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0.0052</t>
        </r>
      </text>
    </comment>
    <comment ref="BI24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0.0052</t>
        </r>
      </text>
    </comment>
    <comment ref="AC25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0.48</t>
        </r>
      </text>
    </comment>
    <comment ref="AS27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0.5425</t>
        </r>
      </text>
    </comment>
    <comment ref="AS28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0.1968</t>
        </r>
      </text>
    </comment>
    <comment ref="AS36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0.035</t>
        </r>
      </text>
    </comment>
  </commentList>
</comments>
</file>

<file path=xl/comments3.xml><?xml version="1.0" encoding="utf-8"?>
<comments xmlns="http://schemas.openxmlformats.org/spreadsheetml/2006/main">
  <authors>
    <author>Jolanda Verspagen</author>
  </authors>
  <commentList>
    <comment ref="AC15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3.6784</t>
        </r>
      </text>
    </comment>
    <comment ref="AR23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743.99</t>
        </r>
      </text>
    </comment>
    <comment ref="AC25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0.0049</t>
        </r>
      </text>
    </comment>
    <comment ref="AR25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23.4</t>
        </r>
      </text>
    </comment>
    <comment ref="AC26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0.0476</t>
        </r>
      </text>
    </comment>
    <comment ref="AR26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2000000</t>
        </r>
      </text>
    </comment>
    <comment ref="BI29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0.6594</t>
        </r>
      </text>
    </comment>
    <comment ref="BI30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0.0773</t>
        </r>
      </text>
    </comment>
    <comment ref="BI31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0.0041</t>
        </r>
      </text>
    </comment>
    <comment ref="BI32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0.0279</t>
        </r>
      </text>
    </comment>
    <comment ref="BI33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0.4386</t>
        </r>
      </text>
    </comment>
  </commentList>
</comments>
</file>

<file path=xl/comments4.xml><?xml version="1.0" encoding="utf-8"?>
<comments xmlns="http://schemas.openxmlformats.org/spreadsheetml/2006/main">
  <authors>
    <author>Jolanda Verspagen</author>
  </authors>
  <commentList>
    <comment ref="M27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0.0049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0.384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0.4924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0.4457</t>
        </r>
      </text>
    </comment>
  </commentList>
</comments>
</file>

<file path=xl/comments5.xml><?xml version="1.0" encoding="utf-8"?>
<comments xmlns="http://schemas.openxmlformats.org/spreadsheetml/2006/main">
  <authors>
    <author>Jolanda Verspagen</author>
  </authors>
  <commentList>
    <comment ref="AQ2" authorId="0" shapeId="0">
      <text>
        <r>
          <rPr>
            <b/>
            <sz val="9"/>
            <color indexed="81"/>
            <rFont val="Tahoma"/>
            <charset val="1"/>
          </rPr>
          <t>Jolanda Verspagen:</t>
        </r>
        <r>
          <rPr>
            <sz val="9"/>
            <color indexed="81"/>
            <rFont val="Tahoma"/>
            <charset val="1"/>
          </rPr>
          <t xml:space="preserve">
new buffer
</t>
        </r>
      </text>
    </comment>
    <comment ref="BG2" authorId="0" shapeId="0">
      <text>
        <r>
          <rPr>
            <b/>
            <sz val="9"/>
            <color indexed="81"/>
            <rFont val="Tahoma"/>
            <charset val="1"/>
          </rPr>
          <t>Jolanda Verspagen:</t>
        </r>
        <r>
          <rPr>
            <sz val="9"/>
            <color indexed="81"/>
            <rFont val="Tahoma"/>
            <charset val="1"/>
          </rPr>
          <t xml:space="preserve">
new buffer
</t>
        </r>
      </text>
    </comment>
  </commentList>
</comments>
</file>

<file path=xl/comments6.xml><?xml version="1.0" encoding="utf-8"?>
<comments xmlns="http://schemas.openxmlformats.org/spreadsheetml/2006/main">
  <authors>
    <author>Jolanda Verspagen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Jolanda Verspagen:</t>
        </r>
        <r>
          <rPr>
            <sz val="9"/>
            <color indexed="81"/>
            <rFont val="Tahoma"/>
            <family val="2"/>
          </rPr>
          <t xml:space="preserve">
extracted</t>
        </r>
      </text>
    </comment>
  </commentList>
</comments>
</file>

<file path=xl/connections.xml><?xml version="1.0" encoding="utf-8"?>
<connections xmlns="http://schemas.openxmlformats.org/spreadsheetml/2006/main">
  <connection id="1" name="2016-9-21" type="6" refreshedVersion="4" background="1">
    <textPr codePage="437" sourceFile="C:\Scratch\Mijn documenten\XL documenten\XL AWS\AmstelveensePoel\CO2probe\9137198\2016-9-21.txt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amstelven 200416 hena" type="6" refreshedVersion="4" background="1" saveData="1">
    <textPr codePage="932" sourceFile="C:\Scratch\Mijn documenten\XL documenten\XL AWS\AmstelveensePoel\Hydrolab\amstelven 200416 hena.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vp010416" type="6" refreshedVersion="4" background="1" saveData="1">
    <textPr codePage="932" sourceFile="C:\Scratch\Mijn documenten\XL documenten\XL AWS\AmstelveensePoel\Hydrolab\avp010416.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vp010616" type="6" refreshedVersion="4" background="1" saveData="1">
    <textPr codePage="932" sourceFile="C:\Scratch\Mijn documenten\XL documenten\XL AWS\AmstelveensePoel\Hydrolab\profiles\avp010616.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vp-030816" type="6" refreshedVersion="4" background="1" saveData="1">
    <textPr codePage="932" sourceFile="C:\Scratch\Mijn documenten\XL documenten\XL AWS\AmstelveensePoel\Hydrolab\profiles\avp-030816.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vp040516" type="6" refreshedVersion="4" background="1" saveData="1">
    <textPr codePage="932" sourceFile="C:\Scratch\Mijn documenten\XL documenten\XL AWS\AmstelveensePoel\Hydrolab\avp040516.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vp-060716" type="6" refreshedVersion="4" background="1" saveData="1">
    <textPr codePage="932" sourceFile="C:\Scratch\Mijn documenten\XL documenten\XL AWS\AmstelveensePoel\Hydrolab\profiles\avp-060716." tab="0" comma="1">
      <textFields>
        <textField/>
      </textFields>
    </textPr>
  </connection>
  <connection id="8" name="avp-061016-2" type="6" refreshedVersion="4" background="1" saveData="1">
    <textPr codePage="932" sourceFile="C:\Scratch\Mijn documenten\XL documenten\XL AWS\AmstelveensePoel\Hydrolab\profiles\avp-061016-2.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avp-070916" type="6" refreshedVersion="4" background="1" saveData="1">
    <textPr codePage="932" sourceFile="C:\Scratch\Mijn documenten\XL documenten\XL AWS\AmstelveensePoel\Hydrolab\profiles\avp-070916.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avp-100816" type="6" refreshedVersion="4" background="1" saveData="1">
    <textPr codePage="932" sourceFile="C:\Scratch\Mijn documenten\XL documenten\XL AWS\AmstelveensePoel\Hydrolab\profiles\avp-100816.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avp110516" type="6" refreshedVersion="4" background="1" saveData="1">
    <textPr codePage="932" sourceFile="C:\Scratch\Mijn documenten\XL documenten\XL AWS\AmstelveensePoel\Hydrolab\avp110516." tab="0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avp-121016" type="6" refreshedVersion="4" background="1" saveData="1">
    <textPr codePage="932" sourceFile="C:\Scratch\Mijn documenten\XL documenten\XL AWS\AmstelveensePoel\Hydrolab\profiles\avp-121016.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avp130716" type="6" refreshedVersion="4" background="1" saveData="1">
    <textPr codePage="932" sourceFile="C:\Scratch\Mijn documenten\XL documenten\XL AWS\AmstelveensePoel\Hydrolab\profiles\avp130716.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avp-140916" type="6" refreshedVersion="4" background="1" saveData="1">
    <textPr codePage="932" sourceFile="C:\Scratch\Mijn documenten\XL documenten\XL AWS\AmstelveensePoel\Hydrolab\profiles\avp-140916.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avp150616" type="6" refreshedVersion="4" background="1" saveData="1">
    <textPr codePage="932" sourceFile="C:\Scratch\Mijn documenten\XL documenten\XL AWS\AmstelveensePoel\Hydrolab\profiles\avp150616." tab="0" comma="1">
      <textFields>
        <textField/>
      </textFields>
    </textPr>
  </connection>
  <connection id="16" name="avp-170816" type="6" refreshedVersion="4" background="1" saveData="1">
    <textPr codePage="932" sourceFile="C:\Scratch\Mijn documenten\XL documenten\XL AWS\AmstelveensePoel\Hydrolab\profiles\avp-170816.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avp180516" type="6" refreshedVersion="4" background="1" saveData="1">
    <textPr codePage="932" sourceFile="C:\Scratch\Mijn documenten\XL documenten\XL AWS\AmstelveensePoel\Hydrolab\avp180516.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avp-191016" type="6" refreshedVersion="4" background="1" saveData="1">
    <textPr codePage="932" sourceFile="C:\Scratch\Mijn documenten\XL documenten\XL AWS\AmstelveensePoel\Hydrolab\profiles\avp-191016.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avp-200716" type="6" refreshedVersion="4" background="1" saveData="1">
    <textPr codePage="932" sourceFile="C:\Scratch\Mijn documenten\XL documenten\XL AWS\AmstelveensePoel\Hydrolab\profiles\avp-200716.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avp-210916" type="6" refreshedVersion="4" background="1" saveData="1">
    <textPr codePage="932" sourceFile="C:\Scratch\Mijn documenten\XL documenten\XL AWS\AmstelveensePoel\Hydrolab\profiles\avp-210916.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avp-230616" type="6" refreshedVersion="4" background="1" saveData="1">
    <textPr codePage="932" sourceFile="C:\Scratch\Mijn documenten\XL documenten\XL AWS\AmstelveensePoel\Hydrolab\profiles\avp-230616." tab="0" comma="1">
      <textFields>
        <textField/>
      </textFields>
    </textPr>
  </connection>
  <connection id="22" name="avp-240816" type="6" refreshedVersion="4" background="1" saveData="1">
    <textPr codePage="932" sourceFile="C:\Scratch\Mijn documenten\XL documenten\XL AWS\AmstelveensePoel\Hydrolab\profiles\avp-240816." comma="1" semicolon="1">
      <textFields>
        <textField/>
      </textFields>
    </textPr>
  </connection>
  <connection id="23" name="avp250516" type="6" refreshedVersion="4" background="1" saveData="1">
    <textPr codePage="932" sourceFile="C:\Scratch\Mijn documenten\XL documenten\XL AWS\AmstelveensePoel\Hydrolab\profiles\avp250516.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avp-270716" type="6" refreshedVersion="4" background="1" saveData="1">
    <textPr codePage="932" sourceFile="C:\Scratch\Mijn documenten\XL documenten\XL AWS\AmstelveensePoel\Hydrolab\profiles\avp-270716." tab="0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avp-280916" type="6" refreshedVersion="4" background="1" saveData="1">
    <textPr codePage="932" sourceFile="C:\Scratch\Mijn documenten\XL documenten\XL AWS\AmstelveensePoel\Hydrolab\profiles\avp-280916.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avp-290616" type="6" refreshedVersion="4" background="1" saveData="1">
    <textPr codePage="932" sourceFile="C:\Scratch\Mijn documenten\XL documenten\XL AWS\AmstelveensePoel\Hydrolab\profiles\avp-290616.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avp-310816" type="6" refreshedVersion="4" background="1" saveData="1">
    <textPr codePage="932" sourceFile="G:\AWS\Fielddata\Hydrolab\avp-310816.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avp-log-030816" type="6" refreshedVersion="4" background="1">
    <textPr codePage="932" sourceFile="C:\Scratch\Mijn documenten\XL documenten\XL AWS\AmstelveensePoel\Hydrolab\log files\avp-log-030816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dev1-121016" type="6" refreshedVersion="4" background="1">
    <textPr codePage="65001" sourceFile="C:\Scratch\Mijn documenten\XL documenten\XL AWS\AmstelveensePoel\Templog\dev1-121016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<sst xmlns="http://schemas.openxmlformats.org/spreadsheetml/2006/main" count="1364" uniqueCount="252">
  <si>
    <t xml:space="preserve">MiniSonde 4a </t>
  </si>
  <si>
    <t>Log File Name : Online Monitoring</t>
  </si>
  <si>
    <t>Setup Date (D-M-YYYY) : 10-3-2016</t>
  </si>
  <si>
    <t>Setup Time (HH:MM:SS) : 10:23:09</t>
  </si>
  <si>
    <t>Starting Date (D-M-YYYY) : 10-3-2016</t>
  </si>
  <si>
    <t>Starting Time (HH:MM:SS) : 10:23:09</t>
  </si>
  <si>
    <t>Stopping Date (D-M-YYYY) : 10-3-2016</t>
  </si>
  <si>
    <t>Stopping Time (HH:MM:SS) : 10:25:21</t>
  </si>
  <si>
    <t>Interval (HH:MM:SS) : 00:00:01</t>
  </si>
  <si>
    <t>Date</t>
  </si>
  <si>
    <t>Time</t>
  </si>
  <si>
    <t>Temp</t>
  </si>
  <si>
    <t>pH</t>
  </si>
  <si>
    <t>SpCond</t>
  </si>
  <si>
    <t>DEP200</t>
  </si>
  <si>
    <t>PAR</t>
  </si>
  <si>
    <t>pHVolts</t>
  </si>
  <si>
    <t>LDO%</t>
  </si>
  <si>
    <t>CHL</t>
  </si>
  <si>
    <t>IBatt</t>
  </si>
  <si>
    <t>D-M-YYYY</t>
  </si>
  <si>
    <t>HH:MM:SS</t>
  </si>
  <si>
    <t>°C</t>
  </si>
  <si>
    <t>Units</t>
  </si>
  <si>
    <t>µS/cm</t>
  </si>
  <si>
    <t>meters</t>
  </si>
  <si>
    <t>µE/s/m²</t>
  </si>
  <si>
    <t>mV</t>
  </si>
  <si>
    <t>Sat</t>
  </si>
  <si>
    <t>µg/l</t>
  </si>
  <si>
    <t>Volts</t>
  </si>
  <si>
    <t>volts</t>
  </si>
  <si>
    <t>chl a</t>
  </si>
  <si>
    <t>depth of PAR sensor</t>
  </si>
  <si>
    <t>ln (Iout/Iin)</t>
  </si>
  <si>
    <t>Setup Date (D-M-YYYY) : 1-4-2016</t>
  </si>
  <si>
    <t>Setup Time (HH:MM:SS) : 12:30:06</t>
  </si>
  <si>
    <t>Starting Date (D-M-YYYY) : 1-4-2016</t>
  </si>
  <si>
    <t>Starting Time (HH:MM:SS) : 12:30:06</t>
  </si>
  <si>
    <t>Stopping Date (D-M-YYYY) : 1-4-2016</t>
  </si>
  <si>
    <t>Stopping Time (HH:MM:SS) : 12:35:24</t>
  </si>
  <si>
    <t>LDO</t>
  </si>
  <si>
    <t>ｰC</t>
  </si>
  <si>
    <t>ｵS/cm</t>
  </si>
  <si>
    <t>ｵE/s/mｲ</t>
  </si>
  <si>
    <t>mg/l</t>
  </si>
  <si>
    <t>mmHg</t>
  </si>
  <si>
    <t>ｵg/l</t>
  </si>
  <si>
    <t>%Left</t>
  </si>
  <si>
    <t>Setup Date (D-M-YYYY) : 20-4-2016</t>
  </si>
  <si>
    <t>Setup Time (HH:MM:SS) : 16:09:25</t>
  </si>
  <si>
    <t>Starting Date (D-M-YYYY) : 20-4-2016</t>
  </si>
  <si>
    <t>Starting Time (HH:MM:SS) : 16:09:25</t>
  </si>
  <si>
    <t>Stopping Date (D-M-YYYY) : 20-4-2016</t>
  </si>
  <si>
    <t>Stopping Time (HH:MM:SS) : 16:12:05</t>
  </si>
  <si>
    <t>in lab</t>
  </si>
  <si>
    <t>Hydrolab</t>
  </si>
  <si>
    <t>pH meter</t>
  </si>
  <si>
    <t>temp</t>
  </si>
  <si>
    <t>Setup Date (D-M-YYYY) : 4-5-2016</t>
  </si>
  <si>
    <t>Setup Time (HH:MM:SS) : 11:33:40</t>
  </si>
  <si>
    <t>Starting Date (D-M-YYYY) : 4-5-2016</t>
  </si>
  <si>
    <t>Starting Time (HH:MM:SS) : 11:33:40</t>
  </si>
  <si>
    <t>Stopping Date (D-M-YYYY) : 4-5-2016</t>
  </si>
  <si>
    <t>Stopping Time (HH:MM:SS) : 11:37:31</t>
  </si>
  <si>
    <t>DEP25</t>
  </si>
  <si>
    <t>MS5</t>
  </si>
  <si>
    <t>DS5</t>
  </si>
  <si>
    <t>Setup Date (D-M-YYYY) : 11-5-2016</t>
  </si>
  <si>
    <t>Setup Time (HH:MM:SS) : 13:01:05</t>
  </si>
  <si>
    <t>Starting Date (D-M-YYYY) : 11-5-2016</t>
  </si>
  <si>
    <t>Starting Time (HH:MM:SS) : 13:01:05</t>
  </si>
  <si>
    <t>Stopping Date (D-M-YYYY) : 11-5-2016</t>
  </si>
  <si>
    <t>Stopping Time (HH:MM:SS) : 13:09:33</t>
  </si>
  <si>
    <t>Sal</t>
  </si>
  <si>
    <t>ppt</t>
  </si>
  <si>
    <t>Setup Date (D-M-YYYY) : 18-5-2016</t>
  </si>
  <si>
    <t>Setup Time (HH:MM:SS) : 16:25:23</t>
  </si>
  <si>
    <t>Starting Date (D-M-YYYY) : 18-5-2016</t>
  </si>
  <si>
    <t>Starting Time (HH:MM:SS) : 16:25:23</t>
  </si>
  <si>
    <t>Stopping Date (D-M-YYYY) : 18-5-2016</t>
  </si>
  <si>
    <t>Stopping Time (HH:MM:SS) : 16:34:42</t>
  </si>
  <si>
    <t>Setup Date (D-M-YYYY) : 25-5-2016</t>
  </si>
  <si>
    <t>Setup Time (HH:MM:SS) : 12:54:23</t>
  </si>
  <si>
    <t>Starting Date (D-M-YYYY) : 25-5-2016</t>
  </si>
  <si>
    <t>Starting Time (HH:MM:SS) : 12:54:23</t>
  </si>
  <si>
    <t>Stopping Date (D-M-YYYY) : 25-5-2016</t>
  </si>
  <si>
    <t>Stopping Time (HH:MM:SS) : 12:59:49</t>
  </si>
  <si>
    <t>Setup Date (D-M-YYYY) : 1-6-2016</t>
  </si>
  <si>
    <t>Setup Time (HH:MM:SS) : 12:43:13</t>
  </si>
  <si>
    <t>Starting Date (D-M-YYYY) : 1-6-2016</t>
  </si>
  <si>
    <t>Starting Time (HH:MM:SS) : 12:43:13</t>
  </si>
  <si>
    <t>Stopping Date (D-M-YYYY) : 1-6-2016</t>
  </si>
  <si>
    <t>Stopping Time (HH:MM:SS) : 12:48:06</t>
  </si>
  <si>
    <t>Setup Date (D-M-YYYY) : 15-6-2016</t>
  </si>
  <si>
    <t>Setup Time (HH:MM:SS) : 14:33:49</t>
  </si>
  <si>
    <t>Starting Date (D-M-YYYY) : 15-6-2016</t>
  </si>
  <si>
    <t>Starting Time (HH:MM:SS) : 14:33:49</t>
  </si>
  <si>
    <t>Stopping Date (D-M-YYYY) : 15-6-2016</t>
  </si>
  <si>
    <t>Stopping Time (HH:MM:SS) : 14:41:33</t>
  </si>
  <si>
    <t>Setup Date (D-M-YYYY) : 23-6-2016</t>
  </si>
  <si>
    <t>Setup Time (HH:MM:SS) : 14:22:08</t>
  </si>
  <si>
    <t>Starting Date (D-M-YYYY) : 23-6-2016</t>
  </si>
  <si>
    <t>Starting Time (HH:MM:SS) : 14:22:08</t>
  </si>
  <si>
    <t>Stopping Date (D-M-YYYY) : 23-6-2016</t>
  </si>
  <si>
    <t>Stopping Time (HH:MM:SS) : 14:28:44</t>
  </si>
  <si>
    <t>lab</t>
  </si>
  <si>
    <t>Setup Date (D-M-YYYY) : 29-6-2016</t>
  </si>
  <si>
    <t>Setup Time (HH:MM:SS) : 11:21:15</t>
  </si>
  <si>
    <t>Starting Date (D-M-YYYY) : 29-6-2016</t>
  </si>
  <si>
    <t>Starting Time (HH:MM:SS) : 11:21:15</t>
  </si>
  <si>
    <t>Stopping Date (D-M-YYYY) : 29-6-2016</t>
  </si>
  <si>
    <t>Stopping Time (HH:MM:SS) : 11:26:48</t>
  </si>
  <si>
    <t>date</t>
  </si>
  <si>
    <t>conductivity</t>
  </si>
  <si>
    <t>alkalinity</t>
  </si>
  <si>
    <t>Setup Date (D-M-YYYY) : 6-7-2016</t>
  </si>
  <si>
    <t>Setup Time (HH:MM:SS) : 11:37:07</t>
  </si>
  <si>
    <t>Starting Date (D-M-YYYY) : 6-7-2016</t>
  </si>
  <si>
    <t>Starting Time (HH:MM:SS) : 11:37:07</t>
  </si>
  <si>
    <t>Stopping Date (D-M-YYYY) : 6-7-2016</t>
  </si>
  <si>
    <t>Stopping Time (HH:MM:SS) : 11:40:01</t>
  </si>
  <si>
    <t>lab pH</t>
  </si>
  <si>
    <t>Field calibration</t>
  </si>
  <si>
    <t>start</t>
  </si>
  <si>
    <t>cal</t>
  </si>
  <si>
    <t>Setup Date (D-M-YYYY) : 13-7-2016</t>
  </si>
  <si>
    <t>Setup Time (HH:MM:SS) : 11:01:52</t>
  </si>
  <si>
    <t>Starting Date (D-M-YYYY) : 13-7-2016</t>
  </si>
  <si>
    <t>Starting Time (HH:MM:SS) : 11:01:52</t>
  </si>
  <si>
    <t>Stopping Date (D-M-YYYY) : 13-7-2016</t>
  </si>
  <si>
    <t>Stopping Time (HH:MM:SS) : 11:11:56</t>
  </si>
  <si>
    <t>dic</t>
  </si>
  <si>
    <t>conduc</t>
  </si>
  <si>
    <t>sal</t>
  </si>
  <si>
    <t>Kw</t>
  </si>
  <si>
    <t>pKW</t>
  </si>
  <si>
    <t>K0 (T,S)</t>
  </si>
  <si>
    <t>pK0</t>
  </si>
  <si>
    <t>pK01</t>
  </si>
  <si>
    <t>A1</t>
  </si>
  <si>
    <t>B1</t>
  </si>
  <si>
    <t>C1</t>
  </si>
  <si>
    <t>pK01-pK1</t>
  </si>
  <si>
    <t>pK1 (T,S)</t>
  </si>
  <si>
    <t>K1 (T,S)</t>
  </si>
  <si>
    <t>pK02</t>
  </si>
  <si>
    <t>A2</t>
  </si>
  <si>
    <t>B2</t>
  </si>
  <si>
    <t>C2</t>
  </si>
  <si>
    <t>pK02-pK2</t>
  </si>
  <si>
    <t>pK2 (T,S)</t>
  </si>
  <si>
    <t>K2 (T,S)</t>
  </si>
  <si>
    <t>alk(dic,pH)</t>
  </si>
  <si>
    <t>[H+]</t>
  </si>
  <si>
    <t>Setup Date (D-M-YYYY) : 20-7-2016</t>
  </si>
  <si>
    <t>Setup Time (HH:MM:SS) : 13:41:53</t>
  </si>
  <si>
    <t>Starting Date (D-M-YYYY) : 20-7-2016</t>
  </si>
  <si>
    <t>Starting Time (HH:MM:SS) : 13:41:53</t>
  </si>
  <si>
    <t>Stopping Date (D-M-YYYY) : 20-7-2016</t>
  </si>
  <si>
    <t>Stopping Time (HH:MM:SS) : 13:46:59</t>
  </si>
  <si>
    <t>Setup Date (D-M-YYYY) : 27-7-2016</t>
  </si>
  <si>
    <t>Setup Time (HH:MM:SS) : 11:11:39</t>
  </si>
  <si>
    <t>Starting Date (D-M-YYYY) : 27-7-2016</t>
  </si>
  <si>
    <t>Starting Time (HH:MM:SS) : 11:11:39</t>
  </si>
  <si>
    <t>Stopping Date (D-M-YYYY) : 27-7-2016</t>
  </si>
  <si>
    <t>Stopping Time (HH:MM:SS) : 11:19:10</t>
  </si>
  <si>
    <t>Setup Date (D-M-YYYY) : 3-8-2016</t>
  </si>
  <si>
    <t>Setup Time (HH:MM:SS) : 11:22:19</t>
  </si>
  <si>
    <t>Starting Date (D-M-YYYY) : 3-8-2016</t>
  </si>
  <si>
    <t>Starting Time (HH:MM:SS) : 11:22:19</t>
  </si>
  <si>
    <t>Stopping Date (D-M-YYYY) : 3-8-2016</t>
  </si>
  <si>
    <t>Stopping Time (HH:MM:SS) : 11:27:16</t>
  </si>
  <si>
    <t>conduct</t>
  </si>
  <si>
    <t>chla V</t>
  </si>
  <si>
    <t>chl a (ug/L)</t>
  </si>
  <si>
    <t>Setup Date (D-M-YYYY) : 10-8-2016</t>
  </si>
  <si>
    <t>Setup Time (HH:MM:SS) : 14:13:22</t>
  </si>
  <si>
    <t>Starting Date (D-M-YYYY) : 10-8-2016</t>
  </si>
  <si>
    <t>Starting Time (HH:MM:SS) : 14:13:22</t>
  </si>
  <si>
    <t>Stopping Date (D-M-YYYY) : 10-8-2016</t>
  </si>
  <si>
    <t>Stopping Time (HH:MM:SS) : 14:18:06</t>
  </si>
  <si>
    <t>EBatt</t>
  </si>
  <si>
    <t>Setup Date (D-M-YYYY) : 17-8-2016</t>
  </si>
  <si>
    <t>Setup Time (HH:MM:SS) : 10:52:02</t>
  </si>
  <si>
    <t>Starting Date (D-M-YYYY) : 17-8-2016</t>
  </si>
  <si>
    <t>Starting Time (HH:MM:SS) : 10:52:02</t>
  </si>
  <si>
    <t>Stopping Date (D-M-YYYY) : 17-8-2016</t>
  </si>
  <si>
    <t>Stopping Time (HH:MM:SS) : 10:59:33</t>
  </si>
  <si>
    <t>depth</t>
  </si>
  <si>
    <t>Setup Date (D-M-YYYY) : 24-8-2016</t>
  </si>
  <si>
    <t>Setup Time (HH:MM:SS) : 10:59:31</t>
  </si>
  <si>
    <t>Starting Date (D-M-YYYY) : 24-8-2016</t>
  </si>
  <si>
    <t>Starting Time (HH:MM:SS) : 10:59:31</t>
  </si>
  <si>
    <t>Stopping Date (D-M-YYYY) : 24-8-2016</t>
  </si>
  <si>
    <t>Stopping Time (HH:MM:SS) : 11:07:49</t>
  </si>
  <si>
    <t>Setup Date (D-M-YYYY) : 31-8-2016</t>
  </si>
  <si>
    <t>Setup Time (HH:MM:SS) : 10:49:56</t>
  </si>
  <si>
    <t>Starting Date (D-M-YYYY) : 31-8-2016</t>
  </si>
  <si>
    <t>Starting Time (HH:MM:SS) : 10:49:56</t>
  </si>
  <si>
    <t>Stopping Date (D-M-YYYY) : 31-8-2016</t>
  </si>
  <si>
    <t>Stopping Time (HH:MM:SS) : 11:01:03</t>
  </si>
  <si>
    <t>31-8-2016</t>
  </si>
  <si>
    <t>Alk (titr)</t>
  </si>
  <si>
    <t>Setup Date (D-M-YYYY) : 7-9-2016</t>
  </si>
  <si>
    <t>Setup Time (HH:MM:SS) : 11:25:06</t>
  </si>
  <si>
    <t>Starting Date (D-M-YYYY) : 7-9-2016</t>
  </si>
  <si>
    <t>Starting Time (HH:MM:SS) : 11:25:06</t>
  </si>
  <si>
    <t>Stopping Date (D-M-YYYY) : 7-9-2016</t>
  </si>
  <si>
    <t>Stopping Time (HH:MM:SS) : 11:35:26</t>
  </si>
  <si>
    <t xml:space="preserve">Secchi </t>
  </si>
  <si>
    <t>Secchi</t>
  </si>
  <si>
    <t>DO</t>
  </si>
  <si>
    <t>not calibrated</t>
  </si>
  <si>
    <t>20-25</t>
  </si>
  <si>
    <t>Setup Date (D-M-YYYY) : 14-9-2016</t>
  </si>
  <si>
    <t>Setup Time (HH:MM:SS) : 10:46:36</t>
  </si>
  <si>
    <t>Starting Date (D-M-YYYY) : 14-9-2016</t>
  </si>
  <si>
    <t>Starting Time (HH:MM:SS) : 10:46:36</t>
  </si>
  <si>
    <t>Stopping Date (D-M-YYYY) : 14-9-2016</t>
  </si>
  <si>
    <t>Stopping Time (HH:MM:SS) : 10:57:35</t>
  </si>
  <si>
    <t>Setup Date (D-M-YYYY) : 21-9-2016</t>
  </si>
  <si>
    <t>Setup Time (HH:MM:SS) : 10:16:51</t>
  </si>
  <si>
    <t>Starting Date (D-M-YYYY) : 21-9-2016</t>
  </si>
  <si>
    <t>Starting Time (HH:MM:SS) : 10:16:51</t>
  </si>
  <si>
    <t>Stopping Date (D-M-YYYY) : 21-9-2016</t>
  </si>
  <si>
    <t>Stopping Time (HH:MM:SS) : 10:28:26</t>
  </si>
  <si>
    <t>cal old buffers</t>
  </si>
  <si>
    <t>Setup Date (D-M-YYYY) : 28-9-2016</t>
  </si>
  <si>
    <t>Setup Time (HH:MM:SS) : 10:35:56</t>
  </si>
  <si>
    <t>Starting Date (D-M-YYYY) : 28-9-2016</t>
  </si>
  <si>
    <t>Starting Time (HH:MM:SS) : 10:35:56</t>
  </si>
  <si>
    <t>Stopping Date (D-M-YYYY) : 28-9-2016</t>
  </si>
  <si>
    <t>Stopping Time (HH:MM:SS) : 10:43:45</t>
  </si>
  <si>
    <t>Setup Date (D-M-YYYY) : 6-10-2016</t>
  </si>
  <si>
    <t>Setup Time (HH:MM:SS) : 11:00:56</t>
  </si>
  <si>
    <t>Starting Date (D-M-YYYY) : 6-10-2016</t>
  </si>
  <si>
    <t>Starting Time (HH:MM:SS) : 11:00:56</t>
  </si>
  <si>
    <t>Stopping Date (D-M-YYYY) : 6-10-2016</t>
  </si>
  <si>
    <t>Stopping Time (HH:MM:SS) : 11:14:15</t>
  </si>
  <si>
    <t>Setup Date (D-M-YYYY) : 12-10-2016</t>
  </si>
  <si>
    <t>Setup Time (HH:MM:SS) : 11:04:50</t>
  </si>
  <si>
    <t>Starting Date (D-M-YYYY) : 12-10-2016</t>
  </si>
  <si>
    <t>Starting Time (HH:MM:SS) : 11:04:50</t>
  </si>
  <si>
    <t>Stopping Date (D-M-YYYY) : 12-10-2016</t>
  </si>
  <si>
    <t>Stopping Time (HH:MM:SS) : 11:12:46</t>
  </si>
  <si>
    <t>Setup Date (D-M-YYYY) : 19-10-2016</t>
  </si>
  <si>
    <t>Setup Time (HH:MM:SS) : 12:08:19</t>
  </si>
  <si>
    <t>Starting Date (D-M-YYYY) : 19-10-2016</t>
  </si>
  <si>
    <t>Starting Time (HH:MM:SS) : 12:08:19</t>
  </si>
  <si>
    <t>Stopping Date (D-M-YYYY) : 19-10-2016</t>
  </si>
  <si>
    <t>Stopping Time (HH:MM:SS) : 12:13:08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</si>
</sst>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1" fontId="0" fillId="0" borderId="0" xfId="0" applyNumberFormat="1"/>
    <xf numFmtId="2" fontId="14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0" borderId="0" xfId="0" applyFont="1"/>
    <xf numFmtId="11" fontId="0" fillId="0" borderId="0" xfId="0" applyNumberFormat="1"/>
    <xf numFmtId="0" fontId="14" fillId="0" borderId="0" xfId="0" applyFont="1"/>
    <xf numFmtId="0" fontId="18" fillId="0" borderId="0" xfId="0" applyFont="1"/>
    <xf numFmtId="0" fontId="0" fillId="0" borderId="0" xfId="0" applyNumberFormat="1"/>
    <xf numFmtId="0" fontId="14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1056082275429858"/>
                  <c:y val="-1.1856590842811316E-2"/>
                </c:manualLayout>
              </c:layout>
              <c:numFmt formatCode="General" sourceLinked="0"/>
            </c:trendlineLbl>
          </c:trendline>
          <c:xVal>
            <c:numRef>
              <c:f>March!$N$13:$N$23</c:f>
              <c:numCache>
                <c:formatCode>General</c:formatCode>
                <c:ptCount val="11"/>
                <c:pt idx="0">
                  <c:v>7.5800000000000006E-2</c:v>
                </c:pt>
                <c:pt idx="1">
                  <c:v>9.2100000000000001E-2</c:v>
                </c:pt>
                <c:pt idx="2">
                  <c:v>0.1019</c:v>
                </c:pt>
                <c:pt idx="3">
                  <c:v>0.11650000000000001</c:v>
                </c:pt>
                <c:pt idx="4">
                  <c:v>0.12139999999999999</c:v>
                </c:pt>
                <c:pt idx="5">
                  <c:v>0.22770000000000001</c:v>
                </c:pt>
                <c:pt idx="6">
                  <c:v>0.39810000000000001</c:v>
                </c:pt>
                <c:pt idx="7">
                  <c:v>0.30980000000000002</c:v>
                </c:pt>
                <c:pt idx="8">
                  <c:v>9.5699999999999993E-2</c:v>
                </c:pt>
                <c:pt idx="9">
                  <c:v>8.0500000000000002E-2</c:v>
                </c:pt>
                <c:pt idx="10">
                  <c:v>7.1800000000000003E-2</c:v>
                </c:pt>
              </c:numCache>
            </c:numRef>
          </c:xVal>
          <c:yVal>
            <c:numRef>
              <c:f>March!$O$13:$O$23</c:f>
              <c:numCache>
                <c:formatCode>General</c:formatCode>
                <c:ptCount val="11"/>
                <c:pt idx="0">
                  <c:v>7.87</c:v>
                </c:pt>
                <c:pt idx="1">
                  <c:v>8.91</c:v>
                </c:pt>
                <c:pt idx="2">
                  <c:v>9.89</c:v>
                </c:pt>
                <c:pt idx="3">
                  <c:v>11.61</c:v>
                </c:pt>
                <c:pt idx="4">
                  <c:v>12.08</c:v>
                </c:pt>
                <c:pt idx="5">
                  <c:v>21.73</c:v>
                </c:pt>
                <c:pt idx="6">
                  <c:v>44.21</c:v>
                </c:pt>
                <c:pt idx="7">
                  <c:v>36.26</c:v>
                </c:pt>
                <c:pt idx="9">
                  <c:v>6.39</c:v>
                </c:pt>
                <c:pt idx="10">
                  <c:v>7.34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5018512"/>
        <c:axId val="-1075012528"/>
      </c:scatterChart>
      <c:valAx>
        <c:axId val="-107501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075012528"/>
        <c:crosses val="autoZero"/>
        <c:crossBetween val="midCat"/>
      </c:valAx>
      <c:valAx>
        <c:axId val="-1075012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07501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plots!$H$1</c:f>
              <c:strCache>
                <c:ptCount val="1"/>
                <c:pt idx="0">
                  <c:v>chl a (ug/L)</c:v>
                </c:pt>
              </c:strCache>
            </c:strRef>
          </c:tx>
          <c:spPr>
            <a:ln w="28575">
              <a:noFill/>
            </a:ln>
          </c:spPr>
          <c:xVal>
            <c:numRef>
              <c:f>plots!$G$2:$G$14</c:f>
              <c:numCache>
                <c:formatCode>General</c:formatCode>
                <c:ptCount val="13"/>
                <c:pt idx="0">
                  <c:v>0.10206153846153848</c:v>
                </c:pt>
                <c:pt idx="1">
                  <c:v>0.10219374999999999</c:v>
                </c:pt>
                <c:pt idx="2">
                  <c:v>0.12995714285714285</c:v>
                </c:pt>
                <c:pt idx="3">
                  <c:v>0.11383333333333333</c:v>
                </c:pt>
                <c:pt idx="4">
                  <c:v>0.17605888423529414</c:v>
                </c:pt>
                <c:pt idx="5">
                  <c:v>0.3627352941176471</c:v>
                </c:pt>
                <c:pt idx="6">
                  <c:v>0.38469999999999999</c:v>
                </c:pt>
                <c:pt idx="7">
                  <c:v>0.49573124999999996</c:v>
                </c:pt>
                <c:pt idx="8">
                  <c:v>0.51211764705882357</c:v>
                </c:pt>
                <c:pt idx="9">
                  <c:v>0.39913636363636368</c:v>
                </c:pt>
                <c:pt idx="10">
                  <c:v>0.22896242444444445</c:v>
                </c:pt>
                <c:pt idx="11">
                  <c:v>0.27187777777777777</c:v>
                </c:pt>
                <c:pt idx="12">
                  <c:v>0.3417708333333333</c:v>
                </c:pt>
              </c:numCache>
            </c:numRef>
          </c:xVal>
          <c:yVal>
            <c:numRef>
              <c:f>plots!$H$2:$H$14</c:f>
              <c:numCache>
                <c:formatCode>General</c:formatCode>
                <c:ptCount val="13"/>
                <c:pt idx="0">
                  <c:v>12.342612000000001</c:v>
                </c:pt>
                <c:pt idx="1">
                  <c:v>8.9082840000000001</c:v>
                </c:pt>
                <c:pt idx="2">
                  <c:v>14.600880000000002</c:v>
                </c:pt>
                <c:pt idx="3">
                  <c:v>20.305440000000001</c:v>
                </c:pt>
                <c:pt idx="4">
                  <c:v>19.779755999999999</c:v>
                </c:pt>
                <c:pt idx="5">
                  <c:v>124.48779999999999</c:v>
                </c:pt>
                <c:pt idx="6">
                  <c:v>190.62959999999998</c:v>
                </c:pt>
                <c:pt idx="7" formatCode="0.00E+00">
                  <c:v>174.38639999999998</c:v>
                </c:pt>
                <c:pt idx="8" formatCode="0.00E+00">
                  <c:v>185.34720000000002</c:v>
                </c:pt>
                <c:pt idx="9" formatCode="0.00E+00">
                  <c:v>202.73519999999999</c:v>
                </c:pt>
                <c:pt idx="10">
                  <c:v>224.47439999999997</c:v>
                </c:pt>
                <c:pt idx="11">
                  <c:v>322.51439999999997</c:v>
                </c:pt>
                <c:pt idx="12">
                  <c:v>411.17759999999998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2143808"/>
        <c:axId val="-1182143264"/>
      </c:scatterChart>
      <c:valAx>
        <c:axId val="-118214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chl a Fluo (Volt)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82143264"/>
        <c:crosses val="autoZero"/>
        <c:crossBetween val="midCat"/>
      </c:valAx>
      <c:valAx>
        <c:axId val="-1182143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chl a (ug/L)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8214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07165713874806"/>
          <c:y val="4.6770924467774859E-2"/>
          <c:w val="0.8216132024592816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v>down</c:v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0367022615323768"/>
                  <c:y val="-0.22009259259259259"/>
                </c:manualLayout>
              </c:layout>
              <c:numFmt formatCode="General" sourceLinked="0"/>
              <c:spPr>
                <a:ln>
                  <a:solidFill>
                    <a:schemeClr val="accent1"/>
                  </a:solidFill>
                </a:ln>
              </c:spPr>
            </c:trendlineLbl>
          </c:trendline>
          <c:xVal>
            <c:numRef>
              <c:f>March!$V$13:$V$18</c:f>
              <c:numCache>
                <c:formatCode>General</c:formatCode>
                <c:ptCount val="6"/>
                <c:pt idx="0">
                  <c:v>-9.9999999999999534E-3</c:v>
                </c:pt>
                <c:pt idx="1">
                  <c:v>0.30000000000000004</c:v>
                </c:pt>
                <c:pt idx="2">
                  <c:v>0.42000000000000004</c:v>
                </c:pt>
                <c:pt idx="3">
                  <c:v>0.63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xVal>
          <c:yVal>
            <c:numRef>
              <c:f>March!$W$13:$W$18</c:f>
              <c:numCache>
                <c:formatCode>General</c:formatCode>
                <c:ptCount val="6"/>
                <c:pt idx="1">
                  <c:v>0</c:v>
                </c:pt>
                <c:pt idx="2">
                  <c:v>0.17509385367250149</c:v>
                </c:pt>
                <c:pt idx="3">
                  <c:v>0.54419131760979111</c:v>
                </c:pt>
                <c:pt idx="4">
                  <c:v>0.75183068238803552</c:v>
                </c:pt>
                <c:pt idx="5">
                  <c:v>1.0579975695139194</c:v>
                </c:pt>
              </c:numCache>
            </c:numRef>
          </c:yVal>
          <c:smooth val="0"/>
        </c:ser>
        <c:ser>
          <c:idx val="1"/>
          <c:order val="1"/>
          <c:tx>
            <c:v>up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018374141588466"/>
                  <c:y val="0.24489574219889179"/>
                </c:manualLayout>
              </c:layout>
              <c:numFmt formatCode="General" sourceLinked="0"/>
              <c:spPr>
                <a:ln>
                  <a:solidFill>
                    <a:srgbClr val="C00000"/>
                  </a:solidFill>
                </a:ln>
              </c:spPr>
            </c:trendlineLbl>
          </c:trendline>
          <c:xVal>
            <c:numRef>
              <c:f>March!$V$19:$V$23</c:f>
              <c:numCache>
                <c:formatCode>General</c:formatCode>
                <c:ptCount val="5"/>
                <c:pt idx="0">
                  <c:v>1.2400000000000002</c:v>
                </c:pt>
                <c:pt idx="1">
                  <c:v>0.88</c:v>
                </c:pt>
                <c:pt idx="2">
                  <c:v>0.63</c:v>
                </c:pt>
                <c:pt idx="3">
                  <c:v>0.26</c:v>
                </c:pt>
                <c:pt idx="4">
                  <c:v>3.0000000000000027E-2</c:v>
                </c:pt>
              </c:numCache>
            </c:numRef>
          </c:xVal>
          <c:yVal>
            <c:numRef>
              <c:f>March!$W$19:$W$23</c:f>
              <c:numCache>
                <c:formatCode>General</c:formatCode>
                <c:ptCount val="5"/>
                <c:pt idx="0">
                  <c:v>2.6430923048274377</c:v>
                </c:pt>
                <c:pt idx="1">
                  <c:v>1.9220363361504158</c:v>
                </c:pt>
                <c:pt idx="2">
                  <c:v>1.3001782393377723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5026128"/>
        <c:axId val="-876067168"/>
      </c:scatterChart>
      <c:valAx>
        <c:axId val="-1075026128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876067168"/>
        <c:crosses val="autoZero"/>
        <c:crossBetween val="midCat"/>
      </c:valAx>
      <c:valAx>
        <c:axId val="-876067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07502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April!$C$13:$C$35</c:f>
              <c:numCache>
                <c:formatCode>General</c:formatCode>
                <c:ptCount val="23"/>
                <c:pt idx="0">
                  <c:v>9.99</c:v>
                </c:pt>
                <c:pt idx="1">
                  <c:v>9.98</c:v>
                </c:pt>
                <c:pt idx="2">
                  <c:v>10.01</c:v>
                </c:pt>
                <c:pt idx="3">
                  <c:v>10</c:v>
                </c:pt>
                <c:pt idx="4">
                  <c:v>9.94</c:v>
                </c:pt>
                <c:pt idx="5">
                  <c:v>9.8800000000000008</c:v>
                </c:pt>
                <c:pt idx="6">
                  <c:v>9.89</c:v>
                </c:pt>
                <c:pt idx="7">
                  <c:v>9.85</c:v>
                </c:pt>
                <c:pt idx="8">
                  <c:v>9.86</c:v>
                </c:pt>
                <c:pt idx="9">
                  <c:v>9.7899999999999991</c:v>
                </c:pt>
                <c:pt idx="10">
                  <c:v>9.77</c:v>
                </c:pt>
                <c:pt idx="11">
                  <c:v>9.75</c:v>
                </c:pt>
                <c:pt idx="12">
                  <c:v>9.7200000000000006</c:v>
                </c:pt>
                <c:pt idx="13">
                  <c:v>9.7100000000000009</c:v>
                </c:pt>
                <c:pt idx="14">
                  <c:v>9.6</c:v>
                </c:pt>
                <c:pt idx="15">
                  <c:v>9.73</c:v>
                </c:pt>
                <c:pt idx="16">
                  <c:v>9.82</c:v>
                </c:pt>
                <c:pt idx="17">
                  <c:v>9.86</c:v>
                </c:pt>
                <c:pt idx="18">
                  <c:v>9.8800000000000008</c:v>
                </c:pt>
                <c:pt idx="19">
                  <c:v>9.9</c:v>
                </c:pt>
                <c:pt idx="20">
                  <c:v>9.89</c:v>
                </c:pt>
                <c:pt idx="21">
                  <c:v>9.9600000000000009</c:v>
                </c:pt>
                <c:pt idx="22">
                  <c:v>9.9700000000000006</c:v>
                </c:pt>
              </c:numCache>
            </c:numRef>
          </c:xVal>
          <c:yVal>
            <c:numRef>
              <c:f>April!$F$13:$F$35</c:f>
              <c:numCache>
                <c:formatCode>General</c:formatCode>
                <c:ptCount val="23"/>
                <c:pt idx="0">
                  <c:v>0.2</c:v>
                </c:pt>
                <c:pt idx="1">
                  <c:v>0.36</c:v>
                </c:pt>
                <c:pt idx="2">
                  <c:v>0.51</c:v>
                </c:pt>
                <c:pt idx="3">
                  <c:v>0.62</c:v>
                </c:pt>
                <c:pt idx="4">
                  <c:v>0.71</c:v>
                </c:pt>
                <c:pt idx="5">
                  <c:v>0.82</c:v>
                </c:pt>
                <c:pt idx="6">
                  <c:v>0.89</c:v>
                </c:pt>
                <c:pt idx="7">
                  <c:v>0.96</c:v>
                </c:pt>
                <c:pt idx="8">
                  <c:v>1.01</c:v>
                </c:pt>
                <c:pt idx="9">
                  <c:v>1.08</c:v>
                </c:pt>
                <c:pt idx="10">
                  <c:v>1.1599999999999999</c:v>
                </c:pt>
                <c:pt idx="11">
                  <c:v>1.21</c:v>
                </c:pt>
                <c:pt idx="12">
                  <c:v>1.3</c:v>
                </c:pt>
                <c:pt idx="13">
                  <c:v>1.42</c:v>
                </c:pt>
                <c:pt idx="14">
                  <c:v>1.54</c:v>
                </c:pt>
                <c:pt idx="15">
                  <c:v>1.26</c:v>
                </c:pt>
                <c:pt idx="16">
                  <c:v>0.93</c:v>
                </c:pt>
                <c:pt idx="17">
                  <c:v>0.82</c:v>
                </c:pt>
                <c:pt idx="18">
                  <c:v>0.65</c:v>
                </c:pt>
                <c:pt idx="19">
                  <c:v>0.57999999999999996</c:v>
                </c:pt>
                <c:pt idx="20">
                  <c:v>0.48</c:v>
                </c:pt>
                <c:pt idx="21">
                  <c:v>0.39</c:v>
                </c:pt>
                <c:pt idx="22">
                  <c:v>0.28999999999999998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4511872"/>
        <c:axId val="-881362048"/>
      </c:scatterChart>
      <c:valAx>
        <c:axId val="-8745118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881362048"/>
        <c:crosses val="autoZero"/>
        <c:crossBetween val="midCat"/>
      </c:valAx>
      <c:valAx>
        <c:axId val="-8813620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87451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May!$F$14:$F$26</c:f>
              <c:numCache>
                <c:formatCode>General</c:formatCode>
                <c:ptCount val="13"/>
                <c:pt idx="0">
                  <c:v>0.15</c:v>
                </c:pt>
                <c:pt idx="1">
                  <c:v>0.15</c:v>
                </c:pt>
                <c:pt idx="2">
                  <c:v>0.28999999999999998</c:v>
                </c:pt>
                <c:pt idx="3">
                  <c:v>0.47</c:v>
                </c:pt>
                <c:pt idx="4">
                  <c:v>0.66</c:v>
                </c:pt>
                <c:pt idx="5">
                  <c:v>0.89</c:v>
                </c:pt>
                <c:pt idx="6">
                  <c:v>1.07</c:v>
                </c:pt>
                <c:pt idx="7">
                  <c:v>1.01</c:v>
                </c:pt>
                <c:pt idx="8">
                  <c:v>0.79</c:v>
                </c:pt>
                <c:pt idx="9">
                  <c:v>0.53</c:v>
                </c:pt>
                <c:pt idx="10">
                  <c:v>0.35</c:v>
                </c:pt>
                <c:pt idx="11">
                  <c:v>0.11</c:v>
                </c:pt>
                <c:pt idx="12">
                  <c:v>0.01</c:v>
                </c:pt>
              </c:numCache>
            </c:numRef>
          </c:xVal>
          <c:yVal>
            <c:numRef>
              <c:f>May!$K$14:$K$26</c:f>
              <c:numCache>
                <c:formatCode>General</c:formatCode>
                <c:ptCount val="13"/>
                <c:pt idx="0">
                  <c:v>97.15</c:v>
                </c:pt>
                <c:pt idx="1">
                  <c:v>97.56</c:v>
                </c:pt>
                <c:pt idx="2">
                  <c:v>90.51</c:v>
                </c:pt>
                <c:pt idx="3">
                  <c:v>99.65</c:v>
                </c:pt>
                <c:pt idx="4">
                  <c:v>104.13</c:v>
                </c:pt>
                <c:pt idx="5">
                  <c:v>104.63</c:v>
                </c:pt>
                <c:pt idx="6">
                  <c:v>119.75</c:v>
                </c:pt>
                <c:pt idx="7">
                  <c:v>115.79</c:v>
                </c:pt>
                <c:pt idx="8">
                  <c:v>107.5</c:v>
                </c:pt>
                <c:pt idx="9">
                  <c:v>104.24</c:v>
                </c:pt>
                <c:pt idx="10">
                  <c:v>95.97</c:v>
                </c:pt>
                <c:pt idx="11">
                  <c:v>66.69</c:v>
                </c:pt>
                <c:pt idx="12">
                  <c:v>65.03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6057376"/>
        <c:axId val="-876055744"/>
      </c:scatterChart>
      <c:valAx>
        <c:axId val="-87605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76055744"/>
        <c:crosses val="autoZero"/>
        <c:crossBetween val="midCat"/>
      </c:valAx>
      <c:valAx>
        <c:axId val="-87605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CHL</a:t>
                </a:r>
                <a:r>
                  <a:rPr lang="en-US" baseline="0"/>
                  <a:t> (</a:t>
                </a:r>
                <a:r>
                  <a:rPr lang="ja-JP" altLang="en-US" baseline="0">
                    <a:latin typeface="Calibri"/>
                  </a:rPr>
                  <a:t>ｵ</a:t>
                </a:r>
                <a:r>
                  <a:rPr lang="en-US" baseline="0">
                    <a:latin typeface="Calibri"/>
                  </a:rPr>
                  <a:t>g/L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382652376786235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876057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May!$V$14:$V$32</c:f>
              <c:numCache>
                <c:formatCode>General</c:formatCode>
                <c:ptCount val="19"/>
                <c:pt idx="0">
                  <c:v>0.02</c:v>
                </c:pt>
                <c:pt idx="1">
                  <c:v>0.13</c:v>
                </c:pt>
                <c:pt idx="2">
                  <c:v>0.28999999999999998</c:v>
                </c:pt>
                <c:pt idx="3">
                  <c:v>0.48</c:v>
                </c:pt>
                <c:pt idx="4">
                  <c:v>0.74</c:v>
                </c:pt>
                <c:pt idx="5">
                  <c:v>0.9</c:v>
                </c:pt>
                <c:pt idx="6">
                  <c:v>0.97</c:v>
                </c:pt>
                <c:pt idx="7">
                  <c:v>1.1599999999999999</c:v>
                </c:pt>
                <c:pt idx="8">
                  <c:v>1.39</c:v>
                </c:pt>
                <c:pt idx="9">
                  <c:v>1.44</c:v>
                </c:pt>
                <c:pt idx="10">
                  <c:v>1.33</c:v>
                </c:pt>
                <c:pt idx="11">
                  <c:v>1.18</c:v>
                </c:pt>
                <c:pt idx="12">
                  <c:v>0.95</c:v>
                </c:pt>
                <c:pt idx="13">
                  <c:v>0.77</c:v>
                </c:pt>
                <c:pt idx="14">
                  <c:v>0.62</c:v>
                </c:pt>
                <c:pt idx="15">
                  <c:v>0.44</c:v>
                </c:pt>
                <c:pt idx="16">
                  <c:v>0.32</c:v>
                </c:pt>
                <c:pt idx="17">
                  <c:v>0.17</c:v>
                </c:pt>
                <c:pt idx="18">
                  <c:v>-0.01</c:v>
                </c:pt>
              </c:numCache>
            </c:numRef>
          </c:xVal>
          <c:yVal>
            <c:numRef>
              <c:f>May!$AA$14:$AA$32</c:f>
              <c:numCache>
                <c:formatCode>General</c:formatCode>
                <c:ptCount val="19"/>
                <c:pt idx="0">
                  <c:v>79.64</c:v>
                </c:pt>
                <c:pt idx="1">
                  <c:v>86.79</c:v>
                </c:pt>
                <c:pt idx="2">
                  <c:v>89.62</c:v>
                </c:pt>
                <c:pt idx="3">
                  <c:v>95.72</c:v>
                </c:pt>
                <c:pt idx="4">
                  <c:v>99.45</c:v>
                </c:pt>
                <c:pt idx="5">
                  <c:v>103.13</c:v>
                </c:pt>
                <c:pt idx="6">
                  <c:v>113.63</c:v>
                </c:pt>
                <c:pt idx="7">
                  <c:v>126.82</c:v>
                </c:pt>
                <c:pt idx="8">
                  <c:v>28.4</c:v>
                </c:pt>
                <c:pt idx="9">
                  <c:v>1.1299999999999999</c:v>
                </c:pt>
                <c:pt idx="10">
                  <c:v>336.34</c:v>
                </c:pt>
                <c:pt idx="11">
                  <c:v>143.53</c:v>
                </c:pt>
                <c:pt idx="12">
                  <c:v>128.24</c:v>
                </c:pt>
                <c:pt idx="13">
                  <c:v>111.81</c:v>
                </c:pt>
                <c:pt idx="14">
                  <c:v>102.1</c:v>
                </c:pt>
                <c:pt idx="15">
                  <c:v>97.67</c:v>
                </c:pt>
                <c:pt idx="16">
                  <c:v>92.3</c:v>
                </c:pt>
                <c:pt idx="17">
                  <c:v>83.3</c:v>
                </c:pt>
                <c:pt idx="18">
                  <c:v>84.12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6064992"/>
        <c:axId val="-876056832"/>
      </c:scatterChart>
      <c:valAx>
        <c:axId val="-87606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76056832"/>
        <c:crosses val="autoZero"/>
        <c:crossBetween val="midCat"/>
      </c:valAx>
      <c:valAx>
        <c:axId val="-87605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CHL (</a:t>
                </a:r>
                <a:r>
                  <a:rPr lang="ja-JP" altLang="en-US"/>
                  <a:t>ｵ</a:t>
                </a:r>
                <a:r>
                  <a:rPr lang="en-US"/>
                  <a:t>g/l)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7606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May!$AK$14:$AK$36</c:f>
              <c:numCache>
                <c:formatCode>General</c:formatCode>
                <c:ptCount val="23"/>
                <c:pt idx="0">
                  <c:v>0.04</c:v>
                </c:pt>
                <c:pt idx="1">
                  <c:v>0.16</c:v>
                </c:pt>
                <c:pt idx="2">
                  <c:v>0.23</c:v>
                </c:pt>
                <c:pt idx="3">
                  <c:v>0.35</c:v>
                </c:pt>
                <c:pt idx="4">
                  <c:v>0.45</c:v>
                </c:pt>
                <c:pt idx="5">
                  <c:v>0.62</c:v>
                </c:pt>
                <c:pt idx="6">
                  <c:v>0.7</c:v>
                </c:pt>
                <c:pt idx="7">
                  <c:v>0.8</c:v>
                </c:pt>
                <c:pt idx="8">
                  <c:v>0.97</c:v>
                </c:pt>
                <c:pt idx="9">
                  <c:v>1.06</c:v>
                </c:pt>
                <c:pt idx="10">
                  <c:v>1.1299999999999999</c:v>
                </c:pt>
                <c:pt idx="11">
                  <c:v>1.21</c:v>
                </c:pt>
                <c:pt idx="12">
                  <c:v>1.31</c:v>
                </c:pt>
                <c:pt idx="13">
                  <c:v>1.37</c:v>
                </c:pt>
                <c:pt idx="14">
                  <c:v>1.44</c:v>
                </c:pt>
                <c:pt idx="15">
                  <c:v>1.22</c:v>
                </c:pt>
                <c:pt idx="16">
                  <c:v>0.99</c:v>
                </c:pt>
                <c:pt idx="17">
                  <c:v>0.78</c:v>
                </c:pt>
                <c:pt idx="18">
                  <c:v>0.67</c:v>
                </c:pt>
                <c:pt idx="19">
                  <c:v>0.5</c:v>
                </c:pt>
                <c:pt idx="20">
                  <c:v>0.37</c:v>
                </c:pt>
                <c:pt idx="21">
                  <c:v>0.21</c:v>
                </c:pt>
                <c:pt idx="22">
                  <c:v>0.04</c:v>
                </c:pt>
              </c:numCache>
            </c:numRef>
          </c:xVal>
          <c:yVal>
            <c:numRef>
              <c:f>May!$AP$14:$AP$36</c:f>
              <c:numCache>
                <c:formatCode>General</c:formatCode>
                <c:ptCount val="23"/>
                <c:pt idx="0">
                  <c:v>123.71</c:v>
                </c:pt>
                <c:pt idx="1">
                  <c:v>124.17</c:v>
                </c:pt>
                <c:pt idx="2">
                  <c:v>127.08</c:v>
                </c:pt>
                <c:pt idx="3">
                  <c:v>125.49</c:v>
                </c:pt>
                <c:pt idx="4">
                  <c:v>118.6</c:v>
                </c:pt>
                <c:pt idx="5">
                  <c:v>128.71</c:v>
                </c:pt>
                <c:pt idx="6">
                  <c:v>137.03</c:v>
                </c:pt>
                <c:pt idx="7">
                  <c:v>137.77000000000001</c:v>
                </c:pt>
                <c:pt idx="8">
                  <c:v>139.46</c:v>
                </c:pt>
                <c:pt idx="9">
                  <c:v>130.38999999999999</c:v>
                </c:pt>
                <c:pt idx="10">
                  <c:v>143.49</c:v>
                </c:pt>
                <c:pt idx="11">
                  <c:v>144.88</c:v>
                </c:pt>
                <c:pt idx="12">
                  <c:v>140.36000000000001</c:v>
                </c:pt>
                <c:pt idx="13">
                  <c:v>411.49</c:v>
                </c:pt>
                <c:pt idx="14">
                  <c:v>13.71</c:v>
                </c:pt>
                <c:pt idx="15">
                  <c:v>138.35</c:v>
                </c:pt>
                <c:pt idx="16">
                  <c:v>129.74</c:v>
                </c:pt>
                <c:pt idx="17">
                  <c:v>130.31</c:v>
                </c:pt>
                <c:pt idx="18">
                  <c:v>128.36000000000001</c:v>
                </c:pt>
                <c:pt idx="19">
                  <c:v>131.22999999999999</c:v>
                </c:pt>
                <c:pt idx="20">
                  <c:v>125.89</c:v>
                </c:pt>
                <c:pt idx="21">
                  <c:v>131.34</c:v>
                </c:pt>
                <c:pt idx="22">
                  <c:v>126.92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7030080"/>
        <c:axId val="-1077032256"/>
      </c:scatterChart>
      <c:valAx>
        <c:axId val="-107703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077032256"/>
        <c:crosses val="autoZero"/>
        <c:crossBetween val="midCat"/>
      </c:valAx>
      <c:valAx>
        <c:axId val="-1077032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CHL (</a:t>
                </a:r>
                <a:r>
                  <a:rPr lang="ja-JP" sz="1000" b="1" i="0" baseline="0">
                    <a:effectLst/>
                  </a:rPr>
                  <a:t>ｵ</a:t>
                </a:r>
                <a:r>
                  <a:rPr lang="en-US" sz="1000" b="1" i="0" baseline="0">
                    <a:effectLst/>
                  </a:rPr>
                  <a:t>g/l)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077030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Oct!$C$14:$C$48</c:f>
              <c:numCache>
                <c:formatCode>General</c:formatCode>
                <c:ptCount val="35"/>
                <c:pt idx="0">
                  <c:v>12.75</c:v>
                </c:pt>
                <c:pt idx="1">
                  <c:v>12.78</c:v>
                </c:pt>
                <c:pt idx="2">
                  <c:v>12.8</c:v>
                </c:pt>
                <c:pt idx="3">
                  <c:v>12.81</c:v>
                </c:pt>
                <c:pt idx="4">
                  <c:v>12.81</c:v>
                </c:pt>
                <c:pt idx="5">
                  <c:v>12.8</c:v>
                </c:pt>
                <c:pt idx="6">
                  <c:v>12.8</c:v>
                </c:pt>
                <c:pt idx="7">
                  <c:v>12.81</c:v>
                </c:pt>
                <c:pt idx="8">
                  <c:v>12.81</c:v>
                </c:pt>
                <c:pt idx="9">
                  <c:v>12.81</c:v>
                </c:pt>
                <c:pt idx="10">
                  <c:v>12.81</c:v>
                </c:pt>
                <c:pt idx="11">
                  <c:v>12.81</c:v>
                </c:pt>
                <c:pt idx="12">
                  <c:v>12.81</c:v>
                </c:pt>
                <c:pt idx="13">
                  <c:v>12.81</c:v>
                </c:pt>
                <c:pt idx="14">
                  <c:v>12.8</c:v>
                </c:pt>
                <c:pt idx="15">
                  <c:v>12.8</c:v>
                </c:pt>
                <c:pt idx="16">
                  <c:v>12.83</c:v>
                </c:pt>
                <c:pt idx="17">
                  <c:v>12.83</c:v>
                </c:pt>
                <c:pt idx="18">
                  <c:v>12.84</c:v>
                </c:pt>
                <c:pt idx="19">
                  <c:v>12.83</c:v>
                </c:pt>
                <c:pt idx="20">
                  <c:v>12.83</c:v>
                </c:pt>
                <c:pt idx="21">
                  <c:v>12.83</c:v>
                </c:pt>
                <c:pt idx="22">
                  <c:v>12.83</c:v>
                </c:pt>
                <c:pt idx="23">
                  <c:v>12.83</c:v>
                </c:pt>
                <c:pt idx="24">
                  <c:v>12.82</c:v>
                </c:pt>
                <c:pt idx="25">
                  <c:v>12.82</c:v>
                </c:pt>
                <c:pt idx="26">
                  <c:v>12.82</c:v>
                </c:pt>
                <c:pt idx="27">
                  <c:v>12.82</c:v>
                </c:pt>
                <c:pt idx="28">
                  <c:v>12.82</c:v>
                </c:pt>
                <c:pt idx="29">
                  <c:v>12.82</c:v>
                </c:pt>
                <c:pt idx="30">
                  <c:v>12.83</c:v>
                </c:pt>
                <c:pt idx="31">
                  <c:v>12.82</c:v>
                </c:pt>
                <c:pt idx="32">
                  <c:v>12.83</c:v>
                </c:pt>
                <c:pt idx="33">
                  <c:v>12.83</c:v>
                </c:pt>
                <c:pt idx="34">
                  <c:v>12.81</c:v>
                </c:pt>
              </c:numCache>
            </c:numRef>
          </c:xVal>
          <c:yVal>
            <c:numRef>
              <c:f>Oct!$G$14:$G$48</c:f>
              <c:numCache>
                <c:formatCode>General</c:formatCode>
                <c:ptCount val="35"/>
                <c:pt idx="0">
                  <c:v>0.02</c:v>
                </c:pt>
                <c:pt idx="1">
                  <c:v>0.11</c:v>
                </c:pt>
                <c:pt idx="2">
                  <c:v>0.21</c:v>
                </c:pt>
                <c:pt idx="3">
                  <c:v>0.3</c:v>
                </c:pt>
                <c:pt idx="4">
                  <c:v>0.4</c:v>
                </c:pt>
                <c:pt idx="5">
                  <c:v>0.49</c:v>
                </c:pt>
                <c:pt idx="6">
                  <c:v>0.59</c:v>
                </c:pt>
                <c:pt idx="7">
                  <c:v>0.67</c:v>
                </c:pt>
                <c:pt idx="8">
                  <c:v>0.76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1.1299999999999999</c:v>
                </c:pt>
                <c:pt idx="13">
                  <c:v>1.22</c:v>
                </c:pt>
                <c:pt idx="14">
                  <c:v>1.32</c:v>
                </c:pt>
                <c:pt idx="15">
                  <c:v>1.43</c:v>
                </c:pt>
                <c:pt idx="16">
                  <c:v>1.59</c:v>
                </c:pt>
                <c:pt idx="17">
                  <c:v>1.58</c:v>
                </c:pt>
                <c:pt idx="18">
                  <c:v>1.47</c:v>
                </c:pt>
                <c:pt idx="19">
                  <c:v>1.39</c:v>
                </c:pt>
                <c:pt idx="20">
                  <c:v>1.27</c:v>
                </c:pt>
                <c:pt idx="21">
                  <c:v>1.18</c:v>
                </c:pt>
                <c:pt idx="22">
                  <c:v>1.08</c:v>
                </c:pt>
                <c:pt idx="23">
                  <c:v>0.98</c:v>
                </c:pt>
                <c:pt idx="24">
                  <c:v>0.9</c:v>
                </c:pt>
                <c:pt idx="25">
                  <c:v>0.8</c:v>
                </c:pt>
                <c:pt idx="26">
                  <c:v>0.69</c:v>
                </c:pt>
                <c:pt idx="27">
                  <c:v>0.6</c:v>
                </c:pt>
                <c:pt idx="28">
                  <c:v>0.51</c:v>
                </c:pt>
                <c:pt idx="29">
                  <c:v>0.4</c:v>
                </c:pt>
                <c:pt idx="30">
                  <c:v>0.31</c:v>
                </c:pt>
                <c:pt idx="31">
                  <c:v>0.22</c:v>
                </c:pt>
                <c:pt idx="32">
                  <c:v>0.12</c:v>
                </c:pt>
                <c:pt idx="33">
                  <c:v>0.06</c:v>
                </c:pt>
                <c:pt idx="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2661808"/>
        <c:axId val="-882662896"/>
      </c:scatterChart>
      <c:valAx>
        <c:axId val="-882661808"/>
        <c:scaling>
          <c:orientation val="minMax"/>
          <c:max val="13"/>
          <c:min val="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882662896"/>
        <c:crosses val="autoZero"/>
        <c:crossBetween val="midCat"/>
      </c:valAx>
      <c:valAx>
        <c:axId val="-8826628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88266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Oct!$S$14:$S$44</c:f>
              <c:numCache>
                <c:formatCode>General</c:formatCode>
                <c:ptCount val="31"/>
                <c:pt idx="0">
                  <c:v>11.78</c:v>
                </c:pt>
                <c:pt idx="1">
                  <c:v>11.8</c:v>
                </c:pt>
                <c:pt idx="2">
                  <c:v>11.8</c:v>
                </c:pt>
                <c:pt idx="3">
                  <c:v>11.81</c:v>
                </c:pt>
                <c:pt idx="4">
                  <c:v>11.81</c:v>
                </c:pt>
                <c:pt idx="5">
                  <c:v>11.81</c:v>
                </c:pt>
                <c:pt idx="6">
                  <c:v>11.81</c:v>
                </c:pt>
                <c:pt idx="7">
                  <c:v>11.81</c:v>
                </c:pt>
                <c:pt idx="8">
                  <c:v>11.81</c:v>
                </c:pt>
                <c:pt idx="9">
                  <c:v>11.82</c:v>
                </c:pt>
                <c:pt idx="10">
                  <c:v>11.83</c:v>
                </c:pt>
                <c:pt idx="11">
                  <c:v>11.83</c:v>
                </c:pt>
                <c:pt idx="12">
                  <c:v>11.83</c:v>
                </c:pt>
                <c:pt idx="13">
                  <c:v>11.83</c:v>
                </c:pt>
                <c:pt idx="14">
                  <c:v>11.83</c:v>
                </c:pt>
                <c:pt idx="15">
                  <c:v>11.82</c:v>
                </c:pt>
                <c:pt idx="16">
                  <c:v>11.83</c:v>
                </c:pt>
                <c:pt idx="17">
                  <c:v>11.83</c:v>
                </c:pt>
                <c:pt idx="18">
                  <c:v>11.83</c:v>
                </c:pt>
                <c:pt idx="19">
                  <c:v>11.83</c:v>
                </c:pt>
                <c:pt idx="20">
                  <c:v>11.83</c:v>
                </c:pt>
                <c:pt idx="21">
                  <c:v>11.83</c:v>
                </c:pt>
                <c:pt idx="22">
                  <c:v>11.83</c:v>
                </c:pt>
                <c:pt idx="23">
                  <c:v>11.83</c:v>
                </c:pt>
                <c:pt idx="24">
                  <c:v>11.83</c:v>
                </c:pt>
                <c:pt idx="25">
                  <c:v>11.83</c:v>
                </c:pt>
                <c:pt idx="26">
                  <c:v>11.83</c:v>
                </c:pt>
                <c:pt idx="27">
                  <c:v>11.83</c:v>
                </c:pt>
                <c:pt idx="28">
                  <c:v>11.83</c:v>
                </c:pt>
                <c:pt idx="29">
                  <c:v>11.83</c:v>
                </c:pt>
                <c:pt idx="30">
                  <c:v>11.82</c:v>
                </c:pt>
              </c:numCache>
            </c:numRef>
          </c:xVal>
          <c:yVal>
            <c:numRef>
              <c:f>Oct!$W$14:$W$44</c:f>
              <c:numCache>
                <c:formatCode>General</c:formatCode>
                <c:ptCount val="31"/>
                <c:pt idx="0">
                  <c:v>0.01</c:v>
                </c:pt>
                <c:pt idx="1">
                  <c:v>0.13</c:v>
                </c:pt>
                <c:pt idx="2">
                  <c:v>0.23</c:v>
                </c:pt>
                <c:pt idx="3">
                  <c:v>0.35</c:v>
                </c:pt>
                <c:pt idx="4">
                  <c:v>0.45</c:v>
                </c:pt>
                <c:pt idx="5">
                  <c:v>0.53</c:v>
                </c:pt>
                <c:pt idx="6">
                  <c:v>0.62</c:v>
                </c:pt>
                <c:pt idx="7">
                  <c:v>0.71</c:v>
                </c:pt>
                <c:pt idx="8">
                  <c:v>0.8</c:v>
                </c:pt>
                <c:pt idx="9">
                  <c:v>0.9</c:v>
                </c:pt>
                <c:pt idx="10">
                  <c:v>1.01</c:v>
                </c:pt>
                <c:pt idx="11">
                  <c:v>1.0900000000000001</c:v>
                </c:pt>
                <c:pt idx="12">
                  <c:v>1.2</c:v>
                </c:pt>
                <c:pt idx="13">
                  <c:v>1.28</c:v>
                </c:pt>
                <c:pt idx="14">
                  <c:v>1.38</c:v>
                </c:pt>
                <c:pt idx="15">
                  <c:v>1.55</c:v>
                </c:pt>
                <c:pt idx="16">
                  <c:v>1.55</c:v>
                </c:pt>
                <c:pt idx="17">
                  <c:v>1.43</c:v>
                </c:pt>
                <c:pt idx="18">
                  <c:v>1.34</c:v>
                </c:pt>
                <c:pt idx="19">
                  <c:v>1.24</c:v>
                </c:pt>
                <c:pt idx="20">
                  <c:v>1.1299999999999999</c:v>
                </c:pt>
                <c:pt idx="21">
                  <c:v>1.02</c:v>
                </c:pt>
                <c:pt idx="22">
                  <c:v>0.81</c:v>
                </c:pt>
                <c:pt idx="23">
                  <c:v>0.69</c:v>
                </c:pt>
                <c:pt idx="24">
                  <c:v>0.61</c:v>
                </c:pt>
                <c:pt idx="25">
                  <c:v>0.51</c:v>
                </c:pt>
                <c:pt idx="26">
                  <c:v>0.42</c:v>
                </c:pt>
                <c:pt idx="27">
                  <c:v>0.32</c:v>
                </c:pt>
                <c:pt idx="28">
                  <c:v>0.22</c:v>
                </c:pt>
                <c:pt idx="29">
                  <c:v>0.08</c:v>
                </c:pt>
                <c:pt idx="30">
                  <c:v>-0.01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6274080"/>
        <c:axId val="-856274624"/>
      </c:scatterChart>
      <c:valAx>
        <c:axId val="-856274080"/>
        <c:scaling>
          <c:orientation val="minMax"/>
          <c:max val="12"/>
          <c:min val="1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856274624"/>
        <c:crosses val="autoZero"/>
        <c:crossBetween val="midCat"/>
      </c:valAx>
      <c:valAx>
        <c:axId val="-85627462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85627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plots!$C$1</c:f>
              <c:strCache>
                <c:ptCount val="1"/>
                <c:pt idx="0">
                  <c:v>alkalinity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9050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2180206326172972"/>
                  <c:y val="-5.1603025977397132E-2"/>
                </c:manualLayout>
              </c:layout>
              <c:numFmt formatCode="0.0000E+00" sourceLinked="0"/>
              <c:spPr>
                <a:ln>
                  <a:solidFill>
                    <a:schemeClr val="accent1"/>
                  </a:solidFill>
                </a:ln>
              </c:spPr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749.46153846153845</c:v>
                </c:pt>
                <c:pt idx="1">
                  <c:v>793.57894736842104</c:v>
                </c:pt>
                <c:pt idx="2">
                  <c:v>806.04347826086962</c:v>
                </c:pt>
                <c:pt idx="3">
                  <c:v>805.3125</c:v>
                </c:pt>
                <c:pt idx="4">
                  <c:v>818.8</c:v>
                </c:pt>
                <c:pt idx="5">
                  <c:v>748.52631578947364</c:v>
                </c:pt>
                <c:pt idx="6">
                  <c:v>654.5</c:v>
                </c:pt>
                <c:pt idx="7">
                  <c:v>633.44444444444446</c:v>
                </c:pt>
                <c:pt idx="8">
                  <c:v>625.23529411764707</c:v>
                </c:pt>
                <c:pt idx="9">
                  <c:v>635.24</c:v>
                </c:pt>
                <c:pt idx="10">
                  <c:v>661.47619047619048</c:v>
                </c:pt>
                <c:pt idx="11">
                  <c:v>673.6875</c:v>
                </c:pt>
                <c:pt idx="12">
                  <c:v>628</c:v>
                </c:pt>
                <c:pt idx="13">
                  <c:v>625.22727272727275</c:v>
                </c:pt>
                <c:pt idx="14">
                  <c:v>625.67741935483866</c:v>
                </c:pt>
                <c:pt idx="15">
                  <c:v>621.4</c:v>
                </c:pt>
                <c:pt idx="16">
                  <c:v>642.97222222222217</c:v>
                </c:pt>
                <c:pt idx="17">
                  <c:v>637.84375</c:v>
                </c:pt>
                <c:pt idx="18">
                  <c:v>644.5151515151515</c:v>
                </c:pt>
              </c:numCache>
            </c:numRef>
          </c:xVal>
          <c:yVal>
            <c:numRef>
              <c:f>plots!$C$2:$C$22</c:f>
              <c:numCache>
                <c:formatCode>General</c:formatCode>
                <c:ptCount val="21"/>
                <c:pt idx="0">
                  <c:v>2.3900000000000002E-3</c:v>
                </c:pt>
                <c:pt idx="1">
                  <c:v>2.408E-3</c:v>
                </c:pt>
                <c:pt idx="2">
                  <c:v>2.9144444444444439E-3</c:v>
                </c:pt>
                <c:pt idx="3">
                  <c:v>3.2622222222222223E-3</c:v>
                </c:pt>
                <c:pt idx="4">
                  <c:v>3.1550000000000007E-3</c:v>
                </c:pt>
                <c:pt idx="5">
                  <c:v>2.4166666666666664E-3</c:v>
                </c:pt>
                <c:pt idx="6">
                  <c:v>1.6758333333333334E-3</c:v>
                </c:pt>
                <c:pt idx="7">
                  <c:v>1.5906666666666669E-3</c:v>
                </c:pt>
                <c:pt idx="8">
                  <c:v>1.61583333333333E-3</c:v>
                </c:pt>
                <c:pt idx="9">
                  <c:v>1.6891666666666669E-3</c:v>
                </c:pt>
                <c:pt idx="10">
                  <c:v>1.5450000000000001E-3</c:v>
                </c:pt>
                <c:pt idx="11">
                  <c:v>1.7050000000000001E-3</c:v>
                </c:pt>
                <c:pt idx="12">
                  <c:v>1.5716666666666665E-3</c:v>
                </c:pt>
                <c:pt idx="13">
                  <c:v>1.5074999999999997E-3</c:v>
                </c:pt>
                <c:pt idx="14">
                  <c:v>1.6125E-3</c:v>
                </c:pt>
                <c:pt idx="15">
                  <c:v>1.685833333333333E-3</c:v>
                </c:pt>
                <c:pt idx="16">
                  <c:v>1.712E-3</c:v>
                </c:pt>
                <c:pt idx="17">
                  <c:v>1.7186666666666665E-3</c:v>
                </c:pt>
                <c:pt idx="18">
                  <c:v>1.6906666666666663E-3</c:v>
                </c:pt>
                <c:pt idx="19">
                  <c:v>1.8373333333333334E-3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plots!$D$1</c:f>
              <c:strCache>
                <c:ptCount val="1"/>
                <c:pt idx="0">
                  <c:v>dic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9050">
                <a:solidFill>
                  <a:srgbClr val="C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5068197725284341"/>
                  <c:y val="0.55448805702475989"/>
                </c:manualLayout>
              </c:layout>
              <c:numFmt formatCode="0.000E+00" sourceLinked="0"/>
              <c:spPr>
                <a:ln>
                  <a:solidFill>
                    <a:srgbClr val="C00000"/>
                  </a:solidFill>
                </a:ln>
              </c:spPr>
            </c:trendlineLbl>
          </c:trendline>
          <c:xVal>
            <c:numRef>
              <c:f>plots!$B$2:$B$20</c:f>
              <c:numCache>
                <c:formatCode>General</c:formatCode>
                <c:ptCount val="19"/>
                <c:pt idx="0">
                  <c:v>749.46153846153845</c:v>
                </c:pt>
                <c:pt idx="1">
                  <c:v>793.57894736842104</c:v>
                </c:pt>
                <c:pt idx="2">
                  <c:v>806.04347826086962</c:v>
                </c:pt>
                <c:pt idx="3">
                  <c:v>805.3125</c:v>
                </c:pt>
                <c:pt idx="4">
                  <c:v>818.8</c:v>
                </c:pt>
                <c:pt idx="5">
                  <c:v>748.52631578947364</c:v>
                </c:pt>
                <c:pt idx="6">
                  <c:v>654.5</c:v>
                </c:pt>
                <c:pt idx="7">
                  <c:v>633.44444444444446</c:v>
                </c:pt>
                <c:pt idx="8">
                  <c:v>625.23529411764707</c:v>
                </c:pt>
                <c:pt idx="9">
                  <c:v>635.24</c:v>
                </c:pt>
                <c:pt idx="10">
                  <c:v>661.47619047619048</c:v>
                </c:pt>
                <c:pt idx="11">
                  <c:v>673.6875</c:v>
                </c:pt>
                <c:pt idx="12">
                  <c:v>628</c:v>
                </c:pt>
                <c:pt idx="13">
                  <c:v>625.22727272727275</c:v>
                </c:pt>
                <c:pt idx="14">
                  <c:v>625.67741935483866</c:v>
                </c:pt>
                <c:pt idx="15">
                  <c:v>621.4</c:v>
                </c:pt>
                <c:pt idx="16">
                  <c:v>642.97222222222217</c:v>
                </c:pt>
                <c:pt idx="17">
                  <c:v>637.84375</c:v>
                </c:pt>
                <c:pt idx="18">
                  <c:v>644.5151515151515</c:v>
                </c:pt>
              </c:numCache>
            </c:numRef>
          </c:xVal>
          <c:yVal>
            <c:numRef>
              <c:f>plots!$D$2:$D$20</c:f>
              <c:numCache>
                <c:formatCode>General</c:formatCode>
                <c:ptCount val="19"/>
                <c:pt idx="0">
                  <c:v>3.1058333333333337E-3</c:v>
                </c:pt>
                <c:pt idx="1">
                  <c:v>3.4098611111111109E-3</c:v>
                </c:pt>
                <c:pt idx="2">
                  <c:v>3.5077777777777776E-3</c:v>
                </c:pt>
                <c:pt idx="3">
                  <c:v>3.5176388888888887E-3</c:v>
                </c:pt>
                <c:pt idx="4">
                  <c:v>3.4495833333333336E-3</c:v>
                </c:pt>
                <c:pt idx="5">
                  <c:v>2.257361111111111E-3</c:v>
                </c:pt>
                <c:pt idx="6">
                  <c:v>1.4612500000000001E-3</c:v>
                </c:pt>
                <c:pt idx="7">
                  <c:v>1.3880555555555554E-3</c:v>
                </c:pt>
                <c:pt idx="8">
                  <c:v>1.3229166666666667E-3</c:v>
                </c:pt>
                <c:pt idx="9">
                  <c:v>1.4433333333333334E-3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plots!$E$1</c:f>
              <c:strCache>
                <c:ptCount val="1"/>
                <c:pt idx="0">
                  <c:v>alk(dic,pH)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90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5652528328218789"/>
                  <c:y val="0.27564023866787413"/>
                </c:manualLayout>
              </c:layout>
              <c:numFmt formatCode="0.000E+00" sourceLinked="0"/>
              <c:spPr>
                <a:ln>
                  <a:solidFill>
                    <a:schemeClr val="accent3">
                      <a:lumMod val="75000"/>
                    </a:schemeClr>
                  </a:solidFill>
                </a:ln>
              </c:spPr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749.46153846153845</c:v>
                </c:pt>
                <c:pt idx="1">
                  <c:v>793.57894736842104</c:v>
                </c:pt>
                <c:pt idx="2">
                  <c:v>806.04347826086962</c:v>
                </c:pt>
                <c:pt idx="3">
                  <c:v>805.3125</c:v>
                </c:pt>
                <c:pt idx="4">
                  <c:v>818.8</c:v>
                </c:pt>
                <c:pt idx="5">
                  <c:v>748.52631578947364</c:v>
                </c:pt>
                <c:pt idx="6">
                  <c:v>654.5</c:v>
                </c:pt>
                <c:pt idx="7">
                  <c:v>633.44444444444446</c:v>
                </c:pt>
                <c:pt idx="8">
                  <c:v>625.23529411764707</c:v>
                </c:pt>
                <c:pt idx="9">
                  <c:v>635.24</c:v>
                </c:pt>
                <c:pt idx="10">
                  <c:v>661.47619047619048</c:v>
                </c:pt>
                <c:pt idx="11">
                  <c:v>673.6875</c:v>
                </c:pt>
                <c:pt idx="12">
                  <c:v>628</c:v>
                </c:pt>
                <c:pt idx="13">
                  <c:v>625.22727272727275</c:v>
                </c:pt>
                <c:pt idx="14">
                  <c:v>625.67741935483866</c:v>
                </c:pt>
                <c:pt idx="15">
                  <c:v>621.4</c:v>
                </c:pt>
                <c:pt idx="16">
                  <c:v>642.97222222222217</c:v>
                </c:pt>
                <c:pt idx="17">
                  <c:v>637.84375</c:v>
                </c:pt>
                <c:pt idx="18">
                  <c:v>644.5151515151515</c:v>
                </c:pt>
              </c:numCache>
            </c:numRef>
          </c:xVal>
          <c:yVal>
            <c:numRef>
              <c:f>plots!$E$2:$E$22</c:f>
              <c:numCache>
                <c:formatCode>0.00E+00</c:formatCode>
                <c:ptCount val="21"/>
                <c:pt idx="0">
                  <c:v>3.1514663086484136E-3</c:v>
                </c:pt>
                <c:pt idx="1">
                  <c:v>3.4604148506811056E-3</c:v>
                </c:pt>
                <c:pt idx="2">
                  <c:v>3.6535779411207584E-3</c:v>
                </c:pt>
                <c:pt idx="3">
                  <c:v>3.6215204504464423E-3</c:v>
                </c:pt>
                <c:pt idx="4">
                  <c:v>3.5971912138677976E-3</c:v>
                </c:pt>
                <c:pt idx="5">
                  <c:v>2.5162927055775346E-3</c:v>
                </c:pt>
                <c:pt idx="6">
                  <c:v>1.7764561414861232E-3</c:v>
                </c:pt>
                <c:pt idx="7">
                  <c:v>1.6425608360001068E-3</c:v>
                </c:pt>
                <c:pt idx="8">
                  <c:v>1.6986420965645389E-3</c:v>
                </c:pt>
                <c:pt idx="9">
                  <c:v>1.7298576960737082E-3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7036064"/>
        <c:axId val="-1182144896"/>
      </c:scatterChart>
      <c:valAx>
        <c:axId val="-107703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conductivity (uS/cm)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82144896"/>
        <c:crosses val="autoZero"/>
        <c:crossBetween val="midCat"/>
      </c:valAx>
      <c:valAx>
        <c:axId val="-1182144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alkalinity (mEq/L)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07703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9</xdr:row>
      <xdr:rowOff>47625</xdr:rowOff>
    </xdr:from>
    <xdr:to>
      <xdr:col>20</xdr:col>
      <xdr:colOff>38100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190500</xdr:colOff>
      <xdr:row>10</xdr:row>
      <xdr:rowOff>9525</xdr:rowOff>
    </xdr:from>
    <xdr:to>
      <xdr:col>29</xdr:col>
      <xdr:colOff>9525</xdr:colOff>
      <xdr:row>24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23</xdr:row>
      <xdr:rowOff>138112</xdr:rowOff>
    </xdr:from>
    <xdr:to>
      <xdr:col>16</xdr:col>
      <xdr:colOff>771525</xdr:colOff>
      <xdr:row>38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30</xdr:row>
      <xdr:rowOff>147637</xdr:rowOff>
    </xdr:from>
    <xdr:to>
      <xdr:col>11</xdr:col>
      <xdr:colOff>304800</xdr:colOff>
      <xdr:row>45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38</xdr:row>
      <xdr:rowOff>23812</xdr:rowOff>
    </xdr:from>
    <xdr:to>
      <xdr:col>26</xdr:col>
      <xdr:colOff>381000</xdr:colOff>
      <xdr:row>52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228600</xdr:colOff>
      <xdr:row>40</xdr:row>
      <xdr:rowOff>109537</xdr:rowOff>
    </xdr:from>
    <xdr:to>
      <xdr:col>42</xdr:col>
      <xdr:colOff>85725</xdr:colOff>
      <xdr:row>54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528637</xdr:colOff>
      <xdr:row>24</xdr:row>
      <xdr:rowOff>157162</xdr:rowOff>
    </xdr:from>
    <xdr:to>
      <xdr:col>14</xdr:col>
      <xdr:colOff>433387</xdr:colOff>
      <xdr:row>39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357187</xdr:colOff>
      <xdr:row>22</xdr:row>
      <xdr:rowOff>157162</xdr:rowOff>
    </xdr:from>
    <xdr:to>
      <xdr:col>27</xdr:col>
      <xdr:colOff>461962</xdr:colOff>
      <xdr:row>37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14</xdr:row>
      <xdr:rowOff>157162</xdr:rowOff>
    </xdr:from>
    <xdr:to>
      <xdr:col>25</xdr:col>
      <xdr:colOff>57150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27</xdr:row>
      <xdr:rowOff>33337</xdr:rowOff>
    </xdr:from>
    <xdr:to>
      <xdr:col>14</xdr:col>
      <xdr:colOff>476250</xdr:colOff>
      <xdr:row>41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vp010416." connectionId="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vp150616." connectionId="1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vp-060716." connectionId="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vp-200716." connectionId="1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vp-270716." connectionId="2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avp130716." connectionId="1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avp-310816." connectionId="2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avp-240816." connectionId="2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avp-100816." connectionId="1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avp-030816." connectionId="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avp-170816." connectionId="1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mstelven 200416 hena." connectionId="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avp-070916." connectionId="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avp-210916." connectionId="2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avp-140916." connectionId="1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avp-280916." connectionId="2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avp-061016-2." connectionId="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avp-191016." connectionId="1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avp-121016.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vp040516.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vp180516." connectionId="1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vp110516.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vp250516." connectionId="2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vp010616.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vp-290616." connectionId="2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vp-230616." connectionId="2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7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10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7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4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7" Type="http://schemas.openxmlformats.org/officeDocument/2006/relationships/comments" Target="../comments4.xml"/><Relationship Id="rId2" Type="http://schemas.openxmlformats.org/officeDocument/2006/relationships/queryTable" Target="../queryTables/queryTable15.xml"/><Relationship Id="rId1" Type="http://schemas.openxmlformats.org/officeDocument/2006/relationships/vmlDrawing" Target="../drawings/vmlDrawing4.vml"/><Relationship Id="rId6" Type="http://schemas.openxmlformats.org/officeDocument/2006/relationships/queryTable" Target="../queryTables/queryTable19.xml"/><Relationship Id="rId5" Type="http://schemas.openxmlformats.org/officeDocument/2006/relationships/queryTable" Target="../queryTables/queryTable18.xml"/><Relationship Id="rId4" Type="http://schemas.openxmlformats.org/officeDocument/2006/relationships/queryTable" Target="../queryTables/query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vmlDrawing" Target="../drawings/vmlDrawing5.vml"/><Relationship Id="rId6" Type="http://schemas.openxmlformats.org/officeDocument/2006/relationships/comments" Target="../comments5.xml"/><Relationship Id="rId5" Type="http://schemas.openxmlformats.org/officeDocument/2006/relationships/queryTable" Target="../queryTables/queryTable23.xml"/><Relationship Id="rId4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.xml"/><Relationship Id="rId2" Type="http://schemas.openxmlformats.org/officeDocument/2006/relationships/queryTable" Target="../queryTables/queryTable24.xml"/><Relationship Id="rId1" Type="http://schemas.openxmlformats.org/officeDocument/2006/relationships/drawing" Target="../drawings/drawing4.xml"/><Relationship Id="rId4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D38" sqref="D38"/>
    </sheetView>
  </sheetViews>
  <sheetFormatPr defaultRowHeight="15" x14ac:dyDescent="0.25"/>
  <cols>
    <col min="1" max="1" width="14.875" customWidth="1"/>
  </cols>
  <sheetData>
    <row r="1" spans="1:23" x14ac:dyDescent="0.25">
      <c r="A1" t="s">
        <v>0</v>
      </c>
      <c r="D1" t="s">
        <v>67</v>
      </c>
    </row>
    <row r="2" spans="1:23" x14ac:dyDescent="0.25">
      <c r="A2" t="s">
        <v>1</v>
      </c>
    </row>
    <row r="3" spans="1:23" x14ac:dyDescent="0.25">
      <c r="A3" t="s">
        <v>2</v>
      </c>
    </row>
    <row r="4" spans="1:23" x14ac:dyDescent="0.25">
      <c r="A4" t="s">
        <v>3</v>
      </c>
    </row>
    <row r="5" spans="1:23" x14ac:dyDescent="0.25">
      <c r="A5" t="s">
        <v>4</v>
      </c>
    </row>
    <row r="6" spans="1:23" x14ac:dyDescent="0.25">
      <c r="A6" t="s">
        <v>5</v>
      </c>
    </row>
    <row r="7" spans="1:23" x14ac:dyDescent="0.25">
      <c r="A7" t="s">
        <v>6</v>
      </c>
    </row>
    <row r="8" spans="1:23" x14ac:dyDescent="0.25">
      <c r="A8" t="s">
        <v>7</v>
      </c>
    </row>
    <row r="9" spans="1:23" x14ac:dyDescent="0.25">
      <c r="A9" t="s">
        <v>8</v>
      </c>
    </row>
    <row r="11" spans="1:23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18</v>
      </c>
      <c r="L11" t="s">
        <v>19</v>
      </c>
    </row>
    <row r="12" spans="1:23" x14ac:dyDescent="0.25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25</v>
      </c>
      <c r="G12" t="s">
        <v>26</v>
      </c>
      <c r="H12" t="s">
        <v>27</v>
      </c>
      <c r="I12" t="s">
        <v>28</v>
      </c>
      <c r="J12" t="s">
        <v>29</v>
      </c>
      <c r="K12" t="s">
        <v>30</v>
      </c>
      <c r="L12" t="s">
        <v>30</v>
      </c>
      <c r="N12" t="s">
        <v>31</v>
      </c>
      <c r="O12" t="s">
        <v>32</v>
      </c>
      <c r="V12" t="s">
        <v>33</v>
      </c>
      <c r="W12" t="s">
        <v>34</v>
      </c>
    </row>
    <row r="13" spans="1:23" x14ac:dyDescent="0.25">
      <c r="A13" s="1">
        <v>42439</v>
      </c>
      <c r="B13" s="2">
        <v>0.43274305555555559</v>
      </c>
      <c r="C13">
        <v>5.01</v>
      </c>
      <c r="D13">
        <v>7.9</v>
      </c>
      <c r="E13">
        <v>670</v>
      </c>
      <c r="F13">
        <v>0.34</v>
      </c>
      <c r="G13">
        <v>2301</v>
      </c>
      <c r="H13">
        <v>-97.7</v>
      </c>
      <c r="I13">
        <v>102.8</v>
      </c>
      <c r="J13">
        <v>7.87</v>
      </c>
      <c r="K13">
        <v>7.5800000000000006E-2</v>
      </c>
      <c r="L13">
        <v>11</v>
      </c>
      <c r="N13">
        <v>7.5800000000000006E-2</v>
      </c>
      <c r="O13">
        <v>7.87</v>
      </c>
      <c r="V13" s="4">
        <f>F13-0.35</f>
        <v>-9.9999999999999534E-3</v>
      </c>
      <c r="W13" s="5"/>
    </row>
    <row r="14" spans="1:23" x14ac:dyDescent="0.25">
      <c r="A14" s="1">
        <v>42439</v>
      </c>
      <c r="B14" s="2">
        <v>0.43322916666666672</v>
      </c>
      <c r="C14">
        <v>5.0199999999999996</v>
      </c>
      <c r="D14">
        <v>7.86</v>
      </c>
      <c r="E14">
        <v>672</v>
      </c>
      <c r="F14">
        <v>0.65</v>
      </c>
      <c r="G14">
        <v>193</v>
      </c>
      <c r="H14">
        <v>-95.7</v>
      </c>
      <c r="I14">
        <v>105.2</v>
      </c>
      <c r="J14">
        <v>8.91</v>
      </c>
      <c r="K14">
        <v>9.2100000000000001E-2</v>
      </c>
      <c r="L14">
        <v>10.9</v>
      </c>
      <c r="N14">
        <v>9.2100000000000001E-2</v>
      </c>
      <c r="O14">
        <v>8.91</v>
      </c>
      <c r="V14" s="6">
        <f t="shared" ref="V14:V23" si="0">F14-0.35</f>
        <v>0.30000000000000004</v>
      </c>
      <c r="W14" s="7">
        <f>-LN(G14/G$14)</f>
        <v>0</v>
      </c>
    </row>
    <row r="15" spans="1:23" x14ac:dyDescent="0.25">
      <c r="A15" s="1">
        <v>42439</v>
      </c>
      <c r="B15" s="2">
        <v>0.4334027777777778</v>
      </c>
      <c r="C15">
        <v>5.01</v>
      </c>
      <c r="D15">
        <v>7.83</v>
      </c>
      <c r="E15">
        <v>670</v>
      </c>
      <c r="F15">
        <v>0.77</v>
      </c>
      <c r="G15">
        <v>162</v>
      </c>
      <c r="H15">
        <v>-94.2</v>
      </c>
      <c r="I15">
        <v>102.5</v>
      </c>
      <c r="J15">
        <v>9.89</v>
      </c>
      <c r="K15">
        <v>0.1019</v>
      </c>
      <c r="L15">
        <v>10.9</v>
      </c>
      <c r="N15">
        <v>0.1019</v>
      </c>
      <c r="O15">
        <v>9.89</v>
      </c>
      <c r="V15" s="6">
        <f t="shared" si="0"/>
        <v>0.42000000000000004</v>
      </c>
      <c r="W15" s="7">
        <f t="shared" ref="W15:W18" si="1">-LN(G15/G$14)</f>
        <v>0.17509385367250149</v>
      </c>
    </row>
    <row r="16" spans="1:23" x14ac:dyDescent="0.25">
      <c r="A16" s="1">
        <v>42439</v>
      </c>
      <c r="B16" s="2">
        <v>0.43357638888888889</v>
      </c>
      <c r="C16">
        <v>5.01</v>
      </c>
      <c r="D16">
        <v>7.79</v>
      </c>
      <c r="E16">
        <v>670</v>
      </c>
      <c r="F16">
        <v>0.98</v>
      </c>
      <c r="G16">
        <v>112</v>
      </c>
      <c r="H16">
        <v>-92.5</v>
      </c>
      <c r="I16">
        <v>102</v>
      </c>
      <c r="J16">
        <v>11.61</v>
      </c>
      <c r="K16">
        <v>0.11650000000000001</v>
      </c>
      <c r="L16">
        <v>10.9</v>
      </c>
      <c r="N16">
        <v>0.11650000000000001</v>
      </c>
      <c r="O16">
        <v>11.61</v>
      </c>
      <c r="V16" s="6">
        <f t="shared" si="0"/>
        <v>0.63</v>
      </c>
      <c r="W16" s="7">
        <f t="shared" si="1"/>
        <v>0.54419131760979111</v>
      </c>
    </row>
    <row r="17" spans="1:23" x14ac:dyDescent="0.25">
      <c r="A17" s="1">
        <v>42439</v>
      </c>
      <c r="B17" s="2">
        <v>0.43366898148148153</v>
      </c>
      <c r="C17">
        <v>5.01</v>
      </c>
      <c r="D17">
        <v>7.79</v>
      </c>
      <c r="E17">
        <v>670</v>
      </c>
      <c r="F17">
        <v>1.25</v>
      </c>
      <c r="G17">
        <v>91</v>
      </c>
      <c r="H17">
        <v>-92.3</v>
      </c>
      <c r="I17">
        <v>101.8</v>
      </c>
      <c r="J17">
        <v>12.08</v>
      </c>
      <c r="K17">
        <v>0.12139999999999999</v>
      </c>
      <c r="L17">
        <v>10.9</v>
      </c>
      <c r="N17">
        <v>0.12139999999999999</v>
      </c>
      <c r="O17">
        <v>12.08</v>
      </c>
      <c r="V17" s="6">
        <f t="shared" si="0"/>
        <v>0.9</v>
      </c>
      <c r="W17" s="7">
        <f t="shared" si="1"/>
        <v>0.75183068238803552</v>
      </c>
    </row>
    <row r="18" spans="1:23" x14ac:dyDescent="0.25">
      <c r="A18" s="1">
        <v>42439</v>
      </c>
      <c r="B18" s="2">
        <v>0.4337847222222222</v>
      </c>
      <c r="C18">
        <v>4.9800000000000004</v>
      </c>
      <c r="D18">
        <v>7.78</v>
      </c>
      <c r="E18">
        <v>670</v>
      </c>
      <c r="F18">
        <v>1.45</v>
      </c>
      <c r="G18">
        <v>67</v>
      </c>
      <c r="H18">
        <v>-91.9</v>
      </c>
      <c r="I18">
        <v>101.8</v>
      </c>
      <c r="J18">
        <v>21.73</v>
      </c>
      <c r="K18">
        <v>0.22770000000000001</v>
      </c>
      <c r="L18">
        <v>10.9</v>
      </c>
      <c r="N18">
        <v>0.22770000000000001</v>
      </c>
      <c r="O18">
        <v>21.73</v>
      </c>
      <c r="V18" s="8">
        <f t="shared" si="0"/>
        <v>1.1000000000000001</v>
      </c>
      <c r="W18" s="7">
        <f t="shared" si="1"/>
        <v>1.0579975695139194</v>
      </c>
    </row>
    <row r="19" spans="1:23" x14ac:dyDescent="0.25">
      <c r="A19" s="1">
        <v>42439</v>
      </c>
      <c r="B19" s="2">
        <v>0.43394675925925924</v>
      </c>
      <c r="C19">
        <v>4.9800000000000004</v>
      </c>
      <c r="D19">
        <v>7.75</v>
      </c>
      <c r="E19">
        <v>670</v>
      </c>
      <c r="F19">
        <v>1.59</v>
      </c>
      <c r="G19">
        <v>53</v>
      </c>
      <c r="H19">
        <v>-90.6</v>
      </c>
      <c r="I19">
        <v>100.9</v>
      </c>
      <c r="J19">
        <v>44.21</v>
      </c>
      <c r="K19">
        <v>0.39810000000000001</v>
      </c>
      <c r="L19">
        <v>10.8</v>
      </c>
      <c r="N19">
        <v>0.39810000000000001</v>
      </c>
      <c r="O19">
        <v>44.21</v>
      </c>
      <c r="V19" s="4">
        <f t="shared" si="0"/>
        <v>1.2400000000000002</v>
      </c>
      <c r="W19" s="7">
        <f t="shared" ref="W19:W21" si="2">-LN(G19/G$22)</f>
        <v>2.6430923048274377</v>
      </c>
    </row>
    <row r="20" spans="1:23" x14ac:dyDescent="0.25">
      <c r="A20" s="1">
        <v>42439</v>
      </c>
      <c r="B20" s="2">
        <v>0.43412037037037038</v>
      </c>
      <c r="C20">
        <v>5</v>
      </c>
      <c r="D20">
        <v>7.72</v>
      </c>
      <c r="E20">
        <v>672</v>
      </c>
      <c r="F20">
        <v>1.23</v>
      </c>
      <c r="G20">
        <v>109</v>
      </c>
      <c r="H20">
        <v>-89.3</v>
      </c>
      <c r="I20">
        <v>97.9</v>
      </c>
      <c r="J20">
        <v>36.26</v>
      </c>
      <c r="K20">
        <v>0.30980000000000002</v>
      </c>
      <c r="L20">
        <v>10.8</v>
      </c>
      <c r="N20">
        <v>0.30980000000000002</v>
      </c>
      <c r="O20">
        <v>36.26</v>
      </c>
      <c r="V20" s="6">
        <f t="shared" si="0"/>
        <v>0.88</v>
      </c>
      <c r="W20" s="7">
        <f t="shared" si="2"/>
        <v>1.9220363361504158</v>
      </c>
    </row>
    <row r="21" spans="1:23" x14ac:dyDescent="0.25">
      <c r="A21" s="1">
        <v>42439</v>
      </c>
      <c r="B21" s="2">
        <v>0.43418981481481483</v>
      </c>
      <c r="C21">
        <v>4.99</v>
      </c>
      <c r="D21">
        <v>7.79</v>
      </c>
      <c r="E21">
        <v>670</v>
      </c>
      <c r="F21">
        <v>0.98</v>
      </c>
      <c r="G21">
        <v>203</v>
      </c>
      <c r="H21">
        <v>-92.6</v>
      </c>
      <c r="I21">
        <v>96.7</v>
      </c>
      <c r="J21" s="3">
        <f>116.4*K21-1.9432</f>
        <v>9.196279999999998</v>
      </c>
      <c r="K21">
        <v>9.5699999999999993E-2</v>
      </c>
      <c r="L21">
        <v>10.8</v>
      </c>
      <c r="N21">
        <v>9.5699999999999993E-2</v>
      </c>
      <c r="V21" s="6">
        <f t="shared" si="0"/>
        <v>0.63</v>
      </c>
      <c r="W21" s="7">
        <f t="shared" si="2"/>
        <v>1.3001782393377723</v>
      </c>
    </row>
    <row r="22" spans="1:23" x14ac:dyDescent="0.25">
      <c r="A22" s="1">
        <v>42439</v>
      </c>
      <c r="B22" s="2">
        <v>0.43427083333333333</v>
      </c>
      <c r="C22">
        <v>5</v>
      </c>
      <c r="D22">
        <v>7.76</v>
      </c>
      <c r="E22">
        <v>670</v>
      </c>
      <c r="F22">
        <v>0.61</v>
      </c>
      <c r="G22">
        <v>745</v>
      </c>
      <c r="H22">
        <v>-90.9</v>
      </c>
      <c r="I22">
        <v>96.5</v>
      </c>
      <c r="J22">
        <v>6.39</v>
      </c>
      <c r="K22">
        <v>8.0500000000000002E-2</v>
      </c>
      <c r="L22">
        <v>10.8</v>
      </c>
      <c r="N22">
        <v>8.0500000000000002E-2</v>
      </c>
      <c r="O22">
        <v>6.39</v>
      </c>
      <c r="V22" s="6">
        <f t="shared" si="0"/>
        <v>0.26</v>
      </c>
      <c r="W22" s="7">
        <f>-LN(G22/G$22)</f>
        <v>0</v>
      </c>
    </row>
    <row r="23" spans="1:23" x14ac:dyDescent="0.25">
      <c r="A23" s="1">
        <v>42439</v>
      </c>
      <c r="B23" s="2">
        <v>0.43434027777777778</v>
      </c>
      <c r="C23">
        <v>5</v>
      </c>
      <c r="D23">
        <v>7.74</v>
      </c>
      <c r="E23">
        <v>670</v>
      </c>
      <c r="F23">
        <v>0.38</v>
      </c>
      <c r="G23">
        <v>2843</v>
      </c>
      <c r="H23">
        <v>-90.3</v>
      </c>
      <c r="I23">
        <v>98.4</v>
      </c>
      <c r="J23">
        <v>7.34</v>
      </c>
      <c r="K23">
        <v>7.1800000000000003E-2</v>
      </c>
      <c r="L23">
        <v>10.8</v>
      </c>
      <c r="N23">
        <v>7.1800000000000003E-2</v>
      </c>
      <c r="O23">
        <v>7.34</v>
      </c>
      <c r="V23" s="8">
        <f t="shared" si="0"/>
        <v>3.0000000000000027E-2</v>
      </c>
      <c r="W23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A3" workbookViewId="0">
      <selection activeCell="H30" sqref="H30"/>
    </sheetView>
  </sheetViews>
  <sheetFormatPr defaultRowHeight="15" x14ac:dyDescent="0.25"/>
  <cols>
    <col min="1" max="1" width="34.125" bestFit="1" customWidth="1"/>
    <col min="2" max="2" width="10.125" bestFit="1" customWidth="1"/>
    <col min="3" max="3" width="6" bestFit="1" customWidth="1"/>
    <col min="4" max="4" width="5.625" bestFit="1" customWidth="1"/>
    <col min="5" max="5" width="7.75" bestFit="1" customWidth="1"/>
    <col min="6" max="6" width="7.375" bestFit="1" customWidth="1"/>
    <col min="7" max="7" width="8.625" bestFit="1" customWidth="1"/>
    <col min="8" max="8" width="8" bestFit="1" customWidth="1"/>
    <col min="9" max="10" width="6.125" bestFit="1" customWidth="1"/>
    <col min="11" max="11" width="6.75" bestFit="1" customWidth="1"/>
    <col min="12" max="12" width="6" bestFit="1" customWidth="1"/>
    <col min="13" max="13" width="7" bestFit="1" customWidth="1"/>
    <col min="14" max="14" width="5.625" bestFit="1" customWidth="1"/>
    <col min="15" max="15" width="6" bestFit="1" customWidth="1"/>
    <col min="17" max="17" width="34.375" bestFit="1" customWidth="1"/>
    <col min="18" max="18" width="10.125" bestFit="1" customWidth="1"/>
    <col min="19" max="19" width="6" customWidth="1"/>
    <col min="20" max="20" width="5.625" customWidth="1"/>
    <col min="21" max="21" width="7.75" customWidth="1"/>
    <col min="22" max="22" width="7.375" customWidth="1"/>
    <col min="23" max="23" width="8.625" customWidth="1"/>
    <col min="24" max="24" width="8" customWidth="1"/>
    <col min="25" max="26" width="6.125" customWidth="1"/>
    <col min="27" max="27" width="6.75" customWidth="1"/>
    <col min="28" max="28" width="6" customWidth="1"/>
    <col min="29" max="29" width="7" customWidth="1"/>
  </cols>
  <sheetData>
    <row r="1" spans="1:29" x14ac:dyDescent="0.25">
      <c r="A1" t="s">
        <v>0</v>
      </c>
      <c r="B1" t="s">
        <v>67</v>
      </c>
      <c r="E1" t="s">
        <v>55</v>
      </c>
      <c r="F1" t="s">
        <v>12</v>
      </c>
      <c r="G1" t="s">
        <v>58</v>
      </c>
      <c r="Q1" t="s">
        <v>0</v>
      </c>
      <c r="R1" t="s">
        <v>67</v>
      </c>
      <c r="W1" t="s">
        <v>55</v>
      </c>
      <c r="X1" t="s">
        <v>12</v>
      </c>
      <c r="Y1" t="s">
        <v>58</v>
      </c>
    </row>
    <row r="2" spans="1:29" x14ac:dyDescent="0.25">
      <c r="A2" t="s">
        <v>1</v>
      </c>
      <c r="E2" t="s">
        <v>56</v>
      </c>
      <c r="F2">
        <v>7.85</v>
      </c>
      <c r="G2">
        <v>17.5</v>
      </c>
      <c r="Q2" t="s">
        <v>1</v>
      </c>
      <c r="W2" t="s">
        <v>56</v>
      </c>
    </row>
    <row r="3" spans="1:29" x14ac:dyDescent="0.25">
      <c r="A3" t="s">
        <v>35</v>
      </c>
      <c r="E3" t="s">
        <v>57</v>
      </c>
      <c r="F3">
        <v>8.42</v>
      </c>
      <c r="G3">
        <v>17</v>
      </c>
      <c r="Q3" t="s">
        <v>49</v>
      </c>
      <c r="W3" t="s">
        <v>57</v>
      </c>
      <c r="X3">
        <v>8.52</v>
      </c>
      <c r="Y3">
        <v>18</v>
      </c>
    </row>
    <row r="4" spans="1:29" x14ac:dyDescent="0.25">
      <c r="A4" t="s">
        <v>36</v>
      </c>
      <c r="Q4" t="s">
        <v>50</v>
      </c>
    </row>
    <row r="5" spans="1:29" x14ac:dyDescent="0.25">
      <c r="A5" t="s">
        <v>37</v>
      </c>
      <c r="Q5" t="s">
        <v>51</v>
      </c>
    </row>
    <row r="6" spans="1:29" x14ac:dyDescent="0.25">
      <c r="A6" t="s">
        <v>38</v>
      </c>
      <c r="Q6" t="s">
        <v>52</v>
      </c>
    </row>
    <row r="7" spans="1:29" x14ac:dyDescent="0.25">
      <c r="A7" t="s">
        <v>39</v>
      </c>
      <c r="Q7" t="s">
        <v>53</v>
      </c>
    </row>
    <row r="8" spans="1:29" x14ac:dyDescent="0.25">
      <c r="A8" t="s">
        <v>40</v>
      </c>
      <c r="Q8" t="s">
        <v>54</v>
      </c>
    </row>
    <row r="9" spans="1:29" x14ac:dyDescent="0.25">
      <c r="A9" t="s">
        <v>8</v>
      </c>
      <c r="Q9" t="s">
        <v>8</v>
      </c>
    </row>
    <row r="11" spans="1:29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17</v>
      </c>
      <c r="K11" t="s">
        <v>41</v>
      </c>
      <c r="L11" t="s">
        <v>18</v>
      </c>
      <c r="M11" t="s">
        <v>18</v>
      </c>
      <c r="N11" t="s">
        <v>19</v>
      </c>
      <c r="O11" t="s">
        <v>19</v>
      </c>
      <c r="Q11" t="s">
        <v>9</v>
      </c>
      <c r="R11" t="s">
        <v>10</v>
      </c>
      <c r="S11" t="s">
        <v>11</v>
      </c>
      <c r="T11" t="s">
        <v>12</v>
      </c>
      <c r="U11" t="s">
        <v>13</v>
      </c>
      <c r="V11" t="s">
        <v>14</v>
      </c>
      <c r="W11" t="s">
        <v>15</v>
      </c>
      <c r="X11" t="s">
        <v>16</v>
      </c>
      <c r="Y11" t="s">
        <v>17</v>
      </c>
      <c r="Z11" t="s">
        <v>17</v>
      </c>
      <c r="AA11" t="s">
        <v>41</v>
      </c>
      <c r="AB11" t="s">
        <v>18</v>
      </c>
      <c r="AC11" t="s">
        <v>18</v>
      </c>
    </row>
    <row r="12" spans="1:29" x14ac:dyDescent="0.25">
      <c r="A12" t="s">
        <v>20</v>
      </c>
      <c r="B12" t="s">
        <v>21</v>
      </c>
      <c r="C12" t="s">
        <v>42</v>
      </c>
      <c r="D12" t="s">
        <v>23</v>
      </c>
      <c r="E12" t="s">
        <v>43</v>
      </c>
      <c r="F12" t="s">
        <v>25</v>
      </c>
      <c r="G12" t="s">
        <v>44</v>
      </c>
      <c r="H12" t="s">
        <v>27</v>
      </c>
      <c r="I12" t="s">
        <v>28</v>
      </c>
      <c r="J12" t="s">
        <v>45</v>
      </c>
      <c r="K12" t="s">
        <v>46</v>
      </c>
      <c r="L12" t="s">
        <v>47</v>
      </c>
      <c r="M12" t="s">
        <v>30</v>
      </c>
      <c r="N12" t="s">
        <v>30</v>
      </c>
      <c r="O12" t="s">
        <v>48</v>
      </c>
      <c r="Q12" t="s">
        <v>20</v>
      </c>
      <c r="R12" t="s">
        <v>21</v>
      </c>
      <c r="S12" t="s">
        <v>42</v>
      </c>
      <c r="T12" t="s">
        <v>23</v>
      </c>
      <c r="U12" t="s">
        <v>43</v>
      </c>
      <c r="V12" t="s">
        <v>25</v>
      </c>
      <c r="W12" t="s">
        <v>44</v>
      </c>
      <c r="X12" t="s">
        <v>27</v>
      </c>
      <c r="Y12" t="s">
        <v>28</v>
      </c>
      <c r="Z12" t="s">
        <v>45</v>
      </c>
      <c r="AA12" t="s">
        <v>46</v>
      </c>
      <c r="AB12" t="s">
        <v>47</v>
      </c>
      <c r="AC12" t="s">
        <v>30</v>
      </c>
    </row>
    <row r="13" spans="1:29" x14ac:dyDescent="0.25">
      <c r="A13" s="1">
        <v>42461</v>
      </c>
      <c r="B13" s="2">
        <v>0.52090277777777783</v>
      </c>
      <c r="C13">
        <v>9.99</v>
      </c>
      <c r="D13">
        <v>7.46</v>
      </c>
      <c r="E13">
        <v>692</v>
      </c>
      <c r="F13">
        <v>0.2</v>
      </c>
      <c r="G13">
        <v>3492</v>
      </c>
      <c r="H13">
        <v>-102</v>
      </c>
      <c r="I13">
        <v>99.7</v>
      </c>
      <c r="J13">
        <v>11.3</v>
      </c>
      <c r="K13">
        <v>765</v>
      </c>
      <c r="L13">
        <v>6.56</v>
      </c>
      <c r="M13">
        <v>6.3899999999999998E-2</v>
      </c>
      <c r="N13">
        <v>10.3</v>
      </c>
      <c r="O13">
        <v>52</v>
      </c>
      <c r="Q13" s="1">
        <v>42480</v>
      </c>
      <c r="R13" s="2">
        <v>0.67320601851851858</v>
      </c>
      <c r="S13">
        <v>14.47</v>
      </c>
      <c r="T13">
        <v>8.33</v>
      </c>
      <c r="U13">
        <v>704</v>
      </c>
      <c r="V13">
        <v>0.03</v>
      </c>
      <c r="W13">
        <v>3463</v>
      </c>
      <c r="X13">
        <v>-167.8</v>
      </c>
      <c r="Y13">
        <v>105.8</v>
      </c>
      <c r="Z13">
        <v>10.96</v>
      </c>
      <c r="AA13">
        <v>773</v>
      </c>
      <c r="AB13">
        <v>3.83</v>
      </c>
      <c r="AC13">
        <v>3.9800000000000002E-2</v>
      </c>
    </row>
    <row r="14" spans="1:29" x14ac:dyDescent="0.25">
      <c r="A14" s="1">
        <v>42461</v>
      </c>
      <c r="B14" s="2">
        <v>0.52109953703703704</v>
      </c>
      <c r="C14">
        <v>9.98</v>
      </c>
      <c r="D14">
        <v>7.48</v>
      </c>
      <c r="E14">
        <v>692</v>
      </c>
      <c r="F14">
        <v>0.36</v>
      </c>
      <c r="G14">
        <v>3443</v>
      </c>
      <c r="H14">
        <v>-103.1</v>
      </c>
      <c r="I14">
        <v>99.5</v>
      </c>
      <c r="J14">
        <v>11.28</v>
      </c>
      <c r="K14">
        <v>765</v>
      </c>
      <c r="L14">
        <v>5.23</v>
      </c>
      <c r="M14">
        <v>5.5399999999999998E-2</v>
      </c>
      <c r="N14">
        <v>10.3</v>
      </c>
      <c r="O14">
        <v>52</v>
      </c>
      <c r="Q14" s="1">
        <v>42480</v>
      </c>
      <c r="R14" s="2">
        <v>0.67350694444444448</v>
      </c>
      <c r="S14">
        <v>14.47</v>
      </c>
      <c r="T14">
        <v>8.34</v>
      </c>
      <c r="U14">
        <v>704</v>
      </c>
      <c r="V14">
        <v>0.35</v>
      </c>
      <c r="W14">
        <v>3328</v>
      </c>
      <c r="X14">
        <v>-168.3</v>
      </c>
      <c r="Y14">
        <v>105.9</v>
      </c>
      <c r="Z14">
        <v>10.97</v>
      </c>
      <c r="AA14">
        <v>773</v>
      </c>
      <c r="AB14">
        <v>3.63</v>
      </c>
      <c r="AC14">
        <v>3.9600000000000003E-2</v>
      </c>
    </row>
    <row r="15" spans="1:29" x14ac:dyDescent="0.25">
      <c r="A15" s="1">
        <v>42461</v>
      </c>
      <c r="B15" s="2">
        <v>0.52126157407407414</v>
      </c>
      <c r="C15">
        <v>10.01</v>
      </c>
      <c r="D15">
        <v>7.48</v>
      </c>
      <c r="E15">
        <v>692</v>
      </c>
      <c r="F15">
        <v>0.51</v>
      </c>
      <c r="G15">
        <v>1418</v>
      </c>
      <c r="H15">
        <v>-103.3</v>
      </c>
      <c r="I15">
        <v>99.3</v>
      </c>
      <c r="J15">
        <v>11.26</v>
      </c>
      <c r="K15">
        <v>765</v>
      </c>
      <c r="L15">
        <v>5.44</v>
      </c>
      <c r="M15">
        <v>5.57E-2</v>
      </c>
      <c r="N15">
        <v>10.3</v>
      </c>
      <c r="O15">
        <v>50</v>
      </c>
      <c r="Q15" s="1">
        <v>42480</v>
      </c>
      <c r="R15" s="2">
        <v>0.67359953703703701</v>
      </c>
      <c r="S15">
        <v>14.47</v>
      </c>
      <c r="T15">
        <v>8.33</v>
      </c>
      <c r="U15">
        <v>704</v>
      </c>
      <c r="V15">
        <v>0.53</v>
      </c>
      <c r="W15">
        <v>1362</v>
      </c>
      <c r="X15">
        <v>-167.8</v>
      </c>
      <c r="Y15">
        <v>105.7</v>
      </c>
      <c r="Z15">
        <v>10.94</v>
      </c>
      <c r="AA15">
        <v>773</v>
      </c>
      <c r="AB15">
        <v>4</v>
      </c>
      <c r="AC15">
        <v>4.4499999999999998E-2</v>
      </c>
    </row>
    <row r="16" spans="1:29" x14ac:dyDescent="0.25">
      <c r="A16" s="1">
        <v>42461</v>
      </c>
      <c r="B16" s="2">
        <v>0.52141203703703709</v>
      </c>
      <c r="C16">
        <v>10</v>
      </c>
      <c r="D16">
        <v>7.49</v>
      </c>
      <c r="E16">
        <v>692</v>
      </c>
      <c r="F16">
        <v>0.62</v>
      </c>
      <c r="G16">
        <v>1361</v>
      </c>
      <c r="H16">
        <v>-103.5</v>
      </c>
      <c r="I16">
        <v>99.6</v>
      </c>
      <c r="J16">
        <v>11.29</v>
      </c>
      <c r="K16">
        <v>765</v>
      </c>
      <c r="L16">
        <v>5.54</v>
      </c>
      <c r="M16">
        <v>5.8299999999999998E-2</v>
      </c>
      <c r="N16">
        <v>10.3</v>
      </c>
      <c r="O16">
        <v>50</v>
      </c>
      <c r="Q16" s="1">
        <v>42480</v>
      </c>
      <c r="R16" s="2">
        <v>0.67371527777777773</v>
      </c>
      <c r="S16">
        <v>14.46</v>
      </c>
      <c r="T16">
        <v>8.33</v>
      </c>
      <c r="U16">
        <v>704</v>
      </c>
      <c r="V16">
        <v>0.73</v>
      </c>
      <c r="W16">
        <v>961</v>
      </c>
      <c r="X16">
        <v>-167.8</v>
      </c>
      <c r="Y16">
        <v>105.7</v>
      </c>
      <c r="Z16">
        <v>10.94</v>
      </c>
      <c r="AA16">
        <v>773</v>
      </c>
      <c r="AB16">
        <v>5.0599999999999996</v>
      </c>
      <c r="AC16">
        <v>5.3999999999999999E-2</v>
      </c>
    </row>
    <row r="17" spans="1:29" x14ac:dyDescent="0.25">
      <c r="A17" s="1">
        <v>42461</v>
      </c>
      <c r="B17" s="2">
        <v>0.52158564814814812</v>
      </c>
      <c r="C17">
        <v>9.94</v>
      </c>
      <c r="D17">
        <v>7.51</v>
      </c>
      <c r="E17">
        <v>692</v>
      </c>
      <c r="F17">
        <v>0.71</v>
      </c>
      <c r="G17">
        <v>877</v>
      </c>
      <c r="H17">
        <v>-104.4</v>
      </c>
      <c r="I17">
        <v>99.5</v>
      </c>
      <c r="J17">
        <v>11.3</v>
      </c>
      <c r="K17">
        <v>765</v>
      </c>
      <c r="L17">
        <v>7.96</v>
      </c>
      <c r="M17">
        <v>8.3299999999999999E-2</v>
      </c>
      <c r="N17">
        <v>10.3</v>
      </c>
      <c r="O17">
        <v>50</v>
      </c>
      <c r="Q17" s="1">
        <v>42480</v>
      </c>
      <c r="R17" s="2">
        <v>0.67384259259259249</v>
      </c>
      <c r="S17">
        <v>14.45</v>
      </c>
      <c r="T17">
        <v>8.33</v>
      </c>
      <c r="U17">
        <v>704</v>
      </c>
      <c r="V17">
        <v>0.88</v>
      </c>
      <c r="W17">
        <v>847</v>
      </c>
      <c r="X17">
        <v>-167.8</v>
      </c>
      <c r="Y17">
        <v>105.7</v>
      </c>
      <c r="Z17">
        <v>10.94</v>
      </c>
      <c r="AA17">
        <v>773</v>
      </c>
      <c r="AB17">
        <v>5.85</v>
      </c>
      <c r="AC17">
        <v>6.1800000000000001E-2</v>
      </c>
    </row>
    <row r="18" spans="1:29" x14ac:dyDescent="0.25">
      <c r="A18" s="1">
        <v>42461</v>
      </c>
      <c r="B18" s="2">
        <v>0.5216898148148148</v>
      </c>
      <c r="C18">
        <v>9.8800000000000008</v>
      </c>
      <c r="D18">
        <v>7.51</v>
      </c>
      <c r="E18">
        <v>692</v>
      </c>
      <c r="F18">
        <v>0.82</v>
      </c>
      <c r="G18">
        <v>609</v>
      </c>
      <c r="H18">
        <v>-104.4</v>
      </c>
      <c r="I18">
        <v>99.2</v>
      </c>
      <c r="J18">
        <v>11.27</v>
      </c>
      <c r="K18">
        <v>765</v>
      </c>
      <c r="L18">
        <v>9.24</v>
      </c>
      <c r="M18">
        <v>9.5799999999999996E-2</v>
      </c>
      <c r="N18">
        <v>10.199999999999999</v>
      </c>
      <c r="O18">
        <v>52</v>
      </c>
      <c r="Q18" s="1">
        <v>42480</v>
      </c>
      <c r="R18" s="2">
        <v>0.67395833333333333</v>
      </c>
      <c r="S18">
        <v>14.44</v>
      </c>
      <c r="T18">
        <v>8.32</v>
      </c>
      <c r="U18">
        <v>707</v>
      </c>
      <c r="V18">
        <v>1.02</v>
      </c>
      <c r="W18">
        <v>620</v>
      </c>
      <c r="X18">
        <v>-167.7</v>
      </c>
      <c r="Y18">
        <v>105.7</v>
      </c>
      <c r="Z18">
        <v>10.95</v>
      </c>
      <c r="AA18">
        <v>773</v>
      </c>
      <c r="AB18">
        <v>6.59</v>
      </c>
      <c r="AC18">
        <v>6.93E-2</v>
      </c>
    </row>
    <row r="19" spans="1:29" x14ac:dyDescent="0.25">
      <c r="A19" s="1">
        <v>42461</v>
      </c>
      <c r="B19" s="2">
        <v>0.52179398148148148</v>
      </c>
      <c r="C19">
        <v>9.89</v>
      </c>
      <c r="D19">
        <v>7.52</v>
      </c>
      <c r="E19">
        <v>692</v>
      </c>
      <c r="F19">
        <v>0.89</v>
      </c>
      <c r="G19">
        <v>503</v>
      </c>
      <c r="H19">
        <v>-104.9</v>
      </c>
      <c r="I19">
        <v>99</v>
      </c>
      <c r="J19">
        <v>11.25</v>
      </c>
      <c r="K19">
        <v>765</v>
      </c>
      <c r="L19">
        <v>10.01</v>
      </c>
      <c r="M19">
        <v>0.1008</v>
      </c>
      <c r="N19">
        <v>10.3</v>
      </c>
      <c r="O19">
        <v>50</v>
      </c>
      <c r="Q19" s="1">
        <v>42480</v>
      </c>
      <c r="R19" s="2">
        <v>0.67412037037037031</v>
      </c>
      <c r="S19">
        <v>14.44</v>
      </c>
      <c r="T19">
        <v>8.32</v>
      </c>
      <c r="U19">
        <v>704</v>
      </c>
      <c r="V19">
        <v>1.1399999999999999</v>
      </c>
      <c r="W19">
        <v>541</v>
      </c>
      <c r="X19">
        <v>-167.5</v>
      </c>
      <c r="Y19">
        <v>105.3</v>
      </c>
      <c r="Z19">
        <v>10.91</v>
      </c>
      <c r="AA19">
        <v>773</v>
      </c>
      <c r="AB19">
        <v>7.32</v>
      </c>
      <c r="AC19">
        <v>7.4399999999999994E-2</v>
      </c>
    </row>
    <row r="20" spans="1:29" x14ac:dyDescent="0.25">
      <c r="A20" s="1">
        <v>42461</v>
      </c>
      <c r="B20" s="2">
        <v>0.52193287037037039</v>
      </c>
      <c r="C20">
        <v>9.85</v>
      </c>
      <c r="D20">
        <v>7.52</v>
      </c>
      <c r="E20">
        <v>692</v>
      </c>
      <c r="F20">
        <v>0.96</v>
      </c>
      <c r="G20">
        <v>556</v>
      </c>
      <c r="H20">
        <v>-105</v>
      </c>
      <c r="I20">
        <v>99.2</v>
      </c>
      <c r="J20">
        <v>11.29</v>
      </c>
      <c r="K20">
        <v>765</v>
      </c>
      <c r="L20">
        <v>9.94</v>
      </c>
      <c r="M20">
        <v>9.9199999999999997E-2</v>
      </c>
      <c r="N20">
        <v>10.199999999999999</v>
      </c>
      <c r="O20">
        <v>50</v>
      </c>
      <c r="Q20" s="1">
        <v>42480</v>
      </c>
      <c r="R20" s="2">
        <v>0.6742824074074073</v>
      </c>
      <c r="S20">
        <v>14.31</v>
      </c>
      <c r="T20">
        <v>8.31</v>
      </c>
      <c r="U20">
        <v>704</v>
      </c>
      <c r="V20">
        <v>1.32</v>
      </c>
      <c r="W20">
        <v>395</v>
      </c>
      <c r="X20">
        <v>-166.8</v>
      </c>
      <c r="Y20">
        <v>105</v>
      </c>
      <c r="Z20">
        <v>10.91</v>
      </c>
      <c r="AA20">
        <v>773</v>
      </c>
      <c r="AB20">
        <v>7.85</v>
      </c>
      <c r="AC20">
        <v>8.0500000000000002E-2</v>
      </c>
    </row>
    <row r="21" spans="1:29" x14ac:dyDescent="0.25">
      <c r="A21" s="1">
        <v>42461</v>
      </c>
      <c r="B21" s="2">
        <v>0.52212962962962961</v>
      </c>
      <c r="C21">
        <v>9.86</v>
      </c>
      <c r="D21">
        <v>7.54</v>
      </c>
      <c r="E21">
        <v>691</v>
      </c>
      <c r="F21">
        <v>1.01</v>
      </c>
      <c r="G21">
        <v>408</v>
      </c>
      <c r="H21">
        <v>-106.2</v>
      </c>
      <c r="I21">
        <v>99.1</v>
      </c>
      <c r="J21">
        <v>11.27</v>
      </c>
      <c r="K21">
        <v>765</v>
      </c>
      <c r="L21">
        <v>9.76</v>
      </c>
      <c r="M21">
        <v>9.8299999999999998E-2</v>
      </c>
      <c r="N21">
        <v>10.199999999999999</v>
      </c>
      <c r="O21">
        <v>50</v>
      </c>
      <c r="Q21" s="1">
        <v>42480</v>
      </c>
      <c r="R21" s="2">
        <v>0.6743865740740741</v>
      </c>
      <c r="S21">
        <v>14.25</v>
      </c>
      <c r="T21">
        <v>8.3000000000000007</v>
      </c>
      <c r="U21">
        <v>707</v>
      </c>
      <c r="V21">
        <v>1.47</v>
      </c>
      <c r="W21">
        <v>271</v>
      </c>
      <c r="X21">
        <v>-166.4</v>
      </c>
      <c r="Y21">
        <v>104.7</v>
      </c>
      <c r="Z21">
        <v>10.89</v>
      </c>
      <c r="AA21">
        <v>773</v>
      </c>
      <c r="AB21">
        <v>11.63</v>
      </c>
      <c r="AC21">
        <v>0.1085</v>
      </c>
    </row>
    <row r="22" spans="1:29" x14ac:dyDescent="0.25">
      <c r="A22" s="1">
        <v>42461</v>
      </c>
      <c r="B22" s="2">
        <v>0.52223379629629629</v>
      </c>
      <c r="C22">
        <v>9.7899999999999991</v>
      </c>
      <c r="D22">
        <v>7.54</v>
      </c>
      <c r="E22">
        <v>692</v>
      </c>
      <c r="F22">
        <v>1.08</v>
      </c>
      <c r="G22">
        <v>422</v>
      </c>
      <c r="H22">
        <v>-106</v>
      </c>
      <c r="I22">
        <v>98.9</v>
      </c>
      <c r="J22">
        <v>11.27</v>
      </c>
      <c r="K22">
        <v>765</v>
      </c>
      <c r="L22">
        <v>10</v>
      </c>
      <c r="M22">
        <v>0.10050000000000001</v>
      </c>
      <c r="N22">
        <v>10.3</v>
      </c>
      <c r="O22">
        <v>50</v>
      </c>
      <c r="Q22" s="1">
        <v>42480</v>
      </c>
      <c r="R22" s="2">
        <v>0.67451388888888886</v>
      </c>
      <c r="S22">
        <v>14.21</v>
      </c>
      <c r="T22">
        <v>8.27</v>
      </c>
      <c r="U22">
        <v>703</v>
      </c>
      <c r="V22">
        <v>1.42</v>
      </c>
      <c r="W22">
        <v>314</v>
      </c>
      <c r="X22">
        <v>-164.8</v>
      </c>
      <c r="Y22">
        <v>103.6</v>
      </c>
      <c r="Z22">
        <v>10.79</v>
      </c>
      <c r="AA22">
        <v>773</v>
      </c>
      <c r="AB22">
        <v>9.44</v>
      </c>
      <c r="AC22">
        <v>9.01E-2</v>
      </c>
    </row>
    <row r="23" spans="1:29" x14ac:dyDescent="0.25">
      <c r="A23" s="1">
        <v>42461</v>
      </c>
      <c r="B23" s="2">
        <v>0.52249999999999996</v>
      </c>
      <c r="C23">
        <v>9.77</v>
      </c>
      <c r="D23">
        <v>7.54</v>
      </c>
      <c r="E23">
        <v>692</v>
      </c>
      <c r="F23">
        <v>1.1599999999999999</v>
      </c>
      <c r="G23">
        <v>368</v>
      </c>
      <c r="H23">
        <v>-106</v>
      </c>
      <c r="I23">
        <v>99.1</v>
      </c>
      <c r="J23">
        <v>11.3</v>
      </c>
      <c r="K23">
        <v>765</v>
      </c>
      <c r="L23">
        <v>10.5</v>
      </c>
      <c r="M23">
        <v>0.1047</v>
      </c>
      <c r="N23">
        <v>10.199999999999999</v>
      </c>
      <c r="O23">
        <v>52</v>
      </c>
      <c r="Q23" s="1">
        <v>42480</v>
      </c>
      <c r="R23" s="2">
        <v>0.67464120370370362</v>
      </c>
      <c r="S23">
        <v>14.23</v>
      </c>
      <c r="T23">
        <v>8.26</v>
      </c>
      <c r="U23">
        <v>704</v>
      </c>
      <c r="V23">
        <v>1.24</v>
      </c>
      <c r="W23">
        <v>417</v>
      </c>
      <c r="X23">
        <v>-164.6</v>
      </c>
      <c r="Y23">
        <v>90.2</v>
      </c>
      <c r="Z23">
        <v>9.39</v>
      </c>
      <c r="AA23">
        <v>773</v>
      </c>
      <c r="AB23">
        <v>10.77</v>
      </c>
      <c r="AC23">
        <v>0.11840000000000001</v>
      </c>
    </row>
    <row r="24" spans="1:29" x14ac:dyDescent="0.25">
      <c r="A24" s="1">
        <v>42461</v>
      </c>
      <c r="B24" s="2">
        <v>0.52265046296296302</v>
      </c>
      <c r="C24">
        <v>9.75</v>
      </c>
      <c r="D24">
        <v>7.55</v>
      </c>
      <c r="E24">
        <v>692</v>
      </c>
      <c r="F24">
        <v>1.21</v>
      </c>
      <c r="G24">
        <v>201</v>
      </c>
      <c r="H24">
        <v>-106.3</v>
      </c>
      <c r="I24">
        <v>98.6</v>
      </c>
      <c r="J24">
        <v>11.24</v>
      </c>
      <c r="K24">
        <v>765</v>
      </c>
      <c r="L24">
        <v>10.83</v>
      </c>
      <c r="M24">
        <v>0.1085</v>
      </c>
      <c r="N24">
        <v>10.199999999999999</v>
      </c>
      <c r="O24">
        <v>50</v>
      </c>
      <c r="Q24" s="1">
        <v>42480</v>
      </c>
      <c r="R24" s="2">
        <v>0.67473379629629626</v>
      </c>
      <c r="S24">
        <v>14.32</v>
      </c>
      <c r="T24">
        <v>8.3000000000000007</v>
      </c>
      <c r="U24">
        <v>705</v>
      </c>
      <c r="V24">
        <v>1.1399999999999999</v>
      </c>
      <c r="W24">
        <v>475</v>
      </c>
      <c r="X24">
        <v>-166.7</v>
      </c>
      <c r="Y24">
        <v>93.7</v>
      </c>
      <c r="Z24">
        <v>9.73</v>
      </c>
      <c r="AA24">
        <v>773</v>
      </c>
      <c r="AB24">
        <v>13.92</v>
      </c>
      <c r="AC24">
        <v>0.14180000000000001</v>
      </c>
    </row>
    <row r="25" spans="1:29" x14ac:dyDescent="0.25">
      <c r="A25" s="1">
        <v>42461</v>
      </c>
      <c r="B25" s="2">
        <v>0.52285879629629628</v>
      </c>
      <c r="C25">
        <v>9.7200000000000006</v>
      </c>
      <c r="D25">
        <v>7.54</v>
      </c>
      <c r="E25">
        <v>692</v>
      </c>
      <c r="F25">
        <v>1.3</v>
      </c>
      <c r="G25">
        <v>168</v>
      </c>
      <c r="H25">
        <v>-106.1</v>
      </c>
      <c r="I25">
        <v>98.5</v>
      </c>
      <c r="J25">
        <v>11.24</v>
      </c>
      <c r="K25">
        <v>765</v>
      </c>
      <c r="L25">
        <v>11.62</v>
      </c>
      <c r="M25">
        <v>0.1173</v>
      </c>
      <c r="N25">
        <v>10.199999999999999</v>
      </c>
      <c r="O25">
        <v>50</v>
      </c>
      <c r="Q25" s="1">
        <v>42480</v>
      </c>
      <c r="R25" s="2">
        <v>0.67479166666666668</v>
      </c>
      <c r="S25">
        <v>14.42</v>
      </c>
      <c r="T25">
        <v>8.31</v>
      </c>
      <c r="U25">
        <v>704</v>
      </c>
      <c r="V25">
        <v>0.99</v>
      </c>
      <c r="W25">
        <v>694</v>
      </c>
      <c r="X25">
        <v>-167</v>
      </c>
      <c r="Y25">
        <v>95.8</v>
      </c>
      <c r="Z25">
        <v>9.93</v>
      </c>
      <c r="AA25">
        <v>773</v>
      </c>
      <c r="AB25">
        <v>13.97</v>
      </c>
      <c r="AC25">
        <v>0.13489999999999999</v>
      </c>
    </row>
    <row r="26" spans="1:29" x14ac:dyDescent="0.25">
      <c r="A26" s="1">
        <v>42461</v>
      </c>
      <c r="B26" s="2">
        <v>0.522974537037037</v>
      </c>
      <c r="C26">
        <v>9.7100000000000009</v>
      </c>
      <c r="D26">
        <v>7.56</v>
      </c>
      <c r="E26">
        <v>692</v>
      </c>
      <c r="F26">
        <v>1.42</v>
      </c>
      <c r="G26">
        <v>122</v>
      </c>
      <c r="H26">
        <v>-106.7</v>
      </c>
      <c r="I26">
        <v>98.7</v>
      </c>
      <c r="J26">
        <v>11.26</v>
      </c>
      <c r="K26">
        <v>765</v>
      </c>
      <c r="L26">
        <v>11.83</v>
      </c>
      <c r="M26">
        <v>0.11799999999999999</v>
      </c>
      <c r="N26">
        <v>10.199999999999999</v>
      </c>
      <c r="O26">
        <v>50</v>
      </c>
      <c r="Q26" s="1">
        <v>42480</v>
      </c>
      <c r="R26" s="2">
        <v>0.67486111111111102</v>
      </c>
      <c r="S26">
        <v>14.44</v>
      </c>
      <c r="T26">
        <v>8.32</v>
      </c>
      <c r="U26">
        <v>704</v>
      </c>
      <c r="V26">
        <v>0.81</v>
      </c>
      <c r="W26">
        <v>967</v>
      </c>
      <c r="X26">
        <v>-167.5</v>
      </c>
      <c r="Y26">
        <v>100.1</v>
      </c>
      <c r="Z26">
        <v>10.37</v>
      </c>
      <c r="AA26">
        <v>773</v>
      </c>
      <c r="AB26">
        <v>10.8</v>
      </c>
      <c r="AC26">
        <v>9.5000000000000001E-2</v>
      </c>
    </row>
    <row r="27" spans="1:29" x14ac:dyDescent="0.25">
      <c r="A27" s="1">
        <v>42461</v>
      </c>
      <c r="B27" s="2">
        <v>0.52339120370370373</v>
      </c>
      <c r="C27">
        <v>9.6</v>
      </c>
      <c r="D27">
        <v>7.28</v>
      </c>
      <c r="E27">
        <v>692</v>
      </c>
      <c r="F27">
        <v>1.54</v>
      </c>
      <c r="G27">
        <v>97</v>
      </c>
      <c r="H27">
        <v>-93.5</v>
      </c>
      <c r="I27">
        <v>68.599999999999994</v>
      </c>
      <c r="J27">
        <v>7.85</v>
      </c>
      <c r="K27">
        <v>765</v>
      </c>
      <c r="L27">
        <v>0.91</v>
      </c>
      <c r="M27">
        <v>1.4200000000000001E-2</v>
      </c>
      <c r="N27">
        <v>10.199999999999999</v>
      </c>
      <c r="O27">
        <v>50</v>
      </c>
      <c r="Q27" s="1">
        <v>42480</v>
      </c>
      <c r="R27" s="2">
        <v>0.67491898148148144</v>
      </c>
      <c r="S27">
        <v>14.45</v>
      </c>
      <c r="T27">
        <v>8.33</v>
      </c>
      <c r="U27">
        <v>704</v>
      </c>
      <c r="V27">
        <v>0.64</v>
      </c>
      <c r="W27">
        <v>1015</v>
      </c>
      <c r="X27">
        <v>-167.8</v>
      </c>
      <c r="Y27">
        <v>102.3</v>
      </c>
      <c r="Z27">
        <v>10.6</v>
      </c>
      <c r="AA27">
        <v>773</v>
      </c>
      <c r="AB27">
        <v>7.81</v>
      </c>
      <c r="AC27">
        <v>7.5399999999999995E-2</v>
      </c>
    </row>
    <row r="28" spans="1:29" x14ac:dyDescent="0.25">
      <c r="A28" s="1">
        <v>42461</v>
      </c>
      <c r="B28" s="2">
        <v>0.52358796296296295</v>
      </c>
      <c r="C28">
        <v>9.73</v>
      </c>
      <c r="D28">
        <v>7.5</v>
      </c>
      <c r="E28">
        <v>692</v>
      </c>
      <c r="F28">
        <v>1.26</v>
      </c>
      <c r="G28">
        <v>150</v>
      </c>
      <c r="H28">
        <v>-104.3</v>
      </c>
      <c r="I28">
        <v>82.9</v>
      </c>
      <c r="J28">
        <v>9.4499999999999993</v>
      </c>
      <c r="K28">
        <v>765</v>
      </c>
      <c r="L28">
        <v>17.55</v>
      </c>
      <c r="M28">
        <v>0.14899999999999999</v>
      </c>
      <c r="N28">
        <v>10.199999999999999</v>
      </c>
      <c r="O28">
        <v>50</v>
      </c>
      <c r="Q28" s="1">
        <v>42480</v>
      </c>
      <c r="R28" s="2">
        <v>0.67505787037037035</v>
      </c>
      <c r="S28">
        <v>14.46</v>
      </c>
      <c r="T28">
        <v>8.32</v>
      </c>
      <c r="U28">
        <v>704</v>
      </c>
      <c r="V28">
        <v>0.28999999999999998</v>
      </c>
      <c r="W28">
        <v>3427</v>
      </c>
      <c r="X28">
        <v>-167.6</v>
      </c>
      <c r="Y28">
        <v>104.8</v>
      </c>
      <c r="Z28">
        <v>10.85</v>
      </c>
      <c r="AA28">
        <v>773</v>
      </c>
      <c r="AB28">
        <v>5.96</v>
      </c>
      <c r="AC28">
        <v>5.8700000000000002E-2</v>
      </c>
    </row>
    <row r="29" spans="1:29" x14ac:dyDescent="0.25">
      <c r="A29" s="1">
        <v>42461</v>
      </c>
      <c r="B29" s="2">
        <v>0.5239583333333333</v>
      </c>
      <c r="C29">
        <v>9.82</v>
      </c>
      <c r="D29">
        <v>7.53</v>
      </c>
      <c r="E29">
        <v>692</v>
      </c>
      <c r="F29">
        <v>0.93</v>
      </c>
      <c r="G29">
        <v>204</v>
      </c>
      <c r="H29">
        <v>-105.5</v>
      </c>
      <c r="I29">
        <v>97.7</v>
      </c>
      <c r="J29">
        <v>11.12</v>
      </c>
      <c r="K29">
        <v>765</v>
      </c>
      <c r="L29">
        <v>10.26</v>
      </c>
      <c r="M29">
        <v>0.10290000000000001</v>
      </c>
      <c r="N29">
        <v>10.199999999999999</v>
      </c>
      <c r="O29">
        <v>50</v>
      </c>
      <c r="Q29" s="1">
        <v>42480</v>
      </c>
      <c r="R29" s="2">
        <v>0.67513888888888884</v>
      </c>
      <c r="S29">
        <v>14.46</v>
      </c>
      <c r="T29">
        <v>8.33</v>
      </c>
      <c r="U29">
        <v>704</v>
      </c>
      <c r="V29">
        <v>0.01</v>
      </c>
      <c r="W29">
        <v>3453</v>
      </c>
      <c r="X29">
        <v>-167.9</v>
      </c>
      <c r="Y29">
        <v>105.1</v>
      </c>
      <c r="Z29">
        <v>10.88</v>
      </c>
      <c r="AA29">
        <v>773</v>
      </c>
      <c r="AB29">
        <v>5.16</v>
      </c>
      <c r="AC29">
        <v>5.0599999999999999E-2</v>
      </c>
    </row>
    <row r="30" spans="1:29" x14ac:dyDescent="0.25">
      <c r="A30" s="1">
        <v>42461</v>
      </c>
      <c r="B30" s="2">
        <v>0.52416666666666667</v>
      </c>
      <c r="C30">
        <v>9.86</v>
      </c>
      <c r="D30">
        <v>7.58</v>
      </c>
      <c r="E30">
        <v>692</v>
      </c>
      <c r="F30">
        <v>0.82</v>
      </c>
      <c r="G30">
        <v>155</v>
      </c>
      <c r="H30">
        <v>-107.9</v>
      </c>
      <c r="I30">
        <v>98.8</v>
      </c>
      <c r="J30">
        <v>11.24</v>
      </c>
      <c r="K30">
        <v>765</v>
      </c>
      <c r="L30">
        <v>10.57</v>
      </c>
      <c r="M30">
        <v>0.1055</v>
      </c>
      <c r="N30">
        <v>10.199999999999999</v>
      </c>
      <c r="O30">
        <v>50</v>
      </c>
    </row>
    <row r="31" spans="1:29" x14ac:dyDescent="0.25">
      <c r="A31" s="1">
        <v>42461</v>
      </c>
      <c r="B31" s="2">
        <v>0.52425925925925931</v>
      </c>
      <c r="C31">
        <v>9.8800000000000008</v>
      </c>
      <c r="D31">
        <v>7.58</v>
      </c>
      <c r="E31">
        <v>692</v>
      </c>
      <c r="F31">
        <v>0.65</v>
      </c>
      <c r="G31">
        <v>140</v>
      </c>
      <c r="H31">
        <v>-107.8</v>
      </c>
      <c r="I31">
        <v>98.8</v>
      </c>
      <c r="J31">
        <v>11.23</v>
      </c>
      <c r="K31">
        <v>765</v>
      </c>
      <c r="L31">
        <v>10.26</v>
      </c>
      <c r="M31">
        <v>0.10199999999999999</v>
      </c>
      <c r="N31">
        <v>10.199999999999999</v>
      </c>
      <c r="O31">
        <v>50</v>
      </c>
    </row>
    <row r="32" spans="1:29" x14ac:dyDescent="0.25">
      <c r="A32" s="1">
        <v>42461</v>
      </c>
      <c r="B32" s="2">
        <v>0.52439814814814811</v>
      </c>
      <c r="C32">
        <v>9.9</v>
      </c>
      <c r="D32">
        <v>7.58</v>
      </c>
      <c r="E32">
        <v>692</v>
      </c>
      <c r="F32">
        <v>0.57999999999999996</v>
      </c>
      <c r="G32">
        <v>214</v>
      </c>
      <c r="H32">
        <v>-107.8</v>
      </c>
      <c r="I32">
        <v>98.9</v>
      </c>
      <c r="J32">
        <v>11.23</v>
      </c>
      <c r="K32">
        <v>765</v>
      </c>
      <c r="L32">
        <v>9.9</v>
      </c>
      <c r="M32">
        <v>9.8299999999999998E-2</v>
      </c>
      <c r="N32">
        <v>10.199999999999999</v>
      </c>
      <c r="O32">
        <v>50</v>
      </c>
    </row>
    <row r="33" spans="1:15" x14ac:dyDescent="0.25">
      <c r="A33" s="1">
        <v>42461</v>
      </c>
      <c r="B33" s="2">
        <v>0.52444444444444438</v>
      </c>
      <c r="C33">
        <v>9.89</v>
      </c>
      <c r="D33">
        <v>7.57</v>
      </c>
      <c r="E33">
        <v>692</v>
      </c>
      <c r="F33">
        <v>0.48</v>
      </c>
      <c r="G33">
        <v>529</v>
      </c>
      <c r="H33">
        <v>-107.4</v>
      </c>
      <c r="I33">
        <v>99</v>
      </c>
      <c r="J33">
        <v>11.25</v>
      </c>
      <c r="K33">
        <v>765</v>
      </c>
      <c r="L33">
        <v>9.83</v>
      </c>
      <c r="M33">
        <v>9.8400000000000001E-2</v>
      </c>
      <c r="N33">
        <v>10.199999999999999</v>
      </c>
      <c r="O33">
        <v>50</v>
      </c>
    </row>
    <row r="34" spans="1:15" x14ac:dyDescent="0.25">
      <c r="A34" s="1">
        <v>42461</v>
      </c>
      <c r="B34" s="2">
        <v>0.52458333333333329</v>
      </c>
      <c r="C34">
        <v>9.9600000000000009</v>
      </c>
      <c r="D34">
        <v>7.59</v>
      </c>
      <c r="E34">
        <v>692</v>
      </c>
      <c r="F34">
        <v>0.39</v>
      </c>
      <c r="G34">
        <v>3008</v>
      </c>
      <c r="H34">
        <v>-108.3</v>
      </c>
      <c r="I34">
        <v>98.9</v>
      </c>
      <c r="J34">
        <v>11.22</v>
      </c>
      <c r="K34">
        <v>765</v>
      </c>
      <c r="L34">
        <v>9.83</v>
      </c>
      <c r="M34">
        <v>9.8100000000000007E-2</v>
      </c>
      <c r="N34">
        <v>10.199999999999999</v>
      </c>
      <c r="O34">
        <v>50</v>
      </c>
    </row>
    <row r="35" spans="1:15" x14ac:dyDescent="0.25">
      <c r="A35" s="1">
        <v>42461</v>
      </c>
      <c r="B35" s="2">
        <v>0.52475694444444443</v>
      </c>
      <c r="C35">
        <v>9.9700000000000006</v>
      </c>
      <c r="D35">
        <v>7.59</v>
      </c>
      <c r="E35">
        <v>692</v>
      </c>
      <c r="F35">
        <v>0.28999999999999998</v>
      </c>
      <c r="G35">
        <v>3357</v>
      </c>
      <c r="H35">
        <v>-108.5</v>
      </c>
      <c r="I35">
        <v>99.3</v>
      </c>
      <c r="J35">
        <v>11.26</v>
      </c>
      <c r="K35">
        <v>765</v>
      </c>
      <c r="L35">
        <v>8.57</v>
      </c>
      <c r="M35">
        <v>8.3299999999999999E-2</v>
      </c>
      <c r="N35">
        <v>10.199999999999999</v>
      </c>
      <c r="O35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38"/>
  <sheetViews>
    <sheetView topLeftCell="AI2" workbookViewId="0">
      <selection activeCell="AU34" sqref="AU34"/>
    </sheetView>
  </sheetViews>
  <sheetFormatPr defaultRowHeight="15" x14ac:dyDescent="0.25"/>
  <cols>
    <col min="1" max="1" width="34.125" bestFit="1" customWidth="1"/>
    <col min="2" max="2" width="10.125" bestFit="1" customWidth="1"/>
    <col min="3" max="3" width="6" bestFit="1" customWidth="1"/>
    <col min="4" max="4" width="5.625" bestFit="1" customWidth="1"/>
    <col min="5" max="5" width="7.75" bestFit="1" customWidth="1"/>
    <col min="6" max="6" width="7.25" bestFit="1" customWidth="1"/>
    <col min="7" max="7" width="8" bestFit="1" customWidth="1"/>
    <col min="8" max="9" width="6.125" bestFit="1" customWidth="1"/>
    <col min="10" max="10" width="6.75" bestFit="1" customWidth="1"/>
    <col min="11" max="12" width="7" bestFit="1" customWidth="1"/>
    <col min="13" max="13" width="5.625" bestFit="1" customWidth="1"/>
    <col min="14" max="14" width="6" bestFit="1" customWidth="1"/>
    <col min="16" max="16" width="34.375" bestFit="1" customWidth="1"/>
    <col min="17" max="17" width="10.125" bestFit="1" customWidth="1"/>
    <col min="18" max="18" width="6" bestFit="1" customWidth="1"/>
    <col min="19" max="19" width="5.625" bestFit="1" customWidth="1"/>
    <col min="20" max="20" width="7.75" bestFit="1" customWidth="1"/>
    <col min="21" max="21" width="5" bestFit="1" customWidth="1"/>
    <col min="22" max="22" width="7.25" bestFit="1" customWidth="1"/>
    <col min="23" max="23" width="8" bestFit="1" customWidth="1"/>
    <col min="24" max="25" width="6.125" bestFit="1" customWidth="1"/>
    <col min="26" max="26" width="6.75" bestFit="1" customWidth="1"/>
    <col min="27" max="28" width="7" bestFit="1" customWidth="1"/>
    <col min="29" max="29" width="5.625" bestFit="1" customWidth="1"/>
    <col min="30" max="30" width="6" bestFit="1" customWidth="1"/>
    <col min="32" max="32" width="34.375" bestFit="1" customWidth="1"/>
    <col min="33" max="33" width="10.125" bestFit="1" customWidth="1"/>
    <col min="34" max="34" width="6" bestFit="1" customWidth="1"/>
    <col min="35" max="35" width="5.625" bestFit="1" customWidth="1"/>
    <col min="36" max="36" width="7.75" bestFit="1" customWidth="1"/>
    <col min="37" max="37" width="7.25" bestFit="1" customWidth="1"/>
    <col min="38" max="38" width="8" bestFit="1" customWidth="1"/>
    <col min="39" max="40" width="6.125" bestFit="1" customWidth="1"/>
    <col min="41" max="41" width="6.75" bestFit="1" customWidth="1"/>
    <col min="42" max="43" width="7" bestFit="1" customWidth="1"/>
    <col min="44" max="44" width="5.625" bestFit="1" customWidth="1"/>
    <col min="45" max="45" width="6" bestFit="1" customWidth="1"/>
    <col min="47" max="47" width="34.375" bestFit="1" customWidth="1"/>
    <col min="48" max="48" width="10.125" bestFit="1" customWidth="1"/>
    <col min="49" max="49" width="6" customWidth="1"/>
    <col min="50" max="50" width="5.625" customWidth="1"/>
    <col min="51" max="51" width="7.75" customWidth="1"/>
    <col min="52" max="52" width="7.25" customWidth="1"/>
    <col min="53" max="53" width="8" customWidth="1"/>
    <col min="54" max="55" width="6.125" customWidth="1"/>
    <col min="56" max="56" width="6.75" customWidth="1"/>
    <col min="57" max="58" width="7" customWidth="1"/>
    <col min="59" max="59" width="5.625" customWidth="1"/>
    <col min="60" max="60" width="6" customWidth="1"/>
  </cols>
  <sheetData>
    <row r="1" spans="1:60" x14ac:dyDescent="0.25">
      <c r="A1" t="s">
        <v>0</v>
      </c>
      <c r="B1" t="s">
        <v>66</v>
      </c>
      <c r="E1" t="s">
        <v>106</v>
      </c>
      <c r="P1" t="s">
        <v>0</v>
      </c>
      <c r="Q1" t="s">
        <v>66</v>
      </c>
      <c r="T1" t="s">
        <v>106</v>
      </c>
      <c r="AF1" t="s">
        <v>0</v>
      </c>
      <c r="AG1" t="s">
        <v>66</v>
      </c>
      <c r="AJ1" t="s">
        <v>106</v>
      </c>
      <c r="AU1" t="s">
        <v>0</v>
      </c>
      <c r="AV1" t="s">
        <v>66</v>
      </c>
      <c r="AY1" t="s">
        <v>106</v>
      </c>
      <c r="BB1" t="s">
        <v>123</v>
      </c>
    </row>
    <row r="2" spans="1:60" x14ac:dyDescent="0.25">
      <c r="A2" t="s">
        <v>1</v>
      </c>
      <c r="E2" t="s">
        <v>12</v>
      </c>
      <c r="F2">
        <v>8.1639999999999997</v>
      </c>
      <c r="P2" t="s">
        <v>1</v>
      </c>
      <c r="T2" t="s">
        <v>12</v>
      </c>
      <c r="U2">
        <v>8.4329999999999998</v>
      </c>
      <c r="AF2" t="s">
        <v>1</v>
      </c>
      <c r="AJ2" t="s">
        <v>12</v>
      </c>
      <c r="AK2">
        <v>8.6999999999999993</v>
      </c>
      <c r="AU2" t="s">
        <v>1</v>
      </c>
      <c r="AY2" t="s">
        <v>12</v>
      </c>
      <c r="AZ2">
        <v>8.69</v>
      </c>
      <c r="BC2" t="s">
        <v>124</v>
      </c>
      <c r="BD2" t="s">
        <v>125</v>
      </c>
    </row>
    <row r="3" spans="1:60" x14ac:dyDescent="0.25">
      <c r="A3" t="s">
        <v>59</v>
      </c>
      <c r="E3" t="s">
        <v>58</v>
      </c>
      <c r="F3">
        <v>18.2</v>
      </c>
      <c r="P3" t="s">
        <v>68</v>
      </c>
      <c r="T3" t="s">
        <v>58</v>
      </c>
      <c r="U3">
        <v>23.7</v>
      </c>
      <c r="AF3" t="s">
        <v>76</v>
      </c>
      <c r="AJ3" t="s">
        <v>58</v>
      </c>
      <c r="AK3">
        <v>17.7</v>
      </c>
      <c r="AU3" t="s">
        <v>82</v>
      </c>
      <c r="AY3" t="s">
        <v>58</v>
      </c>
      <c r="AZ3">
        <v>18.7</v>
      </c>
      <c r="BB3" t="s">
        <v>12</v>
      </c>
      <c r="BD3">
        <v>7.024</v>
      </c>
    </row>
    <row r="4" spans="1:60" x14ac:dyDescent="0.25">
      <c r="A4" t="s">
        <v>60</v>
      </c>
      <c r="P4" t="s">
        <v>69</v>
      </c>
      <c r="AF4" t="s">
        <v>77</v>
      </c>
      <c r="AU4" t="s">
        <v>83</v>
      </c>
      <c r="BB4" t="s">
        <v>12</v>
      </c>
      <c r="BD4">
        <v>10.097</v>
      </c>
    </row>
    <row r="5" spans="1:60" x14ac:dyDescent="0.25">
      <c r="A5" t="s">
        <v>61</v>
      </c>
      <c r="P5" t="s">
        <v>70</v>
      </c>
      <c r="AF5" t="s">
        <v>78</v>
      </c>
      <c r="AU5" t="s">
        <v>84</v>
      </c>
      <c r="BB5" t="s">
        <v>211</v>
      </c>
      <c r="BC5">
        <v>50</v>
      </c>
    </row>
    <row r="6" spans="1:60" x14ac:dyDescent="0.25">
      <c r="A6" t="s">
        <v>62</v>
      </c>
      <c r="P6" t="s">
        <v>71</v>
      </c>
      <c r="AF6" t="s">
        <v>79</v>
      </c>
      <c r="AU6" t="s">
        <v>85</v>
      </c>
    </row>
    <row r="7" spans="1:60" x14ac:dyDescent="0.25">
      <c r="A7" t="s">
        <v>63</v>
      </c>
      <c r="P7" t="s">
        <v>72</v>
      </c>
      <c r="AF7" t="s">
        <v>80</v>
      </c>
      <c r="AU7" t="s">
        <v>86</v>
      </c>
    </row>
    <row r="8" spans="1:60" x14ac:dyDescent="0.25">
      <c r="A8" t="s">
        <v>64</v>
      </c>
      <c r="P8" t="s">
        <v>73</v>
      </c>
      <c r="AF8" t="s">
        <v>81</v>
      </c>
      <c r="AU8" t="s">
        <v>87</v>
      </c>
    </row>
    <row r="9" spans="1:60" x14ac:dyDescent="0.25">
      <c r="A9" t="s">
        <v>8</v>
      </c>
      <c r="P9" t="s">
        <v>8</v>
      </c>
      <c r="AF9" t="s">
        <v>8</v>
      </c>
      <c r="AU9" t="s">
        <v>8</v>
      </c>
    </row>
    <row r="11" spans="1:60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65</v>
      </c>
      <c r="G11" t="s">
        <v>16</v>
      </c>
      <c r="H11" t="s">
        <v>17</v>
      </c>
      <c r="I11" t="s">
        <v>17</v>
      </c>
      <c r="J11" t="s">
        <v>41</v>
      </c>
      <c r="K11" t="s">
        <v>18</v>
      </c>
      <c r="L11" t="s">
        <v>18</v>
      </c>
      <c r="M11" t="s">
        <v>19</v>
      </c>
      <c r="N11" t="s">
        <v>19</v>
      </c>
      <c r="P11" t="s">
        <v>9</v>
      </c>
      <c r="Q11" t="s">
        <v>10</v>
      </c>
      <c r="R11" t="s">
        <v>11</v>
      </c>
      <c r="S11" t="s">
        <v>12</v>
      </c>
      <c r="T11" t="s">
        <v>13</v>
      </c>
      <c r="U11" t="s">
        <v>74</v>
      </c>
      <c r="V11" t="s">
        <v>65</v>
      </c>
      <c r="W11" t="s">
        <v>16</v>
      </c>
      <c r="X11" t="s">
        <v>17</v>
      </c>
      <c r="Y11" t="s">
        <v>17</v>
      </c>
      <c r="Z11" t="s">
        <v>41</v>
      </c>
      <c r="AA11" t="s">
        <v>18</v>
      </c>
      <c r="AB11" t="s">
        <v>18</v>
      </c>
      <c r="AC11" t="s">
        <v>19</v>
      </c>
      <c r="AD11" t="s">
        <v>19</v>
      </c>
      <c r="AF11" t="s">
        <v>9</v>
      </c>
      <c r="AG11" t="s">
        <v>10</v>
      </c>
      <c r="AH11" t="s">
        <v>11</v>
      </c>
      <c r="AI11" t="s">
        <v>12</v>
      </c>
      <c r="AJ11" t="s">
        <v>13</v>
      </c>
      <c r="AK11" t="s">
        <v>65</v>
      </c>
      <c r="AL11" t="s">
        <v>16</v>
      </c>
      <c r="AM11" t="s">
        <v>17</v>
      </c>
      <c r="AN11" t="s">
        <v>17</v>
      </c>
      <c r="AO11" t="s">
        <v>41</v>
      </c>
      <c r="AP11" t="s">
        <v>18</v>
      </c>
      <c r="AQ11" t="s">
        <v>18</v>
      </c>
      <c r="AR11" t="s">
        <v>19</v>
      </c>
      <c r="AS11" t="s">
        <v>19</v>
      </c>
      <c r="AU11" t="s">
        <v>9</v>
      </c>
      <c r="AV11" t="s">
        <v>10</v>
      </c>
      <c r="AW11" t="s">
        <v>11</v>
      </c>
      <c r="AX11" t="s">
        <v>12</v>
      </c>
      <c r="AY11" t="s">
        <v>13</v>
      </c>
      <c r="AZ11" t="s">
        <v>65</v>
      </c>
      <c r="BA11" t="s">
        <v>16</v>
      </c>
      <c r="BB11" t="s">
        <v>17</v>
      </c>
      <c r="BC11" t="s">
        <v>17</v>
      </c>
      <c r="BD11" t="s">
        <v>41</v>
      </c>
      <c r="BE11" t="s">
        <v>18</v>
      </c>
      <c r="BF11" t="s">
        <v>18</v>
      </c>
      <c r="BG11" t="s">
        <v>19</v>
      </c>
      <c r="BH11" t="s">
        <v>19</v>
      </c>
    </row>
    <row r="12" spans="1:60" x14ac:dyDescent="0.25">
      <c r="A12" t="s">
        <v>20</v>
      </c>
      <c r="B12" t="s">
        <v>21</v>
      </c>
      <c r="C12" t="s">
        <v>42</v>
      </c>
      <c r="D12" t="s">
        <v>23</v>
      </c>
      <c r="E12" t="s">
        <v>43</v>
      </c>
      <c r="F12" t="s">
        <v>25</v>
      </c>
      <c r="G12" t="s">
        <v>27</v>
      </c>
      <c r="H12" t="s">
        <v>28</v>
      </c>
      <c r="I12" t="s">
        <v>45</v>
      </c>
      <c r="J12" t="s">
        <v>46</v>
      </c>
      <c r="K12" t="s">
        <v>47</v>
      </c>
      <c r="L12" t="s">
        <v>30</v>
      </c>
      <c r="M12" t="s">
        <v>30</v>
      </c>
      <c r="N12" t="s">
        <v>48</v>
      </c>
      <c r="P12" t="s">
        <v>20</v>
      </c>
      <c r="Q12" t="s">
        <v>21</v>
      </c>
      <c r="R12" t="s">
        <v>42</v>
      </c>
      <c r="S12" t="s">
        <v>23</v>
      </c>
      <c r="T12" t="s">
        <v>43</v>
      </c>
      <c r="U12" t="s">
        <v>75</v>
      </c>
      <c r="V12" t="s">
        <v>25</v>
      </c>
      <c r="W12" t="s">
        <v>27</v>
      </c>
      <c r="X12" t="s">
        <v>28</v>
      </c>
      <c r="Y12" t="s">
        <v>45</v>
      </c>
      <c r="Z12" t="s">
        <v>46</v>
      </c>
      <c r="AA12" t="s">
        <v>47</v>
      </c>
      <c r="AB12" t="s">
        <v>30</v>
      </c>
      <c r="AC12" t="s">
        <v>30</v>
      </c>
      <c r="AD12" t="s">
        <v>48</v>
      </c>
      <c r="AF12" t="s">
        <v>20</v>
      </c>
      <c r="AG12" t="s">
        <v>21</v>
      </c>
      <c r="AH12" t="s">
        <v>42</v>
      </c>
      <c r="AI12" t="s">
        <v>23</v>
      </c>
      <c r="AJ12" t="s">
        <v>43</v>
      </c>
      <c r="AK12" t="s">
        <v>25</v>
      </c>
      <c r="AL12" t="s">
        <v>27</v>
      </c>
      <c r="AM12" t="s">
        <v>28</v>
      </c>
      <c r="AN12" t="s">
        <v>45</v>
      </c>
      <c r="AO12" t="s">
        <v>46</v>
      </c>
      <c r="AP12" t="s">
        <v>47</v>
      </c>
      <c r="AQ12" t="s">
        <v>30</v>
      </c>
      <c r="AR12" t="s">
        <v>30</v>
      </c>
      <c r="AS12" t="s">
        <v>48</v>
      </c>
      <c r="AU12" t="s">
        <v>20</v>
      </c>
      <c r="AV12" t="s">
        <v>21</v>
      </c>
      <c r="AW12" t="s">
        <v>42</v>
      </c>
      <c r="AX12" t="s">
        <v>23</v>
      </c>
      <c r="AY12" t="s">
        <v>43</v>
      </c>
      <c r="AZ12" t="s">
        <v>25</v>
      </c>
      <c r="BA12" t="s">
        <v>27</v>
      </c>
      <c r="BB12" t="s">
        <v>28</v>
      </c>
      <c r="BC12" t="s">
        <v>45</v>
      </c>
      <c r="BD12" t="s">
        <v>46</v>
      </c>
      <c r="BE12" t="s">
        <v>47</v>
      </c>
      <c r="BF12" t="s">
        <v>30</v>
      </c>
      <c r="BG12" t="s">
        <v>30</v>
      </c>
      <c r="BH12" t="s">
        <v>48</v>
      </c>
    </row>
    <row r="14" spans="1:60" x14ac:dyDescent="0.25">
      <c r="A14" s="1">
        <v>42494</v>
      </c>
      <c r="B14" s="2">
        <v>0.48171296296296301</v>
      </c>
      <c r="C14">
        <v>14.25</v>
      </c>
      <c r="D14">
        <v>8.3800000000000008</v>
      </c>
      <c r="E14">
        <v>748</v>
      </c>
      <c r="F14">
        <v>0.15</v>
      </c>
      <c r="G14">
        <v>-84.5</v>
      </c>
      <c r="H14">
        <v>94.5</v>
      </c>
      <c r="I14">
        <v>9.81</v>
      </c>
      <c r="J14">
        <v>771</v>
      </c>
      <c r="K14">
        <v>97.15</v>
      </c>
      <c r="L14">
        <v>9.7000000000000003E-2</v>
      </c>
      <c r="M14">
        <v>10.6</v>
      </c>
      <c r="N14">
        <v>62</v>
      </c>
      <c r="P14" s="1">
        <v>42501</v>
      </c>
      <c r="Q14" s="2">
        <v>0.54241898148148149</v>
      </c>
      <c r="R14">
        <v>20.96</v>
      </c>
      <c r="S14">
        <v>8.18</v>
      </c>
      <c r="T14">
        <v>791</v>
      </c>
      <c r="U14">
        <v>0.41</v>
      </c>
      <c r="V14">
        <v>0.02</v>
      </c>
      <c r="W14">
        <v>-75.2</v>
      </c>
      <c r="X14">
        <v>100.6</v>
      </c>
      <c r="Y14">
        <v>8.8699999999999992</v>
      </c>
      <c r="Z14">
        <v>753</v>
      </c>
      <c r="AA14">
        <v>79.64</v>
      </c>
      <c r="AB14">
        <v>7.9899999999999999E-2</v>
      </c>
      <c r="AC14">
        <v>10.4</v>
      </c>
      <c r="AD14">
        <v>54</v>
      </c>
      <c r="AF14" s="1">
        <v>42508</v>
      </c>
      <c r="AG14" s="2">
        <v>0.68429398148148157</v>
      </c>
      <c r="AH14">
        <v>16.98</v>
      </c>
      <c r="AI14">
        <v>8.68</v>
      </c>
      <c r="AJ14">
        <v>805</v>
      </c>
      <c r="AK14">
        <v>0.04</v>
      </c>
      <c r="AL14">
        <v>-101.2</v>
      </c>
      <c r="AM14">
        <v>114.1</v>
      </c>
      <c r="AN14">
        <v>10.9</v>
      </c>
      <c r="AO14">
        <v>753</v>
      </c>
      <c r="AP14">
        <v>123.71</v>
      </c>
      <c r="AQ14">
        <v>0.1226</v>
      </c>
      <c r="AR14">
        <v>9.9</v>
      </c>
      <c r="AS14">
        <v>43</v>
      </c>
      <c r="AU14" s="1">
        <v>42515</v>
      </c>
      <c r="AV14" s="2">
        <v>0.53776620370370376</v>
      </c>
      <c r="AW14">
        <v>15.82</v>
      </c>
      <c r="AX14">
        <v>8.64</v>
      </c>
      <c r="AY14">
        <v>805</v>
      </c>
      <c r="AZ14">
        <v>0.02</v>
      </c>
      <c r="BA14">
        <v>-101.2</v>
      </c>
      <c r="BB14">
        <v>109.1</v>
      </c>
      <c r="BC14">
        <v>10.78</v>
      </c>
      <c r="BD14">
        <v>760</v>
      </c>
      <c r="BE14">
        <v>93.41</v>
      </c>
      <c r="BF14">
        <v>9.2100000000000001E-2</v>
      </c>
      <c r="BG14">
        <v>10.199999999999999</v>
      </c>
      <c r="BH14">
        <v>50</v>
      </c>
    </row>
    <row r="15" spans="1:60" x14ac:dyDescent="0.25">
      <c r="A15" s="1">
        <v>42494</v>
      </c>
      <c r="B15" s="2">
        <v>0.48174768518518518</v>
      </c>
      <c r="C15">
        <v>14.25</v>
      </c>
      <c r="D15">
        <v>8.39</v>
      </c>
      <c r="E15">
        <v>747</v>
      </c>
      <c r="F15">
        <v>0.15</v>
      </c>
      <c r="G15">
        <v>-84.9</v>
      </c>
      <c r="H15">
        <v>94.7</v>
      </c>
      <c r="I15">
        <v>9.82</v>
      </c>
      <c r="J15">
        <v>771</v>
      </c>
      <c r="K15">
        <v>97.56</v>
      </c>
      <c r="L15">
        <v>9.6799999999999997E-2</v>
      </c>
      <c r="M15">
        <v>10.6</v>
      </c>
      <c r="N15">
        <v>62</v>
      </c>
      <c r="P15" s="1">
        <v>42501</v>
      </c>
      <c r="Q15" s="2">
        <v>0.54266203703703708</v>
      </c>
      <c r="R15">
        <v>20.9</v>
      </c>
      <c r="S15">
        <v>8.19</v>
      </c>
      <c r="T15">
        <v>791</v>
      </c>
      <c r="U15">
        <v>0.41</v>
      </c>
      <c r="V15">
        <v>0.13</v>
      </c>
      <c r="W15">
        <v>-75.8</v>
      </c>
      <c r="X15">
        <v>100.4</v>
      </c>
      <c r="Y15">
        <v>8.86</v>
      </c>
      <c r="Z15">
        <v>753</v>
      </c>
      <c r="AA15">
        <v>86.79</v>
      </c>
      <c r="AB15">
        <v>8.7499999999999994E-2</v>
      </c>
      <c r="AC15">
        <v>10.4</v>
      </c>
      <c r="AD15">
        <v>54</v>
      </c>
      <c r="AF15" s="1">
        <v>42508</v>
      </c>
      <c r="AG15" s="2">
        <v>0.68449074074074068</v>
      </c>
      <c r="AH15">
        <v>16.97</v>
      </c>
      <c r="AI15">
        <v>8.69</v>
      </c>
      <c r="AJ15">
        <v>809</v>
      </c>
      <c r="AK15">
        <v>0.16</v>
      </c>
      <c r="AL15">
        <v>-101.6</v>
      </c>
      <c r="AM15">
        <v>114.3</v>
      </c>
      <c r="AN15">
        <v>10.92</v>
      </c>
      <c r="AO15">
        <v>753</v>
      </c>
      <c r="AP15">
        <v>124.17</v>
      </c>
      <c r="AQ15">
        <v>0.1232</v>
      </c>
      <c r="AR15">
        <v>9.9</v>
      </c>
      <c r="AS15">
        <v>43</v>
      </c>
      <c r="AU15" s="1">
        <v>42515</v>
      </c>
      <c r="AV15" s="2">
        <v>0.53803240740740743</v>
      </c>
      <c r="AW15">
        <v>15.82</v>
      </c>
      <c r="AX15">
        <v>8.64</v>
      </c>
      <c r="AY15">
        <v>805</v>
      </c>
      <c r="AZ15">
        <v>0.26</v>
      </c>
      <c r="BA15">
        <v>-101.2</v>
      </c>
      <c r="BB15">
        <v>109.3</v>
      </c>
      <c r="BC15">
        <v>10.8</v>
      </c>
      <c r="BD15">
        <v>760</v>
      </c>
      <c r="BE15">
        <v>95.3</v>
      </c>
      <c r="BF15">
        <v>9.4899999999999998E-2</v>
      </c>
      <c r="BG15">
        <v>10.199999999999999</v>
      </c>
      <c r="BH15">
        <v>50</v>
      </c>
    </row>
    <row r="16" spans="1:60" x14ac:dyDescent="0.25">
      <c r="A16" s="1">
        <v>42494</v>
      </c>
      <c r="B16" s="2">
        <v>0.4821064814814815</v>
      </c>
      <c r="C16">
        <v>14.23</v>
      </c>
      <c r="D16">
        <v>8.42</v>
      </c>
      <c r="E16">
        <v>749</v>
      </c>
      <c r="F16">
        <v>0.28999999999999998</v>
      </c>
      <c r="G16">
        <v>-86.4</v>
      </c>
      <c r="H16">
        <v>94.9</v>
      </c>
      <c r="I16">
        <v>9.85</v>
      </c>
      <c r="J16">
        <v>771</v>
      </c>
      <c r="K16">
        <v>90.51</v>
      </c>
      <c r="L16">
        <v>9.2200000000000004E-2</v>
      </c>
      <c r="M16">
        <v>10.6</v>
      </c>
      <c r="N16">
        <v>60</v>
      </c>
      <c r="P16" s="1">
        <v>42501</v>
      </c>
      <c r="Q16" s="2">
        <v>0.54282407407407407</v>
      </c>
      <c r="R16">
        <v>20.92</v>
      </c>
      <c r="S16">
        <v>8.2100000000000009</v>
      </c>
      <c r="T16">
        <v>791</v>
      </c>
      <c r="U16">
        <v>0.41</v>
      </c>
      <c r="V16">
        <v>0.28999999999999998</v>
      </c>
      <c r="W16">
        <v>-76.900000000000006</v>
      </c>
      <c r="X16">
        <v>100.6</v>
      </c>
      <c r="Y16">
        <v>8.8800000000000008</v>
      </c>
      <c r="Z16">
        <v>753</v>
      </c>
      <c r="AA16">
        <v>89.62</v>
      </c>
      <c r="AB16">
        <v>8.9800000000000005E-2</v>
      </c>
      <c r="AC16">
        <v>10.4</v>
      </c>
      <c r="AD16">
        <v>54</v>
      </c>
      <c r="AF16" s="1">
        <v>42508</v>
      </c>
      <c r="AG16" s="2">
        <v>0.68501157407407398</v>
      </c>
      <c r="AH16">
        <v>16.96</v>
      </c>
      <c r="AI16">
        <v>8.6999999999999993</v>
      </c>
      <c r="AJ16">
        <v>808</v>
      </c>
      <c r="AK16">
        <v>0.23</v>
      </c>
      <c r="AL16">
        <v>-102.5</v>
      </c>
      <c r="AM16">
        <v>113.3</v>
      </c>
      <c r="AN16">
        <v>10.83</v>
      </c>
      <c r="AO16">
        <v>753</v>
      </c>
      <c r="AP16">
        <v>127.08</v>
      </c>
      <c r="AQ16">
        <v>0.1268</v>
      </c>
      <c r="AR16">
        <v>9.9</v>
      </c>
      <c r="AS16">
        <v>43</v>
      </c>
      <c r="AU16" s="1">
        <v>42515</v>
      </c>
      <c r="AV16" s="2">
        <v>0.53818287037037038</v>
      </c>
      <c r="AW16">
        <v>15.82</v>
      </c>
      <c r="AX16">
        <v>8.64</v>
      </c>
      <c r="AY16">
        <v>805</v>
      </c>
      <c r="AZ16">
        <v>0.5</v>
      </c>
      <c r="BA16">
        <v>-101.2</v>
      </c>
      <c r="BB16">
        <v>109.6</v>
      </c>
      <c r="BC16">
        <v>10.83</v>
      </c>
      <c r="BD16">
        <v>760</v>
      </c>
      <c r="BE16">
        <v>98.7</v>
      </c>
      <c r="BF16">
        <v>9.8299999999999998E-2</v>
      </c>
      <c r="BG16">
        <v>10.1</v>
      </c>
      <c r="BH16">
        <v>48</v>
      </c>
    </row>
    <row r="17" spans="1:60" x14ac:dyDescent="0.25">
      <c r="A17" s="1">
        <v>42494</v>
      </c>
      <c r="B17" s="2">
        <v>0.48231481481481481</v>
      </c>
      <c r="C17">
        <v>14.2</v>
      </c>
      <c r="D17">
        <v>8.44</v>
      </c>
      <c r="E17">
        <v>749</v>
      </c>
      <c r="F17">
        <v>0.47</v>
      </c>
      <c r="G17">
        <v>-87.3</v>
      </c>
      <c r="H17">
        <v>94.7</v>
      </c>
      <c r="I17">
        <v>9.84</v>
      </c>
      <c r="J17">
        <v>771</v>
      </c>
      <c r="K17">
        <v>99.65</v>
      </c>
      <c r="L17">
        <v>0.1</v>
      </c>
      <c r="M17">
        <v>10.6</v>
      </c>
      <c r="N17">
        <v>60</v>
      </c>
      <c r="P17" s="1">
        <v>42501</v>
      </c>
      <c r="Q17" s="2">
        <v>0.54351851851851851</v>
      </c>
      <c r="R17">
        <v>20.78</v>
      </c>
      <c r="S17">
        <v>8.32</v>
      </c>
      <c r="T17">
        <v>792</v>
      </c>
      <c r="U17">
        <v>0.41</v>
      </c>
      <c r="V17">
        <v>0.48</v>
      </c>
      <c r="W17">
        <v>-82.6</v>
      </c>
      <c r="X17">
        <v>100.3</v>
      </c>
      <c r="Y17">
        <v>8.8699999999999992</v>
      </c>
      <c r="Z17">
        <v>753</v>
      </c>
      <c r="AA17">
        <v>95.72</v>
      </c>
      <c r="AB17">
        <v>9.5699999999999993E-2</v>
      </c>
      <c r="AC17">
        <v>10.4</v>
      </c>
      <c r="AD17">
        <v>54</v>
      </c>
      <c r="AF17" s="1">
        <v>42508</v>
      </c>
      <c r="AG17" s="2">
        <v>0.68516203703703704</v>
      </c>
      <c r="AH17">
        <v>16.97</v>
      </c>
      <c r="AI17">
        <v>8.7100000000000009</v>
      </c>
      <c r="AJ17">
        <v>805</v>
      </c>
      <c r="AK17">
        <v>0.35</v>
      </c>
      <c r="AL17">
        <v>-102.6</v>
      </c>
      <c r="AM17">
        <v>114.3</v>
      </c>
      <c r="AN17">
        <v>10.92</v>
      </c>
      <c r="AO17">
        <v>753</v>
      </c>
      <c r="AP17">
        <v>125.49</v>
      </c>
      <c r="AQ17">
        <v>0.12330000000000001</v>
      </c>
      <c r="AR17">
        <v>9.8000000000000007</v>
      </c>
      <c r="AS17">
        <v>41</v>
      </c>
      <c r="AU17" s="1">
        <v>42515</v>
      </c>
      <c r="AV17" s="2">
        <v>0.53843750000000001</v>
      </c>
      <c r="AW17">
        <v>15.81</v>
      </c>
      <c r="AX17">
        <v>8.65</v>
      </c>
      <c r="AY17">
        <v>805</v>
      </c>
      <c r="AZ17">
        <v>0.71</v>
      </c>
      <c r="BA17">
        <v>-101.8</v>
      </c>
      <c r="BB17">
        <v>109.3</v>
      </c>
      <c r="BC17">
        <v>10.81</v>
      </c>
      <c r="BD17">
        <v>760</v>
      </c>
      <c r="BE17">
        <v>111.54</v>
      </c>
      <c r="BF17">
        <v>0.1116</v>
      </c>
      <c r="BG17">
        <v>10.199999999999999</v>
      </c>
      <c r="BH17">
        <v>50</v>
      </c>
    </row>
    <row r="18" spans="1:60" x14ac:dyDescent="0.25">
      <c r="A18" s="1">
        <v>42494</v>
      </c>
      <c r="B18" s="2">
        <v>0.48256944444444444</v>
      </c>
      <c r="C18">
        <v>14.16</v>
      </c>
      <c r="D18">
        <v>8.4700000000000006</v>
      </c>
      <c r="E18">
        <v>749</v>
      </c>
      <c r="F18">
        <v>0.66</v>
      </c>
      <c r="G18">
        <v>-89</v>
      </c>
      <c r="H18">
        <v>94.1</v>
      </c>
      <c r="I18">
        <v>9.7799999999999994</v>
      </c>
      <c r="J18">
        <v>771</v>
      </c>
      <c r="K18">
        <v>104.13</v>
      </c>
      <c r="L18">
        <v>0.1036</v>
      </c>
      <c r="M18">
        <v>10.6</v>
      </c>
      <c r="N18">
        <v>60</v>
      </c>
      <c r="P18" s="1">
        <v>42501</v>
      </c>
      <c r="Q18" s="2">
        <v>0.54373842592592592</v>
      </c>
      <c r="R18">
        <v>20.72</v>
      </c>
      <c r="S18">
        <v>8.36</v>
      </c>
      <c r="T18">
        <v>791</v>
      </c>
      <c r="U18">
        <v>0.41</v>
      </c>
      <c r="V18">
        <v>0.74</v>
      </c>
      <c r="W18">
        <v>-84.8</v>
      </c>
      <c r="X18">
        <v>100</v>
      </c>
      <c r="Y18">
        <v>8.86</v>
      </c>
      <c r="Z18">
        <v>753</v>
      </c>
      <c r="AA18">
        <v>99.45</v>
      </c>
      <c r="AB18">
        <v>9.9400000000000002E-2</v>
      </c>
      <c r="AC18">
        <v>10.4</v>
      </c>
      <c r="AD18">
        <v>54</v>
      </c>
      <c r="AF18" s="1">
        <v>42508</v>
      </c>
      <c r="AG18" s="2">
        <v>0.68540509259259252</v>
      </c>
      <c r="AH18">
        <v>16.98</v>
      </c>
      <c r="AI18">
        <v>8.7100000000000009</v>
      </c>
      <c r="AJ18">
        <v>805</v>
      </c>
      <c r="AK18">
        <v>0.45</v>
      </c>
      <c r="AL18">
        <v>-102.9</v>
      </c>
      <c r="AM18">
        <v>114.6</v>
      </c>
      <c r="AN18">
        <v>10.95</v>
      </c>
      <c r="AO18">
        <v>753</v>
      </c>
      <c r="AP18">
        <v>118.6</v>
      </c>
      <c r="AQ18">
        <v>0.11799999999999999</v>
      </c>
      <c r="AR18">
        <v>9.8000000000000007</v>
      </c>
      <c r="AS18">
        <v>41</v>
      </c>
      <c r="AU18" s="1">
        <v>42515</v>
      </c>
      <c r="AV18" s="2">
        <v>0.53862268518518519</v>
      </c>
      <c r="AW18">
        <v>15.71</v>
      </c>
      <c r="AX18">
        <v>8.65</v>
      </c>
      <c r="AY18">
        <v>805</v>
      </c>
      <c r="AZ18">
        <v>0.9</v>
      </c>
      <c r="BA18">
        <v>-101.7</v>
      </c>
      <c r="BB18">
        <v>108.6</v>
      </c>
      <c r="BC18">
        <v>10.76</v>
      </c>
      <c r="BD18">
        <v>760</v>
      </c>
      <c r="BE18">
        <v>110.74</v>
      </c>
      <c r="BF18">
        <v>0.1106</v>
      </c>
      <c r="BG18">
        <v>10.1</v>
      </c>
      <c r="BH18">
        <v>48</v>
      </c>
    </row>
    <row r="19" spans="1:60" x14ac:dyDescent="0.25">
      <c r="A19" s="1">
        <v>42494</v>
      </c>
      <c r="B19" s="2">
        <v>0.4828587962962963</v>
      </c>
      <c r="C19">
        <v>14.17</v>
      </c>
      <c r="D19">
        <v>8.51</v>
      </c>
      <c r="E19">
        <v>750</v>
      </c>
      <c r="F19">
        <v>0.89</v>
      </c>
      <c r="G19">
        <v>-91.5</v>
      </c>
      <c r="H19">
        <v>94.4</v>
      </c>
      <c r="I19">
        <v>9.81</v>
      </c>
      <c r="J19">
        <v>771</v>
      </c>
      <c r="K19">
        <v>104.63</v>
      </c>
      <c r="L19">
        <v>0.105</v>
      </c>
      <c r="M19">
        <v>10.6</v>
      </c>
      <c r="N19">
        <v>60</v>
      </c>
      <c r="P19" s="1">
        <v>42501</v>
      </c>
      <c r="Q19" s="2">
        <v>0.54405092592592597</v>
      </c>
      <c r="R19">
        <v>20.65</v>
      </c>
      <c r="S19">
        <v>8.41</v>
      </c>
      <c r="T19">
        <v>792</v>
      </c>
      <c r="U19">
        <v>0.41</v>
      </c>
      <c r="V19">
        <v>0.9</v>
      </c>
      <c r="W19">
        <v>-87.7</v>
      </c>
      <c r="X19">
        <v>99.8</v>
      </c>
      <c r="Y19">
        <v>8.85</v>
      </c>
      <c r="Z19">
        <v>753</v>
      </c>
      <c r="AA19">
        <v>103.13</v>
      </c>
      <c r="AB19">
        <v>0.1042</v>
      </c>
      <c r="AC19">
        <v>10.3</v>
      </c>
      <c r="AD19">
        <v>52</v>
      </c>
      <c r="AF19" s="1">
        <v>42508</v>
      </c>
      <c r="AG19" s="2">
        <v>0.68562499999999993</v>
      </c>
      <c r="AH19">
        <v>16.98</v>
      </c>
      <c r="AI19">
        <v>8.73</v>
      </c>
      <c r="AJ19">
        <v>805</v>
      </c>
      <c r="AK19">
        <v>0.62</v>
      </c>
      <c r="AL19">
        <v>-103.8</v>
      </c>
      <c r="AM19">
        <v>114.9</v>
      </c>
      <c r="AN19">
        <v>10.97</v>
      </c>
      <c r="AO19">
        <v>753</v>
      </c>
      <c r="AP19">
        <v>128.71</v>
      </c>
      <c r="AQ19">
        <v>0.12920000000000001</v>
      </c>
      <c r="AR19">
        <v>9.9</v>
      </c>
      <c r="AS19">
        <v>41</v>
      </c>
      <c r="AU19" s="1">
        <v>42515</v>
      </c>
      <c r="AV19" s="2">
        <v>0.53887731481481482</v>
      </c>
      <c r="AW19">
        <v>15.71</v>
      </c>
      <c r="AX19">
        <v>8.67</v>
      </c>
      <c r="AY19">
        <v>805</v>
      </c>
      <c r="AZ19">
        <v>1.08</v>
      </c>
      <c r="BA19">
        <v>-102.6</v>
      </c>
      <c r="BB19">
        <v>107.7</v>
      </c>
      <c r="BC19">
        <v>10.67</v>
      </c>
      <c r="BD19">
        <v>760</v>
      </c>
      <c r="BE19">
        <v>129.51</v>
      </c>
      <c r="BF19">
        <v>0.129</v>
      </c>
      <c r="BG19">
        <v>10.199999999999999</v>
      </c>
      <c r="BH19">
        <v>48</v>
      </c>
    </row>
    <row r="20" spans="1:60" x14ac:dyDescent="0.25">
      <c r="A20" s="1">
        <v>42494</v>
      </c>
      <c r="B20" s="2">
        <v>0.48311342592592593</v>
      </c>
      <c r="C20">
        <v>14.14</v>
      </c>
      <c r="D20">
        <v>8.5500000000000007</v>
      </c>
      <c r="E20">
        <v>749</v>
      </c>
      <c r="F20">
        <v>1.07</v>
      </c>
      <c r="G20">
        <v>-93.2</v>
      </c>
      <c r="H20">
        <v>94.9</v>
      </c>
      <c r="I20">
        <v>9.8699999999999992</v>
      </c>
      <c r="J20">
        <v>771</v>
      </c>
      <c r="K20">
        <v>119.75</v>
      </c>
      <c r="L20">
        <v>0.18099999999999999</v>
      </c>
      <c r="M20">
        <v>10.6</v>
      </c>
      <c r="N20">
        <v>60</v>
      </c>
      <c r="P20" s="1">
        <v>42501</v>
      </c>
      <c r="Q20" s="2">
        <v>0.54425925925925933</v>
      </c>
      <c r="R20">
        <v>20.350000000000001</v>
      </c>
      <c r="S20">
        <v>8.43</v>
      </c>
      <c r="T20">
        <v>794</v>
      </c>
      <c r="U20">
        <v>0.41</v>
      </c>
      <c r="V20">
        <v>0.97</v>
      </c>
      <c r="W20">
        <v>-88.8</v>
      </c>
      <c r="X20">
        <v>98.5</v>
      </c>
      <c r="Y20">
        <v>8.7899999999999991</v>
      </c>
      <c r="Z20">
        <v>753</v>
      </c>
      <c r="AA20">
        <v>113.63</v>
      </c>
      <c r="AB20">
        <v>0.1135</v>
      </c>
      <c r="AC20">
        <v>10.3</v>
      </c>
      <c r="AD20">
        <v>52</v>
      </c>
      <c r="AF20" s="1">
        <v>42508</v>
      </c>
      <c r="AG20" s="2">
        <v>0.68582175925925926</v>
      </c>
      <c r="AH20">
        <v>16.98</v>
      </c>
      <c r="AI20">
        <v>8.73</v>
      </c>
      <c r="AJ20">
        <v>805</v>
      </c>
      <c r="AK20">
        <v>0.7</v>
      </c>
      <c r="AL20">
        <v>-104.1</v>
      </c>
      <c r="AM20">
        <v>114.8</v>
      </c>
      <c r="AN20">
        <v>10.97</v>
      </c>
      <c r="AO20">
        <v>753</v>
      </c>
      <c r="AP20">
        <v>137.03</v>
      </c>
      <c r="AQ20">
        <v>0.1366</v>
      </c>
      <c r="AR20">
        <v>9.8000000000000007</v>
      </c>
      <c r="AS20">
        <v>41</v>
      </c>
      <c r="AU20" s="1">
        <v>42515</v>
      </c>
      <c r="AV20" s="2">
        <v>0.53913194444444446</v>
      </c>
      <c r="AW20">
        <v>15.64</v>
      </c>
      <c r="AX20">
        <v>8.66</v>
      </c>
      <c r="AY20">
        <v>805</v>
      </c>
      <c r="AZ20">
        <v>1.34</v>
      </c>
      <c r="BA20">
        <v>-102</v>
      </c>
      <c r="BB20">
        <v>104.5</v>
      </c>
      <c r="BC20">
        <v>10.37</v>
      </c>
      <c r="BD20">
        <v>760</v>
      </c>
      <c r="BE20">
        <v>214.13</v>
      </c>
      <c r="BF20">
        <v>0.16500000000000001</v>
      </c>
      <c r="BG20">
        <v>10.1</v>
      </c>
      <c r="BH20">
        <v>48</v>
      </c>
    </row>
    <row r="21" spans="1:60" x14ac:dyDescent="0.25">
      <c r="A21" s="1">
        <v>42494</v>
      </c>
      <c r="B21" s="2">
        <v>0.48357638888888888</v>
      </c>
      <c r="C21">
        <v>14.17</v>
      </c>
      <c r="D21">
        <v>8.59</v>
      </c>
      <c r="E21">
        <v>752</v>
      </c>
      <c r="F21">
        <v>1.01</v>
      </c>
      <c r="G21">
        <v>-95.4</v>
      </c>
      <c r="H21">
        <v>93.3</v>
      </c>
      <c r="I21">
        <v>9.6999999999999993</v>
      </c>
      <c r="J21">
        <v>771</v>
      </c>
      <c r="K21">
        <v>115.79</v>
      </c>
      <c r="L21">
        <v>0.11459999999999999</v>
      </c>
      <c r="M21">
        <v>10.5</v>
      </c>
      <c r="N21">
        <v>60</v>
      </c>
      <c r="P21" s="1">
        <v>42501</v>
      </c>
      <c r="Q21" s="2">
        <v>0.54450231481481481</v>
      </c>
      <c r="R21">
        <v>19.940000000000001</v>
      </c>
      <c r="S21">
        <v>8.42</v>
      </c>
      <c r="T21">
        <v>797</v>
      </c>
      <c r="U21">
        <v>0.41</v>
      </c>
      <c r="V21">
        <v>1.1599999999999999</v>
      </c>
      <c r="W21">
        <v>-87.7</v>
      </c>
      <c r="X21">
        <v>95.4</v>
      </c>
      <c r="Y21">
        <v>8.58</v>
      </c>
      <c r="Z21">
        <v>753</v>
      </c>
      <c r="AA21">
        <v>126.82</v>
      </c>
      <c r="AB21">
        <v>0.1273</v>
      </c>
      <c r="AC21">
        <v>10.3</v>
      </c>
      <c r="AD21">
        <v>54</v>
      </c>
      <c r="AF21" s="1">
        <v>42508</v>
      </c>
      <c r="AG21" s="2">
        <v>0.68620370370370365</v>
      </c>
      <c r="AH21">
        <v>16.989999999999998</v>
      </c>
      <c r="AI21">
        <v>8.75</v>
      </c>
      <c r="AJ21">
        <v>805</v>
      </c>
      <c r="AK21">
        <v>0.8</v>
      </c>
      <c r="AL21">
        <v>-105.1</v>
      </c>
      <c r="AM21">
        <v>114.8</v>
      </c>
      <c r="AN21">
        <v>10.97</v>
      </c>
      <c r="AO21">
        <v>753</v>
      </c>
      <c r="AP21">
        <v>137.77000000000001</v>
      </c>
      <c r="AQ21">
        <v>0.1353</v>
      </c>
      <c r="AR21">
        <v>9.8000000000000007</v>
      </c>
      <c r="AS21">
        <v>41</v>
      </c>
      <c r="AU21" s="1">
        <v>42515</v>
      </c>
      <c r="AV21" s="2">
        <v>0.53943287037037035</v>
      </c>
      <c r="AW21">
        <v>15.61</v>
      </c>
      <c r="AX21">
        <v>8.5399999999999991</v>
      </c>
      <c r="AY21">
        <v>806</v>
      </c>
      <c r="AZ21">
        <v>1.49</v>
      </c>
      <c r="BA21">
        <v>-95.7</v>
      </c>
      <c r="BB21">
        <v>96.5</v>
      </c>
      <c r="BC21">
        <v>9.58</v>
      </c>
      <c r="BD21">
        <v>760</v>
      </c>
      <c r="BE21">
        <v>46.3</v>
      </c>
      <c r="BG21">
        <v>10.1</v>
      </c>
      <c r="BH21">
        <v>50</v>
      </c>
    </row>
    <row r="22" spans="1:60" x14ac:dyDescent="0.25">
      <c r="A22" s="1">
        <v>42494</v>
      </c>
      <c r="B22" s="2">
        <v>0.48381944444444441</v>
      </c>
      <c r="C22">
        <v>14.17</v>
      </c>
      <c r="D22">
        <v>8.6</v>
      </c>
      <c r="E22">
        <v>750</v>
      </c>
      <c r="F22">
        <v>0.79</v>
      </c>
      <c r="G22">
        <v>-95.8</v>
      </c>
      <c r="H22">
        <v>94.3</v>
      </c>
      <c r="I22">
        <v>9.8000000000000007</v>
      </c>
      <c r="J22">
        <v>771</v>
      </c>
      <c r="K22">
        <v>107.5</v>
      </c>
      <c r="L22">
        <v>0.1066</v>
      </c>
      <c r="M22">
        <v>10.5</v>
      </c>
      <c r="N22">
        <v>58</v>
      </c>
      <c r="P22" s="1">
        <v>42501</v>
      </c>
      <c r="Q22" s="2">
        <v>0.5451273148148148</v>
      </c>
      <c r="R22">
        <v>19.850000000000001</v>
      </c>
      <c r="S22">
        <v>8.4600000000000009</v>
      </c>
      <c r="T22">
        <v>798</v>
      </c>
      <c r="U22">
        <v>0.41</v>
      </c>
      <c r="V22">
        <v>1.39</v>
      </c>
      <c r="W22">
        <v>-90</v>
      </c>
      <c r="X22">
        <v>90</v>
      </c>
      <c r="Y22">
        <v>8.11</v>
      </c>
      <c r="Z22">
        <v>753</v>
      </c>
      <c r="AA22">
        <v>28.4</v>
      </c>
      <c r="AC22">
        <v>10.3</v>
      </c>
      <c r="AD22">
        <v>52</v>
      </c>
      <c r="AF22" s="1">
        <v>42508</v>
      </c>
      <c r="AG22" s="2">
        <v>0.68648148148148147</v>
      </c>
      <c r="AH22">
        <v>16.989999999999998</v>
      </c>
      <c r="AI22">
        <v>8.77</v>
      </c>
      <c r="AJ22">
        <v>808</v>
      </c>
      <c r="AK22">
        <v>0.97</v>
      </c>
      <c r="AL22">
        <v>-106</v>
      </c>
      <c r="AM22">
        <v>115</v>
      </c>
      <c r="AN22">
        <v>10.99</v>
      </c>
      <c r="AO22">
        <v>753</v>
      </c>
      <c r="AP22">
        <v>139.46</v>
      </c>
      <c r="AQ22">
        <v>0.13830000000000001</v>
      </c>
      <c r="AR22">
        <v>9.8000000000000007</v>
      </c>
      <c r="AS22">
        <v>41</v>
      </c>
      <c r="AU22" s="1">
        <v>42515</v>
      </c>
      <c r="AV22" s="2">
        <v>0.54010416666666672</v>
      </c>
      <c r="AW22">
        <v>15.61</v>
      </c>
      <c r="AX22">
        <v>8.69</v>
      </c>
      <c r="AY22">
        <v>805</v>
      </c>
      <c r="AZ22">
        <v>1.26</v>
      </c>
      <c r="BA22">
        <v>-103.8</v>
      </c>
      <c r="BB22">
        <v>102.1</v>
      </c>
      <c r="BC22">
        <v>10.14</v>
      </c>
      <c r="BD22">
        <v>760</v>
      </c>
      <c r="BE22">
        <v>150.49</v>
      </c>
      <c r="BF22">
        <v>0.1484</v>
      </c>
      <c r="BG22">
        <v>10.1</v>
      </c>
      <c r="BH22">
        <v>48</v>
      </c>
    </row>
    <row r="23" spans="1:60" x14ac:dyDescent="0.25">
      <c r="A23" s="1">
        <v>42494</v>
      </c>
      <c r="B23" s="2">
        <v>0.48395833333333332</v>
      </c>
      <c r="C23">
        <v>14.22</v>
      </c>
      <c r="D23">
        <v>8.58</v>
      </c>
      <c r="E23">
        <v>750</v>
      </c>
      <c r="F23">
        <v>0.53</v>
      </c>
      <c r="G23">
        <v>-94.9</v>
      </c>
      <c r="H23">
        <v>94.7</v>
      </c>
      <c r="I23">
        <v>9.83</v>
      </c>
      <c r="J23">
        <v>771</v>
      </c>
      <c r="K23">
        <v>104.24</v>
      </c>
      <c r="L23">
        <v>0.1023</v>
      </c>
      <c r="M23">
        <v>10.5</v>
      </c>
      <c r="N23">
        <v>58</v>
      </c>
      <c r="P23" s="1">
        <v>42501</v>
      </c>
      <c r="Q23" s="2">
        <v>0.54552083333333334</v>
      </c>
      <c r="R23">
        <v>19.829999999999998</v>
      </c>
      <c r="S23">
        <v>8.4700000000000006</v>
      </c>
      <c r="T23">
        <v>798</v>
      </c>
      <c r="U23">
        <v>0.41</v>
      </c>
      <c r="V23">
        <v>1.44</v>
      </c>
      <c r="W23">
        <v>-90.9</v>
      </c>
      <c r="X23">
        <v>84.2</v>
      </c>
      <c r="Y23">
        <v>7.59</v>
      </c>
      <c r="Z23">
        <v>753</v>
      </c>
      <c r="AA23">
        <v>1.1299999999999999</v>
      </c>
      <c r="AC23">
        <v>10.3</v>
      </c>
      <c r="AD23">
        <v>52</v>
      </c>
      <c r="AF23" s="1">
        <v>42508</v>
      </c>
      <c r="AG23" s="2">
        <v>0.68670138888888888</v>
      </c>
      <c r="AH23">
        <v>17</v>
      </c>
      <c r="AI23">
        <v>8.7799999999999994</v>
      </c>
      <c r="AJ23">
        <v>805</v>
      </c>
      <c r="AK23">
        <v>1.06</v>
      </c>
      <c r="AL23">
        <v>-106.7</v>
      </c>
      <c r="AM23">
        <v>114.7</v>
      </c>
      <c r="AN23">
        <v>10.95</v>
      </c>
      <c r="AO23">
        <v>753</v>
      </c>
      <c r="AP23">
        <v>130.38999999999999</v>
      </c>
      <c r="AQ23">
        <v>0.1265</v>
      </c>
      <c r="AR23">
        <v>9.8000000000000007</v>
      </c>
      <c r="AS23">
        <v>41</v>
      </c>
      <c r="AU23" s="1">
        <v>42515</v>
      </c>
      <c r="AV23" s="2">
        <v>0.54026620370370371</v>
      </c>
      <c r="AW23">
        <v>15.62</v>
      </c>
      <c r="AX23">
        <v>8.7100000000000009</v>
      </c>
      <c r="AY23">
        <v>805</v>
      </c>
      <c r="AZ23">
        <v>1.08</v>
      </c>
      <c r="BA23">
        <v>-104.6</v>
      </c>
      <c r="BB23">
        <v>101.9</v>
      </c>
      <c r="BC23">
        <v>10.119999999999999</v>
      </c>
      <c r="BD23">
        <v>760</v>
      </c>
      <c r="BE23">
        <v>138.57</v>
      </c>
      <c r="BF23">
        <v>0.13439999999999999</v>
      </c>
      <c r="BG23">
        <v>10.1</v>
      </c>
      <c r="BH23">
        <v>48</v>
      </c>
    </row>
    <row r="24" spans="1:60" x14ac:dyDescent="0.25">
      <c r="A24" s="1">
        <v>42494</v>
      </c>
      <c r="B24" s="2">
        <v>0.48408564814814814</v>
      </c>
      <c r="C24">
        <v>14.22</v>
      </c>
      <c r="D24">
        <v>8.56</v>
      </c>
      <c r="E24">
        <v>750</v>
      </c>
      <c r="F24">
        <v>0.35</v>
      </c>
      <c r="G24">
        <v>-94.2</v>
      </c>
      <c r="H24">
        <v>94.9</v>
      </c>
      <c r="I24">
        <v>9.86</v>
      </c>
      <c r="J24">
        <v>771</v>
      </c>
      <c r="K24">
        <v>95.97</v>
      </c>
      <c r="L24">
        <v>9.4500000000000001E-2</v>
      </c>
      <c r="M24">
        <v>10.5</v>
      </c>
      <c r="N24">
        <v>58</v>
      </c>
      <c r="P24" s="1">
        <v>42501</v>
      </c>
      <c r="Q24" s="2">
        <v>0.54631944444444447</v>
      </c>
      <c r="R24">
        <v>19.850000000000001</v>
      </c>
      <c r="S24">
        <v>8.49</v>
      </c>
      <c r="T24">
        <v>799</v>
      </c>
      <c r="U24">
        <v>0.41</v>
      </c>
      <c r="V24">
        <v>1.33</v>
      </c>
      <c r="W24">
        <v>-92</v>
      </c>
      <c r="X24">
        <v>89.9</v>
      </c>
      <c r="Y24">
        <v>8.1</v>
      </c>
      <c r="Z24">
        <v>753</v>
      </c>
      <c r="AA24">
        <v>336.34</v>
      </c>
      <c r="AC24">
        <v>10.3</v>
      </c>
      <c r="AD24">
        <v>52</v>
      </c>
      <c r="AF24" s="1">
        <v>42508</v>
      </c>
      <c r="AG24" s="2">
        <v>0.68690972222222213</v>
      </c>
      <c r="AH24">
        <v>16.989999999999998</v>
      </c>
      <c r="AI24">
        <v>8.8000000000000007</v>
      </c>
      <c r="AJ24">
        <v>805</v>
      </c>
      <c r="AK24">
        <v>1.1299999999999999</v>
      </c>
      <c r="AL24">
        <v>-107.5</v>
      </c>
      <c r="AM24">
        <v>114.9</v>
      </c>
      <c r="AN24">
        <v>10.97</v>
      </c>
      <c r="AO24">
        <v>753</v>
      </c>
      <c r="AP24">
        <v>143.49</v>
      </c>
      <c r="AQ24">
        <v>0.1416</v>
      </c>
      <c r="AR24">
        <v>9.6999999999999993</v>
      </c>
      <c r="AS24">
        <v>41</v>
      </c>
      <c r="AU24" s="1">
        <v>42515</v>
      </c>
      <c r="AV24" s="2">
        <v>0.54069444444444448</v>
      </c>
      <c r="AW24">
        <v>15.68</v>
      </c>
      <c r="AX24">
        <v>8.73</v>
      </c>
      <c r="AY24">
        <v>805</v>
      </c>
      <c r="AZ24">
        <v>0.97</v>
      </c>
      <c r="BA24">
        <v>-105.8</v>
      </c>
      <c r="BB24">
        <v>106.5</v>
      </c>
      <c r="BC24">
        <v>10.55</v>
      </c>
      <c r="BD24">
        <v>760</v>
      </c>
      <c r="BE24">
        <v>118.13</v>
      </c>
      <c r="BF24">
        <v>0.11609999999999999</v>
      </c>
      <c r="BG24">
        <v>10.1</v>
      </c>
      <c r="BH24">
        <v>48</v>
      </c>
    </row>
    <row r="25" spans="1:60" x14ac:dyDescent="0.25">
      <c r="A25" s="1">
        <v>42494</v>
      </c>
      <c r="B25" s="2">
        <v>0.48438657407407404</v>
      </c>
      <c r="C25">
        <v>14.26</v>
      </c>
      <c r="D25">
        <v>8.51</v>
      </c>
      <c r="E25">
        <v>750</v>
      </c>
      <c r="F25">
        <v>0.11</v>
      </c>
      <c r="G25">
        <v>-91.5</v>
      </c>
      <c r="H25">
        <v>94.5</v>
      </c>
      <c r="I25">
        <v>9.81</v>
      </c>
      <c r="J25">
        <v>771</v>
      </c>
      <c r="K25">
        <v>66.69</v>
      </c>
      <c r="L25">
        <v>6.6600000000000006E-2</v>
      </c>
      <c r="M25">
        <v>10.5</v>
      </c>
      <c r="N25">
        <v>58</v>
      </c>
      <c r="P25" s="1">
        <v>42501</v>
      </c>
      <c r="Q25" s="2">
        <v>0.54684027777777777</v>
      </c>
      <c r="R25">
        <v>19.87</v>
      </c>
      <c r="S25">
        <v>8.51</v>
      </c>
      <c r="T25">
        <v>797</v>
      </c>
      <c r="U25">
        <v>0.41</v>
      </c>
      <c r="V25">
        <v>1.18</v>
      </c>
      <c r="W25">
        <v>-92.7</v>
      </c>
      <c r="X25">
        <v>90.9</v>
      </c>
      <c r="Y25">
        <v>8.19</v>
      </c>
      <c r="Z25">
        <v>753</v>
      </c>
      <c r="AA25">
        <v>143.53</v>
      </c>
      <c r="AB25">
        <v>0.14080000000000001</v>
      </c>
      <c r="AC25">
        <v>10.199999999999999</v>
      </c>
      <c r="AD25">
        <v>52</v>
      </c>
      <c r="AF25" s="1">
        <v>42508</v>
      </c>
      <c r="AG25" s="2">
        <v>0.68717592592592591</v>
      </c>
      <c r="AH25">
        <v>17</v>
      </c>
      <c r="AI25">
        <v>8.81</v>
      </c>
      <c r="AJ25">
        <v>805</v>
      </c>
      <c r="AK25">
        <v>1.21</v>
      </c>
      <c r="AL25">
        <v>-108.3</v>
      </c>
      <c r="AM25">
        <v>114.7</v>
      </c>
      <c r="AN25">
        <v>10.96</v>
      </c>
      <c r="AO25">
        <v>753</v>
      </c>
      <c r="AP25">
        <v>144.88</v>
      </c>
      <c r="AQ25">
        <v>0.14280000000000001</v>
      </c>
      <c r="AR25">
        <v>9.6999999999999993</v>
      </c>
      <c r="AS25">
        <v>41</v>
      </c>
      <c r="AU25" s="1">
        <v>42515</v>
      </c>
      <c r="AV25" s="2">
        <v>0.54097222222222219</v>
      </c>
      <c r="AW25">
        <v>15.78</v>
      </c>
      <c r="AX25">
        <v>8.73</v>
      </c>
      <c r="AY25">
        <v>805</v>
      </c>
      <c r="AZ25">
        <v>0.8</v>
      </c>
      <c r="BA25">
        <v>-106.1</v>
      </c>
      <c r="BB25">
        <v>108.6</v>
      </c>
      <c r="BC25">
        <v>10.74</v>
      </c>
      <c r="BD25">
        <v>760</v>
      </c>
      <c r="BE25">
        <v>107.89</v>
      </c>
      <c r="BF25">
        <v>0.10879999999999999</v>
      </c>
      <c r="BG25">
        <v>10.1</v>
      </c>
      <c r="BH25">
        <v>48</v>
      </c>
    </row>
    <row r="26" spans="1:60" x14ac:dyDescent="0.25">
      <c r="A26" s="1">
        <v>42494</v>
      </c>
      <c r="B26" s="2">
        <v>0.48451388888888891</v>
      </c>
      <c r="C26">
        <v>14.27</v>
      </c>
      <c r="D26">
        <v>8.51</v>
      </c>
      <c r="E26">
        <v>750</v>
      </c>
      <c r="F26">
        <v>0.01</v>
      </c>
      <c r="G26">
        <v>-91.4</v>
      </c>
      <c r="H26">
        <v>94.8</v>
      </c>
      <c r="I26">
        <v>9.83</v>
      </c>
      <c r="J26">
        <v>771</v>
      </c>
      <c r="K26">
        <v>65.03</v>
      </c>
      <c r="L26">
        <v>6.6600000000000006E-2</v>
      </c>
      <c r="M26">
        <v>10.5</v>
      </c>
      <c r="N26">
        <v>58</v>
      </c>
      <c r="P26" s="1">
        <v>42501</v>
      </c>
      <c r="Q26" s="2">
        <v>0.5470949074074074</v>
      </c>
      <c r="R26">
        <v>20.29</v>
      </c>
      <c r="S26">
        <v>8.57</v>
      </c>
      <c r="T26">
        <v>794</v>
      </c>
      <c r="U26">
        <v>0.41</v>
      </c>
      <c r="V26">
        <v>0.95</v>
      </c>
      <c r="W26">
        <v>-96.1</v>
      </c>
      <c r="X26">
        <v>93.8</v>
      </c>
      <c r="Y26">
        <v>8.3800000000000008</v>
      </c>
      <c r="Z26">
        <v>753</v>
      </c>
      <c r="AA26">
        <v>128.24</v>
      </c>
      <c r="AB26">
        <v>0.129</v>
      </c>
      <c r="AC26">
        <v>10.199999999999999</v>
      </c>
      <c r="AD26">
        <v>50</v>
      </c>
      <c r="AF26" s="1">
        <v>42508</v>
      </c>
      <c r="AG26" s="2">
        <v>0.68744212962962958</v>
      </c>
      <c r="AH26">
        <v>17</v>
      </c>
      <c r="AI26">
        <v>8.83</v>
      </c>
      <c r="AJ26">
        <v>805</v>
      </c>
      <c r="AK26">
        <v>1.31</v>
      </c>
      <c r="AL26">
        <v>-109.2</v>
      </c>
      <c r="AM26">
        <v>114.3</v>
      </c>
      <c r="AN26">
        <v>10.91</v>
      </c>
      <c r="AO26">
        <v>753</v>
      </c>
      <c r="AP26">
        <v>140.36000000000001</v>
      </c>
      <c r="AQ26">
        <v>0.13880000000000001</v>
      </c>
      <c r="AR26">
        <v>9.6999999999999993</v>
      </c>
      <c r="AS26">
        <v>39</v>
      </c>
      <c r="AU26" s="1">
        <v>42515</v>
      </c>
      <c r="AV26" s="2">
        <v>0.54120370370370374</v>
      </c>
      <c r="AW26">
        <v>15.82</v>
      </c>
      <c r="AX26">
        <v>8.73</v>
      </c>
      <c r="AY26">
        <v>805</v>
      </c>
      <c r="AZ26">
        <v>0.59</v>
      </c>
      <c r="BA26">
        <v>-105.9</v>
      </c>
      <c r="BB26">
        <v>109.3</v>
      </c>
      <c r="BC26">
        <v>10.8</v>
      </c>
      <c r="BD26">
        <v>760</v>
      </c>
      <c r="BE26">
        <v>104.64</v>
      </c>
      <c r="BF26">
        <v>0.1037</v>
      </c>
      <c r="BG26">
        <v>10.1</v>
      </c>
      <c r="BH26">
        <v>48</v>
      </c>
    </row>
    <row r="27" spans="1:60" x14ac:dyDescent="0.25">
      <c r="P27" s="1">
        <v>42501</v>
      </c>
      <c r="Q27" s="2">
        <v>0.5473958333333333</v>
      </c>
      <c r="R27">
        <v>20.61</v>
      </c>
      <c r="S27">
        <v>8.57</v>
      </c>
      <c r="T27">
        <v>792</v>
      </c>
      <c r="U27">
        <v>0.41</v>
      </c>
      <c r="V27">
        <v>0.77</v>
      </c>
      <c r="W27">
        <v>-96.5</v>
      </c>
      <c r="X27">
        <v>97.3</v>
      </c>
      <c r="Y27">
        <v>8.64</v>
      </c>
      <c r="Z27">
        <v>753</v>
      </c>
      <c r="AA27">
        <v>111.81</v>
      </c>
      <c r="AB27">
        <v>0.1105</v>
      </c>
      <c r="AC27">
        <v>10.199999999999999</v>
      </c>
      <c r="AD27">
        <v>50</v>
      </c>
      <c r="AF27" s="1">
        <v>42508</v>
      </c>
      <c r="AG27" s="2">
        <v>0.68795138888888896</v>
      </c>
      <c r="AH27">
        <v>16.989999999999998</v>
      </c>
      <c r="AI27">
        <v>8.86</v>
      </c>
      <c r="AJ27">
        <v>806</v>
      </c>
      <c r="AK27">
        <v>1.37</v>
      </c>
      <c r="AL27">
        <v>-111.2</v>
      </c>
      <c r="AM27">
        <v>114.6</v>
      </c>
      <c r="AN27">
        <v>10.94</v>
      </c>
      <c r="AO27">
        <v>753</v>
      </c>
      <c r="AP27">
        <v>411.49</v>
      </c>
      <c r="AR27">
        <v>9.6999999999999993</v>
      </c>
      <c r="AS27">
        <v>39</v>
      </c>
      <c r="AU27" s="1">
        <v>42515</v>
      </c>
      <c r="AV27" s="2">
        <v>0.54141203703703711</v>
      </c>
      <c r="AW27">
        <v>15.82</v>
      </c>
      <c r="AX27">
        <v>8.7200000000000006</v>
      </c>
      <c r="AY27">
        <v>807</v>
      </c>
      <c r="AZ27">
        <v>0.38</v>
      </c>
      <c r="BA27">
        <v>-105.2</v>
      </c>
      <c r="BB27">
        <v>109.3</v>
      </c>
      <c r="BC27">
        <v>10.8</v>
      </c>
      <c r="BD27">
        <v>760</v>
      </c>
      <c r="BE27">
        <v>102.75</v>
      </c>
      <c r="BF27">
        <v>0.1026</v>
      </c>
      <c r="BG27">
        <v>10.1</v>
      </c>
      <c r="BH27">
        <v>48</v>
      </c>
    </row>
    <row r="28" spans="1:60" x14ac:dyDescent="0.25">
      <c r="C28">
        <f>AVERAGE(C14:C26)</f>
        <v>14.208461538461538</v>
      </c>
      <c r="D28">
        <f>AVERAGE(D14:D26)</f>
        <v>8.5007692307692313</v>
      </c>
      <c r="E28">
        <f>AVERAGE(E14:E26)</f>
        <v>749.46153846153845</v>
      </c>
      <c r="L28">
        <f>AVERAGE(L14:L26)</f>
        <v>0.10206153846153848</v>
      </c>
      <c r="P28" s="1">
        <v>42501</v>
      </c>
      <c r="Q28" s="2">
        <v>0.54761574074074071</v>
      </c>
      <c r="R28">
        <v>20.64</v>
      </c>
      <c r="S28">
        <v>8.56</v>
      </c>
      <c r="T28">
        <v>793</v>
      </c>
      <c r="U28">
        <v>0.41</v>
      </c>
      <c r="V28">
        <v>0.62</v>
      </c>
      <c r="W28">
        <v>-95.7</v>
      </c>
      <c r="X28">
        <v>98.9</v>
      </c>
      <c r="Y28">
        <v>8.77</v>
      </c>
      <c r="Z28">
        <v>753</v>
      </c>
      <c r="AA28">
        <v>102.1</v>
      </c>
      <c r="AB28">
        <v>0.1011</v>
      </c>
      <c r="AC28">
        <v>10.199999999999999</v>
      </c>
      <c r="AD28">
        <v>50</v>
      </c>
      <c r="AF28" s="1">
        <v>42508</v>
      </c>
      <c r="AG28" s="2">
        <v>0.68833333333333335</v>
      </c>
      <c r="AH28">
        <v>16.989999999999998</v>
      </c>
      <c r="AI28">
        <v>8.8800000000000008</v>
      </c>
      <c r="AJ28">
        <v>806</v>
      </c>
      <c r="AK28">
        <v>1.44</v>
      </c>
      <c r="AL28">
        <v>-111.9</v>
      </c>
      <c r="AM28">
        <v>114.2</v>
      </c>
      <c r="AN28">
        <v>10.91</v>
      </c>
      <c r="AO28">
        <v>753</v>
      </c>
      <c r="AP28">
        <v>13.71</v>
      </c>
      <c r="AR28">
        <v>9.6999999999999993</v>
      </c>
      <c r="AS28">
        <v>39</v>
      </c>
      <c r="AU28" s="1">
        <v>42515</v>
      </c>
      <c r="AV28" s="2">
        <v>0.54153935185185187</v>
      </c>
      <c r="AW28">
        <v>15.84</v>
      </c>
      <c r="AX28">
        <v>8.7100000000000009</v>
      </c>
      <c r="AY28">
        <v>807</v>
      </c>
      <c r="AZ28">
        <v>0.21</v>
      </c>
      <c r="BA28">
        <v>-104.8</v>
      </c>
      <c r="BB28">
        <v>109.6</v>
      </c>
      <c r="BC28">
        <v>10.83</v>
      </c>
      <c r="BD28">
        <v>760</v>
      </c>
      <c r="BE28">
        <v>101.9</v>
      </c>
      <c r="BF28">
        <v>0.1004</v>
      </c>
      <c r="BG28">
        <v>10.1</v>
      </c>
      <c r="BH28">
        <v>48</v>
      </c>
    </row>
    <row r="29" spans="1:60" x14ac:dyDescent="0.25">
      <c r="P29" s="1">
        <v>42501</v>
      </c>
      <c r="Q29" s="2">
        <v>0.54787037037037034</v>
      </c>
      <c r="R29">
        <v>20.84</v>
      </c>
      <c r="S29">
        <v>8.5299999999999994</v>
      </c>
      <c r="T29">
        <v>792</v>
      </c>
      <c r="U29">
        <v>0.41</v>
      </c>
      <c r="V29">
        <v>0.44</v>
      </c>
      <c r="W29">
        <v>-94.2</v>
      </c>
      <c r="X29">
        <v>99.7</v>
      </c>
      <c r="Y29">
        <v>8.81</v>
      </c>
      <c r="Z29">
        <v>753</v>
      </c>
      <c r="AA29">
        <v>97.67</v>
      </c>
      <c r="AB29">
        <v>9.7000000000000003E-2</v>
      </c>
      <c r="AC29">
        <v>10.199999999999999</v>
      </c>
      <c r="AD29">
        <v>50</v>
      </c>
      <c r="AF29" s="1">
        <v>42508</v>
      </c>
      <c r="AG29" s="2">
        <v>0.68928240740740743</v>
      </c>
      <c r="AH29">
        <v>16.989999999999998</v>
      </c>
      <c r="AI29">
        <v>8.8800000000000008</v>
      </c>
      <c r="AJ29">
        <v>806</v>
      </c>
      <c r="AK29">
        <v>1.22</v>
      </c>
      <c r="AL29">
        <v>-112</v>
      </c>
      <c r="AM29">
        <v>114.2</v>
      </c>
      <c r="AN29">
        <v>10.91</v>
      </c>
      <c r="AO29">
        <v>753</v>
      </c>
      <c r="AP29">
        <v>138.35</v>
      </c>
      <c r="AQ29">
        <v>0.1358</v>
      </c>
      <c r="AR29">
        <v>9.6999999999999993</v>
      </c>
      <c r="AS29">
        <v>39</v>
      </c>
      <c r="AU29" s="1">
        <v>42515</v>
      </c>
      <c r="AV29" s="2">
        <v>0.54173611111111108</v>
      </c>
      <c r="AW29">
        <v>15.83</v>
      </c>
      <c r="AX29">
        <v>8.69</v>
      </c>
      <c r="AY29">
        <v>805</v>
      </c>
      <c r="AZ29">
        <v>0</v>
      </c>
      <c r="BA29">
        <v>-104.1</v>
      </c>
      <c r="BB29">
        <v>109.6</v>
      </c>
      <c r="BC29">
        <v>10.83</v>
      </c>
      <c r="BD29">
        <v>760</v>
      </c>
      <c r="BE29">
        <v>92.15</v>
      </c>
      <c r="BF29">
        <v>9.1600000000000001E-2</v>
      </c>
      <c r="BG29">
        <v>10.1</v>
      </c>
      <c r="BH29">
        <v>48</v>
      </c>
    </row>
    <row r="30" spans="1:60" x14ac:dyDescent="0.25">
      <c r="P30" s="1">
        <v>42501</v>
      </c>
      <c r="Q30" s="2">
        <v>0.54802083333333329</v>
      </c>
      <c r="R30">
        <v>20.88</v>
      </c>
      <c r="S30">
        <v>8.51</v>
      </c>
      <c r="T30">
        <v>792</v>
      </c>
      <c r="U30">
        <v>0.41</v>
      </c>
      <c r="V30">
        <v>0.32</v>
      </c>
      <c r="W30">
        <v>-93</v>
      </c>
      <c r="X30">
        <v>99.7</v>
      </c>
      <c r="Y30">
        <v>8.8000000000000007</v>
      </c>
      <c r="Z30">
        <v>753</v>
      </c>
      <c r="AA30">
        <v>92.3</v>
      </c>
      <c r="AB30">
        <v>9.1600000000000001E-2</v>
      </c>
      <c r="AC30">
        <v>10.199999999999999</v>
      </c>
      <c r="AD30">
        <v>50</v>
      </c>
      <c r="AF30" s="1">
        <v>42508</v>
      </c>
      <c r="AG30" s="2">
        <v>0.68980324074074073</v>
      </c>
      <c r="AH30">
        <v>17</v>
      </c>
      <c r="AI30">
        <v>8.8800000000000008</v>
      </c>
      <c r="AJ30">
        <v>806</v>
      </c>
      <c r="AK30">
        <v>0.99</v>
      </c>
      <c r="AL30">
        <v>-112.2</v>
      </c>
      <c r="AM30">
        <v>114.5</v>
      </c>
      <c r="AN30">
        <v>10.94</v>
      </c>
      <c r="AO30">
        <v>753</v>
      </c>
      <c r="AP30">
        <v>129.74</v>
      </c>
      <c r="AQ30">
        <v>0.12740000000000001</v>
      </c>
      <c r="AR30">
        <v>9.6999999999999993</v>
      </c>
      <c r="AS30">
        <v>37</v>
      </c>
    </row>
    <row r="31" spans="1:60" x14ac:dyDescent="0.25">
      <c r="P31" s="1">
        <v>42501</v>
      </c>
      <c r="Q31" s="2">
        <v>0.54829861111111111</v>
      </c>
      <c r="R31">
        <v>20.91</v>
      </c>
      <c r="S31">
        <v>8.4600000000000009</v>
      </c>
      <c r="T31">
        <v>792</v>
      </c>
      <c r="U31">
        <v>0.41</v>
      </c>
      <c r="V31">
        <v>0.17</v>
      </c>
      <c r="W31">
        <v>-90.3</v>
      </c>
      <c r="X31">
        <v>100.5</v>
      </c>
      <c r="Y31">
        <v>8.8699999999999992</v>
      </c>
      <c r="Z31">
        <v>753</v>
      </c>
      <c r="AA31">
        <v>83.3</v>
      </c>
      <c r="AB31">
        <v>8.3500000000000005E-2</v>
      </c>
      <c r="AC31">
        <v>10.199999999999999</v>
      </c>
      <c r="AD31">
        <v>50</v>
      </c>
      <c r="AF31" s="1">
        <v>42508</v>
      </c>
      <c r="AG31" s="2">
        <v>0.68997685185185187</v>
      </c>
      <c r="AH31">
        <v>17</v>
      </c>
      <c r="AI31">
        <v>8.86</v>
      </c>
      <c r="AJ31">
        <v>809</v>
      </c>
      <c r="AK31">
        <v>0.78</v>
      </c>
      <c r="AL31">
        <v>-111</v>
      </c>
      <c r="AM31">
        <v>114.6</v>
      </c>
      <c r="AN31">
        <v>10.95</v>
      </c>
      <c r="AO31">
        <v>753</v>
      </c>
      <c r="AP31">
        <v>130.31</v>
      </c>
      <c r="AQ31">
        <v>0.12859999999999999</v>
      </c>
      <c r="AR31">
        <v>9.6999999999999993</v>
      </c>
      <c r="AS31">
        <v>37</v>
      </c>
      <c r="AW31">
        <f t="shared" ref="AW31:AX31" si="0">AVERAGE(AW14:AW29)</f>
        <v>15.746250000000002</v>
      </c>
      <c r="AX31">
        <f t="shared" si="0"/>
        <v>8.6750000000000007</v>
      </c>
      <c r="AY31">
        <f>AVERAGE(AY14:AY29)</f>
        <v>805.3125</v>
      </c>
      <c r="BF31">
        <f>AVERAGE(BF14:BF29)</f>
        <v>0.11383333333333333</v>
      </c>
    </row>
    <row r="32" spans="1:60" x14ac:dyDescent="0.25">
      <c r="P32" s="1">
        <v>42501</v>
      </c>
      <c r="Q32" s="2">
        <v>0.54864583333333339</v>
      </c>
      <c r="R32">
        <v>20.91</v>
      </c>
      <c r="S32">
        <v>8.42</v>
      </c>
      <c r="T32">
        <v>792</v>
      </c>
      <c r="U32">
        <v>0.41</v>
      </c>
      <c r="V32">
        <v>-0.01</v>
      </c>
      <c r="W32">
        <v>-88.1</v>
      </c>
      <c r="X32">
        <v>100.4</v>
      </c>
      <c r="Y32">
        <v>8.86</v>
      </c>
      <c r="Z32">
        <v>753</v>
      </c>
      <c r="AA32">
        <v>84.12</v>
      </c>
      <c r="AB32">
        <v>8.43E-2</v>
      </c>
      <c r="AC32">
        <v>10.199999999999999</v>
      </c>
      <c r="AD32">
        <v>50</v>
      </c>
      <c r="AF32" s="1">
        <v>42508</v>
      </c>
      <c r="AG32" s="2">
        <v>0.69017361111111108</v>
      </c>
      <c r="AH32">
        <v>17.010000000000002</v>
      </c>
      <c r="AI32">
        <v>8.84</v>
      </c>
      <c r="AJ32">
        <v>806</v>
      </c>
      <c r="AK32">
        <v>0.67</v>
      </c>
      <c r="AL32">
        <v>-110.1</v>
      </c>
      <c r="AM32">
        <v>114.5</v>
      </c>
      <c r="AN32">
        <v>10.94</v>
      </c>
      <c r="AO32">
        <v>753</v>
      </c>
      <c r="AP32">
        <v>128.36000000000001</v>
      </c>
      <c r="AQ32">
        <v>0.1265</v>
      </c>
      <c r="AR32">
        <v>9.6999999999999993</v>
      </c>
      <c r="AS32">
        <v>37</v>
      </c>
    </row>
    <row r="33" spans="18:45" x14ac:dyDescent="0.25">
      <c r="AF33" s="1">
        <v>42508</v>
      </c>
      <c r="AG33" s="2">
        <v>0.69041666666666668</v>
      </c>
      <c r="AH33">
        <v>17.010000000000002</v>
      </c>
      <c r="AI33">
        <v>8.82</v>
      </c>
      <c r="AJ33">
        <v>806</v>
      </c>
      <c r="AK33">
        <v>0.5</v>
      </c>
      <c r="AL33">
        <v>-108.8</v>
      </c>
      <c r="AM33">
        <v>114.7</v>
      </c>
      <c r="AN33">
        <v>10.95</v>
      </c>
      <c r="AO33">
        <v>753</v>
      </c>
      <c r="AP33">
        <v>131.22999999999999</v>
      </c>
      <c r="AQ33">
        <v>0.1308</v>
      </c>
      <c r="AR33">
        <v>9.6999999999999993</v>
      </c>
      <c r="AS33">
        <v>37</v>
      </c>
    </row>
    <row r="34" spans="18:45" x14ac:dyDescent="0.25">
      <c r="R34">
        <f t="shared" ref="R34:S34" si="1">AVERAGE(R14:R32)</f>
        <v>20.510526315789473</v>
      </c>
      <c r="S34">
        <f t="shared" si="1"/>
        <v>8.4247368421052613</v>
      </c>
      <c r="T34">
        <f>AVERAGE(T14:T32)</f>
        <v>793.57894736842104</v>
      </c>
      <c r="U34">
        <f>AVERAGE(U14:U32)</f>
        <v>0.41000000000000009</v>
      </c>
      <c r="AB34">
        <f>AVERAGE(AB14:AB32)</f>
        <v>0.10219374999999999</v>
      </c>
      <c r="AF34" s="1">
        <v>42508</v>
      </c>
      <c r="AG34" s="2">
        <v>0.69061342592592589</v>
      </c>
      <c r="AH34">
        <v>17.010000000000002</v>
      </c>
      <c r="AI34">
        <v>8.8000000000000007</v>
      </c>
      <c r="AJ34">
        <v>806</v>
      </c>
      <c r="AK34">
        <v>0.37</v>
      </c>
      <c r="AL34">
        <v>-107.7</v>
      </c>
      <c r="AM34">
        <v>114.4</v>
      </c>
      <c r="AN34">
        <v>10.92</v>
      </c>
      <c r="AO34">
        <v>753</v>
      </c>
      <c r="AP34">
        <v>125.89</v>
      </c>
      <c r="AQ34">
        <v>0.1241</v>
      </c>
      <c r="AR34">
        <v>9.6999999999999993</v>
      </c>
      <c r="AS34">
        <v>37</v>
      </c>
    </row>
    <row r="35" spans="18:45" x14ac:dyDescent="0.25">
      <c r="AF35" s="1">
        <v>42508</v>
      </c>
      <c r="AG35" s="2">
        <v>0.69076388888888884</v>
      </c>
      <c r="AH35">
        <v>17</v>
      </c>
      <c r="AI35">
        <v>8.7799999999999994</v>
      </c>
      <c r="AJ35">
        <v>806</v>
      </c>
      <c r="AK35">
        <v>0.21</v>
      </c>
      <c r="AL35">
        <v>-106.8</v>
      </c>
      <c r="AM35">
        <v>114.7</v>
      </c>
      <c r="AN35">
        <v>10.95</v>
      </c>
      <c r="AO35">
        <v>753</v>
      </c>
      <c r="AP35">
        <v>131.34</v>
      </c>
      <c r="AQ35">
        <v>0.1288</v>
      </c>
      <c r="AR35">
        <v>9.6999999999999993</v>
      </c>
      <c r="AS35">
        <v>37</v>
      </c>
    </row>
    <row r="36" spans="18:45" x14ac:dyDescent="0.25">
      <c r="AF36" s="1">
        <v>42508</v>
      </c>
      <c r="AG36" s="2">
        <v>0.69096064814814817</v>
      </c>
      <c r="AH36">
        <v>16.989999999999998</v>
      </c>
      <c r="AI36">
        <v>8.76</v>
      </c>
      <c r="AJ36">
        <v>807</v>
      </c>
      <c r="AK36">
        <v>0.04</v>
      </c>
      <c r="AL36">
        <v>-105.5</v>
      </c>
      <c r="AM36">
        <v>114.6</v>
      </c>
      <c r="AN36">
        <v>10.95</v>
      </c>
      <c r="AO36">
        <v>753</v>
      </c>
      <c r="AP36">
        <v>126.92</v>
      </c>
      <c r="AQ36">
        <v>0.1241</v>
      </c>
      <c r="AR36">
        <v>9.6999999999999993</v>
      </c>
      <c r="AS36">
        <v>37</v>
      </c>
    </row>
    <row r="38" spans="18:45" x14ac:dyDescent="0.25">
      <c r="AH38">
        <f t="shared" ref="AH38:AI38" si="2">AVERAGE(AH14:AH36)</f>
        <v>16.990434782608698</v>
      </c>
      <c r="AI38">
        <f t="shared" si="2"/>
        <v>8.784782608695652</v>
      </c>
      <c r="AJ38">
        <f>AVERAGE(AJ14:AJ36)</f>
        <v>806.04347826086962</v>
      </c>
      <c r="AQ38">
        <f>AVERAGE(AQ14:AQ36)</f>
        <v>0.12995714285714285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39"/>
  <sheetViews>
    <sheetView workbookViewId="0">
      <selection activeCell="H1" sqref="H1:J5"/>
    </sheetView>
  </sheetViews>
  <sheetFormatPr defaultRowHeight="15" x14ac:dyDescent="0.25"/>
  <cols>
    <col min="1" max="1" width="34.125" bestFit="1" customWidth="1"/>
    <col min="2" max="2" width="10.125" bestFit="1" customWidth="1"/>
    <col min="3" max="3" width="6" customWidth="1"/>
    <col min="4" max="4" width="6.375" customWidth="1"/>
    <col min="5" max="5" width="7.75" bestFit="1" customWidth="1"/>
    <col min="6" max="6" width="5" bestFit="1" customWidth="1"/>
    <col min="7" max="7" width="7.25" bestFit="1" customWidth="1"/>
    <col min="8" max="8" width="8" bestFit="1" customWidth="1"/>
    <col min="9" max="10" width="6.125" bestFit="1" customWidth="1"/>
    <col min="11" max="11" width="6.75" bestFit="1" customWidth="1"/>
    <col min="12" max="12" width="8" bestFit="1" customWidth="1"/>
    <col min="13" max="13" width="8" customWidth="1"/>
    <col min="14" max="14" width="5.625" bestFit="1" customWidth="1"/>
    <col min="15" max="15" width="6" bestFit="1" customWidth="1"/>
    <col min="17" max="17" width="34.375" bestFit="1" customWidth="1"/>
    <col min="18" max="18" width="10.125" bestFit="1" customWidth="1"/>
    <col min="19" max="19" width="6" bestFit="1" customWidth="1"/>
    <col min="20" max="20" width="6.625" customWidth="1"/>
    <col min="21" max="21" width="7.75" bestFit="1" customWidth="1"/>
    <col min="22" max="22" width="5.75" bestFit="1" customWidth="1"/>
    <col min="23" max="23" width="7.25" bestFit="1" customWidth="1"/>
    <col min="24" max="24" width="8" bestFit="1" customWidth="1"/>
    <col min="25" max="26" width="6.125" bestFit="1" customWidth="1"/>
    <col min="27" max="27" width="6.75" bestFit="1" customWidth="1"/>
    <col min="28" max="28" width="8" bestFit="1" customWidth="1"/>
    <col min="29" max="29" width="7" bestFit="1" customWidth="1"/>
    <col min="30" max="30" width="5.625" bestFit="1" customWidth="1"/>
    <col min="31" max="31" width="6" bestFit="1" customWidth="1"/>
    <col min="33" max="33" width="34.375" bestFit="1" customWidth="1"/>
    <col min="34" max="34" width="10.125" bestFit="1" customWidth="1"/>
    <col min="35" max="35" width="6" bestFit="1" customWidth="1"/>
    <col min="36" max="36" width="6.625" customWidth="1"/>
    <col min="37" max="37" width="7.75" bestFit="1" customWidth="1"/>
    <col min="38" max="38" width="5" bestFit="1" customWidth="1"/>
    <col min="39" max="39" width="7.25" bestFit="1" customWidth="1"/>
    <col min="40" max="40" width="8" bestFit="1" customWidth="1"/>
    <col min="41" max="42" width="6.125" bestFit="1" customWidth="1"/>
    <col min="43" max="43" width="6.75" bestFit="1" customWidth="1"/>
    <col min="44" max="44" width="8" bestFit="1" customWidth="1"/>
    <col min="45" max="45" width="7" bestFit="1" customWidth="1"/>
    <col min="46" max="46" width="5.625" bestFit="1" customWidth="1"/>
    <col min="47" max="47" width="6" bestFit="1" customWidth="1"/>
    <col min="49" max="49" width="34.375" bestFit="1" customWidth="1"/>
    <col min="50" max="50" width="10.125" bestFit="1" customWidth="1"/>
    <col min="51" max="51" width="6" customWidth="1"/>
    <col min="52" max="52" width="5.625" customWidth="1"/>
    <col min="53" max="53" width="7.75" customWidth="1"/>
    <col min="54" max="54" width="5" customWidth="1"/>
    <col min="55" max="55" width="7.25" customWidth="1"/>
    <col min="56" max="56" width="8" customWidth="1"/>
    <col min="57" max="58" width="6.125" customWidth="1"/>
    <col min="59" max="59" width="6.75" customWidth="1"/>
    <col min="60" max="61" width="7" customWidth="1"/>
    <col min="62" max="62" width="5.625" customWidth="1"/>
    <col min="63" max="63" width="6" customWidth="1"/>
  </cols>
  <sheetData>
    <row r="1" spans="1:63" x14ac:dyDescent="0.25">
      <c r="A1" t="s">
        <v>0</v>
      </c>
      <c r="B1" t="s">
        <v>66</v>
      </c>
      <c r="E1" t="s">
        <v>106</v>
      </c>
      <c r="H1" t="s">
        <v>123</v>
      </c>
      <c r="Q1" t="s">
        <v>0</v>
      </c>
      <c r="R1" t="s">
        <v>66</v>
      </c>
      <c r="U1" t="s">
        <v>106</v>
      </c>
      <c r="X1" t="s">
        <v>123</v>
      </c>
      <c r="AG1" t="s">
        <v>0</v>
      </c>
      <c r="AH1" t="s">
        <v>66</v>
      </c>
      <c r="AK1" t="s">
        <v>106</v>
      </c>
      <c r="AN1" t="s">
        <v>123</v>
      </c>
      <c r="AW1" t="s">
        <v>0</v>
      </c>
      <c r="AX1" t="s">
        <v>66</v>
      </c>
      <c r="BA1" t="s">
        <v>106</v>
      </c>
      <c r="BE1" t="s">
        <v>123</v>
      </c>
    </row>
    <row r="2" spans="1:63" x14ac:dyDescent="0.25">
      <c r="A2" t="s">
        <v>1</v>
      </c>
      <c r="E2" t="s">
        <v>12</v>
      </c>
      <c r="F2">
        <v>8.7919999999999998</v>
      </c>
      <c r="I2" t="s">
        <v>124</v>
      </c>
      <c r="J2" t="s">
        <v>125</v>
      </c>
      <c r="Q2" t="s">
        <v>1</v>
      </c>
      <c r="U2" t="s">
        <v>12</v>
      </c>
      <c r="V2">
        <v>9.4060000000000006</v>
      </c>
      <c r="Y2" t="s">
        <v>124</v>
      </c>
      <c r="Z2" t="s">
        <v>125</v>
      </c>
      <c r="AG2" t="s">
        <v>1</v>
      </c>
      <c r="AK2" t="s">
        <v>12</v>
      </c>
      <c r="AL2">
        <v>9.6120000000000001</v>
      </c>
      <c r="AO2" t="s">
        <v>124</v>
      </c>
      <c r="AP2" t="s">
        <v>125</v>
      </c>
      <c r="AW2" t="s">
        <v>1</v>
      </c>
      <c r="BA2" t="s">
        <v>12</v>
      </c>
      <c r="BB2">
        <v>9.6780000000000008</v>
      </c>
      <c r="BF2" t="s">
        <v>124</v>
      </c>
      <c r="BG2" t="s">
        <v>125</v>
      </c>
    </row>
    <row r="3" spans="1:63" x14ac:dyDescent="0.25">
      <c r="A3" t="s">
        <v>88</v>
      </c>
      <c r="E3" t="s">
        <v>58</v>
      </c>
      <c r="F3">
        <v>22.7</v>
      </c>
      <c r="H3" t="s">
        <v>12</v>
      </c>
      <c r="J3">
        <v>6.9939999999999998</v>
      </c>
      <c r="Q3" t="s">
        <v>94</v>
      </c>
      <c r="U3" t="s">
        <v>58</v>
      </c>
      <c r="V3">
        <v>19.899999999999999</v>
      </c>
      <c r="X3" t="s">
        <v>12</v>
      </c>
      <c r="Z3">
        <v>7</v>
      </c>
      <c r="AG3" t="s">
        <v>100</v>
      </c>
      <c r="AK3" t="s">
        <v>58</v>
      </c>
      <c r="AL3">
        <v>24</v>
      </c>
      <c r="AN3" t="s">
        <v>12</v>
      </c>
      <c r="AP3">
        <v>7.1</v>
      </c>
      <c r="AW3" t="s">
        <v>107</v>
      </c>
      <c r="BA3" t="s">
        <v>58</v>
      </c>
      <c r="BB3">
        <v>20.5</v>
      </c>
      <c r="BE3" t="s">
        <v>12</v>
      </c>
      <c r="BF3">
        <v>7.18</v>
      </c>
      <c r="BG3">
        <v>7.13</v>
      </c>
    </row>
    <row r="4" spans="1:63" x14ac:dyDescent="0.25">
      <c r="A4" t="s">
        <v>89</v>
      </c>
      <c r="H4" t="s">
        <v>12</v>
      </c>
      <c r="J4">
        <v>10.035</v>
      </c>
      <c r="Q4" t="s">
        <v>95</v>
      </c>
      <c r="X4" t="s">
        <v>12</v>
      </c>
      <c r="Z4">
        <v>10</v>
      </c>
      <c r="AG4" t="s">
        <v>101</v>
      </c>
      <c r="AN4" t="s">
        <v>12</v>
      </c>
      <c r="AP4">
        <v>10.07</v>
      </c>
      <c r="AW4" t="s">
        <v>108</v>
      </c>
      <c r="BE4" t="s">
        <v>12</v>
      </c>
      <c r="BF4">
        <v>10.07</v>
      </c>
      <c r="BG4">
        <v>10.07</v>
      </c>
    </row>
    <row r="5" spans="1:63" x14ac:dyDescent="0.25">
      <c r="A5" t="s">
        <v>90</v>
      </c>
      <c r="H5" t="s">
        <v>211</v>
      </c>
      <c r="I5">
        <v>50</v>
      </c>
      <c r="Q5" t="s">
        <v>96</v>
      </c>
      <c r="X5" t="s">
        <v>211</v>
      </c>
      <c r="Y5">
        <v>25</v>
      </c>
      <c r="AG5" t="s">
        <v>102</v>
      </c>
      <c r="AN5" t="s">
        <v>211</v>
      </c>
      <c r="AO5">
        <v>25</v>
      </c>
      <c r="AW5" t="s">
        <v>109</v>
      </c>
      <c r="BE5" t="s">
        <v>211</v>
      </c>
      <c r="BF5" t="s">
        <v>214</v>
      </c>
    </row>
    <row r="6" spans="1:63" x14ac:dyDescent="0.25">
      <c r="A6" t="s">
        <v>91</v>
      </c>
      <c r="Q6" t="s">
        <v>97</v>
      </c>
      <c r="AG6" t="s">
        <v>103</v>
      </c>
      <c r="AW6" t="s">
        <v>110</v>
      </c>
    </row>
    <row r="7" spans="1:63" x14ac:dyDescent="0.25">
      <c r="A7" t="s">
        <v>92</v>
      </c>
      <c r="Q7" t="s">
        <v>98</v>
      </c>
      <c r="AG7" t="s">
        <v>104</v>
      </c>
      <c r="AW7" t="s">
        <v>111</v>
      </c>
    </row>
    <row r="8" spans="1:63" x14ac:dyDescent="0.25">
      <c r="A8" t="s">
        <v>93</v>
      </c>
      <c r="Q8" t="s">
        <v>99</v>
      </c>
      <c r="AG8" t="s">
        <v>105</v>
      </c>
      <c r="AW8" t="s">
        <v>112</v>
      </c>
    </row>
    <row r="9" spans="1:63" x14ac:dyDescent="0.25">
      <c r="A9" t="s">
        <v>8</v>
      </c>
      <c r="Q9" t="s">
        <v>8</v>
      </c>
      <c r="AG9" t="s">
        <v>8</v>
      </c>
      <c r="AW9" t="s">
        <v>8</v>
      </c>
    </row>
    <row r="11" spans="1:63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74</v>
      </c>
      <c r="G11" t="s">
        <v>65</v>
      </c>
      <c r="H11" t="s">
        <v>16</v>
      </c>
      <c r="I11" t="s">
        <v>17</v>
      </c>
      <c r="J11" t="s">
        <v>17</v>
      </c>
      <c r="K11" t="s">
        <v>41</v>
      </c>
      <c r="L11" t="s">
        <v>18</v>
      </c>
      <c r="M11" s="12" t="s">
        <v>18</v>
      </c>
      <c r="N11" t="s">
        <v>19</v>
      </c>
      <c r="O11" t="s">
        <v>19</v>
      </c>
      <c r="Q11" t="s">
        <v>9</v>
      </c>
      <c r="R11" t="s">
        <v>10</v>
      </c>
      <c r="S11" t="s">
        <v>11</v>
      </c>
      <c r="T11" t="s">
        <v>12</v>
      </c>
      <c r="U11" t="s">
        <v>13</v>
      </c>
      <c r="V11" t="s">
        <v>74</v>
      </c>
      <c r="W11" t="s">
        <v>65</v>
      </c>
      <c r="X11" t="s">
        <v>16</v>
      </c>
      <c r="Y11" t="s">
        <v>17</v>
      </c>
      <c r="Z11" t="s">
        <v>17</v>
      </c>
      <c r="AA11" t="s">
        <v>41</v>
      </c>
      <c r="AB11" t="s">
        <v>18</v>
      </c>
      <c r="AC11" t="s">
        <v>18</v>
      </c>
      <c r="AD11" t="s">
        <v>19</v>
      </c>
      <c r="AE11" t="s">
        <v>19</v>
      </c>
      <c r="AG11" t="s">
        <v>9</v>
      </c>
      <c r="AH11" t="s">
        <v>10</v>
      </c>
      <c r="AI11" t="s">
        <v>11</v>
      </c>
      <c r="AJ11" t="s">
        <v>12</v>
      </c>
      <c r="AK11" t="s">
        <v>13</v>
      </c>
      <c r="AL11" t="s">
        <v>74</v>
      </c>
      <c r="AM11" t="s">
        <v>65</v>
      </c>
      <c r="AN11" t="s">
        <v>16</v>
      </c>
      <c r="AO11" t="s">
        <v>17</v>
      </c>
      <c r="AP11" t="s">
        <v>17</v>
      </c>
      <c r="AQ11" t="s">
        <v>41</v>
      </c>
      <c r="AR11" t="s">
        <v>18</v>
      </c>
      <c r="AS11" t="s">
        <v>18</v>
      </c>
      <c r="AT11" t="s">
        <v>19</v>
      </c>
      <c r="AU11" t="s">
        <v>19</v>
      </c>
      <c r="AW11" t="s">
        <v>9</v>
      </c>
      <c r="AX11" t="s">
        <v>10</v>
      </c>
      <c r="AY11" t="s">
        <v>11</v>
      </c>
      <c r="AZ11" t="s">
        <v>12</v>
      </c>
      <c r="BA11" t="s">
        <v>13</v>
      </c>
      <c r="BB11" t="s">
        <v>74</v>
      </c>
      <c r="BC11" t="s">
        <v>65</v>
      </c>
      <c r="BD11" t="s">
        <v>16</v>
      </c>
      <c r="BE11" t="s">
        <v>17</v>
      </c>
      <c r="BF11" t="s">
        <v>17</v>
      </c>
      <c r="BG11" t="s">
        <v>41</v>
      </c>
      <c r="BH11" t="s">
        <v>18</v>
      </c>
      <c r="BI11" t="s">
        <v>18</v>
      </c>
      <c r="BJ11" t="s">
        <v>19</v>
      </c>
      <c r="BK11" t="s">
        <v>19</v>
      </c>
    </row>
    <row r="12" spans="1:63" x14ac:dyDescent="0.25">
      <c r="A12" t="s">
        <v>20</v>
      </c>
      <c r="B12" t="s">
        <v>21</v>
      </c>
      <c r="C12" t="s">
        <v>42</v>
      </c>
      <c r="D12" t="s">
        <v>23</v>
      </c>
      <c r="E12" t="s">
        <v>43</v>
      </c>
      <c r="F12" t="s">
        <v>75</v>
      </c>
      <c r="G12" t="s">
        <v>25</v>
      </c>
      <c r="H12" t="s">
        <v>27</v>
      </c>
      <c r="I12" t="s">
        <v>28</v>
      </c>
      <c r="J12" t="s">
        <v>45</v>
      </c>
      <c r="K12" t="s">
        <v>46</v>
      </c>
      <c r="L12" t="s">
        <v>47</v>
      </c>
      <c r="M12" s="12" t="s">
        <v>30</v>
      </c>
      <c r="N12" t="s">
        <v>30</v>
      </c>
      <c r="O12" t="s">
        <v>48</v>
      </c>
      <c r="Q12" t="s">
        <v>20</v>
      </c>
      <c r="R12" t="s">
        <v>21</v>
      </c>
      <c r="S12" t="s">
        <v>42</v>
      </c>
      <c r="T12" t="s">
        <v>23</v>
      </c>
      <c r="U12" t="s">
        <v>43</v>
      </c>
      <c r="V12" t="s">
        <v>75</v>
      </c>
      <c r="W12" t="s">
        <v>25</v>
      </c>
      <c r="X12" t="s">
        <v>27</v>
      </c>
      <c r="Y12" t="s">
        <v>28</v>
      </c>
      <c r="Z12" t="s">
        <v>45</v>
      </c>
      <c r="AA12" t="s">
        <v>46</v>
      </c>
      <c r="AB12" t="s">
        <v>47</v>
      </c>
      <c r="AC12" t="s">
        <v>30</v>
      </c>
      <c r="AD12" t="s">
        <v>30</v>
      </c>
      <c r="AE12" t="s">
        <v>48</v>
      </c>
      <c r="AG12" t="s">
        <v>20</v>
      </c>
      <c r="AH12" t="s">
        <v>21</v>
      </c>
      <c r="AI12" t="s">
        <v>42</v>
      </c>
      <c r="AJ12" t="s">
        <v>23</v>
      </c>
      <c r="AK12" t="s">
        <v>43</v>
      </c>
      <c r="AL12" t="s">
        <v>75</v>
      </c>
      <c r="AM12" t="s">
        <v>25</v>
      </c>
      <c r="AN12" t="s">
        <v>27</v>
      </c>
      <c r="AO12" t="s">
        <v>28</v>
      </c>
      <c r="AP12" t="s">
        <v>45</v>
      </c>
      <c r="AQ12" t="s">
        <v>46</v>
      </c>
      <c r="AR12" t="s">
        <v>47</v>
      </c>
      <c r="AS12" t="s">
        <v>30</v>
      </c>
      <c r="AT12" t="s">
        <v>30</v>
      </c>
      <c r="AU12" t="s">
        <v>48</v>
      </c>
      <c r="AW12" t="s">
        <v>20</v>
      </c>
      <c r="AX12" t="s">
        <v>21</v>
      </c>
      <c r="AY12" t="s">
        <v>42</v>
      </c>
      <c r="AZ12" t="s">
        <v>23</v>
      </c>
      <c r="BA12" t="s">
        <v>43</v>
      </c>
      <c r="BB12" t="s">
        <v>75</v>
      </c>
      <c r="BC12" t="s">
        <v>25</v>
      </c>
      <c r="BD12" t="s">
        <v>27</v>
      </c>
      <c r="BE12" t="s">
        <v>28</v>
      </c>
      <c r="BF12" t="s">
        <v>45</v>
      </c>
      <c r="BG12" t="s">
        <v>46</v>
      </c>
      <c r="BH12" t="s">
        <v>47</v>
      </c>
      <c r="BI12" t="s">
        <v>30</v>
      </c>
      <c r="BJ12" t="s">
        <v>30</v>
      </c>
      <c r="BK12" t="s">
        <v>48</v>
      </c>
    </row>
    <row r="14" spans="1:63" x14ac:dyDescent="0.25">
      <c r="A14" s="1">
        <v>42522</v>
      </c>
      <c r="B14" s="2">
        <v>0.53001157407407407</v>
      </c>
      <c r="C14">
        <v>20.399999999999999</v>
      </c>
      <c r="D14">
        <v>8.77</v>
      </c>
      <c r="E14">
        <v>819</v>
      </c>
      <c r="F14">
        <v>0.43</v>
      </c>
      <c r="G14">
        <v>0.02</v>
      </c>
      <c r="H14">
        <v>-107.7</v>
      </c>
      <c r="I14">
        <v>110</v>
      </c>
      <c r="J14">
        <v>9.9</v>
      </c>
      <c r="K14">
        <v>760</v>
      </c>
      <c r="L14">
        <v>139.91999999999999</v>
      </c>
      <c r="M14" s="12">
        <f>L14*0.0009688</f>
        <v>0.135554496</v>
      </c>
      <c r="N14">
        <v>11.2</v>
      </c>
      <c r="O14">
        <v>77</v>
      </c>
      <c r="Q14" s="1">
        <v>42536</v>
      </c>
      <c r="R14" s="2">
        <v>0.60681712962962964</v>
      </c>
      <c r="S14">
        <v>15.15</v>
      </c>
      <c r="T14">
        <v>9.01</v>
      </c>
      <c r="U14">
        <v>2</v>
      </c>
      <c r="V14">
        <v>-0.01</v>
      </c>
      <c r="W14">
        <v>-0.01</v>
      </c>
      <c r="X14">
        <v>-112.3</v>
      </c>
      <c r="Y14">
        <v>100.1</v>
      </c>
      <c r="Z14">
        <v>9.9</v>
      </c>
      <c r="AA14">
        <v>748</v>
      </c>
      <c r="AB14">
        <v>0.55000000000000004</v>
      </c>
      <c r="AC14">
        <v>3.8E-3</v>
      </c>
      <c r="AD14">
        <v>9.9</v>
      </c>
      <c r="AE14">
        <v>43</v>
      </c>
      <c r="AG14" s="1">
        <v>42544</v>
      </c>
      <c r="AH14" s="2">
        <v>0.59870370370370374</v>
      </c>
      <c r="AI14">
        <v>21.1</v>
      </c>
      <c r="AJ14">
        <v>9.5399999999999991</v>
      </c>
      <c r="AK14">
        <v>655</v>
      </c>
      <c r="AL14">
        <v>0.34</v>
      </c>
      <c r="AM14">
        <v>-0.02</v>
      </c>
      <c r="AN14">
        <v>-143.69999999999999</v>
      </c>
      <c r="AO14">
        <v>158.9</v>
      </c>
      <c r="AP14">
        <v>14.11</v>
      </c>
      <c r="AQ14">
        <v>760</v>
      </c>
      <c r="AR14">
        <v>312.66000000000003</v>
      </c>
      <c r="AS14">
        <v>0.30299999999999999</v>
      </c>
      <c r="AT14">
        <v>11.8</v>
      </c>
      <c r="AU14">
        <v>93</v>
      </c>
      <c r="AW14" s="1">
        <v>42550</v>
      </c>
      <c r="AX14" s="2">
        <v>0.47309027777777773</v>
      </c>
      <c r="AY14">
        <v>19.66</v>
      </c>
      <c r="AZ14">
        <v>9.48</v>
      </c>
      <c r="BA14">
        <v>634</v>
      </c>
      <c r="BB14">
        <v>0.33</v>
      </c>
      <c r="BC14">
        <v>0.02</v>
      </c>
      <c r="BD14">
        <v>-142.4</v>
      </c>
      <c r="BE14">
        <v>131.30000000000001</v>
      </c>
      <c r="BF14">
        <v>11.95</v>
      </c>
      <c r="BG14">
        <v>757</v>
      </c>
      <c r="BH14">
        <v>484.86</v>
      </c>
      <c r="BI14">
        <v>0.47310000000000002</v>
      </c>
      <c r="BJ14">
        <v>11.3</v>
      </c>
      <c r="BK14">
        <v>79</v>
      </c>
    </row>
    <row r="15" spans="1:63" x14ac:dyDescent="0.25">
      <c r="A15" s="1">
        <v>42522</v>
      </c>
      <c r="B15" s="2">
        <v>0.53017361111111116</v>
      </c>
      <c r="C15">
        <v>20.399999999999999</v>
      </c>
      <c r="D15">
        <v>8.76</v>
      </c>
      <c r="E15">
        <v>819</v>
      </c>
      <c r="F15">
        <v>0.42</v>
      </c>
      <c r="G15">
        <v>0.2</v>
      </c>
      <c r="H15">
        <v>-107.2</v>
      </c>
      <c r="I15">
        <v>112.5</v>
      </c>
      <c r="J15">
        <v>10.130000000000001</v>
      </c>
      <c r="K15">
        <v>760</v>
      </c>
      <c r="L15">
        <v>151.47999999999999</v>
      </c>
      <c r="M15" s="12">
        <f t="shared" ref="M15:M33" si="0">L15*0.0009688</f>
        <v>0.146753824</v>
      </c>
      <c r="N15">
        <v>11.1</v>
      </c>
      <c r="O15">
        <v>77</v>
      </c>
      <c r="Q15" s="1">
        <v>42536</v>
      </c>
      <c r="R15" s="2">
        <v>0.60714120370370372</v>
      </c>
      <c r="S15">
        <v>19.77</v>
      </c>
      <c r="T15">
        <v>9.27</v>
      </c>
      <c r="U15">
        <v>748</v>
      </c>
      <c r="V15">
        <v>0.39</v>
      </c>
      <c r="W15">
        <v>0</v>
      </c>
      <c r="X15">
        <v>-128.80000000000001</v>
      </c>
      <c r="Y15">
        <v>178.6</v>
      </c>
      <c r="Z15">
        <v>16.010000000000002</v>
      </c>
      <c r="AA15">
        <v>748</v>
      </c>
      <c r="AB15">
        <v>322.11</v>
      </c>
      <c r="AC15">
        <v>0.31409999999999999</v>
      </c>
      <c r="AD15">
        <v>9.9</v>
      </c>
      <c r="AE15">
        <v>43</v>
      </c>
      <c r="AG15" s="1">
        <v>42544</v>
      </c>
      <c r="AH15" s="2">
        <v>0.59888888888888892</v>
      </c>
      <c r="AI15">
        <v>21.11</v>
      </c>
      <c r="AJ15">
        <v>9.5399999999999991</v>
      </c>
      <c r="AK15">
        <v>655</v>
      </c>
      <c r="AL15">
        <v>0.34</v>
      </c>
      <c r="AM15">
        <v>0.12</v>
      </c>
      <c r="AN15">
        <v>-143.5</v>
      </c>
      <c r="AO15">
        <v>159.5</v>
      </c>
      <c r="AP15">
        <v>14.16</v>
      </c>
      <c r="AQ15">
        <v>760</v>
      </c>
      <c r="AR15">
        <v>312.82</v>
      </c>
      <c r="AS15">
        <v>0.30399999999999999</v>
      </c>
      <c r="AT15">
        <v>11.8</v>
      </c>
      <c r="AU15">
        <v>93</v>
      </c>
      <c r="AW15" s="1">
        <v>42550</v>
      </c>
      <c r="AX15" s="2">
        <v>0.47327546296296297</v>
      </c>
      <c r="AY15">
        <v>19.7</v>
      </c>
      <c r="AZ15">
        <v>9.4700000000000006</v>
      </c>
      <c r="BA15">
        <v>633</v>
      </c>
      <c r="BB15">
        <v>0.32</v>
      </c>
      <c r="BC15">
        <v>0.14000000000000001</v>
      </c>
      <c r="BD15">
        <v>-142.1</v>
      </c>
      <c r="BE15">
        <v>132.69999999999999</v>
      </c>
      <c r="BF15">
        <v>12.06</v>
      </c>
      <c r="BG15">
        <v>757</v>
      </c>
      <c r="BH15">
        <v>481.32</v>
      </c>
      <c r="BI15">
        <v>0.46829999999999999</v>
      </c>
      <c r="BJ15">
        <v>11.3</v>
      </c>
      <c r="BK15">
        <v>79</v>
      </c>
    </row>
    <row r="16" spans="1:63" x14ac:dyDescent="0.25">
      <c r="A16" s="1">
        <v>42522</v>
      </c>
      <c r="B16" s="2">
        <v>0.53038194444444442</v>
      </c>
      <c r="C16">
        <v>20.39</v>
      </c>
      <c r="D16">
        <v>8.75</v>
      </c>
      <c r="E16">
        <v>819</v>
      </c>
      <c r="F16">
        <v>0.42</v>
      </c>
      <c r="G16">
        <v>0.45</v>
      </c>
      <c r="H16">
        <v>-106.5</v>
      </c>
      <c r="I16">
        <v>113.4</v>
      </c>
      <c r="J16">
        <v>10.199999999999999</v>
      </c>
      <c r="K16">
        <v>760</v>
      </c>
      <c r="L16">
        <v>159.88</v>
      </c>
      <c r="M16" s="12">
        <f t="shared" si="0"/>
        <v>0.154891744</v>
      </c>
      <c r="N16">
        <v>11.2</v>
      </c>
      <c r="O16">
        <v>75</v>
      </c>
      <c r="Q16" s="1">
        <v>42536</v>
      </c>
      <c r="R16" s="2">
        <v>0.6074074074074074</v>
      </c>
      <c r="S16">
        <v>19.89</v>
      </c>
      <c r="T16">
        <v>9.27</v>
      </c>
      <c r="U16">
        <v>748</v>
      </c>
      <c r="V16">
        <v>0.39</v>
      </c>
      <c r="W16">
        <v>0.16</v>
      </c>
      <c r="X16">
        <v>-128.80000000000001</v>
      </c>
      <c r="Y16">
        <v>193.5</v>
      </c>
      <c r="Z16">
        <v>17.3</v>
      </c>
      <c r="AA16">
        <v>748</v>
      </c>
      <c r="AB16">
        <v>322.05</v>
      </c>
      <c r="AC16">
        <v>0.31180000000000002</v>
      </c>
      <c r="AD16">
        <v>9.9</v>
      </c>
      <c r="AE16">
        <v>43</v>
      </c>
      <c r="AG16" s="1">
        <v>42544</v>
      </c>
      <c r="AH16" s="2">
        <v>0.59903935185185186</v>
      </c>
      <c r="AI16">
        <v>21.09</v>
      </c>
      <c r="AJ16">
        <v>9.5299999999999994</v>
      </c>
      <c r="AK16">
        <v>655</v>
      </c>
      <c r="AL16">
        <v>0.34</v>
      </c>
      <c r="AM16">
        <v>0.27</v>
      </c>
      <c r="AN16">
        <v>-143.4</v>
      </c>
      <c r="AO16">
        <v>158.9</v>
      </c>
      <c r="AP16">
        <v>14.11</v>
      </c>
      <c r="AQ16">
        <v>760</v>
      </c>
      <c r="AR16">
        <v>322</v>
      </c>
      <c r="AS16">
        <v>0.31509999999999999</v>
      </c>
      <c r="AT16">
        <v>11.8</v>
      </c>
      <c r="AU16">
        <v>93</v>
      </c>
      <c r="AW16" s="1">
        <v>42550</v>
      </c>
      <c r="AX16" s="2">
        <v>0.4734606481481482</v>
      </c>
      <c r="AY16">
        <v>19.71</v>
      </c>
      <c r="AZ16">
        <v>9.4499999999999993</v>
      </c>
      <c r="BA16">
        <v>633</v>
      </c>
      <c r="BB16">
        <v>0.32</v>
      </c>
      <c r="BC16">
        <v>0.28999999999999998</v>
      </c>
      <c r="BD16">
        <v>-141.1</v>
      </c>
      <c r="BE16">
        <v>132.69999999999999</v>
      </c>
      <c r="BF16">
        <v>12.06</v>
      </c>
      <c r="BG16">
        <v>757</v>
      </c>
      <c r="BH16">
        <v>490.59</v>
      </c>
      <c r="BI16">
        <v>0.47139999999999999</v>
      </c>
      <c r="BJ16">
        <v>11.3</v>
      </c>
      <c r="BK16">
        <v>79</v>
      </c>
    </row>
    <row r="17" spans="1:63" x14ac:dyDescent="0.25">
      <c r="A17" s="1">
        <v>42522</v>
      </c>
      <c r="B17" s="2">
        <v>0.5304861111111111</v>
      </c>
      <c r="C17">
        <v>20.329999999999998</v>
      </c>
      <c r="D17">
        <v>8.75</v>
      </c>
      <c r="E17">
        <v>819</v>
      </c>
      <c r="F17">
        <v>0.43</v>
      </c>
      <c r="G17">
        <v>0.64</v>
      </c>
      <c r="H17">
        <v>-106.2</v>
      </c>
      <c r="I17">
        <v>113.8</v>
      </c>
      <c r="J17">
        <v>10.25</v>
      </c>
      <c r="K17">
        <v>760</v>
      </c>
      <c r="L17">
        <v>168.95</v>
      </c>
      <c r="M17" s="12">
        <f t="shared" si="0"/>
        <v>0.16367876000000001</v>
      </c>
      <c r="N17">
        <v>11.1</v>
      </c>
      <c r="O17">
        <v>77</v>
      </c>
      <c r="Q17" s="1">
        <v>42536</v>
      </c>
      <c r="R17" s="2">
        <v>0.60767361111111107</v>
      </c>
      <c r="S17">
        <v>19.87</v>
      </c>
      <c r="T17">
        <v>9.27</v>
      </c>
      <c r="U17">
        <v>748</v>
      </c>
      <c r="V17">
        <v>0.39</v>
      </c>
      <c r="W17">
        <v>0.33</v>
      </c>
      <c r="X17">
        <v>-128.6</v>
      </c>
      <c r="Y17">
        <v>196.7</v>
      </c>
      <c r="Z17">
        <v>17.600000000000001</v>
      </c>
      <c r="AA17">
        <v>748</v>
      </c>
      <c r="AB17">
        <v>417.67</v>
      </c>
      <c r="AC17">
        <v>0.40139999999999998</v>
      </c>
      <c r="AD17">
        <v>9.9</v>
      </c>
      <c r="AE17">
        <v>43</v>
      </c>
      <c r="AG17" s="1">
        <v>42544</v>
      </c>
      <c r="AH17" s="2">
        <v>0.59921296296296289</v>
      </c>
      <c r="AI17">
        <v>21.07</v>
      </c>
      <c r="AJ17">
        <v>9.52</v>
      </c>
      <c r="AK17">
        <v>655</v>
      </c>
      <c r="AL17">
        <v>0.34</v>
      </c>
      <c r="AM17">
        <v>0.4</v>
      </c>
      <c r="AN17">
        <v>-142.69999999999999</v>
      </c>
      <c r="AO17">
        <v>159.69999999999999</v>
      </c>
      <c r="AP17">
        <v>14.19</v>
      </c>
      <c r="AQ17">
        <v>760</v>
      </c>
      <c r="AR17">
        <v>340.01</v>
      </c>
      <c r="AS17">
        <v>0.33110000000000001</v>
      </c>
      <c r="AT17">
        <v>11.8</v>
      </c>
      <c r="AU17">
        <v>93</v>
      </c>
      <c r="AW17" s="1">
        <v>42550</v>
      </c>
      <c r="AX17" s="2">
        <v>0.47363425925925928</v>
      </c>
      <c r="AY17">
        <v>19.71</v>
      </c>
      <c r="AZ17">
        <v>9.4499999999999993</v>
      </c>
      <c r="BA17">
        <v>633</v>
      </c>
      <c r="BB17">
        <v>0.32</v>
      </c>
      <c r="BC17">
        <v>0.44</v>
      </c>
      <c r="BD17">
        <v>-140.69999999999999</v>
      </c>
      <c r="BE17">
        <v>133.30000000000001</v>
      </c>
      <c r="BF17">
        <v>12.12</v>
      </c>
      <c r="BG17">
        <v>757</v>
      </c>
      <c r="BH17">
        <v>510.15</v>
      </c>
      <c r="BI17">
        <v>0.49909999999999999</v>
      </c>
      <c r="BJ17">
        <v>11.3</v>
      </c>
      <c r="BK17">
        <v>79</v>
      </c>
    </row>
    <row r="18" spans="1:63" x14ac:dyDescent="0.25">
      <c r="A18" s="1">
        <v>42522</v>
      </c>
      <c r="B18" s="2">
        <v>0.53063657407407405</v>
      </c>
      <c r="C18">
        <v>20.32</v>
      </c>
      <c r="D18">
        <v>8.74</v>
      </c>
      <c r="E18">
        <v>819</v>
      </c>
      <c r="F18">
        <v>0.43</v>
      </c>
      <c r="G18">
        <v>0.75</v>
      </c>
      <c r="H18">
        <v>-105.8</v>
      </c>
      <c r="I18">
        <v>113.6</v>
      </c>
      <c r="J18">
        <v>10.23</v>
      </c>
      <c r="K18">
        <v>760</v>
      </c>
      <c r="L18">
        <v>184.44</v>
      </c>
      <c r="M18" s="12">
        <f t="shared" si="0"/>
        <v>0.17868547200000001</v>
      </c>
      <c r="N18">
        <v>11.1</v>
      </c>
      <c r="O18">
        <v>77</v>
      </c>
      <c r="Q18" s="1">
        <v>42536</v>
      </c>
      <c r="R18" s="2">
        <v>0.60791666666666666</v>
      </c>
      <c r="S18">
        <v>19.88</v>
      </c>
      <c r="T18">
        <v>9.26</v>
      </c>
      <c r="U18">
        <v>748</v>
      </c>
      <c r="V18">
        <v>0.39</v>
      </c>
      <c r="W18">
        <v>0.51</v>
      </c>
      <c r="X18">
        <v>-128</v>
      </c>
      <c r="Y18">
        <v>195.6</v>
      </c>
      <c r="Z18">
        <v>17.5</v>
      </c>
      <c r="AA18">
        <v>748</v>
      </c>
      <c r="AB18">
        <v>352.58</v>
      </c>
      <c r="AC18">
        <v>0.34670000000000001</v>
      </c>
      <c r="AD18">
        <v>9.9</v>
      </c>
      <c r="AE18">
        <v>43</v>
      </c>
      <c r="AG18" s="1">
        <v>42544</v>
      </c>
      <c r="AH18" s="2">
        <v>0.59931712962962969</v>
      </c>
      <c r="AI18">
        <v>21.05</v>
      </c>
      <c r="AJ18">
        <v>9.51</v>
      </c>
      <c r="AK18">
        <v>655</v>
      </c>
      <c r="AL18">
        <v>0.34</v>
      </c>
      <c r="AM18">
        <v>0.52</v>
      </c>
      <c r="AN18">
        <v>-142</v>
      </c>
      <c r="AO18">
        <v>159.19999999999999</v>
      </c>
      <c r="AP18">
        <v>14.15</v>
      </c>
      <c r="AQ18">
        <v>760</v>
      </c>
      <c r="AR18">
        <v>360.51</v>
      </c>
      <c r="AS18">
        <v>0.35289999999999999</v>
      </c>
      <c r="AT18">
        <v>11.8</v>
      </c>
      <c r="AU18">
        <v>93</v>
      </c>
      <c r="AW18" s="1">
        <v>42550</v>
      </c>
      <c r="AX18" s="2">
        <v>0.47383101851851855</v>
      </c>
      <c r="AY18">
        <v>19.72</v>
      </c>
      <c r="AZ18">
        <v>9.43</v>
      </c>
      <c r="BA18">
        <v>633</v>
      </c>
      <c r="BB18">
        <v>0.32</v>
      </c>
      <c r="BC18">
        <v>0.59</v>
      </c>
      <c r="BD18">
        <v>-140.1</v>
      </c>
      <c r="BE18">
        <v>132.69999999999999</v>
      </c>
      <c r="BF18">
        <v>12.06</v>
      </c>
      <c r="BG18">
        <v>757</v>
      </c>
      <c r="BH18">
        <v>523.37</v>
      </c>
      <c r="BI18">
        <v>0.50519999999999998</v>
      </c>
      <c r="BJ18">
        <v>11.3</v>
      </c>
      <c r="BK18">
        <v>79</v>
      </c>
    </row>
    <row r="19" spans="1:63" x14ac:dyDescent="0.25">
      <c r="A19" s="1">
        <v>42522</v>
      </c>
      <c r="B19" s="2">
        <v>0.530787037037037</v>
      </c>
      <c r="C19">
        <v>20.329999999999998</v>
      </c>
      <c r="D19">
        <v>8.74</v>
      </c>
      <c r="E19">
        <v>819</v>
      </c>
      <c r="F19">
        <v>0.43</v>
      </c>
      <c r="G19">
        <v>0.85</v>
      </c>
      <c r="H19">
        <v>-105.7</v>
      </c>
      <c r="I19">
        <v>113.4</v>
      </c>
      <c r="J19">
        <v>10.220000000000001</v>
      </c>
      <c r="K19">
        <v>760</v>
      </c>
      <c r="L19">
        <v>189.21</v>
      </c>
      <c r="M19" s="12">
        <f t="shared" si="0"/>
        <v>0.18330664800000002</v>
      </c>
      <c r="N19">
        <v>11.1</v>
      </c>
      <c r="O19">
        <v>75</v>
      </c>
      <c r="Q19" s="1">
        <v>42536</v>
      </c>
      <c r="R19" s="2">
        <v>0.60811342592592588</v>
      </c>
      <c r="S19">
        <v>19.77</v>
      </c>
      <c r="T19">
        <v>9.24</v>
      </c>
      <c r="U19">
        <v>749</v>
      </c>
      <c r="V19">
        <v>0.39</v>
      </c>
      <c r="W19">
        <v>0.71</v>
      </c>
      <c r="X19">
        <v>-126.8</v>
      </c>
      <c r="Y19">
        <v>194.1</v>
      </c>
      <c r="Z19">
        <v>17.399999999999999</v>
      </c>
      <c r="AA19">
        <v>748</v>
      </c>
      <c r="AB19">
        <v>403.06</v>
      </c>
      <c r="AC19">
        <v>0.3987</v>
      </c>
      <c r="AD19">
        <v>9.9</v>
      </c>
      <c r="AE19">
        <v>43</v>
      </c>
      <c r="AG19" s="1">
        <v>42544</v>
      </c>
      <c r="AH19" s="2">
        <v>0.59953703703703709</v>
      </c>
      <c r="AI19">
        <v>20.93</v>
      </c>
      <c r="AJ19">
        <v>9.49</v>
      </c>
      <c r="AK19">
        <v>656</v>
      </c>
      <c r="AL19">
        <v>0.34</v>
      </c>
      <c r="AM19">
        <v>0.69</v>
      </c>
      <c r="AN19">
        <v>-140.9</v>
      </c>
      <c r="AO19">
        <v>157.69999999999999</v>
      </c>
      <c r="AP19">
        <v>14.05</v>
      </c>
      <c r="AQ19">
        <v>760</v>
      </c>
      <c r="AR19">
        <v>445.21</v>
      </c>
      <c r="AS19">
        <v>0.40550000000000003</v>
      </c>
      <c r="AT19">
        <v>11.8</v>
      </c>
      <c r="AU19">
        <v>95</v>
      </c>
      <c r="AW19" s="1">
        <v>42550</v>
      </c>
      <c r="AX19" s="2">
        <v>0.47400462962962964</v>
      </c>
      <c r="AY19">
        <v>19.72</v>
      </c>
      <c r="AZ19">
        <v>9.42</v>
      </c>
      <c r="BA19">
        <v>633</v>
      </c>
      <c r="BB19">
        <v>0.32</v>
      </c>
      <c r="BC19">
        <v>0.74</v>
      </c>
      <c r="BD19">
        <v>-139.19999999999999</v>
      </c>
      <c r="BE19">
        <v>133.1</v>
      </c>
      <c r="BF19">
        <v>12.09</v>
      </c>
      <c r="BG19">
        <v>757</v>
      </c>
      <c r="BH19">
        <v>515.77</v>
      </c>
      <c r="BI19">
        <v>0.49990000000000001</v>
      </c>
      <c r="BJ19">
        <v>11.3</v>
      </c>
      <c r="BK19">
        <v>79</v>
      </c>
    </row>
    <row r="20" spans="1:63" x14ac:dyDescent="0.25">
      <c r="A20" s="1">
        <v>42522</v>
      </c>
      <c r="B20" s="2">
        <v>0.53091435185185187</v>
      </c>
      <c r="C20">
        <v>20.329999999999998</v>
      </c>
      <c r="D20">
        <v>8.73</v>
      </c>
      <c r="E20">
        <v>819</v>
      </c>
      <c r="F20">
        <v>0.43</v>
      </c>
      <c r="G20">
        <v>0.91</v>
      </c>
      <c r="H20">
        <v>-105.5</v>
      </c>
      <c r="I20">
        <v>114</v>
      </c>
      <c r="J20">
        <v>10.27</v>
      </c>
      <c r="K20">
        <v>760</v>
      </c>
      <c r="L20">
        <v>199.04</v>
      </c>
      <c r="M20" s="12">
        <f t="shared" si="0"/>
        <v>0.192829952</v>
      </c>
      <c r="N20">
        <v>11.1</v>
      </c>
      <c r="O20">
        <v>77</v>
      </c>
      <c r="Q20" s="1">
        <v>42536</v>
      </c>
      <c r="R20" s="2">
        <v>0.60872685185185182</v>
      </c>
      <c r="S20">
        <v>19.579999999999998</v>
      </c>
      <c r="T20">
        <v>9.16</v>
      </c>
      <c r="U20">
        <v>748</v>
      </c>
      <c r="V20">
        <v>0.39</v>
      </c>
      <c r="W20">
        <v>0.93</v>
      </c>
      <c r="X20">
        <v>-122.2</v>
      </c>
      <c r="Y20">
        <v>179</v>
      </c>
      <c r="Z20">
        <v>16.11</v>
      </c>
      <c r="AA20">
        <v>748</v>
      </c>
      <c r="AB20">
        <v>418.36</v>
      </c>
      <c r="AC20">
        <v>0.40110000000000001</v>
      </c>
      <c r="AD20">
        <v>9.9</v>
      </c>
      <c r="AE20">
        <v>43</v>
      </c>
      <c r="AG20" s="1">
        <v>42544</v>
      </c>
      <c r="AH20" s="2">
        <v>0.60008101851851847</v>
      </c>
      <c r="AI20">
        <v>20.8</v>
      </c>
      <c r="AJ20">
        <v>9.4700000000000006</v>
      </c>
      <c r="AK20">
        <v>655</v>
      </c>
      <c r="AL20">
        <v>0.34</v>
      </c>
      <c r="AM20">
        <v>0.77</v>
      </c>
      <c r="AN20">
        <v>-139.69999999999999</v>
      </c>
      <c r="AO20">
        <v>153.1</v>
      </c>
      <c r="AP20">
        <v>13.67</v>
      </c>
      <c r="AQ20">
        <v>760</v>
      </c>
      <c r="AR20">
        <v>435.95</v>
      </c>
      <c r="AS20">
        <v>0.4194</v>
      </c>
      <c r="AT20">
        <v>11.8</v>
      </c>
      <c r="AU20">
        <v>93</v>
      </c>
      <c r="AW20" s="1">
        <v>42550</v>
      </c>
      <c r="AX20" s="2">
        <v>0.47438657407407409</v>
      </c>
      <c r="AY20">
        <v>19.72</v>
      </c>
      <c r="AZ20">
        <v>9.4</v>
      </c>
      <c r="BA20">
        <v>633</v>
      </c>
      <c r="BB20">
        <v>0.32</v>
      </c>
      <c r="BC20">
        <v>0.93</v>
      </c>
      <c r="BD20">
        <v>-137.9</v>
      </c>
      <c r="BE20">
        <v>132.1</v>
      </c>
      <c r="BF20">
        <v>12.01</v>
      </c>
      <c r="BG20">
        <v>757</v>
      </c>
      <c r="BH20">
        <v>494.23</v>
      </c>
      <c r="BI20">
        <v>0.48149999999999998</v>
      </c>
      <c r="BJ20">
        <v>11.3</v>
      </c>
      <c r="BK20">
        <v>79</v>
      </c>
    </row>
    <row r="21" spans="1:63" x14ac:dyDescent="0.25">
      <c r="A21" s="1">
        <v>42522</v>
      </c>
      <c r="B21" s="2">
        <v>0.53106481481481482</v>
      </c>
      <c r="C21">
        <v>20.32</v>
      </c>
      <c r="D21">
        <v>8.73</v>
      </c>
      <c r="E21">
        <v>818</v>
      </c>
      <c r="F21">
        <v>0.42</v>
      </c>
      <c r="G21">
        <v>1.03</v>
      </c>
      <c r="H21">
        <v>-105.2</v>
      </c>
      <c r="I21">
        <v>114</v>
      </c>
      <c r="J21">
        <v>10.28</v>
      </c>
      <c r="K21">
        <v>760</v>
      </c>
      <c r="L21">
        <v>194.04</v>
      </c>
      <c r="M21" s="12">
        <f t="shared" si="0"/>
        <v>0.18798595199999998</v>
      </c>
      <c r="N21">
        <v>11.2</v>
      </c>
      <c r="O21">
        <v>75</v>
      </c>
      <c r="Q21" s="1">
        <v>42536</v>
      </c>
      <c r="R21" s="2">
        <v>0.60916666666666663</v>
      </c>
      <c r="S21">
        <v>19.559999999999999</v>
      </c>
      <c r="T21">
        <v>9.14</v>
      </c>
      <c r="U21">
        <v>748</v>
      </c>
      <c r="V21">
        <v>0.39</v>
      </c>
      <c r="W21">
        <v>1.04</v>
      </c>
      <c r="X21">
        <v>-121.5</v>
      </c>
      <c r="Y21">
        <v>179.7</v>
      </c>
      <c r="Z21">
        <v>16.18</v>
      </c>
      <c r="AA21">
        <v>748</v>
      </c>
      <c r="AB21">
        <v>385.99</v>
      </c>
      <c r="AC21">
        <v>0.36959999999999998</v>
      </c>
      <c r="AD21">
        <v>9.9</v>
      </c>
      <c r="AE21">
        <v>43</v>
      </c>
      <c r="AG21" s="1">
        <v>42544</v>
      </c>
      <c r="AH21" s="2">
        <v>0.60030092592592588</v>
      </c>
      <c r="AI21">
        <v>20.73</v>
      </c>
      <c r="AJ21">
        <v>9.4600000000000009</v>
      </c>
      <c r="AK21">
        <v>654</v>
      </c>
      <c r="AL21">
        <v>0.34</v>
      </c>
      <c r="AM21">
        <v>0.86</v>
      </c>
      <c r="AN21">
        <v>-139.19999999999999</v>
      </c>
      <c r="AO21">
        <v>152.80000000000001</v>
      </c>
      <c r="AP21">
        <v>13.67</v>
      </c>
      <c r="AQ21">
        <v>760</v>
      </c>
      <c r="AR21">
        <v>416.17</v>
      </c>
      <c r="AS21">
        <v>0.40770000000000001</v>
      </c>
      <c r="AT21">
        <v>11.8</v>
      </c>
      <c r="AU21">
        <v>93</v>
      </c>
      <c r="AW21" s="1">
        <v>42550</v>
      </c>
      <c r="AX21" s="2">
        <v>0.47464120370370372</v>
      </c>
      <c r="AY21">
        <v>19.71</v>
      </c>
      <c r="AZ21">
        <v>9.39</v>
      </c>
      <c r="BA21">
        <v>633</v>
      </c>
      <c r="BB21">
        <v>0.32</v>
      </c>
      <c r="BC21">
        <v>1.05</v>
      </c>
      <c r="BD21">
        <v>-137.5</v>
      </c>
      <c r="BE21">
        <v>131.9</v>
      </c>
      <c r="BF21">
        <v>11.99</v>
      </c>
      <c r="BG21">
        <v>757</v>
      </c>
      <c r="BH21">
        <v>509.01</v>
      </c>
      <c r="BI21">
        <v>0.50109999999999999</v>
      </c>
      <c r="BJ21">
        <v>11.3</v>
      </c>
      <c r="BK21">
        <v>79</v>
      </c>
    </row>
    <row r="22" spans="1:63" x14ac:dyDescent="0.25">
      <c r="A22" s="1">
        <v>42522</v>
      </c>
      <c r="B22" s="2">
        <v>0.5316319444444445</v>
      </c>
      <c r="C22">
        <v>20.3</v>
      </c>
      <c r="D22">
        <v>8.73</v>
      </c>
      <c r="E22">
        <v>818</v>
      </c>
      <c r="F22">
        <v>0.42</v>
      </c>
      <c r="G22">
        <v>1.34</v>
      </c>
      <c r="H22">
        <v>-105.4</v>
      </c>
      <c r="I22">
        <v>113.5</v>
      </c>
      <c r="J22">
        <v>10.23</v>
      </c>
      <c r="K22">
        <v>760</v>
      </c>
      <c r="M22" s="12"/>
      <c r="N22">
        <v>11.1</v>
      </c>
      <c r="O22">
        <v>75</v>
      </c>
      <c r="Q22" s="1">
        <v>42536</v>
      </c>
      <c r="R22" s="2">
        <v>0.60944444444444446</v>
      </c>
      <c r="S22">
        <v>19.43</v>
      </c>
      <c r="T22">
        <v>9.1199999999999992</v>
      </c>
      <c r="U22">
        <v>751</v>
      </c>
      <c r="V22">
        <v>0.39</v>
      </c>
      <c r="W22">
        <v>1.1499999999999999</v>
      </c>
      <c r="X22">
        <v>-120.1</v>
      </c>
      <c r="Y22">
        <v>175.1</v>
      </c>
      <c r="Z22">
        <v>15.81</v>
      </c>
      <c r="AA22">
        <v>748</v>
      </c>
      <c r="AB22">
        <v>398.27</v>
      </c>
      <c r="AC22">
        <v>0.3861</v>
      </c>
      <c r="AD22">
        <v>9.9</v>
      </c>
      <c r="AE22">
        <v>43</v>
      </c>
      <c r="AG22" s="1">
        <v>42544</v>
      </c>
      <c r="AH22" s="2">
        <v>0.60053240740740743</v>
      </c>
      <c r="AI22">
        <v>20.76</v>
      </c>
      <c r="AJ22">
        <v>9.4700000000000006</v>
      </c>
      <c r="AK22">
        <v>654</v>
      </c>
      <c r="AL22">
        <v>0.34</v>
      </c>
      <c r="AM22">
        <v>0.9</v>
      </c>
      <c r="AN22">
        <v>-139.5</v>
      </c>
      <c r="AO22">
        <v>151.69999999999999</v>
      </c>
      <c r="AP22">
        <v>13.56</v>
      </c>
      <c r="AQ22">
        <v>760</v>
      </c>
      <c r="AR22">
        <v>441.05</v>
      </c>
      <c r="AS22">
        <v>0.42730000000000001</v>
      </c>
      <c r="AT22">
        <v>11.8</v>
      </c>
      <c r="AU22">
        <v>93</v>
      </c>
      <c r="AW22" s="1">
        <v>42550</v>
      </c>
      <c r="AX22" s="2">
        <v>0.4748263888888889</v>
      </c>
      <c r="AY22">
        <v>19.7</v>
      </c>
      <c r="AZ22">
        <v>9.3800000000000008</v>
      </c>
      <c r="BA22">
        <v>633</v>
      </c>
      <c r="BB22">
        <v>0.32</v>
      </c>
      <c r="BC22">
        <v>1.2</v>
      </c>
      <c r="BD22">
        <v>-137.1</v>
      </c>
      <c r="BE22">
        <v>131.80000000000001</v>
      </c>
      <c r="BF22">
        <v>11.98</v>
      </c>
      <c r="BG22">
        <v>757</v>
      </c>
      <c r="BH22">
        <v>511.61</v>
      </c>
      <c r="BI22">
        <v>0.498</v>
      </c>
      <c r="BJ22">
        <v>11.3</v>
      </c>
      <c r="BK22">
        <v>79</v>
      </c>
    </row>
    <row r="23" spans="1:63" x14ac:dyDescent="0.25">
      <c r="A23" s="1">
        <v>42522</v>
      </c>
      <c r="B23" s="2">
        <v>0.53189814814814818</v>
      </c>
      <c r="C23">
        <v>20.28</v>
      </c>
      <c r="D23">
        <v>8.73</v>
      </c>
      <c r="E23">
        <v>819</v>
      </c>
      <c r="F23">
        <v>0.43</v>
      </c>
      <c r="G23">
        <v>1.46</v>
      </c>
      <c r="H23">
        <v>-105.4</v>
      </c>
      <c r="I23">
        <v>111.5</v>
      </c>
      <c r="J23">
        <v>10.050000000000001</v>
      </c>
      <c r="K23">
        <v>760</v>
      </c>
      <c r="M23" s="12"/>
      <c r="N23">
        <v>11.1</v>
      </c>
      <c r="O23">
        <v>75</v>
      </c>
      <c r="Q23" s="1">
        <v>42536</v>
      </c>
      <c r="R23" s="2">
        <v>0.6096759259259259</v>
      </c>
      <c r="S23">
        <v>19.41</v>
      </c>
      <c r="T23">
        <v>9.11</v>
      </c>
      <c r="U23">
        <v>749</v>
      </c>
      <c r="V23">
        <v>0.39</v>
      </c>
      <c r="W23">
        <v>1.29</v>
      </c>
      <c r="X23">
        <v>-119.5</v>
      </c>
      <c r="Y23">
        <v>171.2</v>
      </c>
      <c r="Z23">
        <v>15.46</v>
      </c>
      <c r="AA23">
        <v>748</v>
      </c>
      <c r="AB23">
        <v>417.84</v>
      </c>
      <c r="AC23">
        <v>0.40060000000000001</v>
      </c>
      <c r="AD23">
        <v>9.9</v>
      </c>
      <c r="AE23">
        <v>43</v>
      </c>
      <c r="AG23" s="1">
        <v>42544</v>
      </c>
      <c r="AH23" s="2">
        <v>0.60070601851851857</v>
      </c>
      <c r="AI23">
        <v>20.72</v>
      </c>
      <c r="AJ23">
        <v>9.4499999999999993</v>
      </c>
      <c r="AK23">
        <v>654</v>
      </c>
      <c r="AL23">
        <v>0.34</v>
      </c>
      <c r="AM23">
        <v>0.99</v>
      </c>
      <c r="AN23">
        <v>-138.69999999999999</v>
      </c>
      <c r="AO23">
        <v>151.1</v>
      </c>
      <c r="AP23">
        <v>13.52</v>
      </c>
      <c r="AQ23">
        <v>760</v>
      </c>
      <c r="AR23">
        <v>463.84</v>
      </c>
      <c r="AS23">
        <v>0.46039999999999998</v>
      </c>
      <c r="AT23">
        <v>11.8</v>
      </c>
      <c r="AU23">
        <v>93</v>
      </c>
      <c r="AW23" s="1">
        <v>42550</v>
      </c>
      <c r="AX23" s="2">
        <v>0.47502314814814817</v>
      </c>
      <c r="AY23">
        <v>19.690000000000001</v>
      </c>
      <c r="AZ23">
        <v>9.3800000000000008</v>
      </c>
      <c r="BA23">
        <v>634</v>
      </c>
      <c r="BB23">
        <v>0.32</v>
      </c>
      <c r="BC23">
        <v>1.36</v>
      </c>
      <c r="BD23">
        <v>-136.80000000000001</v>
      </c>
      <c r="BE23">
        <v>131.5</v>
      </c>
      <c r="BF23">
        <v>11.96</v>
      </c>
      <c r="BG23">
        <v>757</v>
      </c>
      <c r="BH23">
        <v>917.11</v>
      </c>
      <c r="BJ23">
        <v>11.3</v>
      </c>
      <c r="BK23">
        <v>79</v>
      </c>
    </row>
    <row r="24" spans="1:63" x14ac:dyDescent="0.25">
      <c r="A24" s="1">
        <v>42522</v>
      </c>
      <c r="B24" s="2">
        <v>0.53238425925925925</v>
      </c>
      <c r="C24">
        <v>20.3</v>
      </c>
      <c r="D24">
        <v>8.75</v>
      </c>
      <c r="E24">
        <v>819</v>
      </c>
      <c r="F24">
        <v>0.43</v>
      </c>
      <c r="G24">
        <v>1.31</v>
      </c>
      <c r="H24">
        <v>-106.4</v>
      </c>
      <c r="I24">
        <v>111.8</v>
      </c>
      <c r="J24">
        <v>10.08</v>
      </c>
      <c r="K24">
        <v>760</v>
      </c>
      <c r="M24" s="12"/>
      <c r="N24">
        <v>11.1</v>
      </c>
      <c r="O24">
        <v>73</v>
      </c>
      <c r="Q24" s="1">
        <v>42536</v>
      </c>
      <c r="R24" s="2">
        <v>0.61021990740740739</v>
      </c>
      <c r="S24">
        <v>19.37</v>
      </c>
      <c r="T24">
        <v>8.86</v>
      </c>
      <c r="U24">
        <v>749</v>
      </c>
      <c r="V24">
        <v>0.39</v>
      </c>
      <c r="W24">
        <v>1.46</v>
      </c>
      <c r="X24">
        <v>-105.4</v>
      </c>
      <c r="Y24">
        <v>138.69999999999999</v>
      </c>
      <c r="Z24">
        <v>12.53</v>
      </c>
      <c r="AA24">
        <v>748</v>
      </c>
      <c r="AB24">
        <v>2.09</v>
      </c>
      <c r="AD24">
        <v>9.9</v>
      </c>
      <c r="AE24">
        <v>43</v>
      </c>
      <c r="AG24" s="1">
        <v>42544</v>
      </c>
      <c r="AH24" s="2">
        <v>0.6008796296296296</v>
      </c>
      <c r="AI24">
        <v>20.64</v>
      </c>
      <c r="AJ24">
        <v>9.4499999999999993</v>
      </c>
      <c r="AK24">
        <v>654</v>
      </c>
      <c r="AL24">
        <v>0.34</v>
      </c>
      <c r="AM24">
        <v>1.1200000000000001</v>
      </c>
      <c r="AN24">
        <v>-138.19999999999999</v>
      </c>
      <c r="AO24">
        <v>150.30000000000001</v>
      </c>
      <c r="AP24">
        <v>13.47</v>
      </c>
      <c r="AQ24">
        <v>760</v>
      </c>
      <c r="AR24">
        <v>472.69</v>
      </c>
      <c r="AS24">
        <v>0.4536</v>
      </c>
      <c r="AT24">
        <v>11.8</v>
      </c>
      <c r="AU24">
        <v>93</v>
      </c>
      <c r="AW24" s="1">
        <v>42550</v>
      </c>
      <c r="AX24" s="2">
        <v>0.47535879629629635</v>
      </c>
      <c r="AY24">
        <v>19.690000000000001</v>
      </c>
      <c r="AZ24">
        <v>9.23</v>
      </c>
      <c r="BA24">
        <v>634</v>
      </c>
      <c r="BB24">
        <v>0.33</v>
      </c>
      <c r="BC24">
        <v>1.48</v>
      </c>
      <c r="BD24">
        <v>-128.80000000000001</v>
      </c>
      <c r="BE24">
        <v>122.5</v>
      </c>
      <c r="BF24">
        <v>11.15</v>
      </c>
      <c r="BG24">
        <v>757</v>
      </c>
      <c r="BH24">
        <v>1.88</v>
      </c>
      <c r="BJ24">
        <v>11.3</v>
      </c>
      <c r="BK24">
        <v>79</v>
      </c>
    </row>
    <row r="25" spans="1:63" x14ac:dyDescent="0.25">
      <c r="A25" s="1">
        <v>42522</v>
      </c>
      <c r="B25" s="2">
        <v>0.53252314814814816</v>
      </c>
      <c r="C25">
        <v>20.3</v>
      </c>
      <c r="D25">
        <v>8.75</v>
      </c>
      <c r="E25">
        <v>819</v>
      </c>
      <c r="F25">
        <v>0.42</v>
      </c>
      <c r="G25">
        <v>1.1200000000000001</v>
      </c>
      <c r="H25">
        <v>-106.1</v>
      </c>
      <c r="I25">
        <v>111.8</v>
      </c>
      <c r="J25">
        <v>10.08</v>
      </c>
      <c r="K25">
        <v>760</v>
      </c>
      <c r="L25">
        <v>219.07</v>
      </c>
      <c r="M25" s="12">
        <f t="shared" si="0"/>
        <v>0.212235016</v>
      </c>
      <c r="N25">
        <v>11.1</v>
      </c>
      <c r="O25">
        <v>75</v>
      </c>
      <c r="Q25" s="1">
        <v>42536</v>
      </c>
      <c r="R25" s="2">
        <v>0.6106597222222222</v>
      </c>
      <c r="S25">
        <v>19.420000000000002</v>
      </c>
      <c r="T25">
        <v>9.1</v>
      </c>
      <c r="U25">
        <v>749</v>
      </c>
      <c r="V25">
        <v>0.39</v>
      </c>
      <c r="W25">
        <v>1.26</v>
      </c>
      <c r="X25">
        <v>-119</v>
      </c>
      <c r="Y25">
        <v>168.1</v>
      </c>
      <c r="Z25">
        <v>15.18</v>
      </c>
      <c r="AA25">
        <v>748</v>
      </c>
      <c r="AB25">
        <v>503.56</v>
      </c>
      <c r="AD25">
        <v>9.9</v>
      </c>
      <c r="AE25">
        <v>43</v>
      </c>
      <c r="AG25" s="1">
        <v>42544</v>
      </c>
      <c r="AH25" s="2">
        <v>0.60101851851851851</v>
      </c>
      <c r="AI25">
        <v>20.59</v>
      </c>
      <c r="AJ25">
        <v>9.43</v>
      </c>
      <c r="AK25">
        <v>653</v>
      </c>
      <c r="AL25">
        <v>0.34</v>
      </c>
      <c r="AM25">
        <v>1.22</v>
      </c>
      <c r="AN25">
        <v>-137.5</v>
      </c>
      <c r="AO25">
        <v>149.9</v>
      </c>
      <c r="AP25">
        <v>13.44</v>
      </c>
      <c r="AQ25">
        <v>760</v>
      </c>
      <c r="AR25">
        <v>464.98</v>
      </c>
      <c r="AS25">
        <v>0.45810000000000001</v>
      </c>
      <c r="AT25">
        <v>11.8</v>
      </c>
      <c r="AU25">
        <v>93</v>
      </c>
      <c r="AW25" s="1">
        <v>42550</v>
      </c>
      <c r="AX25" s="2">
        <v>0.47596064814814815</v>
      </c>
      <c r="AY25">
        <v>19.670000000000002</v>
      </c>
      <c r="AZ25">
        <v>9.4</v>
      </c>
      <c r="BA25">
        <v>634</v>
      </c>
      <c r="BB25">
        <v>0.32</v>
      </c>
      <c r="BC25">
        <v>1.2</v>
      </c>
      <c r="BD25">
        <v>-138.30000000000001</v>
      </c>
      <c r="BE25">
        <v>130.1</v>
      </c>
      <c r="BF25">
        <v>11.84</v>
      </c>
      <c r="BG25">
        <v>757</v>
      </c>
      <c r="BH25">
        <v>562.71</v>
      </c>
      <c r="BI25">
        <v>0.54369999999999996</v>
      </c>
      <c r="BJ25">
        <v>11.3</v>
      </c>
      <c r="BK25">
        <v>79</v>
      </c>
    </row>
    <row r="26" spans="1:63" x14ac:dyDescent="0.25">
      <c r="A26" s="1">
        <v>42522</v>
      </c>
      <c r="B26" s="2">
        <v>0.53273148148148153</v>
      </c>
      <c r="C26">
        <v>20.309999999999999</v>
      </c>
      <c r="D26">
        <v>8.76</v>
      </c>
      <c r="E26">
        <v>819</v>
      </c>
      <c r="F26">
        <v>0.43</v>
      </c>
      <c r="G26">
        <v>0.99</v>
      </c>
      <c r="H26">
        <v>-106.7</v>
      </c>
      <c r="I26">
        <v>112.5</v>
      </c>
      <c r="J26">
        <v>10.14</v>
      </c>
      <c r="K26">
        <v>760</v>
      </c>
      <c r="L26">
        <v>217.23</v>
      </c>
      <c r="M26" s="12">
        <f t="shared" si="0"/>
        <v>0.210452424</v>
      </c>
      <c r="N26">
        <v>11.1</v>
      </c>
      <c r="O26">
        <v>75</v>
      </c>
      <c r="Q26" s="1">
        <v>42536</v>
      </c>
      <c r="R26" s="2">
        <v>0.61082175925925919</v>
      </c>
      <c r="S26">
        <v>19.600000000000001</v>
      </c>
      <c r="T26">
        <v>9.14</v>
      </c>
      <c r="U26">
        <v>748</v>
      </c>
      <c r="V26">
        <v>0.39</v>
      </c>
      <c r="W26">
        <v>1.06</v>
      </c>
      <c r="X26">
        <v>-121.4</v>
      </c>
      <c r="Y26">
        <v>169.5</v>
      </c>
      <c r="Z26">
        <v>15.25</v>
      </c>
      <c r="AA26">
        <v>748</v>
      </c>
      <c r="AB26">
        <v>423.77</v>
      </c>
      <c r="AC26">
        <v>0.40789999999999998</v>
      </c>
      <c r="AD26">
        <v>9.9</v>
      </c>
      <c r="AE26">
        <v>43</v>
      </c>
      <c r="AG26" s="1">
        <v>42544</v>
      </c>
      <c r="AH26" s="2">
        <v>0.60113425925925923</v>
      </c>
      <c r="AI26">
        <v>20.54</v>
      </c>
      <c r="AJ26">
        <v>9.41</v>
      </c>
      <c r="AK26">
        <v>654</v>
      </c>
      <c r="AL26">
        <v>0.34</v>
      </c>
      <c r="AM26">
        <v>1.26</v>
      </c>
      <c r="AN26">
        <v>-136.4</v>
      </c>
      <c r="AO26">
        <v>148.6</v>
      </c>
      <c r="AP26">
        <v>13.34</v>
      </c>
      <c r="AQ26">
        <v>760</v>
      </c>
      <c r="AR26">
        <v>468.83</v>
      </c>
      <c r="AS26">
        <v>0.4516</v>
      </c>
      <c r="AT26">
        <v>11.8</v>
      </c>
      <c r="AU26">
        <v>93</v>
      </c>
      <c r="AW26" s="1">
        <v>42550</v>
      </c>
      <c r="AX26" s="2">
        <v>0.47619212962962965</v>
      </c>
      <c r="AY26">
        <v>19.7</v>
      </c>
      <c r="AZ26">
        <v>9.43</v>
      </c>
      <c r="BA26">
        <v>633</v>
      </c>
      <c r="BB26">
        <v>0.32</v>
      </c>
      <c r="BC26">
        <v>0.98</v>
      </c>
      <c r="BD26">
        <v>-140.1</v>
      </c>
      <c r="BE26">
        <v>130.9</v>
      </c>
      <c r="BF26">
        <v>11.9</v>
      </c>
      <c r="BG26">
        <v>757</v>
      </c>
      <c r="BH26">
        <v>538.15</v>
      </c>
      <c r="BI26">
        <v>0.52510000000000001</v>
      </c>
      <c r="BJ26">
        <v>11.3</v>
      </c>
      <c r="BK26">
        <v>79</v>
      </c>
    </row>
    <row r="27" spans="1:63" x14ac:dyDescent="0.25">
      <c r="A27" s="1">
        <v>42522</v>
      </c>
      <c r="B27" s="2">
        <v>0.5328356481481481</v>
      </c>
      <c r="C27">
        <v>20.309999999999999</v>
      </c>
      <c r="D27">
        <v>8.76</v>
      </c>
      <c r="E27">
        <v>819</v>
      </c>
      <c r="F27">
        <v>0.43</v>
      </c>
      <c r="G27">
        <v>0.86</v>
      </c>
      <c r="H27">
        <v>-106.7</v>
      </c>
      <c r="I27">
        <v>113</v>
      </c>
      <c r="J27">
        <v>10.18</v>
      </c>
      <c r="K27">
        <v>760</v>
      </c>
      <c r="L27">
        <v>213.67</v>
      </c>
      <c r="M27" s="12">
        <f t="shared" si="0"/>
        <v>0.20700349599999998</v>
      </c>
      <c r="N27">
        <v>11.1</v>
      </c>
      <c r="O27">
        <v>75</v>
      </c>
      <c r="Q27" s="1">
        <v>42536</v>
      </c>
      <c r="R27" s="2">
        <v>0.61104166666666659</v>
      </c>
      <c r="S27">
        <v>19.79</v>
      </c>
      <c r="T27">
        <v>9.2200000000000006</v>
      </c>
      <c r="U27">
        <v>748</v>
      </c>
      <c r="V27">
        <v>0.39</v>
      </c>
      <c r="W27">
        <v>1</v>
      </c>
      <c r="X27">
        <v>-125.7</v>
      </c>
      <c r="Y27">
        <v>180.9</v>
      </c>
      <c r="Z27">
        <v>16.21</v>
      </c>
      <c r="AA27">
        <v>748</v>
      </c>
      <c r="AB27">
        <v>394.21</v>
      </c>
      <c r="AC27">
        <v>0.37669999999999998</v>
      </c>
      <c r="AD27">
        <v>9.9</v>
      </c>
      <c r="AE27">
        <v>43</v>
      </c>
      <c r="AG27" s="1">
        <v>42544</v>
      </c>
      <c r="AH27" s="2">
        <v>0.60135416666666663</v>
      </c>
      <c r="AI27">
        <v>20.43</v>
      </c>
      <c r="AJ27">
        <v>9.3800000000000008</v>
      </c>
      <c r="AK27">
        <v>653</v>
      </c>
      <c r="AL27">
        <v>0.34</v>
      </c>
      <c r="AM27">
        <v>1.42</v>
      </c>
      <c r="AN27">
        <v>-134.19999999999999</v>
      </c>
      <c r="AO27">
        <v>142.9</v>
      </c>
      <c r="AP27">
        <v>12.86</v>
      </c>
      <c r="AQ27">
        <v>760</v>
      </c>
      <c r="AR27">
        <v>580.20000000000005</v>
      </c>
      <c r="AT27">
        <v>11.8</v>
      </c>
      <c r="AU27">
        <v>93</v>
      </c>
      <c r="AW27" s="1">
        <v>42550</v>
      </c>
      <c r="AX27" s="2">
        <v>0.47641203703703705</v>
      </c>
      <c r="AY27">
        <v>19.72</v>
      </c>
      <c r="AZ27">
        <v>9.4499999999999993</v>
      </c>
      <c r="BA27">
        <v>633</v>
      </c>
      <c r="BB27">
        <v>0.32</v>
      </c>
      <c r="BC27">
        <v>0.83</v>
      </c>
      <c r="BD27">
        <v>-141.1</v>
      </c>
      <c r="BE27">
        <v>131.9</v>
      </c>
      <c r="BF27">
        <v>11.99</v>
      </c>
      <c r="BG27">
        <v>757</v>
      </c>
      <c r="BH27">
        <v>511.61</v>
      </c>
      <c r="BI27">
        <v>0.50170000000000003</v>
      </c>
      <c r="BJ27">
        <v>11.3</v>
      </c>
      <c r="BK27">
        <v>79</v>
      </c>
    </row>
    <row r="28" spans="1:63" x14ac:dyDescent="0.25">
      <c r="A28" s="1">
        <v>42522</v>
      </c>
      <c r="B28" s="2">
        <v>0.53293981481481478</v>
      </c>
      <c r="C28">
        <v>20.329999999999998</v>
      </c>
      <c r="D28">
        <v>8.77</v>
      </c>
      <c r="E28">
        <v>819</v>
      </c>
      <c r="F28">
        <v>0.43</v>
      </c>
      <c r="G28">
        <v>0.69</v>
      </c>
      <c r="H28">
        <v>-107.3</v>
      </c>
      <c r="I28">
        <v>113.2</v>
      </c>
      <c r="J28">
        <v>10.199999999999999</v>
      </c>
      <c r="K28">
        <v>760</v>
      </c>
      <c r="L28">
        <v>199.72</v>
      </c>
      <c r="M28" s="12">
        <f t="shared" si="0"/>
        <v>0.19348873599999999</v>
      </c>
      <c r="N28">
        <v>11.1</v>
      </c>
      <c r="O28">
        <v>75</v>
      </c>
      <c r="Q28" s="1">
        <v>42536</v>
      </c>
      <c r="R28" s="2">
        <v>0.61123842592592592</v>
      </c>
      <c r="S28">
        <v>19.829999999999998</v>
      </c>
      <c r="T28">
        <v>9.24</v>
      </c>
      <c r="U28">
        <v>748</v>
      </c>
      <c r="V28">
        <v>0.39</v>
      </c>
      <c r="W28">
        <v>0.85</v>
      </c>
      <c r="X28">
        <v>-127.1</v>
      </c>
      <c r="Y28">
        <v>187.8</v>
      </c>
      <c r="Z28">
        <v>16.82</v>
      </c>
      <c r="AA28">
        <v>748</v>
      </c>
      <c r="AB28">
        <v>356.01</v>
      </c>
      <c r="AC28">
        <v>0.33879999999999999</v>
      </c>
      <c r="AD28">
        <v>9.9</v>
      </c>
      <c r="AE28">
        <v>43</v>
      </c>
      <c r="AG28" s="1">
        <v>42544</v>
      </c>
      <c r="AH28" s="2">
        <v>0.60166666666666668</v>
      </c>
      <c r="AI28">
        <v>20.39</v>
      </c>
      <c r="AJ28">
        <v>9.3699999999999992</v>
      </c>
      <c r="AK28">
        <v>654</v>
      </c>
      <c r="AL28">
        <v>0.34</v>
      </c>
      <c r="AM28">
        <v>1.49</v>
      </c>
      <c r="AN28">
        <v>-133.80000000000001</v>
      </c>
      <c r="AO28">
        <v>137.19999999999999</v>
      </c>
      <c r="AP28">
        <v>12.35</v>
      </c>
      <c r="AQ28">
        <v>760</v>
      </c>
      <c r="AR28">
        <v>206.48</v>
      </c>
      <c r="AT28">
        <v>11.8</v>
      </c>
      <c r="AU28">
        <v>93</v>
      </c>
      <c r="AW28" s="1">
        <v>42550</v>
      </c>
      <c r="AX28" s="2">
        <v>0.47658564814814813</v>
      </c>
      <c r="AY28">
        <v>19.73</v>
      </c>
      <c r="AZ28">
        <v>9.4600000000000009</v>
      </c>
      <c r="BA28">
        <v>633</v>
      </c>
      <c r="BB28">
        <v>0.32</v>
      </c>
      <c r="BC28">
        <v>0.61</v>
      </c>
      <c r="BD28">
        <v>-141.6</v>
      </c>
      <c r="BE28">
        <v>131.9</v>
      </c>
      <c r="BF28">
        <v>11.98</v>
      </c>
      <c r="BG28">
        <v>757</v>
      </c>
      <c r="BH28">
        <v>526.5</v>
      </c>
      <c r="BI28">
        <v>0.50470000000000004</v>
      </c>
      <c r="BJ28">
        <v>11.3</v>
      </c>
      <c r="BK28">
        <v>79</v>
      </c>
    </row>
    <row r="29" spans="1:63" x14ac:dyDescent="0.25">
      <c r="A29" s="1">
        <v>42522</v>
      </c>
      <c r="B29" s="2">
        <v>0.53306712962962965</v>
      </c>
      <c r="C29">
        <v>20.34</v>
      </c>
      <c r="D29">
        <v>8.77</v>
      </c>
      <c r="E29">
        <v>819</v>
      </c>
      <c r="F29">
        <v>0.42</v>
      </c>
      <c r="G29">
        <v>0.59</v>
      </c>
      <c r="H29">
        <v>-107.3</v>
      </c>
      <c r="I29">
        <v>114.2</v>
      </c>
      <c r="J29">
        <v>10.29</v>
      </c>
      <c r="K29">
        <v>760</v>
      </c>
      <c r="L29">
        <v>183.28</v>
      </c>
      <c r="M29" s="12">
        <f t="shared" si="0"/>
        <v>0.17756166400000001</v>
      </c>
      <c r="N29">
        <v>11.1</v>
      </c>
      <c r="O29">
        <v>73</v>
      </c>
      <c r="Q29" s="1">
        <v>42536</v>
      </c>
      <c r="R29" s="2">
        <v>0.61145833333333333</v>
      </c>
      <c r="S29">
        <v>19.84</v>
      </c>
      <c r="T29">
        <v>9.26</v>
      </c>
      <c r="U29">
        <v>751</v>
      </c>
      <c r="V29">
        <v>0.39</v>
      </c>
      <c r="W29">
        <v>0.71</v>
      </c>
      <c r="X29">
        <v>-128.1</v>
      </c>
      <c r="Y29">
        <v>192.9</v>
      </c>
      <c r="Z29">
        <v>17.27</v>
      </c>
      <c r="AA29">
        <v>748</v>
      </c>
      <c r="AB29">
        <v>373.6</v>
      </c>
      <c r="AC29">
        <v>0.36109999999999998</v>
      </c>
      <c r="AD29">
        <v>9.9</v>
      </c>
      <c r="AE29">
        <v>43</v>
      </c>
      <c r="AG29" s="1">
        <v>42544</v>
      </c>
      <c r="AH29" s="2">
        <v>0.60190972222222217</v>
      </c>
      <c r="AI29">
        <v>20.5</v>
      </c>
      <c r="AJ29">
        <v>9.4</v>
      </c>
      <c r="AK29">
        <v>653</v>
      </c>
      <c r="AL29">
        <v>0.34</v>
      </c>
      <c r="AM29">
        <v>1.34</v>
      </c>
      <c r="AN29">
        <v>-135.6</v>
      </c>
      <c r="AO29">
        <v>141.6</v>
      </c>
      <c r="AP29">
        <v>12.72</v>
      </c>
      <c r="AQ29">
        <v>760</v>
      </c>
      <c r="AR29">
        <v>499.23</v>
      </c>
      <c r="AS29">
        <v>0.47939999999999999</v>
      </c>
      <c r="AT29">
        <v>11.8</v>
      </c>
      <c r="AU29">
        <v>95</v>
      </c>
      <c r="AW29" s="1">
        <v>42550</v>
      </c>
      <c r="AX29" s="2">
        <v>0.47675925925925927</v>
      </c>
      <c r="AY29">
        <v>19.739999999999998</v>
      </c>
      <c r="AZ29">
        <v>9.48</v>
      </c>
      <c r="BA29">
        <v>635</v>
      </c>
      <c r="BB29">
        <v>0.33</v>
      </c>
      <c r="BC29">
        <v>0.4</v>
      </c>
      <c r="BD29">
        <v>-142.4</v>
      </c>
      <c r="BE29">
        <v>132.19999999999999</v>
      </c>
      <c r="BF29">
        <v>12.01</v>
      </c>
      <c r="BG29">
        <v>757</v>
      </c>
      <c r="BH29">
        <v>520.87</v>
      </c>
      <c r="BI29">
        <v>0.50780000000000003</v>
      </c>
      <c r="BJ29">
        <v>11.3</v>
      </c>
      <c r="BK29">
        <v>79</v>
      </c>
    </row>
    <row r="30" spans="1:63" x14ac:dyDescent="0.25">
      <c r="A30" s="1">
        <v>42522</v>
      </c>
      <c r="B30" s="2">
        <v>0.53318287037037038</v>
      </c>
      <c r="C30">
        <v>20.36</v>
      </c>
      <c r="D30">
        <v>8.76</v>
      </c>
      <c r="E30">
        <v>819</v>
      </c>
      <c r="F30">
        <v>0.43</v>
      </c>
      <c r="G30">
        <v>0.5</v>
      </c>
      <c r="H30">
        <v>-107.2</v>
      </c>
      <c r="I30">
        <v>114.7</v>
      </c>
      <c r="J30">
        <v>10.33</v>
      </c>
      <c r="K30">
        <v>760</v>
      </c>
      <c r="L30">
        <v>177.51</v>
      </c>
      <c r="M30" s="12">
        <f t="shared" si="0"/>
        <v>0.17197168799999998</v>
      </c>
      <c r="N30">
        <v>11.1</v>
      </c>
      <c r="O30">
        <v>75</v>
      </c>
      <c r="Q30" s="1">
        <v>42536</v>
      </c>
      <c r="R30" s="2">
        <v>0.61159722222222224</v>
      </c>
      <c r="S30">
        <v>19.850000000000001</v>
      </c>
      <c r="T30">
        <v>9.27</v>
      </c>
      <c r="U30">
        <v>748</v>
      </c>
      <c r="V30">
        <v>0.39</v>
      </c>
      <c r="W30">
        <v>0.56000000000000005</v>
      </c>
      <c r="X30">
        <v>-128.80000000000001</v>
      </c>
      <c r="Y30">
        <v>192.9</v>
      </c>
      <c r="Z30">
        <v>17.27</v>
      </c>
      <c r="AA30">
        <v>748</v>
      </c>
      <c r="AB30">
        <v>375.37</v>
      </c>
      <c r="AC30">
        <v>0.36620000000000003</v>
      </c>
      <c r="AD30">
        <v>9.9</v>
      </c>
      <c r="AE30">
        <v>43</v>
      </c>
      <c r="AG30" s="1">
        <v>42544</v>
      </c>
      <c r="AH30" s="2">
        <v>0.60210648148148149</v>
      </c>
      <c r="AI30">
        <v>20.67</v>
      </c>
      <c r="AJ30">
        <v>9.48</v>
      </c>
      <c r="AK30">
        <v>654</v>
      </c>
      <c r="AL30">
        <v>0.34</v>
      </c>
      <c r="AM30">
        <v>1.1299999999999999</v>
      </c>
      <c r="AN30">
        <v>-140.19999999999999</v>
      </c>
      <c r="AO30">
        <v>144.69999999999999</v>
      </c>
      <c r="AP30">
        <v>12.96</v>
      </c>
      <c r="AQ30">
        <v>760</v>
      </c>
      <c r="AR30">
        <v>450.1</v>
      </c>
      <c r="AS30">
        <v>0.43240000000000001</v>
      </c>
      <c r="AT30">
        <v>11.8</v>
      </c>
      <c r="AU30">
        <v>93</v>
      </c>
      <c r="AW30" s="1">
        <v>42550</v>
      </c>
      <c r="AX30" s="2">
        <v>0.47694444444444445</v>
      </c>
      <c r="AY30">
        <v>19.75</v>
      </c>
      <c r="AZ30">
        <v>9.51</v>
      </c>
      <c r="BA30">
        <v>633</v>
      </c>
      <c r="BB30">
        <v>0.32</v>
      </c>
      <c r="BC30">
        <v>0.21</v>
      </c>
      <c r="BD30">
        <v>-144.1</v>
      </c>
      <c r="BE30">
        <v>133.4</v>
      </c>
      <c r="BF30">
        <v>12.11</v>
      </c>
      <c r="BG30">
        <v>757</v>
      </c>
      <c r="BH30">
        <v>500.06</v>
      </c>
      <c r="BI30">
        <v>0.47770000000000001</v>
      </c>
      <c r="BJ30">
        <v>11.3</v>
      </c>
      <c r="BK30">
        <v>79</v>
      </c>
    </row>
    <row r="31" spans="1:63" x14ac:dyDescent="0.25">
      <c r="A31" s="1">
        <v>42522</v>
      </c>
      <c r="B31" s="2">
        <v>0.53331018518518525</v>
      </c>
      <c r="C31">
        <v>20.39</v>
      </c>
      <c r="D31">
        <v>8.77</v>
      </c>
      <c r="E31">
        <v>819</v>
      </c>
      <c r="F31">
        <v>0.42</v>
      </c>
      <c r="G31">
        <v>0.33</v>
      </c>
      <c r="H31">
        <v>-107.4</v>
      </c>
      <c r="I31">
        <v>114.3</v>
      </c>
      <c r="J31">
        <v>10.29</v>
      </c>
      <c r="K31">
        <v>760</v>
      </c>
      <c r="L31">
        <v>169.65</v>
      </c>
      <c r="M31" s="12">
        <f t="shared" si="0"/>
        <v>0.16435692000000002</v>
      </c>
      <c r="N31">
        <v>11.1</v>
      </c>
      <c r="O31">
        <v>75</v>
      </c>
      <c r="Q31" s="1">
        <v>42536</v>
      </c>
      <c r="R31" s="2">
        <v>0.6118055555555556</v>
      </c>
      <c r="S31">
        <v>19.850000000000001</v>
      </c>
      <c r="T31">
        <v>9.27</v>
      </c>
      <c r="U31">
        <v>748</v>
      </c>
      <c r="V31">
        <v>0.39</v>
      </c>
      <c r="W31">
        <v>0.37</v>
      </c>
      <c r="X31">
        <v>-128.9</v>
      </c>
      <c r="Y31">
        <v>193</v>
      </c>
      <c r="Z31">
        <v>17.28</v>
      </c>
      <c r="AA31">
        <v>748</v>
      </c>
      <c r="AB31">
        <v>359.24</v>
      </c>
      <c r="AC31">
        <v>0.34860000000000002</v>
      </c>
      <c r="AD31">
        <v>9.9</v>
      </c>
      <c r="AE31">
        <v>43</v>
      </c>
      <c r="AG31" s="1">
        <v>42544</v>
      </c>
      <c r="AH31" s="2">
        <v>0.60238425925925931</v>
      </c>
      <c r="AI31">
        <v>21.06</v>
      </c>
      <c r="AJ31">
        <v>9.5399999999999991</v>
      </c>
      <c r="AK31">
        <v>655</v>
      </c>
      <c r="AL31">
        <v>0.34</v>
      </c>
      <c r="AM31">
        <v>0.91</v>
      </c>
      <c r="AN31">
        <v>-143.69999999999999</v>
      </c>
      <c r="AO31">
        <v>155</v>
      </c>
      <c r="AP31">
        <v>13.78</v>
      </c>
      <c r="AQ31">
        <v>760</v>
      </c>
      <c r="AR31">
        <v>428.97</v>
      </c>
      <c r="AS31">
        <v>0.42399999999999999</v>
      </c>
      <c r="AT31">
        <v>11.8</v>
      </c>
      <c r="AU31">
        <v>95</v>
      </c>
      <c r="AW31" s="1">
        <v>42550</v>
      </c>
      <c r="AX31" s="2">
        <v>0.47712962962962963</v>
      </c>
      <c r="AY31">
        <v>19.739999999999998</v>
      </c>
      <c r="AZ31">
        <v>9.52</v>
      </c>
      <c r="BA31">
        <v>635</v>
      </c>
      <c r="BB31">
        <v>0.33</v>
      </c>
      <c r="BC31">
        <v>0.03</v>
      </c>
      <c r="BD31">
        <v>-144.80000000000001</v>
      </c>
      <c r="BE31">
        <v>134</v>
      </c>
      <c r="BF31">
        <v>12.17</v>
      </c>
      <c r="BG31">
        <v>757</v>
      </c>
      <c r="BH31">
        <v>494.54</v>
      </c>
      <c r="BI31">
        <v>0.47339999999999999</v>
      </c>
      <c r="BJ31">
        <v>11.3</v>
      </c>
      <c r="BK31">
        <v>79</v>
      </c>
    </row>
    <row r="32" spans="1:63" x14ac:dyDescent="0.25">
      <c r="A32" s="1">
        <v>42522</v>
      </c>
      <c r="B32" s="2">
        <v>0.53340277777777778</v>
      </c>
      <c r="C32">
        <v>20.39</v>
      </c>
      <c r="D32">
        <v>8.77</v>
      </c>
      <c r="E32">
        <v>818</v>
      </c>
      <c r="F32">
        <v>0.42</v>
      </c>
      <c r="G32">
        <v>0.14000000000000001</v>
      </c>
      <c r="H32">
        <v>-107.4</v>
      </c>
      <c r="I32">
        <v>114.2</v>
      </c>
      <c r="J32">
        <v>10.27</v>
      </c>
      <c r="K32">
        <v>760</v>
      </c>
      <c r="L32">
        <v>163.30000000000001</v>
      </c>
      <c r="M32" s="12">
        <f t="shared" si="0"/>
        <v>0.15820504000000002</v>
      </c>
      <c r="N32">
        <v>11.1</v>
      </c>
      <c r="O32">
        <v>75</v>
      </c>
      <c r="Q32" s="1">
        <v>42536</v>
      </c>
      <c r="R32" s="2">
        <v>0.61194444444444451</v>
      </c>
      <c r="S32">
        <v>19.850000000000001</v>
      </c>
      <c r="T32">
        <v>9.2899999999999991</v>
      </c>
      <c r="U32">
        <v>748</v>
      </c>
      <c r="V32">
        <v>0.39</v>
      </c>
      <c r="W32">
        <v>0.17</v>
      </c>
      <c r="X32">
        <v>-130</v>
      </c>
      <c r="Y32">
        <v>193.9</v>
      </c>
      <c r="Z32">
        <v>17.36</v>
      </c>
      <c r="AA32">
        <v>748</v>
      </c>
      <c r="AB32">
        <v>335.3</v>
      </c>
      <c r="AC32">
        <v>0.32250000000000001</v>
      </c>
      <c r="AD32">
        <v>9.9</v>
      </c>
      <c r="AE32">
        <v>43</v>
      </c>
      <c r="AG32" s="1">
        <v>42544</v>
      </c>
      <c r="AH32" s="2">
        <v>0.60256944444444438</v>
      </c>
      <c r="AI32">
        <v>21.07</v>
      </c>
      <c r="AJ32">
        <v>9.56</v>
      </c>
      <c r="AK32">
        <v>655</v>
      </c>
      <c r="AL32">
        <v>0.34</v>
      </c>
      <c r="AM32">
        <v>0.72</v>
      </c>
      <c r="AN32">
        <v>-144.6</v>
      </c>
      <c r="AO32">
        <v>158.30000000000001</v>
      </c>
      <c r="AP32">
        <v>14.06</v>
      </c>
      <c r="AQ32">
        <v>760</v>
      </c>
      <c r="AR32">
        <v>376.83</v>
      </c>
      <c r="AS32">
        <v>0.35420000000000001</v>
      </c>
      <c r="AT32">
        <v>11.8</v>
      </c>
      <c r="AU32">
        <v>93</v>
      </c>
    </row>
    <row r="33" spans="1:61" x14ac:dyDescent="0.25">
      <c r="A33" s="1">
        <v>42522</v>
      </c>
      <c r="B33" s="2">
        <v>0.53349537037037031</v>
      </c>
      <c r="C33">
        <v>20.41</v>
      </c>
      <c r="D33">
        <v>8.76</v>
      </c>
      <c r="E33">
        <v>818</v>
      </c>
      <c r="F33">
        <v>0.42</v>
      </c>
      <c r="G33">
        <v>0.06</v>
      </c>
      <c r="H33">
        <v>-107.1</v>
      </c>
      <c r="I33">
        <v>114.6</v>
      </c>
      <c r="J33">
        <v>10.31</v>
      </c>
      <c r="K33">
        <v>760</v>
      </c>
      <c r="L33">
        <v>159</v>
      </c>
      <c r="M33" s="12">
        <f t="shared" si="0"/>
        <v>0.15403920000000002</v>
      </c>
      <c r="N33">
        <v>11.1</v>
      </c>
      <c r="O33">
        <v>75</v>
      </c>
      <c r="Q33" s="1">
        <v>42536</v>
      </c>
      <c r="R33" s="2">
        <v>0.6121875</v>
      </c>
      <c r="S33">
        <v>19.84</v>
      </c>
      <c r="T33">
        <v>9.2899999999999991</v>
      </c>
      <c r="U33">
        <v>748</v>
      </c>
      <c r="V33">
        <v>0.39</v>
      </c>
      <c r="W33">
        <v>0.05</v>
      </c>
      <c r="X33">
        <v>-130</v>
      </c>
      <c r="Y33">
        <v>195</v>
      </c>
      <c r="Z33">
        <v>17.46</v>
      </c>
      <c r="AA33">
        <v>748</v>
      </c>
      <c r="AB33">
        <v>322.70999999999998</v>
      </c>
      <c r="AC33">
        <v>0.31459999999999999</v>
      </c>
      <c r="AD33">
        <v>9.9</v>
      </c>
      <c r="AE33">
        <v>43</v>
      </c>
      <c r="AG33" s="1">
        <v>42544</v>
      </c>
      <c r="AH33" s="2">
        <v>0.60276620370370371</v>
      </c>
      <c r="AI33">
        <v>21.09</v>
      </c>
      <c r="AJ33">
        <v>9.56</v>
      </c>
      <c r="AK33">
        <v>655</v>
      </c>
      <c r="AL33">
        <v>0.34</v>
      </c>
      <c r="AM33">
        <v>0.51</v>
      </c>
      <c r="AN33">
        <v>-144.80000000000001</v>
      </c>
      <c r="AO33">
        <v>160.1</v>
      </c>
      <c r="AP33">
        <v>14.22</v>
      </c>
      <c r="AQ33">
        <v>760</v>
      </c>
      <c r="AR33">
        <v>345.5</v>
      </c>
      <c r="AS33">
        <v>0.33429999999999999</v>
      </c>
      <c r="AT33">
        <v>11.8</v>
      </c>
      <c r="AU33">
        <v>93</v>
      </c>
    </row>
    <row r="34" spans="1:61" x14ac:dyDescent="0.25">
      <c r="Q34" s="1">
        <v>42536</v>
      </c>
      <c r="R34" s="2">
        <v>0.61232638888888891</v>
      </c>
      <c r="S34">
        <v>19.21</v>
      </c>
      <c r="T34">
        <v>9.33</v>
      </c>
      <c r="U34">
        <v>3</v>
      </c>
      <c r="V34">
        <v>-0.01</v>
      </c>
      <c r="W34">
        <v>0</v>
      </c>
      <c r="X34">
        <v>-131.5</v>
      </c>
      <c r="Y34">
        <v>141.1</v>
      </c>
      <c r="Z34">
        <v>12.82</v>
      </c>
      <c r="AA34">
        <v>748</v>
      </c>
      <c r="AB34">
        <v>2000000</v>
      </c>
      <c r="AC34">
        <v>3.3999999999999998E-3</v>
      </c>
      <c r="AD34">
        <v>9.9</v>
      </c>
      <c r="AE34">
        <v>43</v>
      </c>
      <c r="AG34" s="1">
        <v>42544</v>
      </c>
      <c r="AH34" s="2">
        <v>0.60289351851851858</v>
      </c>
      <c r="AI34">
        <v>21.11</v>
      </c>
      <c r="AJ34">
        <v>9.56</v>
      </c>
      <c r="AK34">
        <v>655</v>
      </c>
      <c r="AL34">
        <v>0.34</v>
      </c>
      <c r="AM34">
        <v>0.34</v>
      </c>
      <c r="AN34">
        <v>-145</v>
      </c>
      <c r="AO34">
        <v>159.4</v>
      </c>
      <c r="AP34">
        <v>14.15</v>
      </c>
      <c r="AQ34">
        <v>760</v>
      </c>
      <c r="AR34">
        <v>351.74</v>
      </c>
      <c r="AS34">
        <v>0.34420000000000001</v>
      </c>
      <c r="AT34">
        <v>11.8</v>
      </c>
      <c r="AU34">
        <v>95</v>
      </c>
      <c r="AY34">
        <f>AVERAGE(AY14:AY32)</f>
        <v>19.709999999999997</v>
      </c>
      <c r="AZ34">
        <f>AVERAGE(AZ14:AZ32)</f>
        <v>9.4294444444444441</v>
      </c>
      <c r="BA34">
        <f>AVERAGE(BA14:BA32)</f>
        <v>633.44444444444446</v>
      </c>
      <c r="BB34">
        <f>AVERAGE(BB14:BB32)</f>
        <v>0.32222222222222224</v>
      </c>
      <c r="BI34">
        <f>AVERAGE(BI14:BI32)</f>
        <v>0.49573124999999996</v>
      </c>
    </row>
    <row r="35" spans="1:61" x14ac:dyDescent="0.25">
      <c r="AG35" s="1">
        <v>42544</v>
      </c>
      <c r="AH35" s="2">
        <v>0.60305555555555557</v>
      </c>
      <c r="AI35">
        <v>21.15</v>
      </c>
      <c r="AJ35">
        <v>9.57</v>
      </c>
      <c r="AK35">
        <v>655</v>
      </c>
      <c r="AL35">
        <v>0.34</v>
      </c>
      <c r="AM35">
        <v>0.15</v>
      </c>
      <c r="AN35">
        <v>-145.4</v>
      </c>
      <c r="AO35">
        <v>160.19999999999999</v>
      </c>
      <c r="AP35">
        <v>14.21</v>
      </c>
      <c r="AQ35">
        <v>760</v>
      </c>
      <c r="AR35">
        <v>345.5</v>
      </c>
      <c r="AS35">
        <v>0.33460000000000001</v>
      </c>
      <c r="AT35">
        <v>11.8</v>
      </c>
      <c r="AU35">
        <v>93</v>
      </c>
    </row>
    <row r="36" spans="1:61" x14ac:dyDescent="0.25">
      <c r="C36">
        <f>AVERAGE(C14:C33)</f>
        <v>20.341999999999999</v>
      </c>
      <c r="D36">
        <f>AVERAGE(D14:D33)</f>
        <v>8.7525000000000013</v>
      </c>
      <c r="E36">
        <f>AVERAGE(E14:E33)</f>
        <v>818.8</v>
      </c>
      <c r="F36">
        <f>AVERAGE(F14:F33)</f>
        <v>0.42549999999999988</v>
      </c>
      <c r="L36">
        <f>AVERAGE(L14:L33)</f>
        <v>181.72882352941181</v>
      </c>
      <c r="M36" s="12">
        <f>AVERAGE(M14:M33)</f>
        <v>0.17605888423529414</v>
      </c>
      <c r="S36">
        <f>AVERAGE(S14:S34)</f>
        <v>19.464761904761904</v>
      </c>
      <c r="T36">
        <f>AVERAGE(T14:T34)</f>
        <v>9.1961904761904769</v>
      </c>
      <c r="U36">
        <f>AVERAGE(U15:U33)</f>
        <v>748.52631578947364</v>
      </c>
      <c r="V36">
        <f>AVERAGE(V15:V33)</f>
        <v>0.3899999999999999</v>
      </c>
      <c r="AC36">
        <f>AVERAGE(AC15:AC33)</f>
        <v>0.3627352941176471</v>
      </c>
      <c r="AG36" s="1">
        <v>42544</v>
      </c>
      <c r="AH36" s="2">
        <v>0.60328703703703701</v>
      </c>
      <c r="AI36">
        <v>21.17</v>
      </c>
      <c r="AJ36">
        <v>9.58</v>
      </c>
      <c r="AK36">
        <v>655</v>
      </c>
      <c r="AL36">
        <v>0.34</v>
      </c>
      <c r="AM36">
        <v>0.04</v>
      </c>
      <c r="AN36">
        <v>-145.80000000000001</v>
      </c>
      <c r="AO36">
        <v>160.6</v>
      </c>
      <c r="AP36">
        <v>14.24</v>
      </c>
      <c r="AQ36">
        <v>760</v>
      </c>
      <c r="AR36">
        <v>2000000</v>
      </c>
      <c r="AT36">
        <v>11.8</v>
      </c>
      <c r="AU36">
        <v>95</v>
      </c>
    </row>
    <row r="37" spans="1:61" x14ac:dyDescent="0.25">
      <c r="AG37" s="1">
        <v>42544</v>
      </c>
      <c r="AH37" s="2">
        <v>0.60365740740740736</v>
      </c>
      <c r="AI37">
        <v>21.16</v>
      </c>
      <c r="AJ37">
        <v>9.58</v>
      </c>
      <c r="AK37">
        <v>655</v>
      </c>
      <c r="AL37">
        <v>0.34</v>
      </c>
      <c r="AM37">
        <v>0.01</v>
      </c>
      <c r="AN37">
        <v>-145.9</v>
      </c>
      <c r="AO37">
        <v>159.9</v>
      </c>
      <c r="AP37">
        <v>14.19</v>
      </c>
      <c r="AQ37">
        <v>760</v>
      </c>
      <c r="AR37">
        <v>291.10000000000002</v>
      </c>
      <c r="AS37">
        <v>0.28589999999999999</v>
      </c>
      <c r="AT37">
        <v>11.8</v>
      </c>
      <c r="AU37">
        <v>93</v>
      </c>
    </row>
    <row r="39" spans="1:61" x14ac:dyDescent="0.25">
      <c r="AI39">
        <f>AVERAGE(AI14:AI37)</f>
        <v>20.872083333333332</v>
      </c>
      <c r="AJ39">
        <f>AVERAGE(AJ14:AJ37)</f>
        <v>9.4937500000000004</v>
      </c>
      <c r="AK39">
        <f>AVERAGE(AK14:AK37)</f>
        <v>654.5</v>
      </c>
      <c r="AL39">
        <f>AVERAGE(AL14:AL37)</f>
        <v>0.33999999999999991</v>
      </c>
      <c r="AS39">
        <f>AVERAGE(AS14:AS37)</f>
        <v>0.38469999999999999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47"/>
  <sheetViews>
    <sheetView workbookViewId="0">
      <selection activeCell="J35" sqref="J35"/>
    </sheetView>
  </sheetViews>
  <sheetFormatPr defaultRowHeight="15" x14ac:dyDescent="0.25"/>
  <cols>
    <col min="1" max="1" width="34.125" bestFit="1" customWidth="1"/>
    <col min="2" max="2" width="10.125" bestFit="1" customWidth="1"/>
    <col min="3" max="3" width="6" bestFit="1" customWidth="1"/>
    <col min="4" max="4" width="5.625" bestFit="1" customWidth="1"/>
    <col min="5" max="5" width="7.75" bestFit="1" customWidth="1"/>
    <col min="6" max="6" width="6.75" customWidth="1"/>
    <col min="7" max="7" width="7.25" bestFit="1" customWidth="1"/>
    <col min="8" max="8" width="8" bestFit="1" customWidth="1"/>
    <col min="9" max="10" width="6.125" bestFit="1" customWidth="1"/>
    <col min="11" max="11" width="6.75" bestFit="1" customWidth="1"/>
    <col min="12" max="13" width="7" bestFit="1" customWidth="1"/>
    <col min="14" max="14" width="5.625" bestFit="1" customWidth="1"/>
    <col min="15" max="15" width="6" bestFit="1" customWidth="1"/>
    <col min="17" max="17" width="34.375" bestFit="1" customWidth="1"/>
    <col min="18" max="18" width="10.125" bestFit="1" customWidth="1"/>
    <col min="19" max="19" width="6" bestFit="1" customWidth="1"/>
    <col min="20" max="20" width="6.375" customWidth="1"/>
    <col min="21" max="21" width="7.75" bestFit="1" customWidth="1"/>
    <col min="22" max="22" width="5.75" bestFit="1" customWidth="1"/>
    <col min="23" max="23" width="7.25" bestFit="1" customWidth="1"/>
    <col min="24" max="24" width="8" bestFit="1" customWidth="1"/>
    <col min="25" max="26" width="6.125" bestFit="1" customWidth="1"/>
    <col min="27" max="27" width="6.75" bestFit="1" customWidth="1"/>
    <col min="28" max="28" width="8" bestFit="1" customWidth="1"/>
    <col min="29" max="29" width="7" bestFit="1" customWidth="1"/>
    <col min="30" max="30" width="5.625" bestFit="1" customWidth="1"/>
    <col min="31" max="31" width="6" bestFit="1" customWidth="1"/>
    <col min="33" max="33" width="34.375" bestFit="1" customWidth="1"/>
    <col min="34" max="34" width="10.125" bestFit="1" customWidth="1"/>
    <col min="35" max="36" width="6" customWidth="1"/>
    <col min="37" max="37" width="7.75" customWidth="1"/>
    <col min="38" max="38" width="5" customWidth="1"/>
    <col min="39" max="39" width="7.25" customWidth="1"/>
    <col min="40" max="40" width="8" customWidth="1"/>
    <col min="41" max="42" width="6.125" customWidth="1"/>
    <col min="43" max="43" width="6.75" customWidth="1"/>
    <col min="44" max="45" width="8" customWidth="1"/>
    <col min="46" max="46" width="5.625" customWidth="1"/>
    <col min="47" max="47" width="6" customWidth="1"/>
    <col min="49" max="49" width="34.375" bestFit="1" customWidth="1"/>
    <col min="50" max="50" width="10.125" bestFit="1" customWidth="1"/>
    <col min="51" max="51" width="6" bestFit="1" customWidth="1"/>
    <col min="52" max="52" width="5.625" bestFit="1" customWidth="1"/>
    <col min="53" max="53" width="7.75" bestFit="1" customWidth="1"/>
    <col min="54" max="54" width="5" bestFit="1" customWidth="1"/>
    <col min="55" max="55" width="7.25" bestFit="1" customWidth="1"/>
    <col min="56" max="56" width="8" bestFit="1" customWidth="1"/>
    <col min="57" max="58" width="6.125" bestFit="1" customWidth="1"/>
    <col min="59" max="59" width="6.75" bestFit="1" customWidth="1"/>
    <col min="60" max="60" width="8" bestFit="1" customWidth="1"/>
    <col min="61" max="61" width="7" bestFit="1" customWidth="1"/>
    <col min="62" max="62" width="5.625" bestFit="1" customWidth="1"/>
    <col min="63" max="63" width="6" bestFit="1" customWidth="1"/>
  </cols>
  <sheetData>
    <row r="1" spans="1:63" x14ac:dyDescent="0.25">
      <c r="A1" t="s">
        <v>0</v>
      </c>
      <c r="C1" t="s">
        <v>66</v>
      </c>
      <c r="F1" t="s">
        <v>122</v>
      </c>
      <c r="G1">
        <v>9.7880000000000003</v>
      </c>
      <c r="I1" t="s">
        <v>123</v>
      </c>
      <c r="Q1" t="s">
        <v>0</v>
      </c>
      <c r="S1" t="s">
        <v>66</v>
      </c>
      <c r="V1" t="s">
        <v>122</v>
      </c>
      <c r="W1">
        <v>9.7859999999999996</v>
      </c>
      <c r="Y1" t="s">
        <v>123</v>
      </c>
      <c r="AG1" t="s">
        <v>0</v>
      </c>
      <c r="AI1" t="s">
        <v>66</v>
      </c>
      <c r="AL1" t="s">
        <v>122</v>
      </c>
      <c r="AM1">
        <v>10.09</v>
      </c>
      <c r="AO1" t="s">
        <v>123</v>
      </c>
      <c r="AW1" t="s">
        <v>0</v>
      </c>
      <c r="AY1" t="s">
        <v>66</v>
      </c>
      <c r="BB1" t="s">
        <v>122</v>
      </c>
      <c r="BC1">
        <v>9.968</v>
      </c>
      <c r="BE1" t="s">
        <v>123</v>
      </c>
    </row>
    <row r="2" spans="1:63" x14ac:dyDescent="0.25">
      <c r="A2" t="s">
        <v>1</v>
      </c>
      <c r="F2" t="s">
        <v>58</v>
      </c>
      <c r="G2">
        <v>23.1</v>
      </c>
      <c r="J2" t="s">
        <v>124</v>
      </c>
      <c r="K2" t="s">
        <v>125</v>
      </c>
      <c r="Q2" t="s">
        <v>1</v>
      </c>
      <c r="V2" t="s">
        <v>58</v>
      </c>
      <c r="W2">
        <v>19.899999999999999</v>
      </c>
      <c r="Z2" t="s">
        <v>124</v>
      </c>
      <c r="AA2" t="s">
        <v>125</v>
      </c>
      <c r="AG2" t="s">
        <v>1</v>
      </c>
      <c r="AL2" t="s">
        <v>58</v>
      </c>
      <c r="AM2">
        <v>27.7</v>
      </c>
      <c r="AP2" t="s">
        <v>124</v>
      </c>
      <c r="AQ2" t="s">
        <v>125</v>
      </c>
      <c r="AR2" s="13" t="s">
        <v>58</v>
      </c>
      <c r="AS2" s="13"/>
      <c r="AW2" t="s">
        <v>1</v>
      </c>
      <c r="BB2" t="s">
        <v>58</v>
      </c>
      <c r="BC2">
        <v>20.9</v>
      </c>
      <c r="BF2" t="s">
        <v>124</v>
      </c>
      <c r="BG2" t="s">
        <v>125</v>
      </c>
      <c r="BH2" s="13" t="s">
        <v>58</v>
      </c>
    </row>
    <row r="3" spans="1:63" x14ac:dyDescent="0.25">
      <c r="A3" t="s">
        <v>116</v>
      </c>
      <c r="I3" t="s">
        <v>12</v>
      </c>
      <c r="J3">
        <v>7.14</v>
      </c>
      <c r="K3">
        <v>7.125</v>
      </c>
      <c r="Q3" t="s">
        <v>126</v>
      </c>
      <c r="Y3" t="s">
        <v>12</v>
      </c>
      <c r="Z3">
        <v>7.11</v>
      </c>
      <c r="AA3">
        <v>7.109</v>
      </c>
      <c r="AG3" t="s">
        <v>155</v>
      </c>
      <c r="AO3" t="s">
        <v>12</v>
      </c>
      <c r="AP3">
        <v>6.9</v>
      </c>
      <c r="AQ3">
        <v>7.024</v>
      </c>
      <c r="AR3" s="12">
        <v>29.62</v>
      </c>
      <c r="AS3" s="12"/>
      <c r="AW3" t="s">
        <v>161</v>
      </c>
      <c r="BE3" t="s">
        <v>12</v>
      </c>
      <c r="BF3">
        <v>7.23</v>
      </c>
      <c r="BG3">
        <v>7.1070000000000002</v>
      </c>
      <c r="BH3" s="12"/>
    </row>
    <row r="4" spans="1:63" x14ac:dyDescent="0.25">
      <c r="A4" t="s">
        <v>117</v>
      </c>
      <c r="I4" t="s">
        <v>12</v>
      </c>
      <c r="J4">
        <v>10.039999999999999</v>
      </c>
      <c r="K4">
        <v>10.063000000000001</v>
      </c>
      <c r="Q4" t="s">
        <v>127</v>
      </c>
      <c r="Y4" t="s">
        <v>12</v>
      </c>
      <c r="Z4">
        <v>10.01</v>
      </c>
      <c r="AA4">
        <v>10.106999999999999</v>
      </c>
      <c r="AG4" t="s">
        <v>156</v>
      </c>
      <c r="AO4" t="s">
        <v>12</v>
      </c>
      <c r="AP4">
        <v>9.9600000000000009</v>
      </c>
      <c r="AQ4">
        <v>10.304</v>
      </c>
      <c r="AW4" t="s">
        <v>162</v>
      </c>
      <c r="BE4" t="s">
        <v>12</v>
      </c>
      <c r="BF4">
        <v>10.41</v>
      </c>
      <c r="BG4">
        <v>10.055</v>
      </c>
    </row>
    <row r="5" spans="1:63" x14ac:dyDescent="0.25">
      <c r="A5" t="s">
        <v>118</v>
      </c>
      <c r="I5" t="s">
        <v>133</v>
      </c>
      <c r="J5">
        <v>32</v>
      </c>
      <c r="L5" t="s">
        <v>213</v>
      </c>
      <c r="Q5" t="s">
        <v>128</v>
      </c>
      <c r="Y5" t="s">
        <v>212</v>
      </c>
      <c r="Z5">
        <v>102.9</v>
      </c>
      <c r="AA5">
        <v>100</v>
      </c>
      <c r="AG5" t="s">
        <v>157</v>
      </c>
      <c r="AO5" t="s">
        <v>212</v>
      </c>
      <c r="AP5">
        <v>108</v>
      </c>
      <c r="AQ5">
        <v>100</v>
      </c>
      <c r="AW5" t="s">
        <v>163</v>
      </c>
      <c r="BE5" t="s">
        <v>211</v>
      </c>
      <c r="BF5">
        <v>20</v>
      </c>
    </row>
    <row r="6" spans="1:63" x14ac:dyDescent="0.25">
      <c r="A6" t="s">
        <v>119</v>
      </c>
      <c r="I6" t="s">
        <v>133</v>
      </c>
      <c r="J6">
        <v>1455</v>
      </c>
      <c r="Q6" t="s">
        <v>129</v>
      </c>
      <c r="Y6" t="s">
        <v>189</v>
      </c>
      <c r="Z6">
        <v>-0.08</v>
      </c>
      <c r="AA6">
        <v>0</v>
      </c>
      <c r="AG6" t="s">
        <v>158</v>
      </c>
      <c r="AO6" t="s">
        <v>211</v>
      </c>
      <c r="AP6">
        <v>20</v>
      </c>
      <c r="AW6" t="s">
        <v>164</v>
      </c>
    </row>
    <row r="7" spans="1:63" x14ac:dyDescent="0.25">
      <c r="A7" t="s">
        <v>120</v>
      </c>
      <c r="I7" t="s">
        <v>211</v>
      </c>
      <c r="J7">
        <v>25</v>
      </c>
      <c r="Q7" t="s">
        <v>130</v>
      </c>
      <c r="Y7" t="s">
        <v>211</v>
      </c>
      <c r="Z7">
        <v>22</v>
      </c>
      <c r="AG7" t="s">
        <v>159</v>
      </c>
      <c r="AW7" t="s">
        <v>165</v>
      </c>
    </row>
    <row r="8" spans="1:63" x14ac:dyDescent="0.25">
      <c r="A8" t="s">
        <v>121</v>
      </c>
      <c r="Q8" t="s">
        <v>131</v>
      </c>
      <c r="AG8" t="s">
        <v>160</v>
      </c>
      <c r="AW8" t="s">
        <v>166</v>
      </c>
    </row>
    <row r="9" spans="1:63" x14ac:dyDescent="0.25">
      <c r="A9" t="s">
        <v>8</v>
      </c>
      <c r="Q9" t="s">
        <v>8</v>
      </c>
      <c r="AG9" t="s">
        <v>8</v>
      </c>
      <c r="AW9" t="s">
        <v>8</v>
      </c>
    </row>
    <row r="11" spans="1:63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74</v>
      </c>
      <c r="G11" t="s">
        <v>65</v>
      </c>
      <c r="H11" t="s">
        <v>16</v>
      </c>
      <c r="I11" t="s">
        <v>17</v>
      </c>
      <c r="J11" t="s">
        <v>17</v>
      </c>
      <c r="K11" t="s">
        <v>41</v>
      </c>
      <c r="L11" t="s">
        <v>18</v>
      </c>
      <c r="M11" t="s">
        <v>18</v>
      </c>
      <c r="N11" t="s">
        <v>19</v>
      </c>
      <c r="O11" t="s">
        <v>19</v>
      </c>
      <c r="Q11" t="s">
        <v>9</v>
      </c>
      <c r="R11" t="s">
        <v>10</v>
      </c>
      <c r="S11" t="s">
        <v>11</v>
      </c>
      <c r="T11" t="s">
        <v>12</v>
      </c>
      <c r="U11" t="s">
        <v>13</v>
      </c>
      <c r="V11" t="s">
        <v>74</v>
      </c>
      <c r="W11" t="s">
        <v>65</v>
      </c>
      <c r="X11" t="s">
        <v>16</v>
      </c>
      <c r="Y11" t="s">
        <v>17</v>
      </c>
      <c r="Z11" t="s">
        <v>17</v>
      </c>
      <c r="AA11" t="s">
        <v>41</v>
      </c>
      <c r="AB11" t="s">
        <v>18</v>
      </c>
      <c r="AC11" t="s">
        <v>18</v>
      </c>
      <c r="AD11" t="s">
        <v>19</v>
      </c>
      <c r="AE11" t="s">
        <v>19</v>
      </c>
      <c r="AG11" t="s">
        <v>9</v>
      </c>
      <c r="AH11" t="s">
        <v>10</v>
      </c>
      <c r="AI11" t="s">
        <v>11</v>
      </c>
      <c r="AJ11" t="s">
        <v>12</v>
      </c>
      <c r="AK11" t="s">
        <v>13</v>
      </c>
      <c r="AL11" t="s">
        <v>74</v>
      </c>
      <c r="AM11" t="s">
        <v>65</v>
      </c>
      <c r="AN11" t="s">
        <v>16</v>
      </c>
      <c r="AO11" t="s">
        <v>17</v>
      </c>
      <c r="AP11" t="s">
        <v>17</v>
      </c>
      <c r="AQ11" t="s">
        <v>41</v>
      </c>
      <c r="AR11" t="s">
        <v>18</v>
      </c>
      <c r="AS11" s="12" t="s">
        <v>18</v>
      </c>
      <c r="AT11" t="s">
        <v>19</v>
      </c>
      <c r="AU11" t="s">
        <v>19</v>
      </c>
      <c r="AW11" t="s">
        <v>9</v>
      </c>
      <c r="AX11" t="s">
        <v>10</v>
      </c>
      <c r="AY11" t="s">
        <v>11</v>
      </c>
      <c r="AZ11" t="s">
        <v>12</v>
      </c>
      <c r="BA11" t="s">
        <v>13</v>
      </c>
      <c r="BB11" t="s">
        <v>74</v>
      </c>
      <c r="BC11" t="s">
        <v>65</v>
      </c>
      <c r="BD11" t="s">
        <v>16</v>
      </c>
      <c r="BE11" t="s">
        <v>17</v>
      </c>
      <c r="BF11" t="s">
        <v>17</v>
      </c>
      <c r="BG11" t="s">
        <v>41</v>
      </c>
      <c r="BH11" t="s">
        <v>18</v>
      </c>
      <c r="BI11" t="s">
        <v>18</v>
      </c>
      <c r="BJ11" t="s">
        <v>19</v>
      </c>
      <c r="BK11" t="s">
        <v>19</v>
      </c>
    </row>
    <row r="12" spans="1:63" x14ac:dyDescent="0.25">
      <c r="A12" t="s">
        <v>20</v>
      </c>
      <c r="B12" t="s">
        <v>21</v>
      </c>
      <c r="C12" t="s">
        <v>42</v>
      </c>
      <c r="D12" t="s">
        <v>23</v>
      </c>
      <c r="E12" t="s">
        <v>43</v>
      </c>
      <c r="F12" t="s">
        <v>75</v>
      </c>
      <c r="G12" t="s">
        <v>25</v>
      </c>
      <c r="H12" t="s">
        <v>27</v>
      </c>
      <c r="I12" t="s">
        <v>28</v>
      </c>
      <c r="J12" t="s">
        <v>45</v>
      </c>
      <c r="K12" t="s">
        <v>46</v>
      </c>
      <c r="L12" t="s">
        <v>47</v>
      </c>
      <c r="M12" t="s">
        <v>30</v>
      </c>
      <c r="N12" t="s">
        <v>30</v>
      </c>
      <c r="O12" t="s">
        <v>48</v>
      </c>
      <c r="Q12" t="s">
        <v>20</v>
      </c>
      <c r="R12" t="s">
        <v>21</v>
      </c>
      <c r="S12" t="s">
        <v>42</v>
      </c>
      <c r="T12" t="s">
        <v>23</v>
      </c>
      <c r="U12" t="s">
        <v>43</v>
      </c>
      <c r="V12" t="s">
        <v>75</v>
      </c>
      <c r="W12" t="s">
        <v>25</v>
      </c>
      <c r="X12" t="s">
        <v>27</v>
      </c>
      <c r="Y12" t="s">
        <v>28</v>
      </c>
      <c r="Z12" t="s">
        <v>45</v>
      </c>
      <c r="AA12" t="s">
        <v>46</v>
      </c>
      <c r="AB12" t="s">
        <v>47</v>
      </c>
      <c r="AC12" t="s">
        <v>30</v>
      </c>
      <c r="AD12" t="s">
        <v>30</v>
      </c>
      <c r="AE12" t="s">
        <v>48</v>
      </c>
      <c r="AG12" t="s">
        <v>20</v>
      </c>
      <c r="AH12" t="s">
        <v>21</v>
      </c>
      <c r="AI12" t="s">
        <v>42</v>
      </c>
      <c r="AJ12" t="s">
        <v>23</v>
      </c>
      <c r="AK12" t="s">
        <v>43</v>
      </c>
      <c r="AL12" t="s">
        <v>75</v>
      </c>
      <c r="AM12" t="s">
        <v>25</v>
      </c>
      <c r="AN12" t="s">
        <v>27</v>
      </c>
      <c r="AO12" t="s">
        <v>28</v>
      </c>
      <c r="AP12" t="s">
        <v>45</v>
      </c>
      <c r="AQ12" t="s">
        <v>46</v>
      </c>
      <c r="AR12" t="s">
        <v>47</v>
      </c>
      <c r="AS12" s="12" t="s">
        <v>30</v>
      </c>
      <c r="AT12" t="s">
        <v>30</v>
      </c>
      <c r="AU12" t="s">
        <v>48</v>
      </c>
      <c r="AW12" t="s">
        <v>20</v>
      </c>
      <c r="AX12" t="s">
        <v>21</v>
      </c>
      <c r="AY12" t="s">
        <v>42</v>
      </c>
      <c r="AZ12" t="s">
        <v>23</v>
      </c>
      <c r="BA12" t="s">
        <v>43</v>
      </c>
      <c r="BB12" t="s">
        <v>75</v>
      </c>
      <c r="BC12" t="s">
        <v>25</v>
      </c>
      <c r="BD12" t="s">
        <v>27</v>
      </c>
      <c r="BE12" t="s">
        <v>28</v>
      </c>
      <c r="BF12" t="s">
        <v>45</v>
      </c>
      <c r="BG12" t="s">
        <v>46</v>
      </c>
      <c r="BH12" t="s">
        <v>47</v>
      </c>
      <c r="BI12" t="s">
        <v>30</v>
      </c>
      <c r="BJ12" t="s">
        <v>30</v>
      </c>
      <c r="BK12" t="s">
        <v>48</v>
      </c>
    </row>
    <row r="14" spans="1:63" x14ac:dyDescent="0.25">
      <c r="A14" s="1">
        <v>42557</v>
      </c>
      <c r="B14" s="2">
        <v>0.48410879629629627</v>
      </c>
      <c r="C14">
        <v>19.27</v>
      </c>
      <c r="D14">
        <v>9.7200000000000006</v>
      </c>
      <c r="E14">
        <v>625</v>
      </c>
      <c r="F14">
        <v>0.32</v>
      </c>
      <c r="G14">
        <v>0.11</v>
      </c>
      <c r="H14">
        <v>-155.30000000000001</v>
      </c>
      <c r="I14">
        <v>127.8</v>
      </c>
      <c r="J14">
        <v>11.85</v>
      </c>
      <c r="K14">
        <v>765</v>
      </c>
      <c r="L14">
        <v>397.99</v>
      </c>
      <c r="M14">
        <v>0.38769999999999999</v>
      </c>
      <c r="N14">
        <v>11.7</v>
      </c>
      <c r="O14">
        <v>90</v>
      </c>
      <c r="Q14" s="1">
        <v>42564</v>
      </c>
      <c r="R14" s="2">
        <v>0.45962962962962961</v>
      </c>
      <c r="S14">
        <v>20.21</v>
      </c>
      <c r="T14">
        <v>9.64</v>
      </c>
      <c r="U14">
        <v>635</v>
      </c>
      <c r="V14">
        <v>0.33</v>
      </c>
      <c r="W14">
        <v>0.01</v>
      </c>
      <c r="X14">
        <v>-146.30000000000001</v>
      </c>
      <c r="Y14">
        <v>115</v>
      </c>
      <c r="Z14">
        <v>10.39</v>
      </c>
      <c r="AA14">
        <v>760</v>
      </c>
      <c r="AB14">
        <v>306.77</v>
      </c>
      <c r="AC14">
        <v>0.30409999999999998</v>
      </c>
      <c r="AD14">
        <v>11.3</v>
      </c>
      <c r="AE14">
        <v>79</v>
      </c>
      <c r="AG14" s="1">
        <v>42571</v>
      </c>
      <c r="AH14" s="2">
        <v>0.57075231481481481</v>
      </c>
      <c r="AI14">
        <v>25.19</v>
      </c>
      <c r="AJ14">
        <v>10.18</v>
      </c>
      <c r="AK14">
        <v>659</v>
      </c>
      <c r="AL14">
        <v>0.34</v>
      </c>
      <c r="AM14">
        <v>0</v>
      </c>
      <c r="AN14">
        <v>-153.69999999999999</v>
      </c>
      <c r="AO14">
        <v>187.9</v>
      </c>
      <c r="AP14">
        <v>15.38</v>
      </c>
      <c r="AQ14">
        <v>757</v>
      </c>
      <c r="AR14">
        <v>197.72</v>
      </c>
      <c r="AS14" s="12">
        <f>AR14*0.0009688</f>
        <v>0.19155113600000001</v>
      </c>
      <c r="AT14">
        <v>12.1</v>
      </c>
      <c r="AU14">
        <v>100</v>
      </c>
      <c r="AW14" s="1">
        <v>42578</v>
      </c>
      <c r="AX14" s="2">
        <v>0.46642361111111108</v>
      </c>
      <c r="AY14">
        <v>23.05</v>
      </c>
      <c r="AZ14">
        <v>9.6300000000000008</v>
      </c>
      <c r="BA14">
        <v>673</v>
      </c>
      <c r="BB14">
        <v>0.35</v>
      </c>
      <c r="BC14">
        <v>0</v>
      </c>
      <c r="BD14">
        <v>-146.6</v>
      </c>
      <c r="BE14">
        <v>170.5</v>
      </c>
      <c r="BF14">
        <v>14.6</v>
      </c>
      <c r="BG14">
        <v>761</v>
      </c>
      <c r="BH14">
        <v>253.02</v>
      </c>
      <c r="BI14">
        <v>0.2487</v>
      </c>
      <c r="BJ14">
        <v>11.4</v>
      </c>
      <c r="BK14">
        <v>84</v>
      </c>
    </row>
    <row r="15" spans="1:63" x14ac:dyDescent="0.25">
      <c r="A15" s="1">
        <v>42557</v>
      </c>
      <c r="B15" s="2">
        <v>0.48423611111111109</v>
      </c>
      <c r="C15">
        <v>19.28</v>
      </c>
      <c r="D15">
        <v>9.7100000000000009</v>
      </c>
      <c r="E15">
        <v>625</v>
      </c>
      <c r="F15">
        <v>0.32</v>
      </c>
      <c r="G15">
        <v>0.23</v>
      </c>
      <c r="H15">
        <v>-154.9</v>
      </c>
      <c r="I15">
        <v>134.6</v>
      </c>
      <c r="J15">
        <v>12.47</v>
      </c>
      <c r="K15">
        <v>765</v>
      </c>
      <c r="L15">
        <v>498.29</v>
      </c>
      <c r="M15">
        <v>0.46710000000000002</v>
      </c>
      <c r="N15">
        <v>11.7</v>
      </c>
      <c r="O15">
        <v>90</v>
      </c>
      <c r="Q15" s="1">
        <v>42564</v>
      </c>
      <c r="R15" s="2">
        <v>0.45976851851851852</v>
      </c>
      <c r="S15">
        <v>20.22</v>
      </c>
      <c r="T15">
        <v>9.6199999999999992</v>
      </c>
      <c r="U15">
        <v>635</v>
      </c>
      <c r="V15">
        <v>0.33</v>
      </c>
      <c r="W15">
        <v>0.15</v>
      </c>
      <c r="X15">
        <v>-145.6</v>
      </c>
      <c r="Y15">
        <v>117.9</v>
      </c>
      <c r="Z15">
        <v>10.65</v>
      </c>
      <c r="AA15">
        <v>760</v>
      </c>
      <c r="AB15">
        <v>2000000</v>
      </c>
      <c r="AD15">
        <v>11.3</v>
      </c>
      <c r="AE15">
        <v>77</v>
      </c>
      <c r="AG15" s="1">
        <v>42571</v>
      </c>
      <c r="AH15" s="2">
        <v>0.57118055555555558</v>
      </c>
      <c r="AI15">
        <v>25.14</v>
      </c>
      <c r="AJ15">
        <v>10.14</v>
      </c>
      <c r="AK15">
        <v>658</v>
      </c>
      <c r="AL15">
        <v>0.34</v>
      </c>
      <c r="AM15">
        <v>0.16</v>
      </c>
      <c r="AN15">
        <v>-151.9</v>
      </c>
      <c r="AO15">
        <v>189.1</v>
      </c>
      <c r="AP15">
        <v>15.5</v>
      </c>
      <c r="AQ15">
        <v>757</v>
      </c>
      <c r="AR15">
        <v>215.21</v>
      </c>
      <c r="AS15" s="12">
        <f t="shared" ref="AS15:AS34" si="0">AR15*0.0009688</f>
        <v>0.208495448</v>
      </c>
      <c r="AT15">
        <v>12.1</v>
      </c>
      <c r="AU15">
        <v>100</v>
      </c>
      <c r="AW15" s="1">
        <v>42578</v>
      </c>
      <c r="AX15" s="2">
        <v>0.46659722222222227</v>
      </c>
      <c r="AY15">
        <v>23.07</v>
      </c>
      <c r="AZ15">
        <v>9.6300000000000008</v>
      </c>
      <c r="BA15">
        <v>673</v>
      </c>
      <c r="BB15">
        <v>0.35</v>
      </c>
      <c r="BC15">
        <v>0.12</v>
      </c>
      <c r="BD15">
        <v>-146.69999999999999</v>
      </c>
      <c r="BE15">
        <v>172.9</v>
      </c>
      <c r="BF15">
        <v>14.8</v>
      </c>
      <c r="BG15">
        <v>761</v>
      </c>
      <c r="BH15">
        <v>264.13</v>
      </c>
      <c r="BI15">
        <v>0.25729999999999997</v>
      </c>
      <c r="BJ15">
        <v>11.4</v>
      </c>
      <c r="BK15">
        <v>84</v>
      </c>
    </row>
    <row r="16" spans="1:63" x14ac:dyDescent="0.25">
      <c r="A16" s="1">
        <v>42557</v>
      </c>
      <c r="B16" s="2">
        <v>0.48434027777777783</v>
      </c>
      <c r="C16">
        <v>19.25</v>
      </c>
      <c r="D16">
        <v>9.6999999999999993</v>
      </c>
      <c r="E16">
        <v>626</v>
      </c>
      <c r="F16">
        <v>0.32</v>
      </c>
      <c r="G16">
        <v>0.43</v>
      </c>
      <c r="H16">
        <v>-154.30000000000001</v>
      </c>
      <c r="I16">
        <v>136.6</v>
      </c>
      <c r="J16">
        <v>12.67</v>
      </c>
      <c r="K16">
        <v>765</v>
      </c>
      <c r="L16">
        <v>409.3</v>
      </c>
      <c r="M16">
        <v>0.39510000000000001</v>
      </c>
      <c r="N16">
        <v>11.7</v>
      </c>
      <c r="O16">
        <v>90</v>
      </c>
      <c r="Q16" s="1">
        <v>42564</v>
      </c>
      <c r="R16" s="2">
        <v>0.45996527777777779</v>
      </c>
      <c r="S16">
        <v>20.25</v>
      </c>
      <c r="T16">
        <v>9.6</v>
      </c>
      <c r="U16">
        <v>635</v>
      </c>
      <c r="V16">
        <v>0.33</v>
      </c>
      <c r="W16">
        <v>0.26</v>
      </c>
      <c r="X16">
        <v>-144.30000000000001</v>
      </c>
      <c r="Y16">
        <v>119.5</v>
      </c>
      <c r="Z16">
        <v>10.79</v>
      </c>
      <c r="AA16">
        <v>760</v>
      </c>
      <c r="AB16">
        <v>385.36</v>
      </c>
      <c r="AC16">
        <v>0.34329999999999999</v>
      </c>
      <c r="AD16">
        <v>11.3</v>
      </c>
      <c r="AE16">
        <v>79</v>
      </c>
      <c r="AG16" s="1">
        <v>42571</v>
      </c>
      <c r="AH16" s="2">
        <v>0.57134259259259257</v>
      </c>
      <c r="AI16">
        <v>25.1</v>
      </c>
      <c r="AJ16">
        <v>10.11</v>
      </c>
      <c r="AK16">
        <v>658</v>
      </c>
      <c r="AL16">
        <v>0.34</v>
      </c>
      <c r="AM16">
        <v>0.28000000000000003</v>
      </c>
      <c r="AN16">
        <v>-150.4</v>
      </c>
      <c r="AO16">
        <v>189</v>
      </c>
      <c r="AP16">
        <v>15.5</v>
      </c>
      <c r="AQ16">
        <v>757</v>
      </c>
      <c r="AR16">
        <v>224.52</v>
      </c>
      <c r="AS16" s="12">
        <f t="shared" si="0"/>
        <v>0.21751497600000003</v>
      </c>
      <c r="AT16">
        <v>12.1</v>
      </c>
      <c r="AU16">
        <v>100</v>
      </c>
      <c r="AW16" s="1">
        <v>42578</v>
      </c>
      <c r="AX16" s="2">
        <v>0.46673611111111107</v>
      </c>
      <c r="AY16">
        <v>23.07</v>
      </c>
      <c r="AZ16">
        <v>9.6199999999999992</v>
      </c>
      <c r="BA16">
        <v>673</v>
      </c>
      <c r="BB16">
        <v>0.35</v>
      </c>
      <c r="BC16">
        <v>0.25</v>
      </c>
      <c r="BD16">
        <v>-145.9</v>
      </c>
      <c r="BE16">
        <v>173.4</v>
      </c>
      <c r="BF16">
        <v>14.85</v>
      </c>
      <c r="BG16">
        <v>761</v>
      </c>
      <c r="BH16">
        <v>274.62</v>
      </c>
      <c r="BI16">
        <v>0.27060000000000001</v>
      </c>
      <c r="BJ16">
        <v>11.4</v>
      </c>
      <c r="BK16">
        <v>84</v>
      </c>
    </row>
    <row r="17" spans="1:63" x14ac:dyDescent="0.25">
      <c r="A17" s="1">
        <v>42557</v>
      </c>
      <c r="B17" s="2">
        <v>0.48449074074074078</v>
      </c>
      <c r="C17">
        <v>19.23</v>
      </c>
      <c r="D17">
        <v>9.68</v>
      </c>
      <c r="E17">
        <v>626</v>
      </c>
      <c r="F17">
        <v>0.32</v>
      </c>
      <c r="G17">
        <v>0.63</v>
      </c>
      <c r="H17">
        <v>-153.5</v>
      </c>
      <c r="I17">
        <v>137.4</v>
      </c>
      <c r="J17">
        <v>12.75</v>
      </c>
      <c r="K17">
        <v>765</v>
      </c>
      <c r="L17">
        <v>468.11</v>
      </c>
      <c r="M17">
        <v>0.46600000000000003</v>
      </c>
      <c r="N17">
        <v>11.7</v>
      </c>
      <c r="O17">
        <v>90</v>
      </c>
      <c r="Q17" s="1">
        <v>42564</v>
      </c>
      <c r="R17" s="2">
        <v>0.46030092592592592</v>
      </c>
      <c r="S17">
        <v>20.27</v>
      </c>
      <c r="T17">
        <v>9.57</v>
      </c>
      <c r="U17">
        <v>635</v>
      </c>
      <c r="V17">
        <v>0.33</v>
      </c>
      <c r="W17">
        <v>0.39</v>
      </c>
      <c r="X17">
        <v>-143</v>
      </c>
      <c r="Y17">
        <v>119.6</v>
      </c>
      <c r="Z17">
        <v>10.8</v>
      </c>
      <c r="AA17">
        <v>760</v>
      </c>
      <c r="AB17">
        <v>377.66</v>
      </c>
      <c r="AC17">
        <v>0.36520000000000002</v>
      </c>
      <c r="AD17">
        <v>11.2</v>
      </c>
      <c r="AE17">
        <v>77</v>
      </c>
      <c r="AG17" s="1">
        <v>42571</v>
      </c>
      <c r="AH17" s="2">
        <v>0.57150462962962967</v>
      </c>
      <c r="AI17">
        <v>25.05</v>
      </c>
      <c r="AJ17">
        <v>10.09</v>
      </c>
      <c r="AK17">
        <v>658</v>
      </c>
      <c r="AL17">
        <v>0.34</v>
      </c>
      <c r="AM17">
        <v>0.41</v>
      </c>
      <c r="AN17">
        <v>-149.5</v>
      </c>
      <c r="AO17">
        <v>188.6</v>
      </c>
      <c r="AP17">
        <v>15.48</v>
      </c>
      <c r="AQ17">
        <v>757</v>
      </c>
      <c r="AR17">
        <v>233.01</v>
      </c>
      <c r="AS17" s="12">
        <f t="shared" si="0"/>
        <v>0.22574008800000001</v>
      </c>
      <c r="AT17">
        <v>12.1</v>
      </c>
      <c r="AU17">
        <v>100</v>
      </c>
      <c r="AW17" s="1">
        <v>42578</v>
      </c>
      <c r="AX17" s="2">
        <v>0.46690972222222221</v>
      </c>
      <c r="AY17">
        <v>23.07</v>
      </c>
      <c r="AZ17">
        <v>9.6</v>
      </c>
      <c r="BA17">
        <v>673</v>
      </c>
      <c r="BB17">
        <v>0.35</v>
      </c>
      <c r="BC17">
        <v>0.36</v>
      </c>
      <c r="BD17">
        <v>-144.69999999999999</v>
      </c>
      <c r="BE17">
        <v>172.1</v>
      </c>
      <c r="BF17">
        <v>14.73</v>
      </c>
      <c r="BG17">
        <v>761</v>
      </c>
      <c r="BH17">
        <v>275.26</v>
      </c>
      <c r="BI17">
        <v>0.2651</v>
      </c>
      <c r="BJ17">
        <v>11.4</v>
      </c>
      <c r="BK17">
        <v>84</v>
      </c>
    </row>
    <row r="18" spans="1:63" x14ac:dyDescent="0.25">
      <c r="A18" s="1">
        <v>42557</v>
      </c>
      <c r="B18" s="2">
        <v>0.48465277777777777</v>
      </c>
      <c r="C18">
        <v>19.13</v>
      </c>
      <c r="D18">
        <v>9.66</v>
      </c>
      <c r="E18">
        <v>625</v>
      </c>
      <c r="F18">
        <v>0.32</v>
      </c>
      <c r="G18">
        <v>0.8</v>
      </c>
      <c r="H18">
        <v>-151.9</v>
      </c>
      <c r="I18">
        <v>136</v>
      </c>
      <c r="J18">
        <v>12.64</v>
      </c>
      <c r="K18">
        <v>765</v>
      </c>
      <c r="L18">
        <v>520.98</v>
      </c>
      <c r="M18">
        <v>0.50480000000000003</v>
      </c>
      <c r="N18">
        <v>11.8</v>
      </c>
      <c r="O18">
        <v>90</v>
      </c>
      <c r="Q18" s="1">
        <v>42564</v>
      </c>
      <c r="R18" s="2">
        <v>0.46228009259259256</v>
      </c>
      <c r="S18">
        <v>20.18</v>
      </c>
      <c r="T18">
        <v>9.5399999999999991</v>
      </c>
      <c r="U18">
        <v>635</v>
      </c>
      <c r="V18">
        <v>0.33</v>
      </c>
      <c r="W18">
        <v>0.43</v>
      </c>
      <c r="X18">
        <v>-140.9</v>
      </c>
      <c r="Y18">
        <v>116.9</v>
      </c>
      <c r="Z18">
        <v>10.57</v>
      </c>
      <c r="AA18">
        <v>760</v>
      </c>
      <c r="AB18">
        <v>382.14</v>
      </c>
      <c r="AC18">
        <v>0.4254</v>
      </c>
      <c r="AD18">
        <v>11.1</v>
      </c>
      <c r="AE18">
        <v>75</v>
      </c>
      <c r="AG18" s="1">
        <v>42571</v>
      </c>
      <c r="AH18" s="2">
        <v>0.57162037037037039</v>
      </c>
      <c r="AI18">
        <v>25.04</v>
      </c>
      <c r="AJ18">
        <v>10.07</v>
      </c>
      <c r="AK18">
        <v>657</v>
      </c>
      <c r="AL18">
        <v>0.34</v>
      </c>
      <c r="AM18">
        <v>0.49</v>
      </c>
      <c r="AN18">
        <v>-148.5</v>
      </c>
      <c r="AO18">
        <v>188.1</v>
      </c>
      <c r="AP18">
        <v>15.44</v>
      </c>
      <c r="AQ18">
        <v>757</v>
      </c>
      <c r="AR18">
        <v>230.95</v>
      </c>
      <c r="AS18" s="12">
        <f t="shared" si="0"/>
        <v>0.22374436</v>
      </c>
      <c r="AT18">
        <v>12</v>
      </c>
      <c r="AU18">
        <v>100</v>
      </c>
      <c r="AW18" s="1">
        <v>42578</v>
      </c>
      <c r="AX18" s="2">
        <v>0.46719907407407407</v>
      </c>
      <c r="AY18">
        <v>23.08</v>
      </c>
      <c r="AZ18">
        <v>9.59</v>
      </c>
      <c r="BA18">
        <v>673</v>
      </c>
      <c r="BB18">
        <v>0.35</v>
      </c>
      <c r="BC18">
        <v>0.47</v>
      </c>
      <c r="BD18">
        <v>-144.5</v>
      </c>
      <c r="BE18">
        <v>170.5</v>
      </c>
      <c r="BF18">
        <v>14.59</v>
      </c>
      <c r="BG18">
        <v>761</v>
      </c>
      <c r="BH18">
        <v>287.88</v>
      </c>
      <c r="BI18">
        <v>0.27939999999999998</v>
      </c>
      <c r="BJ18">
        <v>11.4</v>
      </c>
      <c r="BK18">
        <v>84</v>
      </c>
    </row>
    <row r="19" spans="1:63" x14ac:dyDescent="0.25">
      <c r="A19" s="1">
        <v>42557</v>
      </c>
      <c r="B19" s="2">
        <v>0.48476851851851849</v>
      </c>
      <c r="C19">
        <v>19.100000000000001</v>
      </c>
      <c r="D19">
        <v>9.65</v>
      </c>
      <c r="E19">
        <v>624</v>
      </c>
      <c r="F19">
        <v>0.32</v>
      </c>
      <c r="G19">
        <v>0.95</v>
      </c>
      <c r="H19">
        <v>-151.69999999999999</v>
      </c>
      <c r="I19">
        <v>134.30000000000001</v>
      </c>
      <c r="J19">
        <v>12.49</v>
      </c>
      <c r="K19">
        <v>765</v>
      </c>
      <c r="L19">
        <v>545.96</v>
      </c>
      <c r="M19">
        <v>0.52939999999999998</v>
      </c>
      <c r="N19">
        <v>11.7</v>
      </c>
      <c r="O19">
        <v>90</v>
      </c>
      <c r="Q19" s="1">
        <v>42564</v>
      </c>
      <c r="R19" s="2">
        <v>0.46243055555555551</v>
      </c>
      <c r="S19">
        <v>20.170000000000002</v>
      </c>
      <c r="T19">
        <v>9.52</v>
      </c>
      <c r="U19">
        <v>635</v>
      </c>
      <c r="V19">
        <v>0.33</v>
      </c>
      <c r="W19">
        <v>0.57999999999999996</v>
      </c>
      <c r="X19">
        <v>-139.80000000000001</v>
      </c>
      <c r="Y19">
        <v>117.8</v>
      </c>
      <c r="Z19">
        <v>10.66</v>
      </c>
      <c r="AA19">
        <v>760</v>
      </c>
      <c r="AB19">
        <v>391.92</v>
      </c>
      <c r="AC19">
        <v>0.38950000000000001</v>
      </c>
      <c r="AD19">
        <v>11.1</v>
      </c>
      <c r="AE19">
        <v>77</v>
      </c>
      <c r="AG19" s="1">
        <v>42571</v>
      </c>
      <c r="AH19" s="2">
        <v>0.57181712962962961</v>
      </c>
      <c r="AI19">
        <v>24.95</v>
      </c>
      <c r="AJ19">
        <v>10.02</v>
      </c>
      <c r="AK19">
        <v>657</v>
      </c>
      <c r="AL19">
        <v>0.34</v>
      </c>
      <c r="AM19">
        <v>0.65</v>
      </c>
      <c r="AN19">
        <v>-145.69999999999999</v>
      </c>
      <c r="AO19">
        <v>186.5</v>
      </c>
      <c r="AP19">
        <v>15.33</v>
      </c>
      <c r="AQ19">
        <v>757</v>
      </c>
      <c r="AR19">
        <v>236.1</v>
      </c>
      <c r="AS19" s="12">
        <f t="shared" si="0"/>
        <v>0.22873367999999999</v>
      </c>
      <c r="AT19">
        <v>12.1</v>
      </c>
      <c r="AU19">
        <v>100</v>
      </c>
      <c r="AW19" s="1">
        <v>42578</v>
      </c>
      <c r="AX19" s="2">
        <v>0.46732638888888883</v>
      </c>
      <c r="AY19">
        <v>23.08</v>
      </c>
      <c r="AZ19">
        <v>9.59</v>
      </c>
      <c r="BA19">
        <v>673</v>
      </c>
      <c r="BB19">
        <v>0.35</v>
      </c>
      <c r="BC19">
        <v>0.54</v>
      </c>
      <c r="BD19">
        <v>-144.4</v>
      </c>
      <c r="BE19">
        <v>170.9</v>
      </c>
      <c r="BF19">
        <v>14.62</v>
      </c>
      <c r="BG19">
        <v>761</v>
      </c>
      <c r="BH19">
        <v>285.52999999999997</v>
      </c>
      <c r="BI19">
        <v>0.27789999999999998</v>
      </c>
      <c r="BJ19">
        <v>11.4</v>
      </c>
      <c r="BK19">
        <v>84</v>
      </c>
    </row>
    <row r="20" spans="1:63" x14ac:dyDescent="0.25">
      <c r="A20" s="1">
        <v>42557</v>
      </c>
      <c r="B20" s="2">
        <v>0.48500000000000004</v>
      </c>
      <c r="C20">
        <v>18.989999999999998</v>
      </c>
      <c r="D20">
        <v>9.6300000000000008</v>
      </c>
      <c r="E20">
        <v>625</v>
      </c>
      <c r="F20">
        <v>0.32</v>
      </c>
      <c r="G20">
        <v>1.1399999999999999</v>
      </c>
      <c r="H20">
        <v>-150.5</v>
      </c>
      <c r="I20">
        <v>130.19999999999999</v>
      </c>
      <c r="J20">
        <v>12.14</v>
      </c>
      <c r="K20">
        <v>765</v>
      </c>
      <c r="L20">
        <v>556.37</v>
      </c>
      <c r="M20">
        <v>0.54110000000000003</v>
      </c>
      <c r="N20">
        <v>11.7</v>
      </c>
      <c r="O20">
        <v>90</v>
      </c>
      <c r="Q20" s="1">
        <v>42564</v>
      </c>
      <c r="R20" s="2">
        <v>0.46255787037037038</v>
      </c>
      <c r="S20">
        <v>20.14</v>
      </c>
      <c r="T20">
        <v>9.4700000000000006</v>
      </c>
      <c r="U20">
        <v>633</v>
      </c>
      <c r="V20">
        <v>0.32</v>
      </c>
      <c r="W20">
        <v>0.71</v>
      </c>
      <c r="X20">
        <v>-137.30000000000001</v>
      </c>
      <c r="Y20">
        <v>115.9</v>
      </c>
      <c r="Z20">
        <v>10.49</v>
      </c>
      <c r="AA20">
        <v>760</v>
      </c>
      <c r="AB20">
        <v>432.82</v>
      </c>
      <c r="AC20">
        <v>0.42380000000000001</v>
      </c>
      <c r="AD20">
        <v>11.2</v>
      </c>
      <c r="AE20">
        <v>77</v>
      </c>
      <c r="AG20" s="1">
        <v>42571</v>
      </c>
      <c r="AH20" s="2">
        <v>0.57200231481481478</v>
      </c>
      <c r="AI20">
        <v>24.84</v>
      </c>
      <c r="AJ20">
        <v>9.84</v>
      </c>
      <c r="AK20">
        <v>659</v>
      </c>
      <c r="AL20">
        <v>0.34</v>
      </c>
      <c r="AM20">
        <v>0.83</v>
      </c>
      <c r="AN20">
        <v>-137</v>
      </c>
      <c r="AO20">
        <v>182.3</v>
      </c>
      <c r="AP20">
        <v>15.02</v>
      </c>
      <c r="AQ20">
        <v>757</v>
      </c>
      <c r="AR20">
        <v>242.21</v>
      </c>
      <c r="AS20" s="12">
        <f t="shared" si="0"/>
        <v>0.234653048</v>
      </c>
      <c r="AT20">
        <v>12.1</v>
      </c>
      <c r="AU20">
        <v>100</v>
      </c>
      <c r="AW20" s="1">
        <v>42578</v>
      </c>
      <c r="AX20" s="2">
        <v>0.4674537037037037</v>
      </c>
      <c r="AY20">
        <v>23.08</v>
      </c>
      <c r="AZ20">
        <v>9.58</v>
      </c>
      <c r="BA20">
        <v>673</v>
      </c>
      <c r="BB20">
        <v>0.35</v>
      </c>
      <c r="BC20">
        <v>0.64</v>
      </c>
      <c r="BD20">
        <v>-143.9</v>
      </c>
      <c r="BE20">
        <v>171.4</v>
      </c>
      <c r="BF20">
        <v>14.67</v>
      </c>
      <c r="BG20">
        <v>761</v>
      </c>
      <c r="BH20">
        <v>281.97000000000003</v>
      </c>
      <c r="BI20">
        <v>0.27229999999999999</v>
      </c>
      <c r="BJ20">
        <v>11.4</v>
      </c>
      <c r="BK20">
        <v>84</v>
      </c>
    </row>
    <row r="21" spans="1:63" x14ac:dyDescent="0.25">
      <c r="A21" s="1">
        <v>42557</v>
      </c>
      <c r="B21" s="2">
        <v>0.4851273148148148</v>
      </c>
      <c r="C21">
        <v>18.86</v>
      </c>
      <c r="D21">
        <v>9.61</v>
      </c>
      <c r="E21">
        <v>625</v>
      </c>
      <c r="F21">
        <v>0.32</v>
      </c>
      <c r="G21">
        <v>1.33</v>
      </c>
      <c r="H21">
        <v>-149.19999999999999</v>
      </c>
      <c r="I21">
        <v>128.5</v>
      </c>
      <c r="J21">
        <v>12.01</v>
      </c>
      <c r="K21">
        <v>765</v>
      </c>
      <c r="L21">
        <v>564.48</v>
      </c>
      <c r="M21">
        <v>0.55820000000000003</v>
      </c>
      <c r="N21">
        <v>11.7</v>
      </c>
      <c r="O21">
        <v>90</v>
      </c>
      <c r="Q21" s="1">
        <v>42564</v>
      </c>
      <c r="R21" s="2">
        <v>0.4629861111111111</v>
      </c>
      <c r="S21">
        <v>19.75</v>
      </c>
      <c r="T21">
        <v>9.36</v>
      </c>
      <c r="U21">
        <v>634</v>
      </c>
      <c r="V21">
        <v>0.33</v>
      </c>
      <c r="W21">
        <v>0.83</v>
      </c>
      <c r="X21">
        <v>-131.1</v>
      </c>
      <c r="Y21">
        <v>94.5</v>
      </c>
      <c r="Z21">
        <v>8.6199999999999992</v>
      </c>
      <c r="AA21">
        <v>760</v>
      </c>
      <c r="AB21">
        <v>415.86</v>
      </c>
      <c r="AC21">
        <v>0.4037</v>
      </c>
      <c r="AD21">
        <v>11.1</v>
      </c>
      <c r="AE21">
        <v>75</v>
      </c>
      <c r="AG21" s="1">
        <v>42571</v>
      </c>
      <c r="AH21" s="2">
        <v>0.57212962962962965</v>
      </c>
      <c r="AI21">
        <v>24.68</v>
      </c>
      <c r="AJ21">
        <v>9.75</v>
      </c>
      <c r="AK21">
        <v>661</v>
      </c>
      <c r="AL21">
        <v>0.34</v>
      </c>
      <c r="AM21">
        <v>1.01</v>
      </c>
      <c r="AN21">
        <v>-132.4</v>
      </c>
      <c r="AO21">
        <v>174.8</v>
      </c>
      <c r="AP21">
        <v>14.45</v>
      </c>
      <c r="AQ21">
        <v>757</v>
      </c>
      <c r="AR21">
        <v>243.16</v>
      </c>
      <c r="AS21" s="12">
        <f t="shared" si="0"/>
        <v>0.23557340800000001</v>
      </c>
      <c r="AT21">
        <v>12.1</v>
      </c>
      <c r="AU21">
        <v>100</v>
      </c>
      <c r="AW21" s="1">
        <v>42578</v>
      </c>
      <c r="AX21" s="2">
        <v>0.46755787037037039</v>
      </c>
      <c r="AY21">
        <v>23.09</v>
      </c>
      <c r="AZ21">
        <v>9.58</v>
      </c>
      <c r="BA21">
        <v>673</v>
      </c>
      <c r="BB21">
        <v>0.35</v>
      </c>
      <c r="BC21">
        <v>0.72</v>
      </c>
      <c r="BD21">
        <v>-143.69999999999999</v>
      </c>
      <c r="BE21">
        <v>172</v>
      </c>
      <c r="BF21">
        <v>14.72</v>
      </c>
      <c r="BG21">
        <v>761</v>
      </c>
      <c r="BH21">
        <v>270.11</v>
      </c>
      <c r="BI21">
        <v>0.2601</v>
      </c>
      <c r="BJ21">
        <v>11.4</v>
      </c>
      <c r="BK21">
        <v>84</v>
      </c>
    </row>
    <row r="22" spans="1:63" x14ac:dyDescent="0.25">
      <c r="A22" s="1">
        <v>42557</v>
      </c>
      <c r="B22" s="2">
        <v>0.48530092592592594</v>
      </c>
      <c r="C22">
        <v>18.739999999999998</v>
      </c>
      <c r="D22">
        <v>9.51</v>
      </c>
      <c r="E22">
        <v>625</v>
      </c>
      <c r="F22">
        <v>0.32</v>
      </c>
      <c r="G22">
        <v>1.46</v>
      </c>
      <c r="H22">
        <v>-143.6</v>
      </c>
      <c r="I22">
        <v>122.3</v>
      </c>
      <c r="J22">
        <v>11.46</v>
      </c>
      <c r="K22">
        <v>765</v>
      </c>
      <c r="L22">
        <v>698.64</v>
      </c>
      <c r="M22">
        <v>0.68769999999999998</v>
      </c>
      <c r="N22">
        <v>11.7</v>
      </c>
      <c r="O22">
        <v>90</v>
      </c>
      <c r="Q22" s="1">
        <v>42564</v>
      </c>
      <c r="R22" s="2">
        <v>0.46324074074074079</v>
      </c>
      <c r="S22">
        <v>19.7</v>
      </c>
      <c r="T22">
        <v>9.34</v>
      </c>
      <c r="U22">
        <v>634</v>
      </c>
      <c r="V22">
        <v>0.33</v>
      </c>
      <c r="W22">
        <v>1</v>
      </c>
      <c r="X22">
        <v>-129.9</v>
      </c>
      <c r="Y22">
        <v>92</v>
      </c>
      <c r="Z22">
        <v>8.4</v>
      </c>
      <c r="AA22">
        <v>760</v>
      </c>
      <c r="AB22">
        <v>420.85</v>
      </c>
      <c r="AC22">
        <v>0.41120000000000001</v>
      </c>
      <c r="AD22">
        <v>11.2</v>
      </c>
      <c r="AE22">
        <v>75</v>
      </c>
      <c r="AG22" s="1">
        <v>42571</v>
      </c>
      <c r="AH22" s="2">
        <v>0.57225694444444442</v>
      </c>
      <c r="AI22">
        <v>24.59</v>
      </c>
      <c r="AJ22">
        <v>9.76</v>
      </c>
      <c r="AK22">
        <v>659</v>
      </c>
      <c r="AL22">
        <v>0.34</v>
      </c>
      <c r="AM22">
        <v>1.19</v>
      </c>
      <c r="AN22">
        <v>-132.80000000000001</v>
      </c>
      <c r="AO22">
        <v>166.5</v>
      </c>
      <c r="AP22">
        <v>13.78</v>
      </c>
      <c r="AQ22">
        <v>757</v>
      </c>
      <c r="AR22">
        <v>262.87</v>
      </c>
      <c r="AS22" s="12">
        <f t="shared" si="0"/>
        <v>0.25466845599999999</v>
      </c>
      <c r="AT22">
        <v>12.1</v>
      </c>
      <c r="AU22">
        <v>100</v>
      </c>
      <c r="AW22" s="1">
        <v>42578</v>
      </c>
      <c r="AX22" s="2">
        <v>0.46768518518518515</v>
      </c>
      <c r="AY22">
        <v>23.08</v>
      </c>
      <c r="AZ22">
        <v>9.57</v>
      </c>
      <c r="BA22">
        <v>673</v>
      </c>
      <c r="BB22">
        <v>0.35</v>
      </c>
      <c r="BC22">
        <v>0.81</v>
      </c>
      <c r="BD22">
        <v>-143.1</v>
      </c>
      <c r="BE22">
        <v>172</v>
      </c>
      <c r="BF22">
        <v>14.72</v>
      </c>
      <c r="BG22">
        <v>761</v>
      </c>
      <c r="BH22">
        <v>265.47000000000003</v>
      </c>
      <c r="BI22">
        <v>0.25979999999999998</v>
      </c>
      <c r="BJ22">
        <v>11.4</v>
      </c>
      <c r="BK22">
        <v>84</v>
      </c>
    </row>
    <row r="23" spans="1:63" x14ac:dyDescent="0.25">
      <c r="A23" s="1">
        <v>42557</v>
      </c>
      <c r="B23" s="2">
        <v>0.48547453703703702</v>
      </c>
      <c r="C23">
        <v>18.760000000000002</v>
      </c>
      <c r="D23">
        <v>9.58</v>
      </c>
      <c r="E23">
        <v>625</v>
      </c>
      <c r="F23">
        <v>0.32</v>
      </c>
      <c r="G23">
        <v>1.37</v>
      </c>
      <c r="H23">
        <v>-147.69999999999999</v>
      </c>
      <c r="I23">
        <v>121.4</v>
      </c>
      <c r="J23">
        <v>11.37</v>
      </c>
      <c r="K23">
        <v>765</v>
      </c>
      <c r="L23">
        <v>607.67999999999995</v>
      </c>
      <c r="M23">
        <v>0.57599999999999996</v>
      </c>
      <c r="N23">
        <v>11.7</v>
      </c>
      <c r="O23">
        <v>90</v>
      </c>
      <c r="Q23" s="1">
        <v>42564</v>
      </c>
      <c r="R23" s="2">
        <v>0.46340277777777777</v>
      </c>
      <c r="S23">
        <v>19.649999999999999</v>
      </c>
      <c r="T23">
        <v>9.2899999999999991</v>
      </c>
      <c r="U23">
        <v>635</v>
      </c>
      <c r="V23">
        <v>0.33</v>
      </c>
      <c r="W23">
        <v>1.1100000000000001</v>
      </c>
      <c r="X23">
        <v>-127.3</v>
      </c>
      <c r="Y23">
        <v>88</v>
      </c>
      <c r="Z23">
        <v>8.0399999999999991</v>
      </c>
      <c r="AA23">
        <v>760</v>
      </c>
      <c r="AB23">
        <v>443.23</v>
      </c>
      <c r="AC23">
        <v>0.43070000000000003</v>
      </c>
      <c r="AD23">
        <v>11.1</v>
      </c>
      <c r="AE23">
        <v>77</v>
      </c>
      <c r="AG23" s="1">
        <v>42571</v>
      </c>
      <c r="AH23" s="2">
        <v>0.57246527777777778</v>
      </c>
      <c r="AI23">
        <v>24.08</v>
      </c>
      <c r="AJ23">
        <v>9.1300000000000008</v>
      </c>
      <c r="AK23">
        <v>664</v>
      </c>
      <c r="AL23">
        <v>0.34</v>
      </c>
      <c r="AM23">
        <v>1.37</v>
      </c>
      <c r="AN23">
        <v>-101.8</v>
      </c>
      <c r="AO23">
        <v>118.7</v>
      </c>
      <c r="AP23">
        <v>9.92</v>
      </c>
      <c r="AQ23">
        <v>757</v>
      </c>
      <c r="AS23" s="12"/>
      <c r="AT23">
        <v>12.1</v>
      </c>
      <c r="AU23">
        <v>100</v>
      </c>
      <c r="AW23" s="1">
        <v>42578</v>
      </c>
      <c r="AX23" s="2">
        <v>0.4678356481481481</v>
      </c>
      <c r="AY23">
        <v>23.09</v>
      </c>
      <c r="AZ23">
        <v>9.56</v>
      </c>
      <c r="BA23">
        <v>673</v>
      </c>
      <c r="BB23">
        <v>0.35</v>
      </c>
      <c r="BC23">
        <v>0.82</v>
      </c>
      <c r="BD23">
        <v>-142.80000000000001</v>
      </c>
      <c r="BE23">
        <v>170.8</v>
      </c>
      <c r="BF23">
        <v>14.62</v>
      </c>
      <c r="BG23">
        <v>761</v>
      </c>
      <c r="BH23">
        <v>271.79000000000002</v>
      </c>
      <c r="BI23">
        <v>0.26369999999999999</v>
      </c>
      <c r="BJ23">
        <v>11.4</v>
      </c>
      <c r="BK23">
        <v>84</v>
      </c>
    </row>
    <row r="24" spans="1:63" x14ac:dyDescent="0.25">
      <c r="A24" s="1">
        <v>42557</v>
      </c>
      <c r="B24" s="2">
        <v>0.48557870370370365</v>
      </c>
      <c r="C24">
        <v>18.920000000000002</v>
      </c>
      <c r="D24">
        <v>9.6199999999999992</v>
      </c>
      <c r="E24">
        <v>625</v>
      </c>
      <c r="F24">
        <v>0.32</v>
      </c>
      <c r="G24">
        <v>1.2</v>
      </c>
      <c r="H24">
        <v>-150</v>
      </c>
      <c r="I24">
        <v>124.5</v>
      </c>
      <c r="J24">
        <v>11.62</v>
      </c>
      <c r="K24">
        <v>765</v>
      </c>
      <c r="L24">
        <v>612.36</v>
      </c>
      <c r="M24">
        <v>0.61460000000000004</v>
      </c>
      <c r="N24">
        <v>11.7</v>
      </c>
      <c r="O24">
        <v>90</v>
      </c>
      <c r="Q24" s="1">
        <v>42564</v>
      </c>
      <c r="R24" s="2">
        <v>0.46353009259259265</v>
      </c>
      <c r="S24">
        <v>19.61</v>
      </c>
      <c r="T24">
        <v>9.24</v>
      </c>
      <c r="U24">
        <v>637</v>
      </c>
      <c r="V24">
        <v>0.33</v>
      </c>
      <c r="W24">
        <v>1.29</v>
      </c>
      <c r="X24">
        <v>-124.9</v>
      </c>
      <c r="Y24">
        <v>82.5</v>
      </c>
      <c r="Z24">
        <v>7.54</v>
      </c>
      <c r="AA24">
        <v>760</v>
      </c>
      <c r="AB24">
        <v>455.62</v>
      </c>
      <c r="AC24">
        <v>0.44729999999999998</v>
      </c>
      <c r="AD24">
        <v>11.1</v>
      </c>
      <c r="AE24">
        <v>77</v>
      </c>
      <c r="AG24" s="1">
        <v>42571</v>
      </c>
      <c r="AH24" s="2">
        <v>0.57262731481481477</v>
      </c>
      <c r="AI24">
        <v>23</v>
      </c>
      <c r="AJ24">
        <v>8.26</v>
      </c>
      <c r="AK24">
        <v>684</v>
      </c>
      <c r="AL24">
        <v>0.35</v>
      </c>
      <c r="AM24">
        <v>1.55</v>
      </c>
      <c r="AN24">
        <v>-58.7</v>
      </c>
      <c r="AO24">
        <v>31</v>
      </c>
      <c r="AP24">
        <v>2.65</v>
      </c>
      <c r="AQ24">
        <v>757</v>
      </c>
      <c r="AR24">
        <v>232.6</v>
      </c>
      <c r="AS24" s="12">
        <f t="shared" si="0"/>
        <v>0.22534288</v>
      </c>
      <c r="AT24">
        <v>12.1</v>
      </c>
      <c r="AU24">
        <v>100</v>
      </c>
      <c r="AW24" s="1">
        <v>42578</v>
      </c>
      <c r="AX24" s="2">
        <v>0.46800925925925929</v>
      </c>
      <c r="AY24">
        <v>23.07</v>
      </c>
      <c r="AZ24">
        <v>9.56</v>
      </c>
      <c r="BA24">
        <v>673</v>
      </c>
      <c r="BB24">
        <v>0.35</v>
      </c>
      <c r="BC24">
        <v>0.91</v>
      </c>
      <c r="BD24">
        <v>-142.4</v>
      </c>
      <c r="BE24">
        <v>171.1</v>
      </c>
      <c r="BF24">
        <v>14.64</v>
      </c>
      <c r="BG24">
        <v>761</v>
      </c>
      <c r="BH24">
        <v>267.95999999999998</v>
      </c>
      <c r="BI24">
        <v>0.26400000000000001</v>
      </c>
      <c r="BJ24">
        <v>11.4</v>
      </c>
      <c r="BK24">
        <v>84</v>
      </c>
    </row>
    <row r="25" spans="1:63" x14ac:dyDescent="0.25">
      <c r="A25" s="1">
        <v>42557</v>
      </c>
      <c r="B25" s="2">
        <v>0.48571759259259256</v>
      </c>
      <c r="C25">
        <v>19.02</v>
      </c>
      <c r="D25">
        <v>9.66</v>
      </c>
      <c r="E25">
        <v>625</v>
      </c>
      <c r="F25">
        <v>0.32</v>
      </c>
      <c r="G25">
        <v>1.01</v>
      </c>
      <c r="H25">
        <v>-152.1</v>
      </c>
      <c r="I25">
        <v>124.7</v>
      </c>
      <c r="J25">
        <v>11.61</v>
      </c>
      <c r="K25">
        <v>765</v>
      </c>
      <c r="L25">
        <v>595.91999999999996</v>
      </c>
      <c r="M25">
        <v>0.57889999999999997</v>
      </c>
      <c r="N25">
        <v>11.7</v>
      </c>
      <c r="O25">
        <v>93</v>
      </c>
      <c r="Q25" s="1">
        <v>42564</v>
      </c>
      <c r="R25" s="2">
        <v>0.46396990740740746</v>
      </c>
      <c r="S25">
        <v>19.600000000000001</v>
      </c>
      <c r="T25">
        <v>9.23</v>
      </c>
      <c r="U25">
        <v>638</v>
      </c>
      <c r="V25">
        <v>0.33</v>
      </c>
      <c r="W25">
        <v>1.37</v>
      </c>
      <c r="X25">
        <v>-124.2</v>
      </c>
      <c r="Y25">
        <v>74</v>
      </c>
      <c r="Z25">
        <v>6.77</v>
      </c>
      <c r="AA25">
        <v>760</v>
      </c>
      <c r="AB25">
        <v>1.57</v>
      </c>
      <c r="AD25">
        <v>11.1</v>
      </c>
      <c r="AE25">
        <v>75</v>
      </c>
      <c r="AG25" s="1">
        <v>42571</v>
      </c>
      <c r="AH25" s="2">
        <v>0.57302083333333331</v>
      </c>
      <c r="AI25">
        <v>22.69</v>
      </c>
      <c r="AJ25">
        <v>8.44</v>
      </c>
      <c r="AK25">
        <v>687</v>
      </c>
      <c r="AL25">
        <v>0.35</v>
      </c>
      <c r="AM25">
        <v>1.36</v>
      </c>
      <c r="AN25">
        <v>-67.7</v>
      </c>
      <c r="AO25">
        <v>23.3</v>
      </c>
      <c r="AP25">
        <v>2</v>
      </c>
      <c r="AQ25">
        <v>757</v>
      </c>
      <c r="AS25" s="12"/>
      <c r="AT25">
        <v>12.1</v>
      </c>
      <c r="AU25">
        <v>100</v>
      </c>
      <c r="AW25" s="1">
        <v>42578</v>
      </c>
      <c r="AX25" s="2">
        <v>0.4682291666666667</v>
      </c>
      <c r="AY25">
        <v>23.07</v>
      </c>
      <c r="AZ25">
        <v>9.5500000000000007</v>
      </c>
      <c r="BA25">
        <v>673</v>
      </c>
      <c r="BB25">
        <v>0.35</v>
      </c>
      <c r="BC25">
        <v>1</v>
      </c>
      <c r="BD25">
        <v>-142.1</v>
      </c>
      <c r="BE25">
        <v>170.3</v>
      </c>
      <c r="BF25">
        <v>14.58</v>
      </c>
      <c r="BG25">
        <v>761</v>
      </c>
      <c r="BH25">
        <v>286</v>
      </c>
      <c r="BI25">
        <v>0.28170000000000001</v>
      </c>
      <c r="BJ25">
        <v>11.4</v>
      </c>
      <c r="BK25">
        <v>84</v>
      </c>
    </row>
    <row r="26" spans="1:63" x14ac:dyDescent="0.25">
      <c r="A26" s="1">
        <v>42557</v>
      </c>
      <c r="B26" s="2">
        <v>0.48582175925925924</v>
      </c>
      <c r="C26">
        <v>19.05</v>
      </c>
      <c r="D26">
        <v>9.68</v>
      </c>
      <c r="E26">
        <v>625</v>
      </c>
      <c r="F26">
        <v>0.32</v>
      </c>
      <c r="G26">
        <v>0.81</v>
      </c>
      <c r="H26">
        <v>-153.19999999999999</v>
      </c>
      <c r="I26">
        <v>126.5</v>
      </c>
      <c r="J26">
        <v>11.78</v>
      </c>
      <c r="K26">
        <v>765</v>
      </c>
      <c r="L26">
        <v>565.21</v>
      </c>
      <c r="M26">
        <v>0.54679999999999995</v>
      </c>
      <c r="N26">
        <v>11.7</v>
      </c>
      <c r="O26">
        <v>90</v>
      </c>
      <c r="Q26" s="1">
        <v>42564</v>
      </c>
      <c r="R26" s="2">
        <v>0.46440972222222227</v>
      </c>
      <c r="S26">
        <v>19.600000000000001</v>
      </c>
      <c r="T26">
        <v>8.76</v>
      </c>
      <c r="U26">
        <v>642</v>
      </c>
      <c r="V26">
        <v>0.33</v>
      </c>
      <c r="W26">
        <v>1.55</v>
      </c>
      <c r="X26">
        <v>-98.8</v>
      </c>
      <c r="Y26">
        <v>58.8</v>
      </c>
      <c r="Z26">
        <v>5.38</v>
      </c>
      <c r="AA26">
        <v>760</v>
      </c>
      <c r="AB26">
        <v>46.15</v>
      </c>
      <c r="AD26">
        <v>11.1</v>
      </c>
      <c r="AE26">
        <v>75</v>
      </c>
      <c r="AG26" s="1">
        <v>42571</v>
      </c>
      <c r="AH26" s="2">
        <v>0.57321759259259253</v>
      </c>
      <c r="AI26">
        <v>24.27</v>
      </c>
      <c r="AJ26">
        <v>9.65</v>
      </c>
      <c r="AK26">
        <v>660</v>
      </c>
      <c r="AL26">
        <v>0.34</v>
      </c>
      <c r="AM26">
        <v>1.19</v>
      </c>
      <c r="AN26">
        <v>-127.4</v>
      </c>
      <c r="AO26">
        <v>85.3</v>
      </c>
      <c r="AP26">
        <v>7.1</v>
      </c>
      <c r="AQ26">
        <v>757</v>
      </c>
      <c r="AS26" s="12"/>
      <c r="AT26">
        <v>12.1</v>
      </c>
      <c r="AU26">
        <v>100</v>
      </c>
      <c r="AW26" s="1">
        <v>42578</v>
      </c>
      <c r="AX26" s="2">
        <v>0.46837962962962965</v>
      </c>
      <c r="AY26">
        <v>23.06</v>
      </c>
      <c r="AZ26">
        <v>9.5399999999999991</v>
      </c>
      <c r="BA26">
        <v>673</v>
      </c>
      <c r="BB26">
        <v>0.35</v>
      </c>
      <c r="BC26">
        <v>1.0900000000000001</v>
      </c>
      <c r="BD26">
        <v>-141.4</v>
      </c>
      <c r="BE26">
        <v>169.5</v>
      </c>
      <c r="BF26">
        <v>14.52</v>
      </c>
      <c r="BG26">
        <v>761</v>
      </c>
      <c r="BH26">
        <v>281.02</v>
      </c>
      <c r="BI26">
        <v>0.27200000000000002</v>
      </c>
      <c r="BJ26">
        <v>11.4</v>
      </c>
      <c r="BK26">
        <v>84</v>
      </c>
    </row>
    <row r="27" spans="1:63" x14ac:dyDescent="0.25">
      <c r="A27" s="1">
        <v>42557</v>
      </c>
      <c r="B27" s="2">
        <v>0.48591435185185183</v>
      </c>
      <c r="C27">
        <v>19.11</v>
      </c>
      <c r="D27">
        <v>9.6999999999999993</v>
      </c>
      <c r="E27">
        <v>625</v>
      </c>
      <c r="F27">
        <v>0.32</v>
      </c>
      <c r="G27">
        <v>0.63</v>
      </c>
      <c r="H27">
        <v>-154.4</v>
      </c>
      <c r="I27">
        <v>128.6</v>
      </c>
      <c r="J27">
        <v>11.96</v>
      </c>
      <c r="K27">
        <v>765</v>
      </c>
      <c r="L27">
        <v>531.91</v>
      </c>
      <c r="M27">
        <v>0.50680000000000003</v>
      </c>
      <c r="N27">
        <v>11.7</v>
      </c>
      <c r="O27">
        <v>90</v>
      </c>
      <c r="Q27" s="1">
        <v>42564</v>
      </c>
      <c r="R27" s="2">
        <v>0.46471064814814816</v>
      </c>
      <c r="S27">
        <v>19.600000000000001</v>
      </c>
      <c r="T27">
        <v>9.25</v>
      </c>
      <c r="U27">
        <v>638</v>
      </c>
      <c r="V27">
        <v>0.33</v>
      </c>
      <c r="W27">
        <v>1.3</v>
      </c>
      <c r="X27">
        <v>-125.4</v>
      </c>
      <c r="Y27">
        <v>70.2</v>
      </c>
      <c r="Z27">
        <v>6.42</v>
      </c>
      <c r="AA27">
        <v>760</v>
      </c>
      <c r="AB27">
        <v>457.98</v>
      </c>
      <c r="AC27">
        <v>0.44369999999999998</v>
      </c>
      <c r="AD27">
        <v>11.1</v>
      </c>
      <c r="AE27">
        <v>75</v>
      </c>
      <c r="AG27" s="1">
        <v>42571</v>
      </c>
      <c r="AH27" s="2">
        <v>0.5733449074074074</v>
      </c>
      <c r="AI27">
        <v>24.49</v>
      </c>
      <c r="AJ27">
        <v>9.6999999999999993</v>
      </c>
      <c r="AK27">
        <v>660</v>
      </c>
      <c r="AL27">
        <v>0.34</v>
      </c>
      <c r="AM27">
        <v>1.03</v>
      </c>
      <c r="AN27">
        <v>-130.19999999999999</v>
      </c>
      <c r="AO27">
        <v>128.30000000000001</v>
      </c>
      <c r="AP27">
        <v>10.64</v>
      </c>
      <c r="AQ27">
        <v>757</v>
      </c>
      <c r="AR27">
        <v>331.79</v>
      </c>
      <c r="AS27" s="12">
        <f t="shared" si="0"/>
        <v>0.32143815200000003</v>
      </c>
      <c r="AT27">
        <v>12.1</v>
      </c>
      <c r="AU27">
        <v>100</v>
      </c>
      <c r="AW27" s="1">
        <v>42578</v>
      </c>
      <c r="AX27" s="2">
        <v>0.46855324074074073</v>
      </c>
      <c r="AY27">
        <v>23</v>
      </c>
      <c r="AZ27">
        <v>9.49</v>
      </c>
      <c r="BA27">
        <v>673</v>
      </c>
      <c r="BB27">
        <v>0.35</v>
      </c>
      <c r="BC27">
        <v>1.21</v>
      </c>
      <c r="BD27">
        <v>-138.9</v>
      </c>
      <c r="BE27">
        <v>167.7</v>
      </c>
      <c r="BF27">
        <v>14.38</v>
      </c>
      <c r="BG27">
        <v>761</v>
      </c>
      <c r="BH27">
        <v>293.36</v>
      </c>
      <c r="BI27">
        <v>0.28989999999999999</v>
      </c>
      <c r="BJ27">
        <v>11.4</v>
      </c>
      <c r="BK27">
        <v>84</v>
      </c>
    </row>
    <row r="28" spans="1:63" x14ac:dyDescent="0.25">
      <c r="A28" s="1">
        <v>42557</v>
      </c>
      <c r="B28" s="2">
        <v>0.48601851851851857</v>
      </c>
      <c r="C28">
        <v>19.23</v>
      </c>
      <c r="D28">
        <v>9.74</v>
      </c>
      <c r="E28">
        <v>626</v>
      </c>
      <c r="F28">
        <v>0.32</v>
      </c>
      <c r="G28">
        <v>0.44</v>
      </c>
      <c r="H28">
        <v>-156.30000000000001</v>
      </c>
      <c r="I28">
        <v>131.1</v>
      </c>
      <c r="J28">
        <v>12.16</v>
      </c>
      <c r="K28">
        <v>765</v>
      </c>
      <c r="L28">
        <v>515.25</v>
      </c>
      <c r="M28">
        <v>0.50129999999999997</v>
      </c>
      <c r="N28">
        <v>11.7</v>
      </c>
      <c r="O28">
        <v>90</v>
      </c>
      <c r="Q28" s="1">
        <v>42564</v>
      </c>
      <c r="R28" s="2">
        <v>0.4649652777777778</v>
      </c>
      <c r="S28">
        <v>19.62</v>
      </c>
      <c r="T28">
        <v>9.33</v>
      </c>
      <c r="U28">
        <v>635</v>
      </c>
      <c r="V28">
        <v>0.33</v>
      </c>
      <c r="W28">
        <v>1.1399999999999999</v>
      </c>
      <c r="X28">
        <v>-129.4</v>
      </c>
      <c r="Y28">
        <v>76.8</v>
      </c>
      <c r="Z28">
        <v>7.02</v>
      </c>
      <c r="AA28">
        <v>760</v>
      </c>
      <c r="AB28">
        <v>462.59</v>
      </c>
      <c r="AC28">
        <v>0.4521</v>
      </c>
      <c r="AD28">
        <v>11.1</v>
      </c>
      <c r="AE28">
        <v>75</v>
      </c>
      <c r="AG28" s="1">
        <v>42571</v>
      </c>
      <c r="AH28" s="2">
        <v>0.57356481481481481</v>
      </c>
      <c r="AI28">
        <v>24.58</v>
      </c>
      <c r="AJ28">
        <v>9.7100000000000009</v>
      </c>
      <c r="AK28">
        <v>661</v>
      </c>
      <c r="AL28">
        <v>0.34</v>
      </c>
      <c r="AM28">
        <v>0.87</v>
      </c>
      <c r="AN28">
        <v>-130.69999999999999</v>
      </c>
      <c r="AO28">
        <v>152.69999999999999</v>
      </c>
      <c r="AP28">
        <v>12.64</v>
      </c>
      <c r="AQ28">
        <v>757</v>
      </c>
      <c r="AR28">
        <v>240.2</v>
      </c>
      <c r="AS28" s="12">
        <f t="shared" si="0"/>
        <v>0.23270575999999998</v>
      </c>
      <c r="AT28">
        <v>12.1</v>
      </c>
      <c r="AU28">
        <v>100</v>
      </c>
      <c r="AW28" s="1">
        <v>42578</v>
      </c>
      <c r="AX28" s="2">
        <v>0.46870370370370368</v>
      </c>
      <c r="AY28">
        <v>22.98</v>
      </c>
      <c r="AZ28">
        <v>9.4600000000000009</v>
      </c>
      <c r="BA28">
        <v>673</v>
      </c>
      <c r="BB28">
        <v>0.35</v>
      </c>
      <c r="BC28">
        <v>1.26</v>
      </c>
      <c r="BD28">
        <v>-137.30000000000001</v>
      </c>
      <c r="BE28">
        <v>162.9</v>
      </c>
      <c r="BF28">
        <v>13.97</v>
      </c>
      <c r="BG28">
        <v>761</v>
      </c>
      <c r="BH28">
        <v>308.85000000000002</v>
      </c>
      <c r="BI28">
        <v>0.30480000000000002</v>
      </c>
      <c r="BJ28">
        <v>11.4</v>
      </c>
      <c r="BK28">
        <v>84</v>
      </c>
    </row>
    <row r="29" spans="1:63" x14ac:dyDescent="0.25">
      <c r="A29" s="1">
        <v>42557</v>
      </c>
      <c r="B29" s="2">
        <v>0.4861226851851852</v>
      </c>
      <c r="C29">
        <v>19.32</v>
      </c>
      <c r="D29">
        <v>9.76</v>
      </c>
      <c r="E29">
        <v>626</v>
      </c>
      <c r="F29">
        <v>0.32</v>
      </c>
      <c r="G29">
        <v>0.25</v>
      </c>
      <c r="H29">
        <v>-157.9</v>
      </c>
      <c r="I29">
        <v>133.9</v>
      </c>
      <c r="J29">
        <v>12.4</v>
      </c>
      <c r="K29">
        <v>765</v>
      </c>
      <c r="L29">
        <v>484.76</v>
      </c>
      <c r="M29">
        <v>0.4531</v>
      </c>
      <c r="N29">
        <v>11.7</v>
      </c>
      <c r="O29">
        <v>90</v>
      </c>
      <c r="Q29" s="1">
        <v>42564</v>
      </c>
      <c r="R29" s="2">
        <v>0.46533564814814815</v>
      </c>
      <c r="S29">
        <v>19.72</v>
      </c>
      <c r="T29">
        <v>9.43</v>
      </c>
      <c r="U29">
        <v>634</v>
      </c>
      <c r="V29">
        <v>0.33</v>
      </c>
      <c r="W29">
        <v>1</v>
      </c>
      <c r="X29">
        <v>-134.9</v>
      </c>
      <c r="Y29">
        <v>89.6</v>
      </c>
      <c r="Z29">
        <v>8.18</v>
      </c>
      <c r="AA29">
        <v>760</v>
      </c>
      <c r="AB29">
        <v>425.22</v>
      </c>
      <c r="AC29">
        <v>0.41189999999999999</v>
      </c>
      <c r="AD29">
        <v>11.1</v>
      </c>
      <c r="AE29">
        <v>75</v>
      </c>
      <c r="AG29" s="1">
        <v>42571</v>
      </c>
      <c r="AH29" s="2">
        <v>0.57377314814814817</v>
      </c>
      <c r="AI29">
        <v>24.72</v>
      </c>
      <c r="AJ29">
        <v>9.75</v>
      </c>
      <c r="AK29">
        <v>660</v>
      </c>
      <c r="AL29">
        <v>0.34</v>
      </c>
      <c r="AM29">
        <v>0.7</v>
      </c>
      <c r="AN29">
        <v>-132.6</v>
      </c>
      <c r="AO29">
        <v>158.80000000000001</v>
      </c>
      <c r="AP29">
        <v>13.11</v>
      </c>
      <c r="AQ29">
        <v>757</v>
      </c>
      <c r="AR29">
        <v>250.11</v>
      </c>
      <c r="AS29" s="12">
        <f t="shared" si="0"/>
        <v>0.24230656800000003</v>
      </c>
      <c r="AT29">
        <v>12</v>
      </c>
      <c r="AU29">
        <v>100</v>
      </c>
      <c r="AW29" s="1">
        <v>42578</v>
      </c>
      <c r="AX29" s="2">
        <v>0.46881944444444446</v>
      </c>
      <c r="AY29">
        <v>22.94</v>
      </c>
      <c r="AZ29">
        <v>9.43</v>
      </c>
      <c r="BA29">
        <v>673</v>
      </c>
      <c r="BB29">
        <v>0.35</v>
      </c>
      <c r="BC29">
        <v>1.36</v>
      </c>
      <c r="BD29">
        <v>-135.30000000000001</v>
      </c>
      <c r="BE29">
        <v>160</v>
      </c>
      <c r="BF29">
        <v>13.73</v>
      </c>
      <c r="BG29">
        <v>761</v>
      </c>
      <c r="BH29">
        <v>2000000</v>
      </c>
      <c r="BJ29">
        <v>11.4</v>
      </c>
      <c r="BK29">
        <v>84</v>
      </c>
    </row>
    <row r="30" spans="1:63" x14ac:dyDescent="0.25">
      <c r="A30" s="1">
        <v>42557</v>
      </c>
      <c r="B30" s="2">
        <v>0.48623842592592598</v>
      </c>
      <c r="C30">
        <v>19.34</v>
      </c>
      <c r="D30">
        <v>9.7799999999999994</v>
      </c>
      <c r="E30">
        <v>626</v>
      </c>
      <c r="F30">
        <v>0.32</v>
      </c>
      <c r="G30">
        <v>0.01</v>
      </c>
      <c r="H30">
        <v>-159</v>
      </c>
      <c r="I30">
        <v>137.4</v>
      </c>
      <c r="J30">
        <v>12.72</v>
      </c>
      <c r="K30">
        <v>765</v>
      </c>
      <c r="L30">
        <v>406.39</v>
      </c>
      <c r="M30">
        <v>0.39140000000000003</v>
      </c>
      <c r="N30">
        <v>11.7</v>
      </c>
      <c r="O30">
        <v>90</v>
      </c>
      <c r="Q30" s="1">
        <v>42564</v>
      </c>
      <c r="R30" s="2">
        <v>0.4654282407407408</v>
      </c>
      <c r="S30">
        <v>19.75</v>
      </c>
      <c r="T30">
        <v>9.44</v>
      </c>
      <c r="U30">
        <v>634</v>
      </c>
      <c r="V30">
        <v>0.33</v>
      </c>
      <c r="W30">
        <v>0.86</v>
      </c>
      <c r="X30">
        <v>-135.69999999999999</v>
      </c>
      <c r="Y30">
        <v>90.1</v>
      </c>
      <c r="Z30">
        <v>8.2100000000000009</v>
      </c>
      <c r="AA30">
        <v>760</v>
      </c>
      <c r="AB30">
        <v>433.66</v>
      </c>
      <c r="AC30">
        <v>0.42259999999999998</v>
      </c>
      <c r="AD30">
        <v>11.1</v>
      </c>
      <c r="AE30">
        <v>75</v>
      </c>
      <c r="AG30" s="1">
        <v>42571</v>
      </c>
      <c r="AH30" s="2">
        <v>0.57391203703703708</v>
      </c>
      <c r="AI30">
        <v>24.84</v>
      </c>
      <c r="AJ30">
        <v>9.89</v>
      </c>
      <c r="AK30">
        <v>658</v>
      </c>
      <c r="AL30">
        <v>0.34</v>
      </c>
      <c r="AM30">
        <v>0.55000000000000004</v>
      </c>
      <c r="AN30">
        <v>-139.30000000000001</v>
      </c>
      <c r="AO30">
        <v>165.7</v>
      </c>
      <c r="AP30">
        <v>13.65</v>
      </c>
      <c r="AQ30">
        <v>757</v>
      </c>
      <c r="AR30">
        <v>242.43</v>
      </c>
      <c r="AS30" s="12">
        <f t="shared" si="0"/>
        <v>0.23486618400000001</v>
      </c>
      <c r="AT30">
        <v>12.1</v>
      </c>
      <c r="AU30">
        <v>100</v>
      </c>
      <c r="AW30" s="1">
        <v>42578</v>
      </c>
      <c r="AX30" s="2">
        <v>0.46900462962962958</v>
      </c>
      <c r="AY30">
        <v>22.94</v>
      </c>
      <c r="AZ30">
        <v>9.33</v>
      </c>
      <c r="BA30">
        <v>672</v>
      </c>
      <c r="BB30">
        <v>0.35</v>
      </c>
      <c r="BC30">
        <v>1.38</v>
      </c>
      <c r="BD30">
        <v>-129.9</v>
      </c>
      <c r="BE30">
        <v>153.5</v>
      </c>
      <c r="BF30">
        <v>13.18</v>
      </c>
      <c r="BG30">
        <v>761</v>
      </c>
      <c r="BH30">
        <v>2000000</v>
      </c>
      <c r="BJ30">
        <v>11.4</v>
      </c>
      <c r="BK30">
        <v>84</v>
      </c>
    </row>
    <row r="31" spans="1:63" x14ac:dyDescent="0.25">
      <c r="Q31" s="1">
        <v>42564</v>
      </c>
      <c r="R31" s="2">
        <v>0.46554398148148146</v>
      </c>
      <c r="S31">
        <v>19.940000000000001</v>
      </c>
      <c r="T31">
        <v>9.48</v>
      </c>
      <c r="U31">
        <v>634</v>
      </c>
      <c r="V31">
        <v>0.33</v>
      </c>
      <c r="W31">
        <v>0.69</v>
      </c>
      <c r="X31">
        <v>-137.6</v>
      </c>
      <c r="Y31">
        <v>91.2</v>
      </c>
      <c r="Z31">
        <v>8.2899999999999991</v>
      </c>
      <c r="AA31">
        <v>760</v>
      </c>
      <c r="AB31">
        <v>424.39</v>
      </c>
      <c r="AC31">
        <v>0.4052</v>
      </c>
      <c r="AD31">
        <v>11.1</v>
      </c>
      <c r="AE31">
        <v>75</v>
      </c>
      <c r="AG31" s="1">
        <v>42571</v>
      </c>
      <c r="AH31" s="2">
        <v>0.57406250000000003</v>
      </c>
      <c r="AI31">
        <v>24.93</v>
      </c>
      <c r="AJ31">
        <v>9.94</v>
      </c>
      <c r="AK31">
        <v>658</v>
      </c>
      <c r="AL31">
        <v>0.34</v>
      </c>
      <c r="AM31">
        <v>0.39</v>
      </c>
      <c r="AN31">
        <v>-142.1</v>
      </c>
      <c r="AO31">
        <v>177.2</v>
      </c>
      <c r="AP31">
        <v>14.57</v>
      </c>
      <c r="AQ31">
        <v>757</v>
      </c>
      <c r="AR31">
        <v>228.97</v>
      </c>
      <c r="AS31" s="12">
        <f t="shared" si="0"/>
        <v>0.22182613600000001</v>
      </c>
      <c r="AT31">
        <v>12</v>
      </c>
      <c r="AU31">
        <v>100</v>
      </c>
      <c r="AW31" s="1">
        <v>42578</v>
      </c>
      <c r="AX31" s="2">
        <v>0.46934027777777776</v>
      </c>
      <c r="AY31">
        <v>22.87</v>
      </c>
      <c r="AZ31">
        <v>8.08</v>
      </c>
      <c r="BA31">
        <v>694</v>
      </c>
      <c r="BB31">
        <v>0.36</v>
      </c>
      <c r="BC31">
        <v>1.59</v>
      </c>
      <c r="BD31">
        <v>-61.6</v>
      </c>
      <c r="BE31">
        <v>26.5</v>
      </c>
      <c r="BF31">
        <v>2.2799999999999998</v>
      </c>
      <c r="BG31">
        <v>761</v>
      </c>
      <c r="BH31">
        <v>0.83</v>
      </c>
      <c r="BJ31">
        <v>11.4</v>
      </c>
      <c r="BK31">
        <v>84</v>
      </c>
    </row>
    <row r="32" spans="1:63" x14ac:dyDescent="0.25">
      <c r="C32">
        <f>AVERAGE(C14:C30)</f>
        <v>19.094117647058823</v>
      </c>
      <c r="D32">
        <f>AVERAGE(D14:D30)</f>
        <v>9.67</v>
      </c>
      <c r="E32">
        <f>AVERAGE(E14:E30)</f>
        <v>625.23529411764707</v>
      </c>
      <c r="F32">
        <f>AVERAGE(F14:F30)</f>
        <v>0.32</v>
      </c>
      <c r="M32">
        <f>AVERAGE(M14:M30)</f>
        <v>0.51211764705882357</v>
      </c>
      <c r="Q32" s="1">
        <v>42564</v>
      </c>
      <c r="R32" s="2">
        <v>0.46575231481481483</v>
      </c>
      <c r="S32">
        <v>20.09</v>
      </c>
      <c r="T32">
        <v>9.6</v>
      </c>
      <c r="U32">
        <v>633</v>
      </c>
      <c r="V32">
        <v>0.32</v>
      </c>
      <c r="W32">
        <v>0.61</v>
      </c>
      <c r="X32">
        <v>-144</v>
      </c>
      <c r="Y32">
        <v>107.5</v>
      </c>
      <c r="Z32">
        <v>9.74</v>
      </c>
      <c r="AA32">
        <v>760</v>
      </c>
      <c r="AB32">
        <v>395.35</v>
      </c>
      <c r="AC32">
        <v>0.38179999999999997</v>
      </c>
      <c r="AD32">
        <v>11.1</v>
      </c>
      <c r="AE32">
        <v>75</v>
      </c>
      <c r="AG32" s="1">
        <v>42571</v>
      </c>
      <c r="AH32" s="2">
        <v>0.57420138888888894</v>
      </c>
      <c r="AI32">
        <v>25</v>
      </c>
      <c r="AJ32">
        <v>9.9700000000000006</v>
      </c>
      <c r="AK32">
        <v>658</v>
      </c>
      <c r="AL32">
        <v>0.34</v>
      </c>
      <c r="AM32">
        <v>0.25</v>
      </c>
      <c r="AN32">
        <v>-143.4</v>
      </c>
      <c r="AO32">
        <v>183.2</v>
      </c>
      <c r="AP32">
        <v>15.05</v>
      </c>
      <c r="AQ32">
        <v>757</v>
      </c>
      <c r="AR32">
        <v>214.18</v>
      </c>
      <c r="AS32" s="12">
        <f t="shared" si="0"/>
        <v>0.20749758400000001</v>
      </c>
      <c r="AT32">
        <v>12</v>
      </c>
      <c r="AU32">
        <v>100</v>
      </c>
      <c r="AW32" s="1">
        <v>42578</v>
      </c>
      <c r="AX32" s="2">
        <v>0.46962962962962962</v>
      </c>
      <c r="AY32">
        <v>22.93</v>
      </c>
      <c r="AZ32">
        <v>9.27</v>
      </c>
      <c r="BA32">
        <v>673</v>
      </c>
      <c r="BB32">
        <v>0.35</v>
      </c>
      <c r="BC32">
        <v>1.49</v>
      </c>
      <c r="BD32">
        <v>-126.6</v>
      </c>
      <c r="BE32">
        <v>134</v>
      </c>
      <c r="BF32">
        <v>11.5</v>
      </c>
      <c r="BG32">
        <v>761</v>
      </c>
      <c r="BH32">
        <v>2000000</v>
      </c>
      <c r="BJ32">
        <v>11.4</v>
      </c>
      <c r="BK32">
        <v>84</v>
      </c>
    </row>
    <row r="33" spans="17:63" x14ac:dyDescent="0.25">
      <c r="Q33" s="1">
        <v>42564</v>
      </c>
      <c r="R33" s="2">
        <v>0.46587962962962964</v>
      </c>
      <c r="S33">
        <v>20.07</v>
      </c>
      <c r="T33">
        <v>9.61</v>
      </c>
      <c r="U33">
        <v>635</v>
      </c>
      <c r="V33">
        <v>0.33</v>
      </c>
      <c r="W33">
        <v>0.51</v>
      </c>
      <c r="X33">
        <v>-144.69999999999999</v>
      </c>
      <c r="Y33">
        <v>109.4</v>
      </c>
      <c r="Z33">
        <v>9.91</v>
      </c>
      <c r="AA33">
        <v>760</v>
      </c>
      <c r="AB33">
        <v>393.9</v>
      </c>
      <c r="AC33">
        <v>0.38579999999999998</v>
      </c>
      <c r="AD33">
        <v>11.1</v>
      </c>
      <c r="AE33">
        <v>75</v>
      </c>
      <c r="AG33" s="1">
        <v>42571</v>
      </c>
      <c r="AH33" s="2">
        <v>0.57429398148148147</v>
      </c>
      <c r="AI33">
        <v>25.04</v>
      </c>
      <c r="AJ33">
        <v>10</v>
      </c>
      <c r="AK33">
        <v>657</v>
      </c>
      <c r="AL33">
        <v>0.34</v>
      </c>
      <c r="AM33">
        <v>0.11</v>
      </c>
      <c r="AN33">
        <v>-144.80000000000001</v>
      </c>
      <c r="AO33">
        <v>185.2</v>
      </c>
      <c r="AP33">
        <v>15.2</v>
      </c>
      <c r="AQ33">
        <v>757</v>
      </c>
      <c r="AR33">
        <v>217.61</v>
      </c>
      <c r="AS33" s="12">
        <f t="shared" si="0"/>
        <v>0.21082056800000001</v>
      </c>
      <c r="AT33">
        <v>12.1</v>
      </c>
      <c r="AU33">
        <v>100</v>
      </c>
      <c r="AW33" s="1">
        <v>42578</v>
      </c>
      <c r="AX33" s="2">
        <v>0.46984953703703702</v>
      </c>
      <c r="AY33">
        <v>23.02</v>
      </c>
      <c r="AZ33">
        <v>9.44</v>
      </c>
      <c r="BA33">
        <v>672</v>
      </c>
      <c r="BB33">
        <v>0.35</v>
      </c>
      <c r="BC33">
        <v>1.34</v>
      </c>
      <c r="BD33">
        <v>-136</v>
      </c>
      <c r="BE33">
        <v>147.69999999999999</v>
      </c>
      <c r="BF33">
        <v>12.66</v>
      </c>
      <c r="BG33">
        <v>761</v>
      </c>
      <c r="BH33">
        <v>2000000</v>
      </c>
      <c r="BJ33">
        <v>11.4</v>
      </c>
      <c r="BK33">
        <v>84</v>
      </c>
    </row>
    <row r="34" spans="17:63" x14ac:dyDescent="0.25">
      <c r="Q34" s="1">
        <v>42564</v>
      </c>
      <c r="R34" s="2">
        <v>0.46608796296296301</v>
      </c>
      <c r="S34">
        <v>20.09</v>
      </c>
      <c r="T34">
        <v>9.64</v>
      </c>
      <c r="U34">
        <v>635</v>
      </c>
      <c r="V34">
        <v>0.33</v>
      </c>
      <c r="W34">
        <v>0.4</v>
      </c>
      <c r="X34">
        <v>-146.30000000000001</v>
      </c>
      <c r="Y34">
        <v>112.5</v>
      </c>
      <c r="Z34">
        <v>10.19</v>
      </c>
      <c r="AA34">
        <v>760</v>
      </c>
      <c r="AB34">
        <v>410.13</v>
      </c>
      <c r="AC34">
        <v>0.39810000000000001</v>
      </c>
      <c r="AD34">
        <v>11.1</v>
      </c>
      <c r="AE34">
        <v>75</v>
      </c>
      <c r="AG34" s="1">
        <v>42571</v>
      </c>
      <c r="AH34" s="2">
        <v>0.57443287037037039</v>
      </c>
      <c r="AI34">
        <v>25.1</v>
      </c>
      <c r="AJ34">
        <v>10.02</v>
      </c>
      <c r="AK34">
        <v>658</v>
      </c>
      <c r="AL34">
        <v>0.34</v>
      </c>
      <c r="AM34">
        <v>-0.02</v>
      </c>
      <c r="AN34">
        <v>-146.1</v>
      </c>
      <c r="AO34">
        <v>186.9</v>
      </c>
      <c r="AP34">
        <v>15.32</v>
      </c>
      <c r="AQ34">
        <v>757</v>
      </c>
      <c r="AR34">
        <v>210.41</v>
      </c>
      <c r="AS34" s="12">
        <f t="shared" si="0"/>
        <v>0.203845208</v>
      </c>
      <c r="AT34">
        <v>12.1</v>
      </c>
      <c r="AU34">
        <v>100</v>
      </c>
      <c r="AW34" s="1">
        <v>42578</v>
      </c>
      <c r="AX34" s="2">
        <v>0.47008101851851852</v>
      </c>
      <c r="AY34">
        <v>23.04</v>
      </c>
      <c r="AZ34">
        <v>9.52</v>
      </c>
      <c r="BA34">
        <v>673</v>
      </c>
      <c r="BB34">
        <v>0.35</v>
      </c>
      <c r="BC34">
        <v>1.22</v>
      </c>
      <c r="BD34">
        <v>-140.69999999999999</v>
      </c>
      <c r="BE34">
        <v>159.19999999999999</v>
      </c>
      <c r="BF34">
        <v>13.64</v>
      </c>
      <c r="BG34">
        <v>761</v>
      </c>
      <c r="BH34">
        <v>305.74</v>
      </c>
      <c r="BI34">
        <v>0.30070000000000002</v>
      </c>
      <c r="BJ34">
        <v>11.4</v>
      </c>
      <c r="BK34">
        <v>84</v>
      </c>
    </row>
    <row r="35" spans="17:63" x14ac:dyDescent="0.25">
      <c r="Q35" s="1">
        <v>42564</v>
      </c>
      <c r="R35" s="2">
        <v>0.46618055555555554</v>
      </c>
      <c r="S35">
        <v>20.079999999999998</v>
      </c>
      <c r="T35">
        <v>9.65</v>
      </c>
      <c r="U35">
        <v>636</v>
      </c>
      <c r="V35">
        <v>0.33</v>
      </c>
      <c r="W35">
        <v>0.3</v>
      </c>
      <c r="X35">
        <v>-146.9</v>
      </c>
      <c r="Y35">
        <v>113.4</v>
      </c>
      <c r="Z35">
        <v>10.27</v>
      </c>
      <c r="AA35">
        <v>760</v>
      </c>
      <c r="AB35">
        <v>426.58</v>
      </c>
      <c r="AC35">
        <v>0.41389999999999999</v>
      </c>
      <c r="AD35">
        <v>11.1</v>
      </c>
      <c r="AE35">
        <v>75</v>
      </c>
      <c r="AW35" s="1">
        <v>42578</v>
      </c>
      <c r="AX35" s="2">
        <v>0.47027777777777779</v>
      </c>
      <c r="AY35">
        <v>23.07</v>
      </c>
      <c r="AZ35">
        <v>9.56</v>
      </c>
      <c r="BA35">
        <v>673</v>
      </c>
      <c r="BB35">
        <v>0.35</v>
      </c>
      <c r="BC35">
        <v>1.1299999999999999</v>
      </c>
      <c r="BD35">
        <v>-142.5</v>
      </c>
      <c r="BE35">
        <v>164.2</v>
      </c>
      <c r="BF35">
        <v>14.06</v>
      </c>
      <c r="BG35">
        <v>761</v>
      </c>
      <c r="BH35">
        <v>274.45999999999998</v>
      </c>
      <c r="BI35">
        <v>0.27110000000000001</v>
      </c>
      <c r="BJ35">
        <v>11.4</v>
      </c>
      <c r="BK35">
        <v>84</v>
      </c>
    </row>
    <row r="36" spans="17:63" x14ac:dyDescent="0.25">
      <c r="Q36" s="1">
        <v>42564</v>
      </c>
      <c r="R36" s="2">
        <v>0.46630787037037041</v>
      </c>
      <c r="S36">
        <v>20.07</v>
      </c>
      <c r="T36">
        <v>9.67</v>
      </c>
      <c r="U36">
        <v>636</v>
      </c>
      <c r="V36">
        <v>0.33</v>
      </c>
      <c r="W36">
        <v>0.21</v>
      </c>
      <c r="X36">
        <v>-147.9</v>
      </c>
      <c r="Y36">
        <v>114.1</v>
      </c>
      <c r="Z36">
        <v>10.34</v>
      </c>
      <c r="AA36">
        <v>760</v>
      </c>
      <c r="AB36">
        <v>402.85</v>
      </c>
      <c r="AC36">
        <v>0.38329999999999997</v>
      </c>
      <c r="AD36">
        <v>11.2</v>
      </c>
      <c r="AE36">
        <v>75</v>
      </c>
      <c r="AI36">
        <f>AVERAGE(AI14:AI34)</f>
        <v>24.63428571428571</v>
      </c>
      <c r="AJ36">
        <f>AVERAGE(AJ14:AJ34)</f>
        <v>9.7342857142857149</v>
      </c>
      <c r="AK36">
        <f t="shared" ref="AK36:AL36" si="1">AVERAGE(AK14:AK34)</f>
        <v>661.47619047619048</v>
      </c>
      <c r="AL36">
        <f t="shared" si="1"/>
        <v>0.3409523809523809</v>
      </c>
      <c r="AS36" s="12">
        <f>AVERAGE(AS14:AS34)</f>
        <v>0.22896242444444445</v>
      </c>
      <c r="AW36" s="1">
        <v>42578</v>
      </c>
      <c r="AX36" s="2">
        <v>0.47043981481481478</v>
      </c>
      <c r="AY36">
        <v>23.09</v>
      </c>
      <c r="AZ36">
        <v>9.58</v>
      </c>
      <c r="BA36">
        <v>673</v>
      </c>
      <c r="BB36">
        <v>0.35</v>
      </c>
      <c r="BC36">
        <v>1.02</v>
      </c>
      <c r="BD36">
        <v>-143.9</v>
      </c>
      <c r="BE36">
        <v>167.7</v>
      </c>
      <c r="BF36">
        <v>14.35</v>
      </c>
      <c r="BG36">
        <v>761</v>
      </c>
      <c r="BH36">
        <v>292.18</v>
      </c>
      <c r="BI36">
        <v>0.2828</v>
      </c>
      <c r="BJ36">
        <v>11.4</v>
      </c>
      <c r="BK36">
        <v>84</v>
      </c>
    </row>
    <row r="37" spans="17:63" x14ac:dyDescent="0.25">
      <c r="Q37" s="1">
        <v>42564</v>
      </c>
      <c r="R37" s="2">
        <v>0.4664699074074074</v>
      </c>
      <c r="S37">
        <v>20.04</v>
      </c>
      <c r="T37">
        <v>9.68</v>
      </c>
      <c r="U37">
        <v>634</v>
      </c>
      <c r="V37">
        <v>0.33</v>
      </c>
      <c r="W37">
        <v>0.1</v>
      </c>
      <c r="X37">
        <v>-148.80000000000001</v>
      </c>
      <c r="Y37">
        <v>114.4</v>
      </c>
      <c r="Z37">
        <v>10.37</v>
      </c>
      <c r="AA37">
        <v>760</v>
      </c>
      <c r="AB37">
        <v>390.15</v>
      </c>
      <c r="AC37">
        <v>0.37919999999999998</v>
      </c>
      <c r="AD37">
        <v>11.1</v>
      </c>
      <c r="AE37">
        <v>75</v>
      </c>
      <c r="AW37" s="1">
        <v>42578</v>
      </c>
      <c r="AX37" s="2">
        <v>0.47064814814814815</v>
      </c>
      <c r="AY37">
        <v>23.09</v>
      </c>
      <c r="AZ37">
        <v>9.6</v>
      </c>
      <c r="BA37">
        <v>673</v>
      </c>
      <c r="BB37">
        <v>0.35</v>
      </c>
      <c r="BC37">
        <v>0.87</v>
      </c>
      <c r="BD37">
        <v>-144.80000000000001</v>
      </c>
      <c r="BE37">
        <v>168.7</v>
      </c>
      <c r="BF37">
        <v>14.43</v>
      </c>
      <c r="BG37">
        <v>761</v>
      </c>
      <c r="BH37">
        <v>280.81</v>
      </c>
      <c r="BI37">
        <v>0.2782</v>
      </c>
      <c r="BJ37">
        <v>11.4</v>
      </c>
      <c r="BK37">
        <v>84</v>
      </c>
    </row>
    <row r="38" spans="17:63" x14ac:dyDescent="0.25">
      <c r="Q38" s="1">
        <v>42564</v>
      </c>
      <c r="R38" s="2">
        <v>0.46662037037037035</v>
      </c>
      <c r="S38">
        <v>20</v>
      </c>
      <c r="T38">
        <v>9.6999999999999993</v>
      </c>
      <c r="U38">
        <v>634</v>
      </c>
      <c r="V38">
        <v>0.33</v>
      </c>
      <c r="W38">
        <v>0</v>
      </c>
      <c r="X38">
        <v>-149.5</v>
      </c>
      <c r="Y38">
        <v>114.3</v>
      </c>
      <c r="Z38">
        <v>10.37</v>
      </c>
      <c r="AA38">
        <v>760</v>
      </c>
      <c r="AB38">
        <v>371.31</v>
      </c>
      <c r="AC38">
        <v>0.35920000000000002</v>
      </c>
      <c r="AD38">
        <v>11.2</v>
      </c>
      <c r="AE38">
        <v>75</v>
      </c>
      <c r="AW38" s="1">
        <v>42578</v>
      </c>
      <c r="AX38" s="2">
        <v>0.47076388888888893</v>
      </c>
      <c r="AY38">
        <v>23.09</v>
      </c>
      <c r="AZ38">
        <v>9.6199999999999992</v>
      </c>
      <c r="BA38">
        <v>675</v>
      </c>
      <c r="BB38">
        <v>0.35</v>
      </c>
      <c r="BC38">
        <v>0.75</v>
      </c>
      <c r="BD38">
        <v>-146</v>
      </c>
      <c r="BE38">
        <v>168.9</v>
      </c>
      <c r="BF38">
        <v>14.45</v>
      </c>
      <c r="BG38">
        <v>761</v>
      </c>
      <c r="BH38">
        <v>296.3</v>
      </c>
      <c r="BI38">
        <v>0.28760000000000002</v>
      </c>
      <c r="BJ38">
        <v>11.4</v>
      </c>
      <c r="BK38">
        <v>84</v>
      </c>
    </row>
    <row r="39" spans="17:63" x14ac:dyDescent="0.25">
      <c r="Q39" s="1">
        <v>42564</v>
      </c>
      <c r="R39" s="2">
        <v>0.4667824074074074</v>
      </c>
      <c r="S39">
        <v>18.71</v>
      </c>
      <c r="T39">
        <v>9.52</v>
      </c>
      <c r="U39">
        <v>1</v>
      </c>
      <c r="V39">
        <v>-0.02</v>
      </c>
      <c r="W39">
        <v>-0.01</v>
      </c>
      <c r="X39">
        <v>-139.4</v>
      </c>
      <c r="Y39">
        <v>110.5</v>
      </c>
      <c r="Z39">
        <v>10.31</v>
      </c>
      <c r="AA39">
        <v>760</v>
      </c>
      <c r="AB39">
        <v>0</v>
      </c>
      <c r="AC39">
        <v>3.3E-3</v>
      </c>
      <c r="AD39">
        <v>11.1</v>
      </c>
      <c r="AE39">
        <v>73</v>
      </c>
      <c r="AW39" s="1">
        <v>42578</v>
      </c>
      <c r="AX39" s="2">
        <v>0.47092592592592591</v>
      </c>
      <c r="AY39">
        <v>23.08</v>
      </c>
      <c r="AZ39">
        <v>9.6300000000000008</v>
      </c>
      <c r="BA39">
        <v>673</v>
      </c>
      <c r="BB39">
        <v>0.35</v>
      </c>
      <c r="BC39">
        <v>0.59</v>
      </c>
      <c r="BD39">
        <v>-146.5</v>
      </c>
      <c r="BE39">
        <v>171.3</v>
      </c>
      <c r="BF39">
        <v>14.67</v>
      </c>
      <c r="BG39">
        <v>761</v>
      </c>
      <c r="BH39">
        <v>257.36</v>
      </c>
      <c r="BI39">
        <v>0.24909999999999999</v>
      </c>
      <c r="BJ39">
        <v>11.4</v>
      </c>
      <c r="BK39">
        <v>84</v>
      </c>
    </row>
    <row r="40" spans="17:63" x14ac:dyDescent="0.25">
      <c r="AW40" s="1">
        <v>42578</v>
      </c>
      <c r="AX40" s="2">
        <v>0.4710300925925926</v>
      </c>
      <c r="AY40">
        <v>23.08</v>
      </c>
      <c r="AZ40">
        <v>9.64</v>
      </c>
      <c r="BA40">
        <v>674</v>
      </c>
      <c r="BB40">
        <v>0.35</v>
      </c>
      <c r="BC40">
        <v>0.48</v>
      </c>
      <c r="BD40">
        <v>-147.1</v>
      </c>
      <c r="BE40">
        <v>171.4</v>
      </c>
      <c r="BF40">
        <v>14.67</v>
      </c>
      <c r="BG40">
        <v>761</v>
      </c>
      <c r="BH40">
        <v>264.76</v>
      </c>
      <c r="BI40">
        <v>0.26079999999999998</v>
      </c>
      <c r="BJ40">
        <v>11.4</v>
      </c>
      <c r="BK40">
        <v>84</v>
      </c>
    </row>
    <row r="41" spans="17:63" x14ac:dyDescent="0.25">
      <c r="S41">
        <f>AVERAGE(S14:S38)</f>
        <v>19.936799999999995</v>
      </c>
      <c r="T41">
        <f>AVERAGE(T14:T38)</f>
        <v>9.4663999999999984</v>
      </c>
      <c r="U41">
        <f>AVERAGE(U14:U38)</f>
        <v>635.24</v>
      </c>
      <c r="V41">
        <f>AVERAGE(V14:V38)</f>
        <v>0.32919999999999999</v>
      </c>
      <c r="AC41">
        <f>AVERAGE(AC14:AC38)</f>
        <v>0.39913636363636368</v>
      </c>
      <c r="AW41" s="1">
        <v>42578</v>
      </c>
      <c r="AX41" s="2">
        <v>0.47121527777777777</v>
      </c>
      <c r="AY41">
        <v>23.09</v>
      </c>
      <c r="AZ41">
        <v>9.66</v>
      </c>
      <c r="BA41">
        <v>673</v>
      </c>
      <c r="BB41">
        <v>0.35</v>
      </c>
      <c r="BC41">
        <v>0.39</v>
      </c>
      <c r="BD41">
        <v>-148.1</v>
      </c>
      <c r="BE41">
        <v>171.9</v>
      </c>
      <c r="BF41">
        <v>14.71</v>
      </c>
      <c r="BG41">
        <v>761</v>
      </c>
      <c r="BH41">
        <v>271.55</v>
      </c>
      <c r="BI41">
        <v>0.26329999999999998</v>
      </c>
      <c r="BJ41">
        <v>11.4</v>
      </c>
      <c r="BK41">
        <v>84</v>
      </c>
    </row>
    <row r="42" spans="17:63" x14ac:dyDescent="0.25">
      <c r="AW42" s="1">
        <v>42578</v>
      </c>
      <c r="AX42" s="2">
        <v>0.47138888888888886</v>
      </c>
      <c r="AY42">
        <v>23.09</v>
      </c>
      <c r="AZ42">
        <v>9.67</v>
      </c>
      <c r="BA42">
        <v>673</v>
      </c>
      <c r="BB42">
        <v>0.35</v>
      </c>
      <c r="BC42">
        <v>0.28000000000000003</v>
      </c>
      <c r="BD42">
        <v>-148.6</v>
      </c>
      <c r="BE42">
        <v>171.8</v>
      </c>
      <c r="BF42">
        <v>14.7</v>
      </c>
      <c r="BG42">
        <v>761</v>
      </c>
      <c r="BH42">
        <v>276.32</v>
      </c>
      <c r="BI42">
        <v>0.27039999999999997</v>
      </c>
      <c r="BJ42">
        <v>11.4</v>
      </c>
      <c r="BK42">
        <v>84</v>
      </c>
    </row>
    <row r="43" spans="17:63" x14ac:dyDescent="0.25">
      <c r="AW43" s="1">
        <v>42578</v>
      </c>
      <c r="AX43" s="2">
        <v>0.47156250000000005</v>
      </c>
      <c r="AY43">
        <v>23.09</v>
      </c>
      <c r="AZ43">
        <v>9.69</v>
      </c>
      <c r="BA43">
        <v>673</v>
      </c>
      <c r="BB43">
        <v>0.35</v>
      </c>
      <c r="BC43">
        <v>0.17</v>
      </c>
      <c r="BD43">
        <v>-149.69999999999999</v>
      </c>
      <c r="BE43">
        <v>171.3</v>
      </c>
      <c r="BF43">
        <v>14.66</v>
      </c>
      <c r="BG43">
        <v>761</v>
      </c>
      <c r="BH43">
        <v>280.02</v>
      </c>
      <c r="BI43">
        <v>0.26840000000000003</v>
      </c>
      <c r="BJ43">
        <v>11.4</v>
      </c>
      <c r="BK43">
        <v>84</v>
      </c>
    </row>
    <row r="44" spans="17:63" x14ac:dyDescent="0.25">
      <c r="AW44" s="1">
        <v>42578</v>
      </c>
      <c r="AX44" s="2">
        <v>0.47164351851851855</v>
      </c>
      <c r="AY44">
        <v>23.09</v>
      </c>
      <c r="AZ44">
        <v>9.6999999999999993</v>
      </c>
      <c r="BA44">
        <v>673</v>
      </c>
      <c r="BB44">
        <v>0.35</v>
      </c>
      <c r="BC44">
        <v>0.1</v>
      </c>
      <c r="BD44">
        <v>-150.1</v>
      </c>
      <c r="BE44">
        <v>171.8</v>
      </c>
      <c r="BF44">
        <v>14.7</v>
      </c>
      <c r="BG44">
        <v>761</v>
      </c>
      <c r="BH44">
        <v>279.19</v>
      </c>
      <c r="BI44">
        <v>0.27250000000000002</v>
      </c>
      <c r="BJ44">
        <v>11.4</v>
      </c>
      <c r="BK44">
        <v>84</v>
      </c>
    </row>
    <row r="45" spans="17:63" x14ac:dyDescent="0.25">
      <c r="AW45" s="1">
        <v>42578</v>
      </c>
      <c r="AX45" s="2">
        <v>0.47177083333333331</v>
      </c>
      <c r="AY45">
        <v>23.07</v>
      </c>
      <c r="AZ45">
        <v>9.7100000000000009</v>
      </c>
      <c r="BA45">
        <v>673</v>
      </c>
      <c r="BB45">
        <v>0.35</v>
      </c>
      <c r="BC45">
        <v>0.01</v>
      </c>
      <c r="BD45">
        <v>-151</v>
      </c>
      <c r="BE45">
        <v>172.3</v>
      </c>
      <c r="BF45">
        <v>14.75</v>
      </c>
      <c r="BG45">
        <v>761</v>
      </c>
      <c r="BH45">
        <v>274.02999999999997</v>
      </c>
      <c r="BI45">
        <v>0.26850000000000002</v>
      </c>
      <c r="BJ45">
        <v>11.4</v>
      </c>
      <c r="BK45">
        <v>84</v>
      </c>
    </row>
    <row r="47" spans="17:63" x14ac:dyDescent="0.25">
      <c r="AY47">
        <f t="shared" ref="AY47:AZ47" si="2">AVERAGE(AY14:AY45)</f>
        <v>23.050312500000011</v>
      </c>
      <c r="AZ47">
        <f t="shared" si="2"/>
        <v>9.5212500000000038</v>
      </c>
      <c r="BA47">
        <f>AVERAGE(BA14:BA45)</f>
        <v>673.6875</v>
      </c>
      <c r="BI47">
        <f>AVERAGE(BI14:BI45)</f>
        <v>0.27187777777777777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51"/>
  <sheetViews>
    <sheetView topLeftCell="BM30" workbookViewId="0">
      <selection activeCell="BQ51" sqref="BQ51"/>
    </sheetView>
  </sheetViews>
  <sheetFormatPr defaultRowHeight="15" x14ac:dyDescent="0.25"/>
  <cols>
    <col min="1" max="1" width="34.125" bestFit="1" customWidth="1"/>
    <col min="2" max="2" width="10.125" bestFit="1" customWidth="1"/>
    <col min="3" max="3" width="6" customWidth="1"/>
    <col min="4" max="4" width="5.625" customWidth="1"/>
    <col min="5" max="5" width="7.75" customWidth="1"/>
    <col min="6" max="6" width="7.375" customWidth="1"/>
    <col min="7" max="7" width="7.25" customWidth="1"/>
    <col min="8" max="8" width="8" customWidth="1"/>
    <col min="9" max="10" width="6.125" customWidth="1"/>
    <col min="11" max="11" width="6.75" customWidth="1"/>
    <col min="12" max="12" width="8" customWidth="1"/>
    <col min="13" max="13" width="7" customWidth="1"/>
    <col min="14" max="14" width="5.625" customWidth="1"/>
    <col min="15" max="15" width="6" customWidth="1"/>
    <col min="17" max="17" width="34.375" bestFit="1" customWidth="1"/>
    <col min="18" max="18" width="10.125" bestFit="1" customWidth="1"/>
    <col min="19" max="20" width="6" customWidth="1"/>
    <col min="21" max="21" width="7.75" customWidth="1"/>
    <col min="22" max="22" width="5" customWidth="1"/>
    <col min="23" max="23" width="7.25" customWidth="1"/>
    <col min="24" max="24" width="8" customWidth="1"/>
    <col min="25" max="26" width="6.125" customWidth="1"/>
    <col min="27" max="27" width="6.75" customWidth="1"/>
    <col min="28" max="29" width="7" customWidth="1"/>
    <col min="30" max="31" width="5.625" customWidth="1"/>
    <col min="33" max="33" width="34.375" bestFit="1" customWidth="1"/>
    <col min="34" max="34" width="10.125" bestFit="1" customWidth="1"/>
    <col min="35" max="36" width="6" bestFit="1" customWidth="1"/>
    <col min="37" max="37" width="7.75" bestFit="1" customWidth="1"/>
    <col min="38" max="38" width="5" bestFit="1" customWidth="1"/>
    <col min="39" max="39" width="7.25" bestFit="1" customWidth="1"/>
    <col min="40" max="40" width="8" bestFit="1" customWidth="1"/>
    <col min="41" max="42" width="6.125" bestFit="1" customWidth="1"/>
    <col min="43" max="43" width="6.75" bestFit="1" customWidth="1"/>
    <col min="44" max="44" width="8" bestFit="1" customWidth="1"/>
    <col min="45" max="45" width="7" bestFit="1" customWidth="1"/>
    <col min="46" max="46" width="5.625" bestFit="1" customWidth="1"/>
    <col min="47" max="47" width="6" bestFit="1" customWidth="1"/>
    <col min="49" max="49" width="34.375" bestFit="1" customWidth="1"/>
    <col min="50" max="50" width="10.125" bestFit="1" customWidth="1"/>
    <col min="51" max="51" width="6" customWidth="1"/>
    <col min="52" max="52" width="5.625" customWidth="1"/>
    <col min="53" max="53" width="7.75" customWidth="1"/>
    <col min="54" max="54" width="5" customWidth="1"/>
    <col min="55" max="55" width="7.25" customWidth="1"/>
    <col min="56" max="56" width="8" customWidth="1"/>
    <col min="57" max="58" width="6.125" customWidth="1"/>
    <col min="59" max="59" width="6.75" customWidth="1"/>
    <col min="60" max="60" width="8" customWidth="1"/>
    <col min="61" max="61" width="7" customWidth="1"/>
    <col min="62" max="62" width="5.625" customWidth="1"/>
    <col min="63" max="63" width="6" customWidth="1"/>
    <col min="65" max="65" width="22.625" customWidth="1"/>
    <col min="66" max="66" width="10.125" bestFit="1" customWidth="1"/>
    <col min="67" max="68" width="6" bestFit="1" customWidth="1"/>
    <col min="69" max="69" width="7.75" bestFit="1" customWidth="1"/>
    <col min="70" max="70" width="5" bestFit="1" customWidth="1"/>
    <col min="71" max="71" width="7.25" bestFit="1" customWidth="1"/>
    <col min="72" max="72" width="8" bestFit="1" customWidth="1"/>
    <col min="73" max="74" width="6.125" bestFit="1" customWidth="1"/>
    <col min="75" max="75" width="6.75" bestFit="1" customWidth="1"/>
    <col min="76" max="76" width="8" bestFit="1" customWidth="1"/>
    <col min="77" max="77" width="7" bestFit="1" customWidth="1"/>
    <col min="78" max="78" width="5.625" bestFit="1" customWidth="1"/>
    <col min="79" max="79" width="6" bestFit="1" customWidth="1"/>
  </cols>
  <sheetData>
    <row r="1" spans="1:79" x14ac:dyDescent="0.25">
      <c r="A1" t="s">
        <v>0</v>
      </c>
      <c r="C1" t="s">
        <v>66</v>
      </c>
      <c r="F1" t="s">
        <v>122</v>
      </c>
      <c r="G1">
        <v>9.9987999999999992</v>
      </c>
      <c r="I1" t="s">
        <v>123</v>
      </c>
      <c r="Q1" t="s">
        <v>0</v>
      </c>
      <c r="S1" t="s">
        <v>66</v>
      </c>
      <c r="V1" t="s">
        <v>122</v>
      </c>
      <c r="W1">
        <v>10.279</v>
      </c>
      <c r="Y1" t="s">
        <v>123</v>
      </c>
      <c r="AG1" t="s">
        <v>0</v>
      </c>
      <c r="AI1" t="s">
        <v>66</v>
      </c>
      <c r="AL1" t="s">
        <v>122</v>
      </c>
      <c r="AM1">
        <v>10.209</v>
      </c>
      <c r="AO1" t="s">
        <v>123</v>
      </c>
      <c r="AW1" t="s">
        <v>0</v>
      </c>
      <c r="AY1" t="s">
        <v>66</v>
      </c>
      <c r="BB1" t="s">
        <v>122</v>
      </c>
      <c r="BC1">
        <v>9.86</v>
      </c>
      <c r="BE1" t="s">
        <v>123</v>
      </c>
      <c r="BM1" t="s">
        <v>0</v>
      </c>
      <c r="BO1" t="s">
        <v>66</v>
      </c>
      <c r="BR1" t="s">
        <v>122</v>
      </c>
      <c r="BU1" t="s">
        <v>123</v>
      </c>
    </row>
    <row r="2" spans="1:79" x14ac:dyDescent="0.25">
      <c r="A2" t="s">
        <v>1</v>
      </c>
      <c r="F2" t="s">
        <v>58</v>
      </c>
      <c r="G2">
        <v>20.5</v>
      </c>
      <c r="J2" t="s">
        <v>124</v>
      </c>
      <c r="K2" t="s">
        <v>125</v>
      </c>
      <c r="L2" s="13" t="s">
        <v>58</v>
      </c>
      <c r="Q2" t="s">
        <v>1</v>
      </c>
      <c r="V2" t="s">
        <v>58</v>
      </c>
      <c r="W2">
        <v>20.5</v>
      </c>
      <c r="Z2" t="s">
        <v>124</v>
      </c>
      <c r="AA2" t="s">
        <v>125</v>
      </c>
      <c r="AG2" t="s">
        <v>1</v>
      </c>
      <c r="AL2" t="s">
        <v>58</v>
      </c>
      <c r="AM2">
        <v>22.6</v>
      </c>
      <c r="AP2" t="s">
        <v>124</v>
      </c>
      <c r="AQ2" t="s">
        <v>125</v>
      </c>
      <c r="AW2" t="s">
        <v>1</v>
      </c>
      <c r="BB2" t="s">
        <v>58</v>
      </c>
      <c r="BC2">
        <v>22.9</v>
      </c>
      <c r="BF2" t="s">
        <v>124</v>
      </c>
      <c r="BG2" t="s">
        <v>125</v>
      </c>
      <c r="BM2" t="s">
        <v>1</v>
      </c>
      <c r="BR2" t="s">
        <v>58</v>
      </c>
      <c r="BV2" t="s">
        <v>124</v>
      </c>
      <c r="BW2" t="s">
        <v>125</v>
      </c>
    </row>
    <row r="3" spans="1:79" x14ac:dyDescent="0.25">
      <c r="A3" t="s">
        <v>167</v>
      </c>
      <c r="I3" t="s">
        <v>12</v>
      </c>
      <c r="J3">
        <v>7.1</v>
      </c>
      <c r="K3">
        <v>7.1239999999999997</v>
      </c>
      <c r="L3" s="12"/>
      <c r="Q3" t="s">
        <v>176</v>
      </c>
      <c r="Y3" t="s">
        <v>12</v>
      </c>
      <c r="Z3">
        <v>7.13</v>
      </c>
      <c r="AA3">
        <v>7.1239999999999997</v>
      </c>
      <c r="AG3" t="s">
        <v>183</v>
      </c>
      <c r="AO3" t="s">
        <v>12</v>
      </c>
      <c r="AP3">
        <v>7</v>
      </c>
      <c r="AQ3">
        <v>7.1020000000000003</v>
      </c>
      <c r="AW3" t="s">
        <v>190</v>
      </c>
      <c r="BE3" t="s">
        <v>12</v>
      </c>
      <c r="BF3">
        <v>7.14</v>
      </c>
      <c r="BG3">
        <v>7.1139999999999999</v>
      </c>
      <c r="BM3" t="s">
        <v>196</v>
      </c>
      <c r="BU3" t="s">
        <v>12</v>
      </c>
      <c r="BV3">
        <v>7.15</v>
      </c>
      <c r="BW3">
        <v>7.09</v>
      </c>
    </row>
    <row r="4" spans="1:79" x14ac:dyDescent="0.25">
      <c r="A4" t="s">
        <v>168</v>
      </c>
      <c r="I4" t="s">
        <v>12</v>
      </c>
      <c r="J4">
        <v>10.09</v>
      </c>
      <c r="K4">
        <v>10.048</v>
      </c>
      <c r="Q4" t="s">
        <v>177</v>
      </c>
      <c r="Y4" t="s">
        <v>12</v>
      </c>
      <c r="Z4">
        <v>10.029999999999999</v>
      </c>
      <c r="AA4">
        <v>10.111000000000001</v>
      </c>
      <c r="AG4" t="s">
        <v>184</v>
      </c>
      <c r="AO4" t="s">
        <v>12</v>
      </c>
      <c r="AP4">
        <v>10.07</v>
      </c>
      <c r="AQ4">
        <v>10.11</v>
      </c>
      <c r="AW4" t="s">
        <v>191</v>
      </c>
      <c r="BE4" t="s">
        <v>12</v>
      </c>
      <c r="BF4">
        <v>10.02</v>
      </c>
      <c r="BG4">
        <v>10.130000000000001</v>
      </c>
      <c r="BM4" t="s">
        <v>197</v>
      </c>
      <c r="BU4" t="s">
        <v>12</v>
      </c>
      <c r="BV4">
        <v>10.11</v>
      </c>
      <c r="BW4">
        <v>10.130000000000001</v>
      </c>
    </row>
    <row r="5" spans="1:79" x14ac:dyDescent="0.25">
      <c r="A5" t="s">
        <v>169</v>
      </c>
      <c r="I5" t="s">
        <v>173</v>
      </c>
      <c r="J5">
        <v>68</v>
      </c>
      <c r="K5">
        <v>0</v>
      </c>
      <c r="Q5" t="s">
        <v>178</v>
      </c>
      <c r="Y5" t="s">
        <v>41</v>
      </c>
      <c r="Z5">
        <v>108</v>
      </c>
      <c r="AA5">
        <v>100</v>
      </c>
      <c r="AG5" t="s">
        <v>185</v>
      </c>
      <c r="AO5" t="s">
        <v>41</v>
      </c>
      <c r="AP5">
        <v>103.5</v>
      </c>
      <c r="AQ5">
        <v>100</v>
      </c>
      <c r="AW5" t="s">
        <v>192</v>
      </c>
      <c r="BE5" t="s">
        <v>41</v>
      </c>
      <c r="BF5">
        <v>108</v>
      </c>
      <c r="BG5">
        <v>100</v>
      </c>
      <c r="BM5" t="s">
        <v>198</v>
      </c>
      <c r="BU5" t="s">
        <v>41</v>
      </c>
      <c r="BV5">
        <v>105.5</v>
      </c>
      <c r="BW5">
        <v>100</v>
      </c>
    </row>
    <row r="6" spans="1:79" x14ac:dyDescent="0.25">
      <c r="A6" t="s">
        <v>170</v>
      </c>
      <c r="I6" t="s">
        <v>173</v>
      </c>
      <c r="J6">
        <v>1419</v>
      </c>
      <c r="K6">
        <v>1413</v>
      </c>
      <c r="Q6" t="s">
        <v>179</v>
      </c>
      <c r="Y6" t="s">
        <v>211</v>
      </c>
      <c r="Z6">
        <v>17.5</v>
      </c>
      <c r="AG6" t="s">
        <v>186</v>
      </c>
      <c r="AO6" t="s">
        <v>189</v>
      </c>
      <c r="AP6">
        <v>-7.0000000000000007E-2</v>
      </c>
      <c r="AQ6">
        <v>0</v>
      </c>
      <c r="AW6" t="s">
        <v>193</v>
      </c>
      <c r="BE6" t="s">
        <v>189</v>
      </c>
      <c r="BF6">
        <v>0.05</v>
      </c>
      <c r="BG6">
        <v>0</v>
      </c>
      <c r="BM6" t="s">
        <v>199</v>
      </c>
      <c r="BU6" t="s">
        <v>189</v>
      </c>
      <c r="BV6">
        <v>0</v>
      </c>
      <c r="BW6">
        <v>0</v>
      </c>
    </row>
    <row r="7" spans="1:79" x14ac:dyDescent="0.25">
      <c r="A7" t="s">
        <v>171</v>
      </c>
      <c r="I7" t="s">
        <v>41</v>
      </c>
      <c r="J7">
        <v>97.2</v>
      </c>
      <c r="K7">
        <v>100</v>
      </c>
      <c r="Q7" t="s">
        <v>180</v>
      </c>
      <c r="AG7" t="s">
        <v>187</v>
      </c>
      <c r="AO7" t="s">
        <v>211</v>
      </c>
      <c r="AP7">
        <v>15</v>
      </c>
      <c r="AW7" t="s">
        <v>194</v>
      </c>
      <c r="BE7" t="s">
        <v>211</v>
      </c>
      <c r="BF7">
        <v>16.5</v>
      </c>
      <c r="BM7" t="s">
        <v>200</v>
      </c>
      <c r="BU7" t="s">
        <v>173</v>
      </c>
      <c r="BV7">
        <v>0</v>
      </c>
      <c r="BW7">
        <v>0</v>
      </c>
    </row>
    <row r="8" spans="1:79" x14ac:dyDescent="0.25">
      <c r="A8" t="s">
        <v>172</v>
      </c>
      <c r="I8" t="s">
        <v>211</v>
      </c>
      <c r="J8">
        <v>20</v>
      </c>
      <c r="Q8" t="s">
        <v>181</v>
      </c>
      <c r="AG8" t="s">
        <v>188</v>
      </c>
      <c r="AW8" t="s">
        <v>195</v>
      </c>
      <c r="BM8" t="s">
        <v>201</v>
      </c>
      <c r="BU8" t="s">
        <v>173</v>
      </c>
      <c r="BV8">
        <v>1408</v>
      </c>
      <c r="BW8">
        <v>1413</v>
      </c>
    </row>
    <row r="9" spans="1:79" x14ac:dyDescent="0.25">
      <c r="A9" t="s">
        <v>8</v>
      </c>
      <c r="Q9" t="s">
        <v>8</v>
      </c>
      <c r="AG9" t="s">
        <v>8</v>
      </c>
      <c r="AW9" t="s">
        <v>8</v>
      </c>
      <c r="BM9" t="s">
        <v>8</v>
      </c>
      <c r="BU9" t="s">
        <v>211</v>
      </c>
      <c r="BV9">
        <v>20</v>
      </c>
    </row>
    <row r="11" spans="1:79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74</v>
      </c>
      <c r="G11" t="s">
        <v>65</v>
      </c>
      <c r="H11" t="s">
        <v>16</v>
      </c>
      <c r="I11" t="s">
        <v>17</v>
      </c>
      <c r="J11" t="s">
        <v>17</v>
      </c>
      <c r="K11" t="s">
        <v>41</v>
      </c>
      <c r="L11" t="s">
        <v>18</v>
      </c>
      <c r="M11" t="s">
        <v>18</v>
      </c>
      <c r="N11" t="s">
        <v>19</v>
      </c>
      <c r="O11" t="s">
        <v>19</v>
      </c>
      <c r="Q11" t="s">
        <v>9</v>
      </c>
      <c r="R11" t="s">
        <v>10</v>
      </c>
      <c r="S11" t="s">
        <v>11</v>
      </c>
      <c r="T11" t="s">
        <v>12</v>
      </c>
      <c r="U11" t="s">
        <v>13</v>
      </c>
      <c r="V11" t="s">
        <v>74</v>
      </c>
      <c r="W11" t="s">
        <v>65</v>
      </c>
      <c r="X11" t="s">
        <v>16</v>
      </c>
      <c r="Y11" t="s">
        <v>17</v>
      </c>
      <c r="Z11" t="s">
        <v>17</v>
      </c>
      <c r="AA11" t="s">
        <v>41</v>
      </c>
      <c r="AB11" t="s">
        <v>18</v>
      </c>
      <c r="AC11" t="s">
        <v>18</v>
      </c>
      <c r="AD11" t="s">
        <v>19</v>
      </c>
      <c r="AE11" t="s">
        <v>182</v>
      </c>
      <c r="AG11" t="s">
        <v>9</v>
      </c>
      <c r="AH11" t="s">
        <v>10</v>
      </c>
      <c r="AI11" t="s">
        <v>11</v>
      </c>
      <c r="AJ11" t="s">
        <v>12</v>
      </c>
      <c r="AK11" t="s">
        <v>13</v>
      </c>
      <c r="AL11" t="s">
        <v>74</v>
      </c>
      <c r="AM11" t="s">
        <v>65</v>
      </c>
      <c r="AN11" t="s">
        <v>16</v>
      </c>
      <c r="AO11" t="s">
        <v>17</v>
      </c>
      <c r="AP11" t="s">
        <v>17</v>
      </c>
      <c r="AQ11" t="s">
        <v>41</v>
      </c>
      <c r="AR11" t="s">
        <v>18</v>
      </c>
      <c r="AS11" t="s">
        <v>18</v>
      </c>
      <c r="AT11" t="s">
        <v>19</v>
      </c>
      <c r="AU11" t="s">
        <v>19</v>
      </c>
      <c r="AW11" t="s">
        <v>9</v>
      </c>
      <c r="AX11" t="s">
        <v>10</v>
      </c>
      <c r="AY11" t="s">
        <v>11</v>
      </c>
      <c r="AZ11" t="s">
        <v>12</v>
      </c>
      <c r="BA11" t="s">
        <v>13</v>
      </c>
      <c r="BB11" t="s">
        <v>74</v>
      </c>
      <c r="BC11" t="s">
        <v>65</v>
      </c>
      <c r="BD11" t="s">
        <v>16</v>
      </c>
      <c r="BE11" t="s">
        <v>17</v>
      </c>
      <c r="BF11" t="s">
        <v>17</v>
      </c>
      <c r="BG11" t="s">
        <v>41</v>
      </c>
      <c r="BH11" t="s">
        <v>18</v>
      </c>
      <c r="BI11" t="s">
        <v>18</v>
      </c>
      <c r="BJ11" t="s">
        <v>19</v>
      </c>
      <c r="BK11" t="s">
        <v>19</v>
      </c>
      <c r="BM11" t="s">
        <v>9</v>
      </c>
      <c r="BN11" t="s">
        <v>10</v>
      </c>
      <c r="BO11" t="s">
        <v>11</v>
      </c>
      <c r="BP11" t="s">
        <v>12</v>
      </c>
      <c r="BQ11" t="s">
        <v>13</v>
      </c>
      <c r="BR11" t="s">
        <v>74</v>
      </c>
      <c r="BS11" t="s">
        <v>65</v>
      </c>
      <c r="BT11" t="s">
        <v>16</v>
      </c>
      <c r="BU11" t="s">
        <v>17</v>
      </c>
      <c r="BV11" t="s">
        <v>17</v>
      </c>
      <c r="BW11" t="s">
        <v>41</v>
      </c>
      <c r="BX11" t="s">
        <v>18</v>
      </c>
      <c r="BY11" t="s">
        <v>18</v>
      </c>
      <c r="BZ11" t="s">
        <v>19</v>
      </c>
      <c r="CA11" t="s">
        <v>19</v>
      </c>
    </row>
    <row r="12" spans="1:79" x14ac:dyDescent="0.25">
      <c r="A12" t="s">
        <v>20</v>
      </c>
      <c r="B12" t="s">
        <v>21</v>
      </c>
      <c r="C12" t="s">
        <v>42</v>
      </c>
      <c r="D12" t="s">
        <v>23</v>
      </c>
      <c r="E12" t="s">
        <v>43</v>
      </c>
      <c r="F12" t="s">
        <v>75</v>
      </c>
      <c r="G12" t="s">
        <v>25</v>
      </c>
      <c r="H12" t="s">
        <v>27</v>
      </c>
      <c r="I12" t="s">
        <v>28</v>
      </c>
      <c r="J12" t="s">
        <v>45</v>
      </c>
      <c r="K12" t="s">
        <v>46</v>
      </c>
      <c r="L12" t="s">
        <v>47</v>
      </c>
      <c r="M12" t="s">
        <v>30</v>
      </c>
      <c r="N12" t="s">
        <v>30</v>
      </c>
      <c r="O12" t="s">
        <v>48</v>
      </c>
      <c r="Q12" t="s">
        <v>20</v>
      </c>
      <c r="R12" t="s">
        <v>21</v>
      </c>
      <c r="S12" t="s">
        <v>42</v>
      </c>
      <c r="T12" t="s">
        <v>23</v>
      </c>
      <c r="U12" t="s">
        <v>43</v>
      </c>
      <c r="V12" t="s">
        <v>75</v>
      </c>
      <c r="W12" t="s">
        <v>25</v>
      </c>
      <c r="X12" t="s">
        <v>27</v>
      </c>
      <c r="Y12" t="s">
        <v>28</v>
      </c>
      <c r="Z12" t="s">
        <v>45</v>
      </c>
      <c r="AA12" t="s">
        <v>46</v>
      </c>
      <c r="AB12" t="s">
        <v>47</v>
      </c>
      <c r="AC12" t="s">
        <v>30</v>
      </c>
      <c r="AD12" t="s">
        <v>30</v>
      </c>
      <c r="AE12" t="s">
        <v>30</v>
      </c>
      <c r="AG12" t="s">
        <v>20</v>
      </c>
      <c r="AH12" t="s">
        <v>21</v>
      </c>
      <c r="AI12" t="s">
        <v>42</v>
      </c>
      <c r="AJ12" t="s">
        <v>23</v>
      </c>
      <c r="AK12" t="s">
        <v>43</v>
      </c>
      <c r="AL12" t="s">
        <v>75</v>
      </c>
      <c r="AM12" t="s">
        <v>25</v>
      </c>
      <c r="AN12" t="s">
        <v>27</v>
      </c>
      <c r="AO12" t="s">
        <v>28</v>
      </c>
      <c r="AP12" t="s">
        <v>45</v>
      </c>
      <c r="AQ12" t="s">
        <v>46</v>
      </c>
      <c r="AR12" t="s">
        <v>47</v>
      </c>
      <c r="AS12" t="s">
        <v>30</v>
      </c>
      <c r="AT12" t="s">
        <v>30</v>
      </c>
      <c r="AU12" t="s">
        <v>48</v>
      </c>
      <c r="AW12" t="s">
        <v>20</v>
      </c>
      <c r="AX12" t="s">
        <v>21</v>
      </c>
      <c r="AY12" t="s">
        <v>42</v>
      </c>
      <c r="AZ12" t="s">
        <v>23</v>
      </c>
      <c r="BA12" t="s">
        <v>43</v>
      </c>
      <c r="BB12" t="s">
        <v>75</v>
      </c>
      <c r="BC12" t="s">
        <v>25</v>
      </c>
      <c r="BD12" t="s">
        <v>27</v>
      </c>
      <c r="BE12" t="s">
        <v>28</v>
      </c>
      <c r="BF12" t="s">
        <v>45</v>
      </c>
      <c r="BG12" t="s">
        <v>46</v>
      </c>
      <c r="BH12" t="s">
        <v>47</v>
      </c>
      <c r="BI12" t="s">
        <v>30</v>
      </c>
      <c r="BJ12" t="s">
        <v>30</v>
      </c>
      <c r="BK12" t="s">
        <v>48</v>
      </c>
      <c r="BM12" t="s">
        <v>20</v>
      </c>
      <c r="BN12" t="s">
        <v>21</v>
      </c>
      <c r="BO12" t="s">
        <v>42</v>
      </c>
      <c r="BP12" t="s">
        <v>23</v>
      </c>
      <c r="BQ12" t="s">
        <v>43</v>
      </c>
      <c r="BR12" t="s">
        <v>75</v>
      </c>
      <c r="BS12" t="s">
        <v>25</v>
      </c>
      <c r="BT12" t="s">
        <v>27</v>
      </c>
      <c r="BU12" t="s">
        <v>28</v>
      </c>
      <c r="BV12" t="s">
        <v>45</v>
      </c>
      <c r="BW12" t="s">
        <v>46</v>
      </c>
      <c r="BX12" t="s">
        <v>47</v>
      </c>
      <c r="BY12" t="s">
        <v>30</v>
      </c>
      <c r="BZ12" t="s">
        <v>30</v>
      </c>
      <c r="CA12" t="s">
        <v>48</v>
      </c>
    </row>
    <row r="14" spans="1:79" x14ac:dyDescent="0.25">
      <c r="A14" s="1">
        <v>42585</v>
      </c>
      <c r="B14" s="2">
        <v>0.47383101851851855</v>
      </c>
      <c r="C14">
        <v>20.260000000000002</v>
      </c>
      <c r="D14">
        <v>9.5399999999999991</v>
      </c>
      <c r="E14">
        <v>627</v>
      </c>
      <c r="F14">
        <v>0.32</v>
      </c>
      <c r="G14">
        <v>0.03</v>
      </c>
      <c r="H14">
        <v>-141.1</v>
      </c>
      <c r="I14">
        <v>114.9</v>
      </c>
      <c r="J14">
        <v>10.31</v>
      </c>
      <c r="K14">
        <v>756</v>
      </c>
      <c r="L14">
        <v>312.95</v>
      </c>
      <c r="M14">
        <v>0.317</v>
      </c>
      <c r="N14">
        <v>11.8</v>
      </c>
      <c r="O14">
        <v>93</v>
      </c>
      <c r="Q14" s="1">
        <v>42592</v>
      </c>
      <c r="R14" s="2">
        <v>0.59261574074074075</v>
      </c>
      <c r="S14">
        <v>19.41</v>
      </c>
      <c r="T14">
        <v>10</v>
      </c>
      <c r="U14">
        <v>624</v>
      </c>
      <c r="V14">
        <v>0.32</v>
      </c>
      <c r="W14">
        <v>0.02</v>
      </c>
      <c r="X14">
        <v>-162.1</v>
      </c>
      <c r="Y14">
        <v>134.80000000000001</v>
      </c>
      <c r="Z14">
        <v>12.48</v>
      </c>
      <c r="AA14">
        <v>766</v>
      </c>
      <c r="AB14">
        <v>371.55</v>
      </c>
      <c r="AC14">
        <v>0.35420000000000001</v>
      </c>
      <c r="AD14">
        <v>12.7</v>
      </c>
      <c r="AE14">
        <v>7.9</v>
      </c>
      <c r="AG14" s="1">
        <v>42599</v>
      </c>
      <c r="AH14" s="2">
        <v>0.45280092592592597</v>
      </c>
      <c r="AI14">
        <v>19.79</v>
      </c>
      <c r="AJ14">
        <v>9.93</v>
      </c>
      <c r="AK14">
        <v>626</v>
      </c>
      <c r="AL14">
        <v>0.32</v>
      </c>
      <c r="AM14">
        <v>0.02</v>
      </c>
      <c r="AN14">
        <v>-151.30000000000001</v>
      </c>
      <c r="AO14">
        <v>139.5</v>
      </c>
      <c r="AP14">
        <v>12.73</v>
      </c>
      <c r="AQ14">
        <v>761</v>
      </c>
      <c r="AR14">
        <v>331.16</v>
      </c>
      <c r="AS14">
        <v>0.32219999999999999</v>
      </c>
      <c r="AT14">
        <v>11.2</v>
      </c>
      <c r="AU14">
        <v>77</v>
      </c>
      <c r="AW14" s="1">
        <v>42606</v>
      </c>
      <c r="AX14" s="2">
        <v>0.45799768518518519</v>
      </c>
      <c r="AY14">
        <v>21.89</v>
      </c>
      <c r="AZ14">
        <v>9.84</v>
      </c>
      <c r="BA14">
        <v>620</v>
      </c>
      <c r="BB14">
        <v>0.32</v>
      </c>
      <c r="BC14">
        <v>0</v>
      </c>
      <c r="BD14">
        <v>-143.80000000000001</v>
      </c>
      <c r="BE14">
        <v>161.9</v>
      </c>
      <c r="BF14">
        <v>14.26</v>
      </c>
      <c r="BG14">
        <v>765</v>
      </c>
      <c r="BH14">
        <v>276.49</v>
      </c>
      <c r="BI14">
        <v>0.26919999999999999</v>
      </c>
      <c r="BJ14">
        <v>11.8</v>
      </c>
      <c r="BK14">
        <v>95</v>
      </c>
      <c r="BM14" t="s">
        <v>202</v>
      </c>
      <c r="BN14" s="2">
        <v>0.45134259259259263</v>
      </c>
      <c r="BO14">
        <v>21.82</v>
      </c>
      <c r="BP14">
        <v>10.050000000000001</v>
      </c>
      <c r="BQ14">
        <v>646</v>
      </c>
      <c r="BR14">
        <v>0.33</v>
      </c>
      <c r="BS14">
        <v>0.01</v>
      </c>
      <c r="BT14">
        <v>-156.30000000000001</v>
      </c>
      <c r="BU14">
        <v>157.30000000000001</v>
      </c>
      <c r="BV14">
        <v>13.85</v>
      </c>
      <c r="BW14">
        <v>764</v>
      </c>
      <c r="BX14">
        <v>374.43</v>
      </c>
      <c r="BY14">
        <v>0.36499999999999999</v>
      </c>
      <c r="BZ14">
        <v>11.7</v>
      </c>
      <c r="CA14">
        <v>90</v>
      </c>
    </row>
    <row r="15" spans="1:79" x14ac:dyDescent="0.25">
      <c r="A15" s="1">
        <v>42585</v>
      </c>
      <c r="B15" s="2">
        <v>0.47399305555555554</v>
      </c>
      <c r="C15">
        <v>20.28</v>
      </c>
      <c r="D15">
        <v>9.57</v>
      </c>
      <c r="E15">
        <v>628</v>
      </c>
      <c r="F15">
        <v>0.32</v>
      </c>
      <c r="G15">
        <v>0.15</v>
      </c>
      <c r="H15">
        <v>-143.1</v>
      </c>
      <c r="I15">
        <v>119.5</v>
      </c>
      <c r="J15">
        <v>10.73</v>
      </c>
      <c r="K15">
        <v>756</v>
      </c>
      <c r="L15">
        <v>333.26</v>
      </c>
      <c r="M15">
        <v>0.32269999999999999</v>
      </c>
      <c r="N15">
        <v>11.8</v>
      </c>
      <c r="O15">
        <v>93</v>
      </c>
      <c r="Q15" s="1">
        <v>42592</v>
      </c>
      <c r="R15" s="2">
        <v>0.59287037037037038</v>
      </c>
      <c r="S15">
        <v>19.52</v>
      </c>
      <c r="T15">
        <v>10.01</v>
      </c>
      <c r="U15">
        <v>626</v>
      </c>
      <c r="V15">
        <v>0.32</v>
      </c>
      <c r="W15">
        <v>0.14000000000000001</v>
      </c>
      <c r="X15">
        <v>-162.9</v>
      </c>
      <c r="Y15">
        <v>149.6</v>
      </c>
      <c r="Z15">
        <v>13.82</v>
      </c>
      <c r="AA15">
        <v>766</v>
      </c>
      <c r="AB15">
        <v>344.79</v>
      </c>
      <c r="AC15">
        <v>0.3352</v>
      </c>
      <c r="AD15">
        <v>12.6</v>
      </c>
      <c r="AE15">
        <v>7.9</v>
      </c>
      <c r="AG15" s="1">
        <v>42599</v>
      </c>
      <c r="AH15" s="2">
        <v>0.45314814814814813</v>
      </c>
      <c r="AI15">
        <v>19.79</v>
      </c>
      <c r="AJ15">
        <v>9.93</v>
      </c>
      <c r="AK15">
        <v>626</v>
      </c>
      <c r="AL15">
        <v>0.32</v>
      </c>
      <c r="AM15">
        <v>0.13</v>
      </c>
      <c r="AN15">
        <v>-151.4</v>
      </c>
      <c r="AO15">
        <v>141.6</v>
      </c>
      <c r="AP15">
        <v>12.92</v>
      </c>
      <c r="AQ15">
        <v>761</v>
      </c>
      <c r="AR15">
        <v>350.82</v>
      </c>
      <c r="AS15">
        <v>0.34110000000000001</v>
      </c>
      <c r="AT15">
        <v>11.2</v>
      </c>
      <c r="AU15">
        <v>77</v>
      </c>
      <c r="AW15" s="1">
        <v>42606</v>
      </c>
      <c r="AX15" s="2">
        <v>0.4581365740740741</v>
      </c>
      <c r="AY15">
        <v>21.85</v>
      </c>
      <c r="AZ15">
        <v>9.84</v>
      </c>
      <c r="BA15">
        <v>620</v>
      </c>
      <c r="BB15">
        <v>0.32</v>
      </c>
      <c r="BC15">
        <v>0.1</v>
      </c>
      <c r="BD15">
        <v>-143.5</v>
      </c>
      <c r="BE15">
        <v>164.5</v>
      </c>
      <c r="BF15">
        <v>14.5</v>
      </c>
      <c r="BG15">
        <v>765</v>
      </c>
      <c r="BH15">
        <v>287.08999999999997</v>
      </c>
      <c r="BI15">
        <v>0.28129999999999999</v>
      </c>
      <c r="BJ15">
        <v>11.8</v>
      </c>
      <c r="BK15">
        <v>97</v>
      </c>
      <c r="BM15" t="s">
        <v>202</v>
      </c>
      <c r="BN15" s="2">
        <v>0.45149305555555558</v>
      </c>
      <c r="BO15">
        <v>21.77</v>
      </c>
      <c r="BP15">
        <v>10.039999999999999</v>
      </c>
      <c r="BQ15">
        <v>644</v>
      </c>
      <c r="BR15">
        <v>0.33</v>
      </c>
      <c r="BS15">
        <v>0.1</v>
      </c>
      <c r="BT15">
        <v>-155.9</v>
      </c>
      <c r="BU15">
        <v>159.69999999999999</v>
      </c>
      <c r="BV15">
        <v>14.07</v>
      </c>
      <c r="BW15">
        <v>764</v>
      </c>
      <c r="BX15">
        <v>365.59</v>
      </c>
      <c r="BY15">
        <v>0.36030000000000001</v>
      </c>
      <c r="BZ15">
        <v>11.7</v>
      </c>
      <c r="CA15">
        <v>90</v>
      </c>
    </row>
    <row r="16" spans="1:79" x14ac:dyDescent="0.25">
      <c r="A16" s="1">
        <v>42585</v>
      </c>
      <c r="B16" s="2">
        <v>0.47410879629629626</v>
      </c>
      <c r="C16">
        <v>20.29</v>
      </c>
      <c r="D16">
        <v>9.57</v>
      </c>
      <c r="E16">
        <v>628</v>
      </c>
      <c r="F16">
        <v>0.32</v>
      </c>
      <c r="G16">
        <v>0.38</v>
      </c>
      <c r="H16">
        <v>-142.69999999999999</v>
      </c>
      <c r="I16">
        <v>121</v>
      </c>
      <c r="J16">
        <v>10.86</v>
      </c>
      <c r="K16">
        <v>756</v>
      </c>
      <c r="L16">
        <v>326.48</v>
      </c>
      <c r="M16">
        <v>0.31840000000000002</v>
      </c>
      <c r="N16">
        <v>11.8</v>
      </c>
      <c r="O16">
        <v>93</v>
      </c>
      <c r="Q16" s="1">
        <v>42592</v>
      </c>
      <c r="R16" s="2">
        <v>0.59302083333333333</v>
      </c>
      <c r="S16">
        <v>19.489999999999998</v>
      </c>
      <c r="T16">
        <v>10.01</v>
      </c>
      <c r="U16">
        <v>625</v>
      </c>
      <c r="V16">
        <v>0.32</v>
      </c>
      <c r="W16">
        <v>0.35</v>
      </c>
      <c r="X16">
        <v>-162.69999999999999</v>
      </c>
      <c r="Y16">
        <v>152.5</v>
      </c>
      <c r="Z16">
        <v>14.09</v>
      </c>
      <c r="AA16">
        <v>766</v>
      </c>
      <c r="AB16">
        <v>363.4</v>
      </c>
      <c r="AC16">
        <v>0.3916</v>
      </c>
      <c r="AD16">
        <v>12.6</v>
      </c>
      <c r="AE16">
        <v>7.8</v>
      </c>
      <c r="AG16" s="1">
        <v>42599</v>
      </c>
      <c r="AH16" s="2">
        <v>0.45329861111111108</v>
      </c>
      <c r="AI16">
        <v>19.78</v>
      </c>
      <c r="AJ16">
        <v>9.93</v>
      </c>
      <c r="AK16">
        <v>626</v>
      </c>
      <c r="AL16">
        <v>0.32</v>
      </c>
      <c r="AM16">
        <v>0.26</v>
      </c>
      <c r="AN16">
        <v>-151.1</v>
      </c>
      <c r="AO16">
        <v>142.1</v>
      </c>
      <c r="AP16">
        <v>12.97</v>
      </c>
      <c r="AQ16">
        <v>761</v>
      </c>
      <c r="AR16">
        <v>368.61</v>
      </c>
      <c r="AS16">
        <v>0.33839999999999998</v>
      </c>
      <c r="AT16">
        <v>11.2</v>
      </c>
      <c r="AU16">
        <v>79</v>
      </c>
      <c r="AW16" s="1">
        <v>42606</v>
      </c>
      <c r="AX16" s="2">
        <v>0.45829861111111114</v>
      </c>
      <c r="AY16">
        <v>21.85</v>
      </c>
      <c r="AZ16">
        <v>9.83</v>
      </c>
      <c r="BA16">
        <v>620</v>
      </c>
      <c r="BB16">
        <v>0.32</v>
      </c>
      <c r="BC16">
        <v>0.2</v>
      </c>
      <c r="BD16">
        <v>-143.4</v>
      </c>
      <c r="BE16">
        <v>164.8</v>
      </c>
      <c r="BF16">
        <v>14.52</v>
      </c>
      <c r="BG16">
        <v>765</v>
      </c>
      <c r="BH16">
        <v>304.27</v>
      </c>
      <c r="BI16">
        <v>0.29520000000000002</v>
      </c>
      <c r="BJ16">
        <v>11.8</v>
      </c>
      <c r="BK16">
        <v>95</v>
      </c>
      <c r="BM16" t="s">
        <v>202</v>
      </c>
      <c r="BN16" s="2">
        <v>0.45177083333333329</v>
      </c>
      <c r="BO16">
        <v>21.81</v>
      </c>
      <c r="BP16">
        <v>10.029999999999999</v>
      </c>
      <c r="BQ16">
        <v>644</v>
      </c>
      <c r="BR16">
        <v>0.33</v>
      </c>
      <c r="BS16">
        <v>0.2</v>
      </c>
      <c r="BT16">
        <v>-155.1</v>
      </c>
      <c r="BU16">
        <v>160.69999999999999</v>
      </c>
      <c r="BV16">
        <v>14.15</v>
      </c>
      <c r="BW16">
        <v>764</v>
      </c>
      <c r="BX16">
        <v>414.5</v>
      </c>
      <c r="BY16">
        <v>0.40610000000000002</v>
      </c>
      <c r="BZ16">
        <v>11.7</v>
      </c>
      <c r="CA16">
        <v>90</v>
      </c>
    </row>
    <row r="17" spans="1:79" x14ac:dyDescent="0.25">
      <c r="A17" s="1">
        <v>42585</v>
      </c>
      <c r="B17" s="2">
        <v>0.47424768518518517</v>
      </c>
      <c r="C17">
        <v>20.3</v>
      </c>
      <c r="D17">
        <v>9.56</v>
      </c>
      <c r="E17">
        <v>628</v>
      </c>
      <c r="F17">
        <v>0.32</v>
      </c>
      <c r="G17">
        <v>0.5</v>
      </c>
      <c r="H17">
        <v>-142.4</v>
      </c>
      <c r="I17">
        <v>122.1</v>
      </c>
      <c r="J17">
        <v>10.95</v>
      </c>
      <c r="K17">
        <v>756</v>
      </c>
      <c r="L17">
        <v>331.3</v>
      </c>
      <c r="M17">
        <v>0.32179999999999997</v>
      </c>
      <c r="N17">
        <v>11.8</v>
      </c>
      <c r="O17">
        <v>93</v>
      </c>
      <c r="Q17" s="1">
        <v>42592</v>
      </c>
      <c r="R17" s="2">
        <v>0.59313657407407405</v>
      </c>
      <c r="S17">
        <v>19.53</v>
      </c>
      <c r="T17">
        <v>10</v>
      </c>
      <c r="U17">
        <v>625</v>
      </c>
      <c r="V17">
        <v>0.32</v>
      </c>
      <c r="W17">
        <v>0.5</v>
      </c>
      <c r="X17">
        <v>-162.4</v>
      </c>
      <c r="Y17">
        <v>153.5</v>
      </c>
      <c r="Z17">
        <v>14.17</v>
      </c>
      <c r="AA17">
        <v>766</v>
      </c>
      <c r="AB17">
        <v>357.68</v>
      </c>
      <c r="AC17">
        <v>0.35089999999999999</v>
      </c>
      <c r="AD17">
        <v>12.6</v>
      </c>
      <c r="AE17">
        <v>7.9</v>
      </c>
      <c r="AG17" s="1">
        <v>42599</v>
      </c>
      <c r="AH17" s="2">
        <v>0.45353009259259264</v>
      </c>
      <c r="AI17">
        <v>19.77</v>
      </c>
      <c r="AJ17">
        <v>9.92</v>
      </c>
      <c r="AK17">
        <v>625</v>
      </c>
      <c r="AL17">
        <v>0.32</v>
      </c>
      <c r="AM17">
        <v>0.35</v>
      </c>
      <c r="AN17">
        <v>-150.5</v>
      </c>
      <c r="AO17">
        <v>142.30000000000001</v>
      </c>
      <c r="AP17">
        <v>12.99</v>
      </c>
      <c r="AQ17">
        <v>761</v>
      </c>
      <c r="AR17">
        <v>346.96</v>
      </c>
      <c r="AS17">
        <v>0.33510000000000001</v>
      </c>
      <c r="AT17">
        <v>11.3</v>
      </c>
      <c r="AU17">
        <v>79</v>
      </c>
      <c r="AW17" s="1">
        <v>42606</v>
      </c>
      <c r="AX17" s="2">
        <v>0.45855324074074072</v>
      </c>
      <c r="AY17">
        <v>21.82</v>
      </c>
      <c r="AZ17">
        <v>9.81</v>
      </c>
      <c r="BA17">
        <v>620</v>
      </c>
      <c r="BB17">
        <v>0.32</v>
      </c>
      <c r="BC17">
        <v>0.28000000000000003</v>
      </c>
      <c r="BD17">
        <v>-142.19999999999999</v>
      </c>
      <c r="BE17">
        <v>164.9</v>
      </c>
      <c r="BF17">
        <v>14.54</v>
      </c>
      <c r="BG17">
        <v>765</v>
      </c>
      <c r="BH17">
        <v>329.28</v>
      </c>
      <c r="BI17">
        <v>0.32229999999999998</v>
      </c>
      <c r="BJ17">
        <v>11.8</v>
      </c>
      <c r="BK17">
        <v>95</v>
      </c>
      <c r="BM17" t="s">
        <v>202</v>
      </c>
      <c r="BN17" s="2">
        <v>0.45225694444444442</v>
      </c>
      <c r="BO17">
        <v>21.83</v>
      </c>
      <c r="BP17">
        <v>9.9499999999999993</v>
      </c>
      <c r="BQ17">
        <v>643</v>
      </c>
      <c r="BR17">
        <v>0.33</v>
      </c>
      <c r="BS17">
        <v>0.28000000000000003</v>
      </c>
      <c r="BT17">
        <v>-151.4</v>
      </c>
      <c r="BU17">
        <v>159.19999999999999</v>
      </c>
      <c r="BV17">
        <v>14.01</v>
      </c>
      <c r="BW17">
        <v>764</v>
      </c>
      <c r="BX17">
        <v>544.91999999999996</v>
      </c>
      <c r="BY17">
        <v>0.5222</v>
      </c>
      <c r="BZ17">
        <v>11.7</v>
      </c>
      <c r="CA17">
        <v>90</v>
      </c>
    </row>
    <row r="18" spans="1:79" x14ac:dyDescent="0.25">
      <c r="A18" s="1">
        <v>42585</v>
      </c>
      <c r="B18" s="2">
        <v>0.47445601851851849</v>
      </c>
      <c r="C18">
        <v>20.3</v>
      </c>
      <c r="D18">
        <v>9.5500000000000007</v>
      </c>
      <c r="E18">
        <v>628</v>
      </c>
      <c r="F18">
        <v>0.32</v>
      </c>
      <c r="G18">
        <v>0.66</v>
      </c>
      <c r="H18">
        <v>-141.69999999999999</v>
      </c>
      <c r="I18">
        <v>122.3</v>
      </c>
      <c r="J18">
        <v>10.97</v>
      </c>
      <c r="K18">
        <v>756</v>
      </c>
      <c r="L18">
        <v>382.83</v>
      </c>
      <c r="M18">
        <v>0.36530000000000001</v>
      </c>
      <c r="N18">
        <v>11.8</v>
      </c>
      <c r="O18">
        <v>93</v>
      </c>
      <c r="Q18" s="1">
        <v>42592</v>
      </c>
      <c r="R18" s="2">
        <v>0.59334490740740742</v>
      </c>
      <c r="S18">
        <v>19.52</v>
      </c>
      <c r="T18">
        <v>9.99</v>
      </c>
      <c r="U18">
        <v>625</v>
      </c>
      <c r="V18">
        <v>0.32</v>
      </c>
      <c r="W18">
        <v>0.67</v>
      </c>
      <c r="X18">
        <v>-162</v>
      </c>
      <c r="Y18">
        <v>154.19999999999999</v>
      </c>
      <c r="Z18">
        <v>14.24</v>
      </c>
      <c r="AA18">
        <v>766</v>
      </c>
      <c r="AB18">
        <v>336.34</v>
      </c>
      <c r="AC18">
        <v>0.32979999999999998</v>
      </c>
      <c r="AD18">
        <v>12.6</v>
      </c>
      <c r="AE18">
        <v>7.8</v>
      </c>
      <c r="AG18" s="1">
        <v>42599</v>
      </c>
      <c r="AH18" s="2">
        <v>0.45372685185185185</v>
      </c>
      <c r="AI18">
        <v>19.760000000000002</v>
      </c>
      <c r="AJ18">
        <v>9.91</v>
      </c>
      <c r="AK18">
        <v>626</v>
      </c>
      <c r="AL18">
        <v>0.32</v>
      </c>
      <c r="AM18">
        <v>0.44</v>
      </c>
      <c r="AN18">
        <v>-150.1</v>
      </c>
      <c r="AO18">
        <v>142.1</v>
      </c>
      <c r="AP18">
        <v>12.97</v>
      </c>
      <c r="AQ18">
        <v>761</v>
      </c>
      <c r="AR18">
        <v>347.58</v>
      </c>
      <c r="AS18">
        <v>0.3402</v>
      </c>
      <c r="AT18">
        <v>11.2</v>
      </c>
      <c r="AU18">
        <v>79</v>
      </c>
      <c r="AW18" s="1">
        <v>42606</v>
      </c>
      <c r="AX18" s="2">
        <v>0.45876157407407409</v>
      </c>
      <c r="AY18">
        <v>21.77</v>
      </c>
      <c r="AZ18">
        <v>9.7899999999999991</v>
      </c>
      <c r="BA18">
        <v>620</v>
      </c>
      <c r="BB18">
        <v>0.32</v>
      </c>
      <c r="BC18">
        <v>0.38</v>
      </c>
      <c r="BD18">
        <v>-140.9</v>
      </c>
      <c r="BE18">
        <v>162.69999999999999</v>
      </c>
      <c r="BF18">
        <v>14.36</v>
      </c>
      <c r="BG18">
        <v>765</v>
      </c>
      <c r="BH18">
        <v>2000000</v>
      </c>
      <c r="BI18">
        <v>3.1404000000000001</v>
      </c>
      <c r="BJ18">
        <v>11.8</v>
      </c>
      <c r="BK18">
        <v>97</v>
      </c>
      <c r="BM18" t="s">
        <v>202</v>
      </c>
      <c r="BN18" s="2">
        <v>0.45245370370370369</v>
      </c>
      <c r="BO18">
        <v>21.78</v>
      </c>
      <c r="BP18">
        <v>9.85</v>
      </c>
      <c r="BQ18">
        <v>643</v>
      </c>
      <c r="BR18">
        <v>0.33</v>
      </c>
      <c r="BS18">
        <v>0.37</v>
      </c>
      <c r="BT18">
        <v>-146.19999999999999</v>
      </c>
      <c r="BU18">
        <v>154.5</v>
      </c>
      <c r="BV18">
        <v>13.61</v>
      </c>
      <c r="BW18">
        <v>764</v>
      </c>
      <c r="BX18">
        <v>564.69000000000005</v>
      </c>
      <c r="BY18">
        <v>0.54979999999999996</v>
      </c>
      <c r="BZ18">
        <v>11.7</v>
      </c>
      <c r="CA18">
        <v>90</v>
      </c>
    </row>
    <row r="19" spans="1:79" x14ac:dyDescent="0.25">
      <c r="A19" s="1">
        <v>42585</v>
      </c>
      <c r="B19" s="2">
        <v>0.47458333333333336</v>
      </c>
      <c r="C19">
        <v>20.3</v>
      </c>
      <c r="D19">
        <v>9.5399999999999991</v>
      </c>
      <c r="E19">
        <v>628</v>
      </c>
      <c r="F19">
        <v>0.32</v>
      </c>
      <c r="G19">
        <v>0.77</v>
      </c>
      <c r="H19">
        <v>-141.1</v>
      </c>
      <c r="I19">
        <v>122.5</v>
      </c>
      <c r="J19">
        <v>10.99</v>
      </c>
      <c r="K19">
        <v>756</v>
      </c>
      <c r="L19">
        <v>342.48</v>
      </c>
      <c r="M19">
        <v>0.33029999999999998</v>
      </c>
      <c r="N19">
        <v>11.8</v>
      </c>
      <c r="O19">
        <v>93</v>
      </c>
      <c r="Q19" s="1">
        <v>42592</v>
      </c>
      <c r="R19" s="2">
        <v>0.5935300925925926</v>
      </c>
      <c r="S19">
        <v>19.53</v>
      </c>
      <c r="T19">
        <v>9.99</v>
      </c>
      <c r="U19">
        <v>625</v>
      </c>
      <c r="V19">
        <v>0.32</v>
      </c>
      <c r="W19">
        <v>0.81</v>
      </c>
      <c r="X19">
        <v>-162.1</v>
      </c>
      <c r="Y19">
        <v>154.4</v>
      </c>
      <c r="Z19">
        <v>14.26</v>
      </c>
      <c r="AA19">
        <v>766</v>
      </c>
      <c r="AB19">
        <v>356.84</v>
      </c>
      <c r="AC19">
        <v>0.34610000000000002</v>
      </c>
      <c r="AD19">
        <v>12.5</v>
      </c>
      <c r="AE19">
        <v>7.9</v>
      </c>
      <c r="AG19" s="1">
        <v>42599</v>
      </c>
      <c r="AH19" s="2">
        <v>0.45392361111111112</v>
      </c>
      <c r="AI19">
        <v>19.77</v>
      </c>
      <c r="AJ19">
        <v>9.91</v>
      </c>
      <c r="AK19">
        <v>626</v>
      </c>
      <c r="AL19">
        <v>0.32</v>
      </c>
      <c r="AM19">
        <v>0.52</v>
      </c>
      <c r="AN19">
        <v>-149.9</v>
      </c>
      <c r="AO19">
        <v>141.5</v>
      </c>
      <c r="AP19">
        <v>12.92</v>
      </c>
      <c r="AQ19">
        <v>761</v>
      </c>
      <c r="AR19">
        <v>334.26</v>
      </c>
      <c r="AS19">
        <v>0.31929999999999997</v>
      </c>
      <c r="AT19">
        <v>11.2</v>
      </c>
      <c r="AU19">
        <v>77</v>
      </c>
      <c r="AW19" s="1">
        <v>42606</v>
      </c>
      <c r="AX19" s="2">
        <v>0.4592013888888889</v>
      </c>
      <c r="AY19">
        <v>21.61</v>
      </c>
      <c r="AZ19">
        <v>9.7200000000000006</v>
      </c>
      <c r="BA19">
        <v>619</v>
      </c>
      <c r="BB19">
        <v>0.32</v>
      </c>
      <c r="BC19">
        <v>0.51</v>
      </c>
      <c r="BD19">
        <v>-137.4</v>
      </c>
      <c r="BE19">
        <v>156.6</v>
      </c>
      <c r="BF19">
        <v>13.87</v>
      </c>
      <c r="BG19">
        <v>765</v>
      </c>
      <c r="BH19">
        <v>403.26</v>
      </c>
      <c r="BI19">
        <v>0.39500000000000002</v>
      </c>
      <c r="BJ19">
        <v>11.9</v>
      </c>
      <c r="BK19">
        <v>97</v>
      </c>
      <c r="BM19" t="s">
        <v>202</v>
      </c>
      <c r="BN19" s="2">
        <v>0.45261574074074074</v>
      </c>
      <c r="BO19">
        <v>21.52</v>
      </c>
      <c r="BP19">
        <v>9.7200000000000006</v>
      </c>
      <c r="BQ19">
        <v>644</v>
      </c>
      <c r="BR19">
        <v>0.33</v>
      </c>
      <c r="BS19">
        <v>0.47</v>
      </c>
      <c r="BT19">
        <v>-139.5</v>
      </c>
      <c r="BU19">
        <v>146</v>
      </c>
      <c r="BV19">
        <v>12.93</v>
      </c>
      <c r="BW19">
        <v>764</v>
      </c>
      <c r="BX19">
        <v>603.92999999999995</v>
      </c>
      <c r="BY19">
        <v>0.58630000000000004</v>
      </c>
      <c r="BZ19">
        <v>11.7</v>
      </c>
      <c r="CA19">
        <v>90</v>
      </c>
    </row>
    <row r="20" spans="1:79" x14ac:dyDescent="0.25">
      <c r="A20" s="1">
        <v>42585</v>
      </c>
      <c r="B20" s="2">
        <v>0.47476851851851848</v>
      </c>
      <c r="C20">
        <v>20.3</v>
      </c>
      <c r="D20">
        <v>9.5299999999999994</v>
      </c>
      <c r="E20">
        <v>628</v>
      </c>
      <c r="F20">
        <v>0.32</v>
      </c>
      <c r="G20">
        <v>0.87</v>
      </c>
      <c r="H20">
        <v>-140.9</v>
      </c>
      <c r="I20">
        <v>121.9</v>
      </c>
      <c r="J20">
        <v>10.94</v>
      </c>
      <c r="K20">
        <v>756</v>
      </c>
      <c r="L20">
        <v>340.3</v>
      </c>
      <c r="M20">
        <v>0.33379999999999999</v>
      </c>
      <c r="N20">
        <v>11.8</v>
      </c>
      <c r="O20">
        <v>93</v>
      </c>
      <c r="Q20" s="1">
        <v>42592</v>
      </c>
      <c r="R20" s="2">
        <v>0.59368055555555554</v>
      </c>
      <c r="S20">
        <v>19.53</v>
      </c>
      <c r="T20">
        <v>9.99</v>
      </c>
      <c r="U20">
        <v>625</v>
      </c>
      <c r="V20">
        <v>0.32</v>
      </c>
      <c r="W20">
        <v>0.99</v>
      </c>
      <c r="X20">
        <v>-161.9</v>
      </c>
      <c r="Y20">
        <v>155.1</v>
      </c>
      <c r="Z20">
        <v>14.32</v>
      </c>
      <c r="AA20">
        <v>766</v>
      </c>
      <c r="AB20">
        <v>361.01</v>
      </c>
      <c r="AC20">
        <v>0.3503</v>
      </c>
      <c r="AD20">
        <v>12.5</v>
      </c>
      <c r="AE20">
        <v>7.9</v>
      </c>
      <c r="AG20" s="1">
        <v>42599</v>
      </c>
      <c r="AH20" s="2">
        <v>0.45407407407407407</v>
      </c>
      <c r="AI20">
        <v>19.760000000000002</v>
      </c>
      <c r="AJ20">
        <v>9.9</v>
      </c>
      <c r="AK20">
        <v>626</v>
      </c>
      <c r="AL20">
        <v>0.32</v>
      </c>
      <c r="AM20">
        <v>0.63</v>
      </c>
      <c r="AN20">
        <v>-149.69999999999999</v>
      </c>
      <c r="AO20">
        <v>141.80000000000001</v>
      </c>
      <c r="AP20">
        <v>12.95</v>
      </c>
      <c r="AQ20">
        <v>761</v>
      </c>
      <c r="AR20">
        <v>341.13</v>
      </c>
      <c r="AS20">
        <v>0.33250000000000002</v>
      </c>
      <c r="AT20">
        <v>11.3</v>
      </c>
      <c r="AU20">
        <v>79</v>
      </c>
      <c r="AW20" s="1">
        <v>42606</v>
      </c>
      <c r="AX20" s="2">
        <v>0.45935185185185184</v>
      </c>
      <c r="AY20">
        <v>21.64</v>
      </c>
      <c r="AZ20">
        <v>9.7200000000000006</v>
      </c>
      <c r="BA20">
        <v>620</v>
      </c>
      <c r="BB20">
        <v>0.32</v>
      </c>
      <c r="BC20">
        <v>0.61</v>
      </c>
      <c r="BD20">
        <v>-137.5</v>
      </c>
      <c r="BE20">
        <v>154.9</v>
      </c>
      <c r="BF20">
        <v>13.7</v>
      </c>
      <c r="BG20">
        <v>765</v>
      </c>
      <c r="BH20">
        <v>415.75</v>
      </c>
      <c r="BI20">
        <v>0.39729999999999999</v>
      </c>
      <c r="BJ20">
        <v>11.9</v>
      </c>
      <c r="BK20">
        <v>97</v>
      </c>
      <c r="BM20" t="s">
        <v>202</v>
      </c>
      <c r="BN20" s="2">
        <v>0.45276620370370368</v>
      </c>
      <c r="BO20">
        <v>21.38</v>
      </c>
      <c r="BP20">
        <v>9.6300000000000008</v>
      </c>
      <c r="BQ20">
        <v>643</v>
      </c>
      <c r="BR20">
        <v>0.33</v>
      </c>
      <c r="BS20">
        <v>0.56000000000000005</v>
      </c>
      <c r="BT20">
        <v>-135</v>
      </c>
      <c r="BU20">
        <v>133.5</v>
      </c>
      <c r="BV20">
        <v>11.85</v>
      </c>
      <c r="BW20">
        <v>764</v>
      </c>
      <c r="BX20">
        <v>606.84</v>
      </c>
      <c r="BY20">
        <v>0.58299999999999996</v>
      </c>
      <c r="BZ20">
        <v>11.7</v>
      </c>
      <c r="CA20">
        <v>90</v>
      </c>
    </row>
    <row r="21" spans="1:79" x14ac:dyDescent="0.25">
      <c r="A21" s="1">
        <v>42585</v>
      </c>
      <c r="B21" s="2">
        <v>0.47489583333333335</v>
      </c>
      <c r="C21">
        <v>20.3</v>
      </c>
      <c r="D21">
        <v>9.5299999999999994</v>
      </c>
      <c r="E21">
        <v>630</v>
      </c>
      <c r="F21">
        <v>0.32</v>
      </c>
      <c r="G21">
        <v>0.97</v>
      </c>
      <c r="H21">
        <v>-140.5</v>
      </c>
      <c r="I21">
        <v>122.1</v>
      </c>
      <c r="J21">
        <v>10.96</v>
      </c>
      <c r="K21">
        <v>756</v>
      </c>
      <c r="L21">
        <v>352.26</v>
      </c>
      <c r="M21">
        <v>0.34139999999999998</v>
      </c>
      <c r="N21">
        <v>11.8</v>
      </c>
      <c r="O21">
        <v>93</v>
      </c>
      <c r="Q21" s="1">
        <v>42592</v>
      </c>
      <c r="R21" s="2">
        <v>0.59379629629629627</v>
      </c>
      <c r="S21">
        <v>19.54</v>
      </c>
      <c r="T21">
        <v>9.99</v>
      </c>
      <c r="U21">
        <v>625</v>
      </c>
      <c r="V21">
        <v>0.32</v>
      </c>
      <c r="W21">
        <v>1.1499999999999999</v>
      </c>
      <c r="X21">
        <v>-161.69999999999999</v>
      </c>
      <c r="Y21">
        <v>155.30000000000001</v>
      </c>
      <c r="Z21">
        <v>14.34</v>
      </c>
      <c r="AA21">
        <v>766</v>
      </c>
      <c r="AB21">
        <v>365.27</v>
      </c>
      <c r="AC21">
        <v>0.35299999999999998</v>
      </c>
      <c r="AD21">
        <v>12.5</v>
      </c>
      <c r="AE21">
        <v>7.9</v>
      </c>
      <c r="AG21" s="1">
        <v>42599</v>
      </c>
      <c r="AH21" s="2">
        <v>0.45425925925925931</v>
      </c>
      <c r="AI21">
        <v>19.75</v>
      </c>
      <c r="AJ21">
        <v>9.89</v>
      </c>
      <c r="AK21">
        <v>626</v>
      </c>
      <c r="AL21">
        <v>0.32</v>
      </c>
      <c r="AM21">
        <v>0.77</v>
      </c>
      <c r="AN21">
        <v>-149</v>
      </c>
      <c r="AO21">
        <v>141.1</v>
      </c>
      <c r="AP21">
        <v>12.88</v>
      </c>
      <c r="AQ21">
        <v>761</v>
      </c>
      <c r="AR21">
        <v>348.83</v>
      </c>
      <c r="AS21">
        <v>0.34210000000000002</v>
      </c>
      <c r="AT21">
        <v>11.3</v>
      </c>
      <c r="AU21">
        <v>79</v>
      </c>
      <c r="AW21" s="1">
        <v>42606</v>
      </c>
      <c r="AX21" s="2">
        <v>0.45953703703703702</v>
      </c>
      <c r="AY21">
        <v>21.52</v>
      </c>
      <c r="AZ21">
        <v>9.69</v>
      </c>
      <c r="BA21">
        <v>619</v>
      </c>
      <c r="BB21">
        <v>0.32</v>
      </c>
      <c r="BC21">
        <v>0.71</v>
      </c>
      <c r="BD21">
        <v>-136.1</v>
      </c>
      <c r="BE21">
        <v>153.1</v>
      </c>
      <c r="BF21">
        <v>13.58</v>
      </c>
      <c r="BG21">
        <v>765</v>
      </c>
      <c r="BH21">
        <v>454.78</v>
      </c>
      <c r="BI21">
        <v>0.45329999999999998</v>
      </c>
      <c r="BJ21">
        <v>11.9</v>
      </c>
      <c r="BK21">
        <v>97</v>
      </c>
      <c r="BM21" t="s">
        <v>202</v>
      </c>
      <c r="BN21" s="2">
        <v>0.45293981481481477</v>
      </c>
      <c r="BO21">
        <v>21.33</v>
      </c>
      <c r="BP21">
        <v>9.59</v>
      </c>
      <c r="BQ21">
        <v>643</v>
      </c>
      <c r="BR21">
        <v>0.33</v>
      </c>
      <c r="BS21">
        <v>0.66</v>
      </c>
      <c r="BT21">
        <v>-132.9</v>
      </c>
      <c r="BU21">
        <v>123.6</v>
      </c>
      <c r="BV21">
        <v>10.98</v>
      </c>
      <c r="BW21">
        <v>764</v>
      </c>
      <c r="BX21">
        <v>603.92999999999995</v>
      </c>
      <c r="BY21">
        <v>0.58720000000000006</v>
      </c>
      <c r="BZ21">
        <v>11.7</v>
      </c>
      <c r="CA21">
        <v>90</v>
      </c>
    </row>
    <row r="22" spans="1:79" x14ac:dyDescent="0.25">
      <c r="A22" s="1">
        <v>42585</v>
      </c>
      <c r="B22" s="2">
        <v>0.47502314814814817</v>
      </c>
      <c r="C22">
        <v>20.3</v>
      </c>
      <c r="D22">
        <v>9.5299999999999994</v>
      </c>
      <c r="E22">
        <v>628</v>
      </c>
      <c r="F22">
        <v>0.32</v>
      </c>
      <c r="G22">
        <v>1.08</v>
      </c>
      <c r="H22">
        <v>-140.5</v>
      </c>
      <c r="I22">
        <v>121.6</v>
      </c>
      <c r="J22">
        <v>10.91</v>
      </c>
      <c r="K22">
        <v>756</v>
      </c>
      <c r="L22">
        <v>347.27</v>
      </c>
      <c r="M22">
        <v>0.34139999999999998</v>
      </c>
      <c r="N22">
        <v>11.8</v>
      </c>
      <c r="O22">
        <v>93</v>
      </c>
      <c r="Q22" s="1">
        <v>42592</v>
      </c>
      <c r="R22" s="2">
        <v>0.59393518518518518</v>
      </c>
      <c r="S22">
        <v>19.54</v>
      </c>
      <c r="T22">
        <v>9.99</v>
      </c>
      <c r="U22">
        <v>625</v>
      </c>
      <c r="V22">
        <v>0.32</v>
      </c>
      <c r="W22">
        <v>1.32</v>
      </c>
      <c r="X22">
        <v>-161.80000000000001</v>
      </c>
      <c r="Y22">
        <v>155.19999999999999</v>
      </c>
      <c r="Z22">
        <v>14.33</v>
      </c>
      <c r="AA22">
        <v>766</v>
      </c>
      <c r="AB22">
        <v>359.13</v>
      </c>
      <c r="AC22">
        <v>0.35</v>
      </c>
      <c r="AD22">
        <v>12.5</v>
      </c>
      <c r="AE22">
        <v>7.9</v>
      </c>
      <c r="AG22" s="1">
        <v>42599</v>
      </c>
      <c r="AH22" s="2">
        <v>0.45443287037037039</v>
      </c>
      <c r="AI22">
        <v>19.75</v>
      </c>
      <c r="AJ22">
        <v>9.8800000000000008</v>
      </c>
      <c r="AK22">
        <v>625</v>
      </c>
      <c r="AL22">
        <v>0.32</v>
      </c>
      <c r="AM22">
        <v>0.89</v>
      </c>
      <c r="AN22">
        <v>-148.80000000000001</v>
      </c>
      <c r="AO22">
        <v>141.1</v>
      </c>
      <c r="AP22">
        <v>12.88</v>
      </c>
      <c r="AQ22">
        <v>761</v>
      </c>
      <c r="AR22">
        <v>377.24</v>
      </c>
      <c r="AS22">
        <v>0.36820000000000003</v>
      </c>
      <c r="AT22">
        <v>11.2</v>
      </c>
      <c r="AU22">
        <v>77</v>
      </c>
      <c r="AW22" s="1">
        <v>42606</v>
      </c>
      <c r="AX22" s="2">
        <v>0.45968750000000003</v>
      </c>
      <c r="AY22">
        <v>21.21</v>
      </c>
      <c r="AZ22">
        <v>9.61</v>
      </c>
      <c r="BA22">
        <v>619</v>
      </c>
      <c r="BB22">
        <v>0.32</v>
      </c>
      <c r="BC22">
        <v>0.82</v>
      </c>
      <c r="BD22">
        <v>-131.5</v>
      </c>
      <c r="BE22">
        <v>145.30000000000001</v>
      </c>
      <c r="BF22">
        <v>12.97</v>
      </c>
      <c r="BG22">
        <v>765</v>
      </c>
      <c r="BH22">
        <v>484.97</v>
      </c>
      <c r="BI22">
        <v>0.46989999999999998</v>
      </c>
      <c r="BJ22">
        <v>11.9</v>
      </c>
      <c r="BK22">
        <v>97</v>
      </c>
      <c r="BM22" t="s">
        <v>202</v>
      </c>
      <c r="BN22" s="2">
        <v>0.453125</v>
      </c>
      <c r="BO22">
        <v>21.3</v>
      </c>
      <c r="BP22">
        <v>9.56</v>
      </c>
      <c r="BQ22">
        <v>643</v>
      </c>
      <c r="BR22">
        <v>0.33</v>
      </c>
      <c r="BS22">
        <v>0.76</v>
      </c>
      <c r="BT22">
        <v>-131.4</v>
      </c>
      <c r="BU22">
        <v>119.2</v>
      </c>
      <c r="BV22">
        <v>10.6</v>
      </c>
      <c r="BW22">
        <v>764</v>
      </c>
      <c r="BX22">
        <v>603.83000000000004</v>
      </c>
      <c r="BY22">
        <v>0.58140000000000003</v>
      </c>
      <c r="BZ22">
        <v>11.7</v>
      </c>
      <c r="CA22">
        <v>90</v>
      </c>
    </row>
    <row r="23" spans="1:79" x14ac:dyDescent="0.25">
      <c r="A23" s="1">
        <v>42585</v>
      </c>
      <c r="B23" s="2">
        <v>0.47515046296296298</v>
      </c>
      <c r="C23">
        <v>20.3</v>
      </c>
      <c r="D23">
        <v>9.52</v>
      </c>
      <c r="E23">
        <v>628</v>
      </c>
      <c r="F23">
        <v>0.32</v>
      </c>
      <c r="G23">
        <v>1.18</v>
      </c>
      <c r="H23">
        <v>-140.30000000000001</v>
      </c>
      <c r="I23">
        <v>121.3</v>
      </c>
      <c r="J23">
        <v>10.89</v>
      </c>
      <c r="K23">
        <v>756</v>
      </c>
      <c r="L23">
        <v>348.1</v>
      </c>
      <c r="M23">
        <v>0.33250000000000002</v>
      </c>
      <c r="N23">
        <v>11.8</v>
      </c>
      <c r="O23">
        <v>93</v>
      </c>
      <c r="Q23" s="1">
        <v>42592</v>
      </c>
      <c r="R23" s="2">
        <v>0.59403935185185186</v>
      </c>
      <c r="S23">
        <v>19.52</v>
      </c>
      <c r="T23">
        <v>9.99</v>
      </c>
      <c r="U23">
        <v>625</v>
      </c>
      <c r="V23">
        <v>0.32</v>
      </c>
      <c r="W23">
        <v>1.47</v>
      </c>
      <c r="X23">
        <v>-161.80000000000001</v>
      </c>
      <c r="Y23">
        <v>155.4</v>
      </c>
      <c r="Z23">
        <v>14.35</v>
      </c>
      <c r="AA23">
        <v>766</v>
      </c>
      <c r="AB23">
        <v>431.89</v>
      </c>
      <c r="AC23">
        <v>0.45050000000000001</v>
      </c>
      <c r="AD23">
        <v>12.5</v>
      </c>
      <c r="AE23">
        <v>7.9</v>
      </c>
      <c r="AG23" s="1">
        <v>42599</v>
      </c>
      <c r="AH23" s="2">
        <v>0.45457175925925924</v>
      </c>
      <c r="AI23">
        <v>19.75</v>
      </c>
      <c r="AJ23">
        <v>9.8800000000000008</v>
      </c>
      <c r="AK23">
        <v>626</v>
      </c>
      <c r="AL23">
        <v>0.32</v>
      </c>
      <c r="AM23">
        <v>0.99</v>
      </c>
      <c r="AN23">
        <v>-148.80000000000001</v>
      </c>
      <c r="AO23">
        <v>140.9</v>
      </c>
      <c r="AP23">
        <v>12.86</v>
      </c>
      <c r="AQ23">
        <v>761</v>
      </c>
      <c r="AR23">
        <v>388.9</v>
      </c>
      <c r="AS23">
        <v>0.37819999999999998</v>
      </c>
      <c r="AT23">
        <v>11.2</v>
      </c>
      <c r="AU23">
        <v>77</v>
      </c>
      <c r="AW23" s="1">
        <v>42606</v>
      </c>
      <c r="AX23" s="2">
        <v>0.45981481481481484</v>
      </c>
      <c r="AY23">
        <v>20.91</v>
      </c>
      <c r="AZ23">
        <v>9.48</v>
      </c>
      <c r="BA23">
        <v>618</v>
      </c>
      <c r="BB23">
        <v>0.32</v>
      </c>
      <c r="BC23">
        <v>0.94</v>
      </c>
      <c r="BD23">
        <v>-125.1</v>
      </c>
      <c r="BE23">
        <v>119.7</v>
      </c>
      <c r="BF23">
        <v>10.74</v>
      </c>
      <c r="BG23">
        <v>765</v>
      </c>
      <c r="BH23">
        <v>513.38</v>
      </c>
      <c r="BI23">
        <v>0.50229999999999997</v>
      </c>
      <c r="BJ23">
        <v>11.9</v>
      </c>
      <c r="BK23">
        <v>97</v>
      </c>
      <c r="BM23" t="s">
        <v>202</v>
      </c>
      <c r="BN23" s="2">
        <v>0.45328703703703704</v>
      </c>
      <c r="BO23">
        <v>21.27</v>
      </c>
      <c r="BP23">
        <v>9.5399999999999991</v>
      </c>
      <c r="BQ23">
        <v>643</v>
      </c>
      <c r="BR23">
        <v>0.33</v>
      </c>
      <c r="BS23">
        <v>0.86</v>
      </c>
      <c r="BT23">
        <v>-130.30000000000001</v>
      </c>
      <c r="BU23">
        <v>117.4</v>
      </c>
      <c r="BV23">
        <v>10.44</v>
      </c>
      <c r="BW23">
        <v>764</v>
      </c>
      <c r="BX23">
        <v>605.79999999999995</v>
      </c>
      <c r="BY23">
        <v>0.58309999999999995</v>
      </c>
      <c r="BZ23">
        <v>11.7</v>
      </c>
      <c r="CA23">
        <v>90</v>
      </c>
    </row>
    <row r="24" spans="1:79" x14ac:dyDescent="0.25">
      <c r="A24" s="1">
        <v>42585</v>
      </c>
      <c r="B24" s="2">
        <v>0.47524305555555557</v>
      </c>
      <c r="C24">
        <v>20.3</v>
      </c>
      <c r="D24">
        <v>9.52</v>
      </c>
      <c r="E24">
        <v>628</v>
      </c>
      <c r="F24">
        <v>0.32</v>
      </c>
      <c r="G24">
        <v>1.29</v>
      </c>
      <c r="H24">
        <v>-139.9</v>
      </c>
      <c r="I24">
        <v>121.5</v>
      </c>
      <c r="J24">
        <v>10.9</v>
      </c>
      <c r="K24">
        <v>756</v>
      </c>
      <c r="L24">
        <v>340.19</v>
      </c>
      <c r="M24">
        <v>0.33189999999999997</v>
      </c>
      <c r="N24">
        <v>11.8</v>
      </c>
      <c r="O24">
        <v>93</v>
      </c>
      <c r="Q24" s="1">
        <v>42592</v>
      </c>
      <c r="R24" s="2">
        <v>0.59418981481481481</v>
      </c>
      <c r="S24">
        <v>19.440000000000001</v>
      </c>
      <c r="T24">
        <v>8.93</v>
      </c>
      <c r="U24">
        <v>626</v>
      </c>
      <c r="V24">
        <v>0.32</v>
      </c>
      <c r="W24">
        <v>1.59</v>
      </c>
      <c r="X24">
        <v>-105.2</v>
      </c>
      <c r="Y24">
        <v>88.8</v>
      </c>
      <c r="Z24">
        <v>8.2200000000000006</v>
      </c>
      <c r="AA24">
        <v>766</v>
      </c>
      <c r="AB24">
        <v>633.70000000000005</v>
      </c>
      <c r="AC24">
        <v>0.61570000000000003</v>
      </c>
      <c r="AD24">
        <v>12.5</v>
      </c>
      <c r="AE24">
        <v>7.9</v>
      </c>
      <c r="AG24" s="1">
        <v>42599</v>
      </c>
      <c r="AH24" s="2">
        <v>0.45488425925925924</v>
      </c>
      <c r="AI24">
        <v>19.760000000000002</v>
      </c>
      <c r="AJ24">
        <v>9.8800000000000008</v>
      </c>
      <c r="AK24">
        <v>626</v>
      </c>
      <c r="AL24">
        <v>0.32</v>
      </c>
      <c r="AM24">
        <v>1.1200000000000001</v>
      </c>
      <c r="AN24">
        <v>-148.5</v>
      </c>
      <c r="AO24">
        <v>140.9</v>
      </c>
      <c r="AP24">
        <v>12.86</v>
      </c>
      <c r="AQ24">
        <v>761</v>
      </c>
      <c r="AR24">
        <v>333.04</v>
      </c>
      <c r="AS24">
        <v>0.3402</v>
      </c>
      <c r="AT24">
        <v>11.3</v>
      </c>
      <c r="AU24">
        <v>79</v>
      </c>
      <c r="AW24" s="1">
        <v>42606</v>
      </c>
      <c r="AX24" s="2">
        <v>0.45995370370370375</v>
      </c>
      <c r="AY24">
        <v>20.64</v>
      </c>
      <c r="AZ24">
        <v>9.31</v>
      </c>
      <c r="BA24">
        <v>622</v>
      </c>
      <c r="BB24">
        <v>0.32</v>
      </c>
      <c r="BC24">
        <v>1.05</v>
      </c>
      <c r="BD24">
        <v>-116.1</v>
      </c>
      <c r="BE24">
        <v>98.9</v>
      </c>
      <c r="BF24">
        <v>8.92</v>
      </c>
      <c r="BG24">
        <v>765</v>
      </c>
      <c r="BH24">
        <v>559.07000000000005</v>
      </c>
      <c r="BI24">
        <v>0.54569999999999996</v>
      </c>
      <c r="BJ24">
        <v>11.9</v>
      </c>
      <c r="BK24">
        <v>97</v>
      </c>
      <c r="BM24" t="s">
        <v>202</v>
      </c>
      <c r="BN24" s="2">
        <v>0.45348379629629632</v>
      </c>
      <c r="BO24">
        <v>21.25</v>
      </c>
      <c r="BP24">
        <v>9.52</v>
      </c>
      <c r="BQ24">
        <v>643</v>
      </c>
      <c r="BR24">
        <v>0.33</v>
      </c>
      <c r="BS24">
        <v>0.96</v>
      </c>
      <c r="BT24">
        <v>-129.1</v>
      </c>
      <c r="BU24">
        <v>116.1</v>
      </c>
      <c r="BV24">
        <v>10.33</v>
      </c>
      <c r="BW24">
        <v>764</v>
      </c>
      <c r="BX24">
        <v>611.41999999999996</v>
      </c>
      <c r="BY24">
        <v>0.59470000000000001</v>
      </c>
      <c r="BZ24">
        <v>11.7</v>
      </c>
      <c r="CA24">
        <v>90</v>
      </c>
    </row>
    <row r="25" spans="1:79" x14ac:dyDescent="0.25">
      <c r="A25" s="1">
        <v>42585</v>
      </c>
      <c r="B25" s="2">
        <v>0.47530092592592593</v>
      </c>
      <c r="C25">
        <v>20.309999999999999</v>
      </c>
      <c r="D25">
        <v>9.51</v>
      </c>
      <c r="E25">
        <v>628</v>
      </c>
      <c r="F25">
        <v>0.32</v>
      </c>
      <c r="G25">
        <v>1.29</v>
      </c>
      <c r="H25">
        <v>-139.80000000000001</v>
      </c>
      <c r="I25">
        <v>121.6</v>
      </c>
      <c r="J25">
        <v>10.91</v>
      </c>
      <c r="K25">
        <v>756</v>
      </c>
      <c r="L25">
        <v>341.23</v>
      </c>
      <c r="M25">
        <v>0.3347</v>
      </c>
      <c r="N25">
        <v>11.8</v>
      </c>
      <c r="O25">
        <v>93</v>
      </c>
      <c r="Q25" s="1">
        <v>42592</v>
      </c>
      <c r="R25" s="2">
        <v>0.59494212962962967</v>
      </c>
      <c r="S25">
        <v>19.53</v>
      </c>
      <c r="T25">
        <v>9.9499999999999993</v>
      </c>
      <c r="U25">
        <v>625</v>
      </c>
      <c r="V25">
        <v>0.32</v>
      </c>
      <c r="W25">
        <v>1.5</v>
      </c>
      <c r="X25">
        <v>-159.5</v>
      </c>
      <c r="Y25">
        <v>153.6</v>
      </c>
      <c r="Z25">
        <v>14.19</v>
      </c>
      <c r="AA25">
        <v>766</v>
      </c>
      <c r="AB25">
        <v>195.24</v>
      </c>
      <c r="AC25">
        <v>0.1973</v>
      </c>
      <c r="AD25">
        <v>12.4</v>
      </c>
      <c r="AE25">
        <v>7.9</v>
      </c>
      <c r="AG25" s="1">
        <v>42599</v>
      </c>
      <c r="AH25" s="2">
        <v>0.45498842592592598</v>
      </c>
      <c r="AI25">
        <v>19.75</v>
      </c>
      <c r="AJ25">
        <v>9.8800000000000008</v>
      </c>
      <c r="AK25">
        <v>625</v>
      </c>
      <c r="AL25">
        <v>0.32</v>
      </c>
      <c r="AM25">
        <v>1.21</v>
      </c>
      <c r="AN25">
        <v>-148.69999999999999</v>
      </c>
      <c r="AO25">
        <v>140.9</v>
      </c>
      <c r="AP25">
        <v>12.87</v>
      </c>
      <c r="AQ25">
        <v>761</v>
      </c>
      <c r="AR25">
        <v>393.58</v>
      </c>
      <c r="AS25">
        <v>0.4244</v>
      </c>
      <c r="AT25">
        <v>11.3</v>
      </c>
      <c r="AU25">
        <v>79</v>
      </c>
      <c r="AW25" s="1">
        <v>42606</v>
      </c>
      <c r="AX25" s="2">
        <v>0.46008101851851851</v>
      </c>
      <c r="AY25">
        <v>20.440000000000001</v>
      </c>
      <c r="AZ25">
        <v>9.14</v>
      </c>
      <c r="BA25">
        <v>623</v>
      </c>
      <c r="BB25">
        <v>0.32</v>
      </c>
      <c r="BC25">
        <v>1.1599999999999999</v>
      </c>
      <c r="BD25">
        <v>-107.6</v>
      </c>
      <c r="BE25">
        <v>76.2</v>
      </c>
      <c r="BF25">
        <v>6.9</v>
      </c>
      <c r="BG25">
        <v>765</v>
      </c>
      <c r="BH25">
        <v>586.24</v>
      </c>
      <c r="BI25">
        <v>0.57579999999999998</v>
      </c>
      <c r="BJ25">
        <v>11.9</v>
      </c>
      <c r="BK25">
        <v>97</v>
      </c>
      <c r="BM25" t="s">
        <v>202</v>
      </c>
      <c r="BN25" s="2">
        <v>0.45366898148148144</v>
      </c>
      <c r="BO25">
        <v>21.24</v>
      </c>
      <c r="BP25">
        <v>9.49</v>
      </c>
      <c r="BQ25">
        <v>643</v>
      </c>
      <c r="BR25">
        <v>0.33</v>
      </c>
      <c r="BS25">
        <v>1.06</v>
      </c>
      <c r="BT25">
        <v>-127.6</v>
      </c>
      <c r="BU25">
        <v>114.3</v>
      </c>
      <c r="BV25">
        <v>10.17</v>
      </c>
      <c r="BW25">
        <v>764</v>
      </c>
      <c r="BX25">
        <v>606.95000000000005</v>
      </c>
      <c r="BY25">
        <v>0.58160000000000001</v>
      </c>
      <c r="BZ25">
        <v>11.7</v>
      </c>
      <c r="CA25">
        <v>90</v>
      </c>
    </row>
    <row r="26" spans="1:79" x14ac:dyDescent="0.25">
      <c r="A26" s="1">
        <v>42585</v>
      </c>
      <c r="B26" s="2">
        <v>0.47545138888888888</v>
      </c>
      <c r="C26">
        <v>20.3</v>
      </c>
      <c r="D26">
        <v>9.51</v>
      </c>
      <c r="E26">
        <v>628</v>
      </c>
      <c r="F26">
        <v>0.32</v>
      </c>
      <c r="G26">
        <v>1.42</v>
      </c>
      <c r="H26">
        <v>-139.6</v>
      </c>
      <c r="I26">
        <v>121.4</v>
      </c>
      <c r="J26">
        <v>10.89</v>
      </c>
      <c r="K26">
        <v>756</v>
      </c>
      <c r="L26">
        <v>405.14</v>
      </c>
      <c r="M26">
        <v>0.39710000000000001</v>
      </c>
      <c r="N26">
        <v>11.8</v>
      </c>
      <c r="O26">
        <v>93</v>
      </c>
      <c r="Q26" s="1">
        <v>42592</v>
      </c>
      <c r="R26" s="2">
        <v>0.59508101851851858</v>
      </c>
      <c r="S26">
        <v>19.54</v>
      </c>
      <c r="T26">
        <v>10</v>
      </c>
      <c r="U26">
        <v>625</v>
      </c>
      <c r="V26">
        <v>0.32</v>
      </c>
      <c r="W26">
        <v>1.34</v>
      </c>
      <c r="X26">
        <v>-162.30000000000001</v>
      </c>
      <c r="Y26">
        <v>153.4</v>
      </c>
      <c r="Z26">
        <v>14.16</v>
      </c>
      <c r="AA26">
        <v>766</v>
      </c>
      <c r="AB26">
        <v>530.45000000000005</v>
      </c>
      <c r="AC26">
        <v>0.51280000000000003</v>
      </c>
      <c r="AD26">
        <v>12.3</v>
      </c>
      <c r="AE26">
        <v>7.8</v>
      </c>
      <c r="AG26" s="1">
        <v>42599</v>
      </c>
      <c r="AH26" s="2">
        <v>0.45515046296296297</v>
      </c>
      <c r="AI26">
        <v>19.75</v>
      </c>
      <c r="AJ26">
        <v>9.8800000000000008</v>
      </c>
      <c r="AK26">
        <v>625</v>
      </c>
      <c r="AL26">
        <v>0.32</v>
      </c>
      <c r="AM26">
        <v>1.31</v>
      </c>
      <c r="AN26">
        <v>-148.80000000000001</v>
      </c>
      <c r="AO26">
        <v>140.19999999999999</v>
      </c>
      <c r="AP26">
        <v>12.81</v>
      </c>
      <c r="AQ26">
        <v>761</v>
      </c>
      <c r="AR26">
        <v>463.32</v>
      </c>
      <c r="AS26">
        <v>0.47639999999999999</v>
      </c>
      <c r="AT26">
        <v>11.3</v>
      </c>
      <c r="AU26">
        <v>77</v>
      </c>
      <c r="AW26" s="1">
        <v>42606</v>
      </c>
      <c r="AX26" s="2">
        <v>0.46023148148148146</v>
      </c>
      <c r="AY26">
        <v>20.21</v>
      </c>
      <c r="AZ26">
        <v>9.0399999999999991</v>
      </c>
      <c r="BA26">
        <v>625</v>
      </c>
      <c r="BB26">
        <v>0.32</v>
      </c>
      <c r="BC26">
        <v>1.26</v>
      </c>
      <c r="BD26">
        <v>-102.2</v>
      </c>
      <c r="BE26">
        <v>57.7</v>
      </c>
      <c r="BF26">
        <v>5.25</v>
      </c>
      <c r="BG26">
        <v>765</v>
      </c>
      <c r="BH26">
        <v>628.80999999999995</v>
      </c>
      <c r="BI26">
        <v>0.60640000000000005</v>
      </c>
      <c r="BJ26">
        <v>11.9</v>
      </c>
      <c r="BK26">
        <v>97</v>
      </c>
      <c r="BM26" t="s">
        <v>202</v>
      </c>
      <c r="BN26" s="2">
        <v>0.45386574074074071</v>
      </c>
      <c r="BO26">
        <v>21.23</v>
      </c>
      <c r="BP26">
        <v>9.49</v>
      </c>
      <c r="BQ26">
        <v>643</v>
      </c>
      <c r="BR26">
        <v>0.33</v>
      </c>
      <c r="BS26">
        <v>1.1499999999999999</v>
      </c>
      <c r="BT26">
        <v>-127.6</v>
      </c>
      <c r="BU26">
        <v>112.8</v>
      </c>
      <c r="BV26">
        <v>10.039999999999999</v>
      </c>
      <c r="BW26">
        <v>764</v>
      </c>
      <c r="BX26">
        <v>605.39</v>
      </c>
      <c r="BY26">
        <v>0.58550000000000002</v>
      </c>
      <c r="BZ26">
        <v>11.7</v>
      </c>
      <c r="CA26">
        <v>88</v>
      </c>
    </row>
    <row r="27" spans="1:79" x14ac:dyDescent="0.25">
      <c r="A27" s="1">
        <v>42585</v>
      </c>
      <c r="B27" s="2">
        <v>0.47561342592592593</v>
      </c>
      <c r="C27">
        <v>20.3</v>
      </c>
      <c r="D27">
        <v>9.5</v>
      </c>
      <c r="E27">
        <v>628</v>
      </c>
      <c r="F27">
        <v>0.32</v>
      </c>
      <c r="G27">
        <v>1.55</v>
      </c>
      <c r="H27">
        <v>-139.19999999999999</v>
      </c>
      <c r="I27">
        <v>121.2</v>
      </c>
      <c r="J27">
        <v>10.87</v>
      </c>
      <c r="K27">
        <v>756</v>
      </c>
      <c r="L27">
        <v>2000000</v>
      </c>
      <c r="N27">
        <v>11.8</v>
      </c>
      <c r="O27">
        <v>93</v>
      </c>
      <c r="Q27" s="1">
        <v>42592</v>
      </c>
      <c r="R27" s="2">
        <v>0.59518518518518515</v>
      </c>
      <c r="S27">
        <v>19.55</v>
      </c>
      <c r="T27">
        <v>10</v>
      </c>
      <c r="U27">
        <v>625</v>
      </c>
      <c r="V27">
        <v>0.32</v>
      </c>
      <c r="W27">
        <v>1.17</v>
      </c>
      <c r="X27">
        <v>-162.69999999999999</v>
      </c>
      <c r="Y27">
        <v>154</v>
      </c>
      <c r="Z27">
        <v>14.21</v>
      </c>
      <c r="AA27">
        <v>766</v>
      </c>
      <c r="AB27">
        <v>455.93</v>
      </c>
      <c r="AC27">
        <v>0.42830000000000001</v>
      </c>
      <c r="AD27">
        <v>12.3</v>
      </c>
      <c r="AE27">
        <v>7.9</v>
      </c>
      <c r="AG27" s="1">
        <v>42599</v>
      </c>
      <c r="AH27" s="2">
        <v>0.45531250000000001</v>
      </c>
      <c r="AI27">
        <v>19.75</v>
      </c>
      <c r="AJ27">
        <v>9.8699999999999992</v>
      </c>
      <c r="AK27">
        <v>625</v>
      </c>
      <c r="AL27">
        <v>0.32</v>
      </c>
      <c r="AM27">
        <v>1.41</v>
      </c>
      <c r="AN27">
        <v>-148.19999999999999</v>
      </c>
      <c r="AO27">
        <v>140</v>
      </c>
      <c r="AP27">
        <v>12.79</v>
      </c>
      <c r="AQ27">
        <v>761</v>
      </c>
      <c r="AR27">
        <v>533.67999999999995</v>
      </c>
      <c r="AS27">
        <v>0.5141</v>
      </c>
      <c r="AT27">
        <v>11.3</v>
      </c>
      <c r="AU27">
        <v>79</v>
      </c>
      <c r="AW27" s="1">
        <v>42606</v>
      </c>
      <c r="AX27" s="2">
        <v>0.46039351851851856</v>
      </c>
      <c r="AY27">
        <v>19.97</v>
      </c>
      <c r="AZ27">
        <v>8.8699999999999992</v>
      </c>
      <c r="BA27">
        <v>628</v>
      </c>
      <c r="BB27">
        <v>0.32</v>
      </c>
      <c r="BC27">
        <v>1.36</v>
      </c>
      <c r="BD27">
        <v>-93.8</v>
      </c>
      <c r="BE27">
        <v>40.200000000000003</v>
      </c>
      <c r="BF27">
        <v>3.68</v>
      </c>
      <c r="BG27">
        <v>765</v>
      </c>
      <c r="BH27">
        <v>333.67</v>
      </c>
      <c r="BI27">
        <v>0.438</v>
      </c>
      <c r="BJ27">
        <v>11.9</v>
      </c>
      <c r="BK27">
        <v>95</v>
      </c>
      <c r="BM27" t="s">
        <v>202</v>
      </c>
      <c r="BN27" s="2">
        <v>0.45409722222222221</v>
      </c>
      <c r="BO27">
        <v>21.22</v>
      </c>
      <c r="BP27">
        <v>9.5</v>
      </c>
      <c r="BQ27">
        <v>643</v>
      </c>
      <c r="BR27">
        <v>0.33</v>
      </c>
      <c r="BS27">
        <v>1.27</v>
      </c>
      <c r="BT27">
        <v>-127.9</v>
      </c>
      <c r="BU27">
        <v>113.8</v>
      </c>
      <c r="BV27">
        <v>10.130000000000001</v>
      </c>
      <c r="BW27">
        <v>764</v>
      </c>
      <c r="BX27">
        <v>613.61</v>
      </c>
      <c r="BY27">
        <v>0.59799999999999998</v>
      </c>
      <c r="BZ27">
        <v>11.6</v>
      </c>
      <c r="CA27">
        <v>90</v>
      </c>
    </row>
    <row r="28" spans="1:79" x14ac:dyDescent="0.25">
      <c r="A28" s="1">
        <v>42585</v>
      </c>
      <c r="B28" s="2">
        <v>0.4757291666666667</v>
      </c>
      <c r="C28">
        <v>20.3</v>
      </c>
      <c r="D28">
        <v>9.4600000000000009</v>
      </c>
      <c r="E28">
        <v>628</v>
      </c>
      <c r="F28">
        <v>0.32</v>
      </c>
      <c r="G28">
        <v>1.45</v>
      </c>
      <c r="H28">
        <v>-136.80000000000001</v>
      </c>
      <c r="I28">
        <v>121.1</v>
      </c>
      <c r="J28">
        <v>10.87</v>
      </c>
      <c r="K28">
        <v>756</v>
      </c>
      <c r="L28">
        <v>262.06</v>
      </c>
      <c r="N28">
        <v>11.8</v>
      </c>
      <c r="O28">
        <v>93</v>
      </c>
      <c r="Q28" s="1">
        <v>42592</v>
      </c>
      <c r="R28" s="2">
        <v>0.59530092592592598</v>
      </c>
      <c r="S28">
        <v>19.55</v>
      </c>
      <c r="T28">
        <v>10.01</v>
      </c>
      <c r="U28">
        <v>626</v>
      </c>
      <c r="V28">
        <v>0.32</v>
      </c>
      <c r="W28">
        <v>1.01</v>
      </c>
      <c r="X28">
        <v>-163</v>
      </c>
      <c r="Y28">
        <v>154.19999999999999</v>
      </c>
      <c r="Z28">
        <v>14.23</v>
      </c>
      <c r="AA28">
        <v>766</v>
      </c>
      <c r="AB28">
        <v>411.38</v>
      </c>
      <c r="AC28">
        <v>0.39539999999999997</v>
      </c>
      <c r="AD28">
        <v>12.3</v>
      </c>
      <c r="AE28">
        <v>7.9</v>
      </c>
      <c r="AG28" s="1">
        <v>42599</v>
      </c>
      <c r="AH28" s="2">
        <v>0.45564814814814819</v>
      </c>
      <c r="AI28">
        <v>19.75</v>
      </c>
      <c r="AJ28">
        <v>8.51</v>
      </c>
      <c r="AK28">
        <v>622</v>
      </c>
      <c r="AL28">
        <v>0.32</v>
      </c>
      <c r="AM28">
        <v>1.47</v>
      </c>
      <c r="AN28">
        <v>-76.3</v>
      </c>
      <c r="AO28">
        <v>110.9</v>
      </c>
      <c r="AP28">
        <v>10.130000000000001</v>
      </c>
      <c r="AQ28">
        <v>761</v>
      </c>
      <c r="AR28">
        <v>2000000</v>
      </c>
      <c r="AS28">
        <v>4.0000000000000001E-3</v>
      </c>
      <c r="AT28">
        <v>11.2</v>
      </c>
      <c r="AU28">
        <v>79</v>
      </c>
      <c r="AW28" s="1">
        <v>42606</v>
      </c>
      <c r="AX28" s="2">
        <v>0.46062500000000001</v>
      </c>
      <c r="AY28">
        <v>19.91</v>
      </c>
      <c r="AZ28">
        <v>8.7899999999999991</v>
      </c>
      <c r="BA28">
        <v>631</v>
      </c>
      <c r="BB28">
        <v>0.32</v>
      </c>
      <c r="BC28">
        <v>1.54</v>
      </c>
      <c r="BD28">
        <v>-89.3</v>
      </c>
      <c r="BE28">
        <v>28.3</v>
      </c>
      <c r="BF28">
        <v>2.59</v>
      </c>
      <c r="BG28">
        <v>765</v>
      </c>
      <c r="BH28">
        <v>359.24</v>
      </c>
      <c r="BI28">
        <v>0.37240000000000001</v>
      </c>
      <c r="BJ28">
        <v>11.9</v>
      </c>
      <c r="BK28">
        <v>97</v>
      </c>
      <c r="BM28" t="s">
        <v>202</v>
      </c>
      <c r="BN28" s="2">
        <v>0.45427083333333335</v>
      </c>
      <c r="BO28">
        <v>21.21</v>
      </c>
      <c r="BP28">
        <v>9.51</v>
      </c>
      <c r="BQ28">
        <v>642</v>
      </c>
      <c r="BR28">
        <v>0.33</v>
      </c>
      <c r="BS28">
        <v>1.37</v>
      </c>
      <c r="BT28">
        <v>-128.80000000000001</v>
      </c>
      <c r="BU28">
        <v>115</v>
      </c>
      <c r="BV28">
        <v>10.24</v>
      </c>
      <c r="BW28">
        <v>764</v>
      </c>
      <c r="BX28">
        <v>644.73</v>
      </c>
      <c r="BY28">
        <v>0.62390000000000001</v>
      </c>
      <c r="BZ28">
        <v>11.6</v>
      </c>
      <c r="CA28">
        <v>88</v>
      </c>
    </row>
    <row r="29" spans="1:79" x14ac:dyDescent="0.25">
      <c r="A29" s="1">
        <v>42585</v>
      </c>
      <c r="B29" s="2">
        <v>0.47585648148148146</v>
      </c>
      <c r="C29">
        <v>20.3</v>
      </c>
      <c r="D29">
        <v>9.49</v>
      </c>
      <c r="E29">
        <v>627</v>
      </c>
      <c r="F29">
        <v>0.32</v>
      </c>
      <c r="G29">
        <v>1.35</v>
      </c>
      <c r="H29">
        <v>-138.6</v>
      </c>
      <c r="I29">
        <v>120.2</v>
      </c>
      <c r="J29">
        <v>10.79</v>
      </c>
      <c r="K29">
        <v>756</v>
      </c>
      <c r="L29">
        <v>467.48</v>
      </c>
      <c r="N29">
        <v>11.8</v>
      </c>
      <c r="O29">
        <v>93</v>
      </c>
      <c r="Q29" s="1">
        <v>42592</v>
      </c>
      <c r="R29" s="2">
        <v>0.59541666666666659</v>
      </c>
      <c r="S29">
        <v>19.55</v>
      </c>
      <c r="T29">
        <v>10.02</v>
      </c>
      <c r="U29">
        <v>625</v>
      </c>
      <c r="V29">
        <v>0.32</v>
      </c>
      <c r="W29">
        <v>0.87</v>
      </c>
      <c r="X29">
        <v>-163.6</v>
      </c>
      <c r="Y29">
        <v>154.4</v>
      </c>
      <c r="Z29">
        <v>14.25</v>
      </c>
      <c r="AA29">
        <v>766</v>
      </c>
      <c r="AB29">
        <v>388.17</v>
      </c>
      <c r="AC29">
        <v>0.37259999999999999</v>
      </c>
      <c r="AD29">
        <v>12.3</v>
      </c>
      <c r="AE29">
        <v>7.9</v>
      </c>
      <c r="AG29" s="1">
        <v>42599</v>
      </c>
      <c r="AH29" s="2">
        <v>0.45598379629629626</v>
      </c>
      <c r="AI29">
        <v>19.77</v>
      </c>
      <c r="AJ29">
        <v>9.89</v>
      </c>
      <c r="AK29">
        <v>626</v>
      </c>
      <c r="AL29">
        <v>0.32</v>
      </c>
      <c r="AM29">
        <v>1.35</v>
      </c>
      <c r="AN29">
        <v>-149.19999999999999</v>
      </c>
      <c r="AO29">
        <v>135.19999999999999</v>
      </c>
      <c r="AP29">
        <v>12.35</v>
      </c>
      <c r="AQ29">
        <v>761</v>
      </c>
      <c r="AR29">
        <v>3.67</v>
      </c>
      <c r="AS29">
        <v>6.4999999999999997E-3</v>
      </c>
      <c r="AT29">
        <v>11.2</v>
      </c>
      <c r="AU29">
        <v>77</v>
      </c>
      <c r="AW29" s="1">
        <v>42606</v>
      </c>
      <c r="AX29" s="2">
        <v>0.46101851851851849</v>
      </c>
      <c r="AY29">
        <v>20.14</v>
      </c>
      <c r="AZ29">
        <v>8.93</v>
      </c>
      <c r="BA29">
        <v>626</v>
      </c>
      <c r="BB29">
        <v>0.32</v>
      </c>
      <c r="BC29">
        <v>1.38</v>
      </c>
      <c r="BD29">
        <v>-96.7</v>
      </c>
      <c r="BE29">
        <v>45.5</v>
      </c>
      <c r="BF29">
        <v>4.1500000000000004</v>
      </c>
      <c r="BG29">
        <v>765</v>
      </c>
      <c r="BH29">
        <v>695.42</v>
      </c>
      <c r="BI29">
        <v>0.60440000000000005</v>
      </c>
      <c r="BJ29">
        <v>11.9</v>
      </c>
      <c r="BK29">
        <v>97</v>
      </c>
      <c r="BM29" t="s">
        <v>202</v>
      </c>
      <c r="BN29" s="2">
        <v>0.45469907407407412</v>
      </c>
      <c r="BO29">
        <v>21.22</v>
      </c>
      <c r="BP29">
        <v>9.06</v>
      </c>
      <c r="BQ29">
        <v>643</v>
      </c>
      <c r="BR29">
        <v>0.33</v>
      </c>
      <c r="BS29">
        <v>1.52</v>
      </c>
      <c r="BT29">
        <v>-105.8</v>
      </c>
      <c r="BU29">
        <v>44.2</v>
      </c>
      <c r="BV29">
        <v>3.94</v>
      </c>
      <c r="BW29">
        <v>764</v>
      </c>
      <c r="BX29">
        <v>445.62</v>
      </c>
      <c r="BY29">
        <v>0.42109999999999997</v>
      </c>
      <c r="BZ29">
        <v>11.6</v>
      </c>
      <c r="CA29">
        <v>88</v>
      </c>
    </row>
    <row r="30" spans="1:79" x14ac:dyDescent="0.25">
      <c r="A30" s="1">
        <v>42585</v>
      </c>
      <c r="B30" s="2">
        <v>0.47598379629629628</v>
      </c>
      <c r="C30">
        <v>20.29</v>
      </c>
      <c r="D30">
        <v>9.5</v>
      </c>
      <c r="E30">
        <v>628</v>
      </c>
      <c r="F30">
        <v>0.32</v>
      </c>
      <c r="G30">
        <v>1.25</v>
      </c>
      <c r="H30">
        <v>-139.19999999999999</v>
      </c>
      <c r="I30">
        <v>120.2</v>
      </c>
      <c r="J30">
        <v>10.79</v>
      </c>
      <c r="K30">
        <v>756</v>
      </c>
      <c r="L30">
        <v>467.6</v>
      </c>
      <c r="N30">
        <v>11.8</v>
      </c>
      <c r="O30">
        <v>93</v>
      </c>
      <c r="Q30" s="1">
        <v>42592</v>
      </c>
      <c r="R30" s="2">
        <v>0.5954976851851852</v>
      </c>
      <c r="S30">
        <v>19.55</v>
      </c>
      <c r="T30">
        <v>10.02</v>
      </c>
      <c r="U30">
        <v>626</v>
      </c>
      <c r="V30">
        <v>0.32</v>
      </c>
      <c r="W30">
        <v>0.74</v>
      </c>
      <c r="X30">
        <v>-163.69999999999999</v>
      </c>
      <c r="Y30">
        <v>155.1</v>
      </c>
      <c r="Z30">
        <v>14.31</v>
      </c>
      <c r="AA30">
        <v>766</v>
      </c>
      <c r="AB30">
        <v>361.94</v>
      </c>
      <c r="AC30">
        <v>0.3458</v>
      </c>
      <c r="AD30">
        <v>12.3</v>
      </c>
      <c r="AE30">
        <v>7.9</v>
      </c>
      <c r="AG30" s="1">
        <v>42599</v>
      </c>
      <c r="AH30" s="2">
        <v>0.45615740740740746</v>
      </c>
      <c r="AI30">
        <v>19.77</v>
      </c>
      <c r="AJ30">
        <v>9.89</v>
      </c>
      <c r="AK30">
        <v>625</v>
      </c>
      <c r="AL30">
        <v>0.32</v>
      </c>
      <c r="AM30">
        <v>1.26</v>
      </c>
      <c r="AN30">
        <v>-149.1</v>
      </c>
      <c r="AO30">
        <v>138.5</v>
      </c>
      <c r="AP30">
        <v>12.64</v>
      </c>
      <c r="AQ30">
        <v>761</v>
      </c>
      <c r="AR30">
        <v>46.17</v>
      </c>
      <c r="AS30">
        <v>4.7600000000000003E-2</v>
      </c>
      <c r="AT30">
        <v>11.2</v>
      </c>
      <c r="AU30">
        <v>77</v>
      </c>
      <c r="AW30" s="1">
        <v>42606</v>
      </c>
      <c r="AX30" s="2">
        <v>0.46173611111111112</v>
      </c>
      <c r="AY30">
        <v>20.11</v>
      </c>
      <c r="AZ30">
        <v>9</v>
      </c>
      <c r="BA30">
        <v>626</v>
      </c>
      <c r="BB30">
        <v>0.32</v>
      </c>
      <c r="BC30">
        <v>1.34</v>
      </c>
      <c r="BD30">
        <v>-100.2</v>
      </c>
      <c r="BE30">
        <v>48.4</v>
      </c>
      <c r="BF30">
        <v>4.42</v>
      </c>
      <c r="BG30">
        <v>765</v>
      </c>
      <c r="BH30">
        <v>645.04</v>
      </c>
      <c r="BI30">
        <v>0.62839999999999996</v>
      </c>
      <c r="BJ30">
        <v>11.9</v>
      </c>
      <c r="BK30">
        <v>97</v>
      </c>
      <c r="BM30" t="s">
        <v>202</v>
      </c>
      <c r="BN30" s="2">
        <v>0.45503472222222219</v>
      </c>
      <c r="BO30">
        <v>21.18</v>
      </c>
      <c r="BP30">
        <v>9.49</v>
      </c>
      <c r="BQ30">
        <v>642</v>
      </c>
      <c r="BR30">
        <v>0.33</v>
      </c>
      <c r="BS30">
        <v>1.4</v>
      </c>
      <c r="BT30">
        <v>-127.5</v>
      </c>
      <c r="BU30">
        <v>108.6</v>
      </c>
      <c r="BV30">
        <v>9.68</v>
      </c>
      <c r="BW30">
        <v>764</v>
      </c>
      <c r="BX30">
        <v>2000000</v>
      </c>
      <c r="BY30">
        <v>4.8999999999999998E-3</v>
      </c>
      <c r="BZ30">
        <v>11.6</v>
      </c>
      <c r="CA30">
        <v>88</v>
      </c>
    </row>
    <row r="31" spans="1:79" x14ac:dyDescent="0.25">
      <c r="A31" s="1">
        <v>42585</v>
      </c>
      <c r="B31" s="2">
        <v>0.47612268518518519</v>
      </c>
      <c r="C31">
        <v>20.3</v>
      </c>
      <c r="D31">
        <v>9.51</v>
      </c>
      <c r="E31">
        <v>628</v>
      </c>
      <c r="F31">
        <v>0.32</v>
      </c>
      <c r="G31">
        <v>1.1499999999999999</v>
      </c>
      <c r="H31">
        <v>-139.69999999999999</v>
      </c>
      <c r="I31">
        <v>120.8</v>
      </c>
      <c r="J31">
        <v>10.84</v>
      </c>
      <c r="K31">
        <v>756</v>
      </c>
      <c r="L31">
        <v>390.57</v>
      </c>
      <c r="M31">
        <v>0.37969999999999998</v>
      </c>
      <c r="N31">
        <v>11.8</v>
      </c>
      <c r="O31">
        <v>93</v>
      </c>
      <c r="Q31" s="1">
        <v>42592</v>
      </c>
      <c r="R31" s="2">
        <v>0.59561342592592592</v>
      </c>
      <c r="S31">
        <v>19.559999999999999</v>
      </c>
      <c r="T31">
        <v>10.039999999999999</v>
      </c>
      <c r="U31">
        <v>626</v>
      </c>
      <c r="V31">
        <v>0.32</v>
      </c>
      <c r="W31">
        <v>0.6</v>
      </c>
      <c r="X31">
        <v>-164.3</v>
      </c>
      <c r="Y31">
        <v>155.4</v>
      </c>
      <c r="Z31">
        <v>14.34</v>
      </c>
      <c r="AA31">
        <v>766</v>
      </c>
      <c r="AB31">
        <v>341.02</v>
      </c>
      <c r="AC31">
        <v>0.33079999999999998</v>
      </c>
      <c r="AD31">
        <v>12.2</v>
      </c>
      <c r="AE31">
        <v>7.9</v>
      </c>
      <c r="AG31" s="1">
        <v>42599</v>
      </c>
      <c r="AH31" s="2">
        <v>0.45637731481481486</v>
      </c>
      <c r="AI31">
        <v>19.78</v>
      </c>
      <c r="AJ31">
        <v>9.93</v>
      </c>
      <c r="AK31">
        <v>626</v>
      </c>
      <c r="AL31">
        <v>0.32</v>
      </c>
      <c r="AM31">
        <v>1.1399999999999999</v>
      </c>
      <c r="AN31">
        <v>-151.1</v>
      </c>
      <c r="AO31">
        <v>140.4</v>
      </c>
      <c r="AP31">
        <v>12.81</v>
      </c>
      <c r="AQ31">
        <v>761</v>
      </c>
      <c r="AR31">
        <v>378.43</v>
      </c>
      <c r="AS31">
        <v>0.37059999999999998</v>
      </c>
      <c r="AT31">
        <v>11.2</v>
      </c>
      <c r="AU31">
        <v>77</v>
      </c>
      <c r="AW31" s="1">
        <v>42606</v>
      </c>
      <c r="AX31" s="2">
        <v>0.46196759259259257</v>
      </c>
      <c r="AY31">
        <v>20.2</v>
      </c>
      <c r="AZ31">
        <v>9.01</v>
      </c>
      <c r="BA31">
        <v>625</v>
      </c>
      <c r="BB31">
        <v>0.32</v>
      </c>
      <c r="BC31">
        <v>1.24</v>
      </c>
      <c r="BD31">
        <v>-100.7</v>
      </c>
      <c r="BE31">
        <v>42.5</v>
      </c>
      <c r="BF31">
        <v>3.87</v>
      </c>
      <c r="BG31">
        <v>765</v>
      </c>
      <c r="BH31">
        <v>571.77</v>
      </c>
      <c r="BI31">
        <v>0.55210000000000004</v>
      </c>
      <c r="BJ31">
        <v>11.9</v>
      </c>
      <c r="BK31">
        <v>97</v>
      </c>
      <c r="BM31" t="s">
        <v>202</v>
      </c>
      <c r="BN31" s="2">
        <v>0.45523148148148151</v>
      </c>
      <c r="BO31">
        <v>21.18</v>
      </c>
      <c r="BP31">
        <v>9.5</v>
      </c>
      <c r="BQ31">
        <v>642</v>
      </c>
      <c r="BR31">
        <v>0.33</v>
      </c>
      <c r="BS31">
        <v>1.33</v>
      </c>
      <c r="BT31">
        <v>-128.30000000000001</v>
      </c>
      <c r="BU31">
        <v>114.5</v>
      </c>
      <c r="BV31">
        <v>10.210000000000001</v>
      </c>
      <c r="BW31">
        <v>764</v>
      </c>
      <c r="BX31">
        <v>2000000</v>
      </c>
      <c r="BY31">
        <v>0.44919999999999999</v>
      </c>
      <c r="BZ31">
        <v>11.6</v>
      </c>
      <c r="CA31">
        <v>88</v>
      </c>
    </row>
    <row r="32" spans="1:79" x14ac:dyDescent="0.25">
      <c r="A32" s="1">
        <v>42585</v>
      </c>
      <c r="B32" s="2">
        <v>0.47621527777777778</v>
      </c>
      <c r="C32">
        <v>20.309999999999999</v>
      </c>
      <c r="D32">
        <v>9.52</v>
      </c>
      <c r="E32">
        <v>628</v>
      </c>
      <c r="F32">
        <v>0.32</v>
      </c>
      <c r="G32">
        <v>1.06</v>
      </c>
      <c r="H32">
        <v>-140.4</v>
      </c>
      <c r="I32">
        <v>121.4</v>
      </c>
      <c r="J32">
        <v>10.89</v>
      </c>
      <c r="K32">
        <v>756</v>
      </c>
      <c r="L32">
        <v>397.12</v>
      </c>
      <c r="M32">
        <v>0.38790000000000002</v>
      </c>
      <c r="N32">
        <v>11.8</v>
      </c>
      <c r="O32">
        <v>93</v>
      </c>
      <c r="Q32" s="1">
        <v>42592</v>
      </c>
      <c r="R32" s="2">
        <v>0.59569444444444442</v>
      </c>
      <c r="S32">
        <v>19.559999999999999</v>
      </c>
      <c r="T32">
        <v>10.039999999999999</v>
      </c>
      <c r="U32">
        <v>625</v>
      </c>
      <c r="V32">
        <v>0.32</v>
      </c>
      <c r="W32">
        <v>0.47</v>
      </c>
      <c r="X32">
        <v>-164.7</v>
      </c>
      <c r="Y32">
        <v>155.1</v>
      </c>
      <c r="Z32">
        <v>14.31</v>
      </c>
      <c r="AA32">
        <v>766</v>
      </c>
      <c r="AB32">
        <v>347.69</v>
      </c>
      <c r="AC32">
        <v>0.33289999999999997</v>
      </c>
      <c r="AD32">
        <v>12.2</v>
      </c>
      <c r="AE32">
        <v>7.8</v>
      </c>
      <c r="AG32" s="1">
        <v>42599</v>
      </c>
      <c r="AH32" s="2">
        <v>0.45651620370370366</v>
      </c>
      <c r="AI32">
        <v>19.78</v>
      </c>
      <c r="AJ32">
        <v>9.93</v>
      </c>
      <c r="AK32">
        <v>626</v>
      </c>
      <c r="AL32">
        <v>0.32</v>
      </c>
      <c r="AM32">
        <v>1.03</v>
      </c>
      <c r="AN32">
        <v>-151.30000000000001</v>
      </c>
      <c r="AO32">
        <v>141.19999999999999</v>
      </c>
      <c r="AP32">
        <v>12.88</v>
      </c>
      <c r="AQ32">
        <v>761</v>
      </c>
      <c r="AR32">
        <v>376.93</v>
      </c>
      <c r="AS32">
        <v>0.43680000000000002</v>
      </c>
      <c r="AT32">
        <v>11.2</v>
      </c>
      <c r="AU32">
        <v>77</v>
      </c>
      <c r="AW32" s="1">
        <v>42606</v>
      </c>
      <c r="AX32" s="2">
        <v>0.46217592592592593</v>
      </c>
      <c r="AY32">
        <v>20.5</v>
      </c>
      <c r="AZ32">
        <v>9.2200000000000006</v>
      </c>
      <c r="BA32">
        <v>622</v>
      </c>
      <c r="BB32">
        <v>0.32</v>
      </c>
      <c r="BC32">
        <v>1.1200000000000001</v>
      </c>
      <c r="BD32">
        <v>-111.5</v>
      </c>
      <c r="BE32">
        <v>56.3</v>
      </c>
      <c r="BF32">
        <v>5.0999999999999996</v>
      </c>
      <c r="BG32">
        <v>765</v>
      </c>
      <c r="BH32">
        <v>548.46</v>
      </c>
      <c r="BI32">
        <v>0.52239999999999998</v>
      </c>
      <c r="BJ32">
        <v>11.9</v>
      </c>
      <c r="BK32">
        <v>97</v>
      </c>
      <c r="BM32" t="s">
        <v>202</v>
      </c>
      <c r="BN32" s="2">
        <v>0.45535879629629633</v>
      </c>
      <c r="BO32">
        <v>21.19</v>
      </c>
      <c r="BP32">
        <v>9.51</v>
      </c>
      <c r="BQ32">
        <v>642</v>
      </c>
      <c r="BR32">
        <v>0.33</v>
      </c>
      <c r="BS32">
        <v>1.24</v>
      </c>
      <c r="BT32">
        <v>-128.69999999999999</v>
      </c>
      <c r="BU32">
        <v>115.9</v>
      </c>
      <c r="BV32">
        <v>10.33</v>
      </c>
      <c r="BW32">
        <v>764</v>
      </c>
      <c r="BX32">
        <v>458.86</v>
      </c>
      <c r="BY32">
        <v>0.44479999999999997</v>
      </c>
      <c r="BZ32">
        <v>11.5</v>
      </c>
      <c r="CA32">
        <v>88</v>
      </c>
    </row>
    <row r="33" spans="1:79" x14ac:dyDescent="0.25">
      <c r="A33" s="1">
        <v>42585</v>
      </c>
      <c r="B33" s="2">
        <v>0.4763425925925926</v>
      </c>
      <c r="C33">
        <v>20.309999999999999</v>
      </c>
      <c r="D33">
        <v>9.52</v>
      </c>
      <c r="E33">
        <v>628</v>
      </c>
      <c r="F33">
        <v>0.32</v>
      </c>
      <c r="G33">
        <v>0.95</v>
      </c>
      <c r="H33">
        <v>-140.19999999999999</v>
      </c>
      <c r="I33">
        <v>121.5</v>
      </c>
      <c r="J33">
        <v>10.9</v>
      </c>
      <c r="K33">
        <v>756</v>
      </c>
      <c r="L33">
        <v>368.4</v>
      </c>
      <c r="M33">
        <v>0.35270000000000001</v>
      </c>
      <c r="N33">
        <v>11.8</v>
      </c>
      <c r="O33">
        <v>93</v>
      </c>
      <c r="Q33" s="1">
        <v>42592</v>
      </c>
      <c r="R33" s="2">
        <v>0.5957986111111111</v>
      </c>
      <c r="S33">
        <v>19.559999999999999</v>
      </c>
      <c r="T33">
        <v>10.06</v>
      </c>
      <c r="U33">
        <v>625</v>
      </c>
      <c r="V33">
        <v>0.32</v>
      </c>
      <c r="W33">
        <v>0.34</v>
      </c>
      <c r="X33">
        <v>-165.4</v>
      </c>
      <c r="Y33">
        <v>155.19999999999999</v>
      </c>
      <c r="Z33">
        <v>14.33</v>
      </c>
      <c r="AA33">
        <v>766</v>
      </c>
      <c r="AB33">
        <v>341.34</v>
      </c>
      <c r="AC33">
        <v>0.33379999999999999</v>
      </c>
      <c r="AD33">
        <v>12.2</v>
      </c>
      <c r="AE33">
        <v>7.9</v>
      </c>
      <c r="AG33" s="1">
        <v>42599</v>
      </c>
      <c r="AH33" s="2">
        <v>0.45666666666666672</v>
      </c>
      <c r="AI33">
        <v>19.78</v>
      </c>
      <c r="AJ33">
        <v>9.94</v>
      </c>
      <c r="AK33">
        <v>626</v>
      </c>
      <c r="AL33">
        <v>0.32</v>
      </c>
      <c r="AM33">
        <v>0.93</v>
      </c>
      <c r="AN33">
        <v>-151.9</v>
      </c>
      <c r="AO33">
        <v>141.6</v>
      </c>
      <c r="AP33">
        <v>12.92</v>
      </c>
      <c r="AQ33">
        <v>761</v>
      </c>
      <c r="AR33">
        <v>399.2</v>
      </c>
      <c r="AS33">
        <v>0.38600000000000001</v>
      </c>
      <c r="AT33">
        <v>11.2</v>
      </c>
      <c r="AU33">
        <v>77</v>
      </c>
      <c r="AW33" s="1">
        <v>42606</v>
      </c>
      <c r="AX33" s="2">
        <v>0.46234953703703702</v>
      </c>
      <c r="AY33">
        <v>20.71</v>
      </c>
      <c r="AZ33">
        <v>9.23</v>
      </c>
      <c r="BA33">
        <v>621</v>
      </c>
      <c r="BB33">
        <v>0.32</v>
      </c>
      <c r="BC33">
        <v>1</v>
      </c>
      <c r="BD33">
        <v>-112.2</v>
      </c>
      <c r="BE33">
        <v>65.099999999999994</v>
      </c>
      <c r="BF33">
        <v>5.86</v>
      </c>
      <c r="BG33">
        <v>765</v>
      </c>
      <c r="BH33">
        <v>563.54999999999995</v>
      </c>
      <c r="BI33">
        <v>0.54149999999999998</v>
      </c>
      <c r="BJ33">
        <v>11.9</v>
      </c>
      <c r="BK33">
        <v>97</v>
      </c>
      <c r="BM33" t="s">
        <v>202</v>
      </c>
      <c r="BN33" s="2">
        <v>0.45572916666666669</v>
      </c>
      <c r="BO33">
        <v>21.2</v>
      </c>
      <c r="BP33">
        <v>9.5</v>
      </c>
      <c r="BQ33">
        <v>643</v>
      </c>
      <c r="BR33">
        <v>0.33</v>
      </c>
      <c r="BS33">
        <v>1.21</v>
      </c>
      <c r="BT33">
        <v>-128.30000000000001</v>
      </c>
      <c r="BU33">
        <v>117.6</v>
      </c>
      <c r="BV33">
        <v>10.47</v>
      </c>
      <c r="BW33">
        <v>764</v>
      </c>
      <c r="BX33">
        <v>502.14</v>
      </c>
      <c r="BY33">
        <v>0.504</v>
      </c>
      <c r="BZ33">
        <v>11.6</v>
      </c>
      <c r="CA33">
        <v>88</v>
      </c>
    </row>
    <row r="34" spans="1:79" x14ac:dyDescent="0.25">
      <c r="A34" s="1">
        <v>42585</v>
      </c>
      <c r="B34" s="2">
        <v>0.47643518518518518</v>
      </c>
      <c r="C34">
        <v>20.309999999999999</v>
      </c>
      <c r="D34">
        <v>9.5299999999999994</v>
      </c>
      <c r="E34">
        <v>628</v>
      </c>
      <c r="F34">
        <v>0.32</v>
      </c>
      <c r="G34">
        <v>0.85</v>
      </c>
      <c r="H34">
        <v>-140.5</v>
      </c>
      <c r="I34">
        <v>121.3</v>
      </c>
      <c r="J34">
        <v>10.89</v>
      </c>
      <c r="K34">
        <v>756</v>
      </c>
      <c r="L34">
        <v>359.03</v>
      </c>
      <c r="M34">
        <v>0.34689999999999999</v>
      </c>
      <c r="N34">
        <v>11.8</v>
      </c>
      <c r="O34">
        <v>93</v>
      </c>
      <c r="Q34" s="1">
        <v>42592</v>
      </c>
      <c r="R34" s="2">
        <v>0.59590277777777778</v>
      </c>
      <c r="S34">
        <v>19.55</v>
      </c>
      <c r="T34">
        <v>10.07</v>
      </c>
      <c r="U34">
        <v>625</v>
      </c>
      <c r="V34">
        <v>0.32</v>
      </c>
      <c r="W34">
        <v>0.22</v>
      </c>
      <c r="X34">
        <v>-166.1</v>
      </c>
      <c r="Y34">
        <v>155.80000000000001</v>
      </c>
      <c r="Z34">
        <v>14.38</v>
      </c>
      <c r="AA34">
        <v>766</v>
      </c>
      <c r="AB34">
        <v>350.39</v>
      </c>
      <c r="AC34">
        <v>0.34260000000000002</v>
      </c>
      <c r="AD34">
        <v>12.1</v>
      </c>
      <c r="AE34">
        <v>7.9</v>
      </c>
      <c r="AG34" s="1">
        <v>42599</v>
      </c>
      <c r="AH34" s="2">
        <v>0.45680555555555552</v>
      </c>
      <c r="AI34">
        <v>19.78</v>
      </c>
      <c r="AJ34">
        <v>9.9499999999999993</v>
      </c>
      <c r="AK34">
        <v>626</v>
      </c>
      <c r="AL34">
        <v>0.32</v>
      </c>
      <c r="AM34">
        <v>0.84</v>
      </c>
      <c r="AN34">
        <v>-152.19999999999999</v>
      </c>
      <c r="AO34">
        <v>141.6</v>
      </c>
      <c r="AP34">
        <v>12.92</v>
      </c>
      <c r="AQ34">
        <v>761</v>
      </c>
      <c r="AR34">
        <v>374.64</v>
      </c>
      <c r="AS34">
        <v>0.36599999999999999</v>
      </c>
      <c r="AT34">
        <v>11.3</v>
      </c>
      <c r="AU34">
        <v>77</v>
      </c>
      <c r="AW34" s="1">
        <v>42606</v>
      </c>
      <c r="AX34" s="2">
        <v>0.46251157407407412</v>
      </c>
      <c r="AY34">
        <v>20.79</v>
      </c>
      <c r="AZ34">
        <v>9.3800000000000008</v>
      </c>
      <c r="BA34">
        <v>623</v>
      </c>
      <c r="BB34">
        <v>0.32</v>
      </c>
      <c r="BC34">
        <v>0.9</v>
      </c>
      <c r="BD34">
        <v>-119.8</v>
      </c>
      <c r="BE34">
        <v>86</v>
      </c>
      <c r="BF34">
        <v>7.73</v>
      </c>
      <c r="BG34">
        <v>765</v>
      </c>
      <c r="BH34">
        <v>552.20000000000005</v>
      </c>
      <c r="BI34">
        <v>0.52649999999999997</v>
      </c>
      <c r="BJ34">
        <v>11.9</v>
      </c>
      <c r="BK34">
        <v>97</v>
      </c>
      <c r="BM34" t="s">
        <v>202</v>
      </c>
      <c r="BN34" s="2">
        <v>0.4558680555555556</v>
      </c>
      <c r="BO34">
        <v>21.2</v>
      </c>
      <c r="BP34">
        <v>9.5</v>
      </c>
      <c r="BQ34">
        <v>643</v>
      </c>
      <c r="BR34">
        <v>0.33</v>
      </c>
      <c r="BS34">
        <v>1.1100000000000001</v>
      </c>
      <c r="BT34">
        <v>-128</v>
      </c>
      <c r="BU34">
        <v>114.2</v>
      </c>
      <c r="BV34">
        <v>10.17</v>
      </c>
      <c r="BW34">
        <v>764</v>
      </c>
      <c r="BX34">
        <v>589.26</v>
      </c>
      <c r="BY34">
        <v>0.56989999999999996</v>
      </c>
      <c r="BZ34">
        <v>11.6</v>
      </c>
      <c r="CA34">
        <v>88</v>
      </c>
    </row>
    <row r="35" spans="1:79" x14ac:dyDescent="0.25">
      <c r="A35" s="1">
        <v>42585</v>
      </c>
      <c r="B35" s="2">
        <v>0.47652777777777783</v>
      </c>
      <c r="C35">
        <v>20.309999999999999</v>
      </c>
      <c r="D35">
        <v>9.52</v>
      </c>
      <c r="E35">
        <v>628</v>
      </c>
      <c r="F35">
        <v>0.32</v>
      </c>
      <c r="G35">
        <v>0.73</v>
      </c>
      <c r="H35">
        <v>-140.5</v>
      </c>
      <c r="I35">
        <v>121.9</v>
      </c>
      <c r="J35">
        <v>10.94</v>
      </c>
      <c r="K35">
        <v>756</v>
      </c>
      <c r="L35">
        <v>345.6</v>
      </c>
      <c r="M35">
        <v>0.33169999999999999</v>
      </c>
      <c r="N35">
        <v>11.8</v>
      </c>
      <c r="O35">
        <v>93</v>
      </c>
      <c r="Q35" s="1">
        <v>42592</v>
      </c>
      <c r="R35" s="2">
        <v>0.59600694444444446</v>
      </c>
      <c r="S35">
        <v>19.57</v>
      </c>
      <c r="T35">
        <v>10.08</v>
      </c>
      <c r="U35">
        <v>626</v>
      </c>
      <c r="V35">
        <v>0.32</v>
      </c>
      <c r="W35">
        <v>0.1</v>
      </c>
      <c r="X35">
        <v>-166.9</v>
      </c>
      <c r="Y35">
        <v>155.4</v>
      </c>
      <c r="Z35">
        <v>14.34</v>
      </c>
      <c r="AA35">
        <v>766</v>
      </c>
      <c r="AB35">
        <v>355.07</v>
      </c>
      <c r="AC35">
        <v>0.34339999999999998</v>
      </c>
      <c r="AD35">
        <v>12.1</v>
      </c>
      <c r="AE35">
        <v>7.8</v>
      </c>
      <c r="AG35" s="1">
        <v>42599</v>
      </c>
      <c r="AH35" s="2">
        <v>0.45690972222222226</v>
      </c>
      <c r="AI35">
        <v>19.78</v>
      </c>
      <c r="AJ35">
        <v>9.9499999999999993</v>
      </c>
      <c r="AK35">
        <v>626</v>
      </c>
      <c r="AL35">
        <v>0.32</v>
      </c>
      <c r="AM35">
        <v>0.74</v>
      </c>
      <c r="AN35">
        <v>-152.5</v>
      </c>
      <c r="AO35">
        <v>141.9</v>
      </c>
      <c r="AP35">
        <v>12.95</v>
      </c>
      <c r="AQ35">
        <v>761</v>
      </c>
      <c r="AR35">
        <v>383.8</v>
      </c>
      <c r="AS35">
        <v>0.37519999999999998</v>
      </c>
      <c r="AT35">
        <v>11.2</v>
      </c>
      <c r="AU35">
        <v>77</v>
      </c>
      <c r="AW35" s="1">
        <v>42606</v>
      </c>
      <c r="AX35" s="2">
        <v>0.46266203703703707</v>
      </c>
      <c r="AY35">
        <v>21.16</v>
      </c>
      <c r="AZ35">
        <v>9.5</v>
      </c>
      <c r="BA35">
        <v>617</v>
      </c>
      <c r="BB35">
        <v>0.32</v>
      </c>
      <c r="BC35">
        <v>0.78</v>
      </c>
      <c r="BD35">
        <v>-126</v>
      </c>
      <c r="BE35">
        <v>102.8</v>
      </c>
      <c r="BF35">
        <v>9.18</v>
      </c>
      <c r="BG35">
        <v>765</v>
      </c>
      <c r="BH35">
        <v>517.44000000000005</v>
      </c>
      <c r="BI35">
        <v>0.49930000000000002</v>
      </c>
      <c r="BJ35">
        <v>11.9</v>
      </c>
      <c r="BK35">
        <v>97</v>
      </c>
      <c r="BM35" t="s">
        <v>202</v>
      </c>
      <c r="BN35" s="2">
        <v>0.4560069444444444</v>
      </c>
      <c r="BO35">
        <v>21.22</v>
      </c>
      <c r="BP35">
        <v>9.49</v>
      </c>
      <c r="BQ35">
        <v>643</v>
      </c>
      <c r="BR35">
        <v>0.33</v>
      </c>
      <c r="BS35">
        <v>1</v>
      </c>
      <c r="BT35">
        <v>-127.6</v>
      </c>
      <c r="BU35">
        <v>112.7</v>
      </c>
      <c r="BV35">
        <v>10.039999999999999</v>
      </c>
      <c r="BW35">
        <v>764</v>
      </c>
      <c r="BX35">
        <v>587.69000000000005</v>
      </c>
      <c r="BY35">
        <v>0.57440000000000002</v>
      </c>
      <c r="BZ35">
        <v>11.6</v>
      </c>
      <c r="CA35">
        <v>88</v>
      </c>
    </row>
    <row r="36" spans="1:79" x14ac:dyDescent="0.25">
      <c r="A36" s="1">
        <v>42585</v>
      </c>
      <c r="B36" s="2">
        <v>0.47663194444444446</v>
      </c>
      <c r="C36">
        <v>20.309999999999999</v>
      </c>
      <c r="D36">
        <v>9.5399999999999991</v>
      </c>
      <c r="E36">
        <v>628</v>
      </c>
      <c r="F36">
        <v>0.32</v>
      </c>
      <c r="G36">
        <v>0.6</v>
      </c>
      <c r="H36">
        <v>-141.1</v>
      </c>
      <c r="I36">
        <v>122.3</v>
      </c>
      <c r="J36">
        <v>10.97</v>
      </c>
      <c r="K36">
        <v>756</v>
      </c>
      <c r="L36">
        <v>341.75</v>
      </c>
      <c r="M36">
        <v>0.3342</v>
      </c>
      <c r="N36">
        <v>11.8</v>
      </c>
      <c r="O36">
        <v>93</v>
      </c>
      <c r="AG36" s="1">
        <v>42599</v>
      </c>
      <c r="AH36" s="2">
        <v>0.45706018518518521</v>
      </c>
      <c r="AI36">
        <v>19.77</v>
      </c>
      <c r="AJ36">
        <v>9.9600000000000009</v>
      </c>
      <c r="AK36">
        <v>626</v>
      </c>
      <c r="AL36">
        <v>0.32</v>
      </c>
      <c r="AM36">
        <v>0.66</v>
      </c>
      <c r="AN36">
        <v>-153</v>
      </c>
      <c r="AO36">
        <v>142</v>
      </c>
      <c r="AP36">
        <v>12.96</v>
      </c>
      <c r="AQ36">
        <v>761</v>
      </c>
      <c r="AR36">
        <v>375.79</v>
      </c>
      <c r="AS36">
        <v>0.3654</v>
      </c>
      <c r="AT36">
        <v>11.2</v>
      </c>
      <c r="AU36">
        <v>77</v>
      </c>
      <c r="AW36" s="1">
        <v>42606</v>
      </c>
      <c r="AX36" s="2">
        <v>0.46278935185185183</v>
      </c>
      <c r="AY36">
        <v>21.32</v>
      </c>
      <c r="AZ36">
        <v>9.6300000000000008</v>
      </c>
      <c r="BA36">
        <v>619</v>
      </c>
      <c r="BB36">
        <v>0.32</v>
      </c>
      <c r="BC36">
        <v>0.67</v>
      </c>
      <c r="BD36">
        <v>-132.69999999999999</v>
      </c>
      <c r="BE36">
        <v>118.8</v>
      </c>
      <c r="BF36">
        <v>10.57</v>
      </c>
      <c r="BG36">
        <v>765</v>
      </c>
      <c r="BH36">
        <v>498.81</v>
      </c>
      <c r="BI36">
        <v>0.4763</v>
      </c>
      <c r="BJ36">
        <v>11.9</v>
      </c>
      <c r="BK36">
        <v>95</v>
      </c>
      <c r="BM36" t="s">
        <v>202</v>
      </c>
      <c r="BN36" s="2">
        <v>0.45613425925925927</v>
      </c>
      <c r="BO36">
        <v>21.22</v>
      </c>
      <c r="BP36">
        <v>9.51</v>
      </c>
      <c r="BQ36">
        <v>643</v>
      </c>
      <c r="BR36">
        <v>0.33</v>
      </c>
      <c r="BS36">
        <v>0.91</v>
      </c>
      <c r="BT36">
        <v>-128.6</v>
      </c>
      <c r="BU36">
        <v>112.1</v>
      </c>
      <c r="BV36">
        <v>9.99</v>
      </c>
      <c r="BW36">
        <v>764</v>
      </c>
      <c r="BX36">
        <v>582.49</v>
      </c>
      <c r="BY36">
        <v>0.56689999999999996</v>
      </c>
      <c r="BZ36">
        <v>11.6</v>
      </c>
      <c r="CA36">
        <v>88</v>
      </c>
    </row>
    <row r="37" spans="1:79" x14ac:dyDescent="0.25">
      <c r="A37" s="1">
        <v>42585</v>
      </c>
      <c r="B37" s="2">
        <v>0.47690972222222222</v>
      </c>
      <c r="C37">
        <v>20.309999999999999</v>
      </c>
      <c r="D37">
        <v>9.5299999999999994</v>
      </c>
      <c r="E37">
        <v>628</v>
      </c>
      <c r="F37">
        <v>0.32</v>
      </c>
      <c r="G37">
        <v>0.49</v>
      </c>
      <c r="H37">
        <v>-140.69999999999999</v>
      </c>
      <c r="I37">
        <v>122.6</v>
      </c>
      <c r="J37">
        <v>10.99</v>
      </c>
      <c r="K37">
        <v>756</v>
      </c>
      <c r="L37">
        <v>339.98</v>
      </c>
      <c r="M37">
        <v>0.3332</v>
      </c>
      <c r="N37">
        <v>11.8</v>
      </c>
      <c r="O37">
        <v>93</v>
      </c>
      <c r="S37">
        <f>AVERAGE(S14:S35)</f>
        <v>19.529090909090911</v>
      </c>
      <c r="T37">
        <f t="shared" ref="T37:V37" si="0">AVERAGE(T14:T35)</f>
        <v>9.9627272727272711</v>
      </c>
      <c r="U37">
        <f t="shared" si="0"/>
        <v>625.22727272727275</v>
      </c>
      <c r="V37">
        <f t="shared" si="0"/>
        <v>0.32000000000000006</v>
      </c>
      <c r="AG37" s="1">
        <v>42599</v>
      </c>
      <c r="AH37" s="2">
        <v>0.45716435185185184</v>
      </c>
      <c r="AI37">
        <v>19.77</v>
      </c>
      <c r="AJ37">
        <v>9.9700000000000006</v>
      </c>
      <c r="AK37">
        <v>626</v>
      </c>
      <c r="AL37">
        <v>0.32</v>
      </c>
      <c r="AM37">
        <v>0.56000000000000005</v>
      </c>
      <c r="AN37">
        <v>-153.1</v>
      </c>
      <c r="AO37">
        <v>141.6</v>
      </c>
      <c r="AP37">
        <v>12.93</v>
      </c>
      <c r="AQ37">
        <v>761</v>
      </c>
      <c r="AR37">
        <v>370.79</v>
      </c>
      <c r="AS37">
        <v>0.35759999999999997</v>
      </c>
      <c r="AT37">
        <v>11.2</v>
      </c>
      <c r="AU37">
        <v>79</v>
      </c>
      <c r="AW37" s="1">
        <v>42606</v>
      </c>
      <c r="AX37" s="2">
        <v>0.46293981481481478</v>
      </c>
      <c r="AY37">
        <v>21.4</v>
      </c>
      <c r="AZ37">
        <v>9.6999999999999993</v>
      </c>
      <c r="BA37">
        <v>619</v>
      </c>
      <c r="BB37">
        <v>0.32</v>
      </c>
      <c r="BC37">
        <v>0.56000000000000005</v>
      </c>
      <c r="BD37">
        <v>-136.1</v>
      </c>
      <c r="BE37">
        <v>131.1</v>
      </c>
      <c r="BF37">
        <v>11.65</v>
      </c>
      <c r="BG37">
        <v>765</v>
      </c>
      <c r="BH37">
        <v>465.61</v>
      </c>
      <c r="BI37">
        <v>0.45519999999999999</v>
      </c>
      <c r="BJ37">
        <v>11.9</v>
      </c>
      <c r="BK37">
        <v>95</v>
      </c>
      <c r="BM37" t="s">
        <v>202</v>
      </c>
      <c r="BN37" s="2">
        <v>0.45626157407407408</v>
      </c>
      <c r="BO37">
        <v>21.23</v>
      </c>
      <c r="BP37">
        <v>9.52</v>
      </c>
      <c r="BQ37">
        <v>643</v>
      </c>
      <c r="BR37">
        <v>0.33</v>
      </c>
      <c r="BS37">
        <v>0.82</v>
      </c>
      <c r="BT37">
        <v>-129.4</v>
      </c>
      <c r="BU37">
        <v>112.4</v>
      </c>
      <c r="BV37">
        <v>10.01</v>
      </c>
      <c r="BW37">
        <v>764</v>
      </c>
      <c r="BX37">
        <v>580.51</v>
      </c>
      <c r="BY37">
        <v>0.56130000000000002</v>
      </c>
      <c r="BZ37">
        <v>11.6</v>
      </c>
      <c r="CA37">
        <v>86</v>
      </c>
    </row>
    <row r="38" spans="1:79" x14ac:dyDescent="0.25">
      <c r="A38" s="1">
        <v>42585</v>
      </c>
      <c r="B38" s="2">
        <v>0.47706018518518517</v>
      </c>
      <c r="C38">
        <v>20.309999999999999</v>
      </c>
      <c r="D38">
        <v>9.5500000000000007</v>
      </c>
      <c r="E38">
        <v>628</v>
      </c>
      <c r="F38">
        <v>0.32</v>
      </c>
      <c r="G38">
        <v>0.38</v>
      </c>
      <c r="H38">
        <v>-142.1</v>
      </c>
      <c r="I38">
        <v>122.8</v>
      </c>
      <c r="J38">
        <v>11.01</v>
      </c>
      <c r="K38">
        <v>756</v>
      </c>
      <c r="L38">
        <v>351.02</v>
      </c>
      <c r="M38">
        <v>0.33679999999999999</v>
      </c>
      <c r="N38">
        <v>11.8</v>
      </c>
      <c r="O38">
        <v>93</v>
      </c>
      <c r="AG38" s="1">
        <v>42599</v>
      </c>
      <c r="AH38" s="2">
        <v>0.45726851851851852</v>
      </c>
      <c r="AI38">
        <v>19.78</v>
      </c>
      <c r="AJ38">
        <v>9.98</v>
      </c>
      <c r="AK38">
        <v>626</v>
      </c>
      <c r="AL38">
        <v>0.32</v>
      </c>
      <c r="AM38">
        <v>0.47</v>
      </c>
      <c r="AN38">
        <v>-153.6</v>
      </c>
      <c r="AO38">
        <v>141.69999999999999</v>
      </c>
      <c r="AP38">
        <v>12.93</v>
      </c>
      <c r="AQ38">
        <v>761</v>
      </c>
      <c r="AR38">
        <v>354.76</v>
      </c>
      <c r="AS38">
        <v>0.3377</v>
      </c>
      <c r="AT38">
        <v>11.2</v>
      </c>
      <c r="AU38">
        <v>77</v>
      </c>
      <c r="AW38" s="1">
        <v>42606</v>
      </c>
      <c r="AX38" s="2">
        <v>0.46306712962962965</v>
      </c>
      <c r="AY38">
        <v>21.55</v>
      </c>
      <c r="AZ38">
        <v>9.76</v>
      </c>
      <c r="BA38">
        <v>620</v>
      </c>
      <c r="BB38">
        <v>0.32</v>
      </c>
      <c r="BC38">
        <v>0.45</v>
      </c>
      <c r="BD38">
        <v>-139.30000000000001</v>
      </c>
      <c r="BE38">
        <v>141.9</v>
      </c>
      <c r="BF38">
        <v>12.58</v>
      </c>
      <c r="BG38">
        <v>765</v>
      </c>
      <c r="BH38">
        <v>435.63</v>
      </c>
      <c r="BI38">
        <v>0.41849999999999998</v>
      </c>
      <c r="BJ38">
        <v>11.8</v>
      </c>
      <c r="BK38">
        <v>95</v>
      </c>
      <c r="BM38" t="s">
        <v>202</v>
      </c>
      <c r="BN38" s="2">
        <v>0.45641203703703703</v>
      </c>
      <c r="BO38">
        <v>21.24</v>
      </c>
      <c r="BP38">
        <v>9.5299999999999994</v>
      </c>
      <c r="BQ38">
        <v>643</v>
      </c>
      <c r="BR38">
        <v>0.33</v>
      </c>
      <c r="BS38">
        <v>0.72</v>
      </c>
      <c r="BT38">
        <v>-129.80000000000001</v>
      </c>
      <c r="BU38">
        <v>113.1</v>
      </c>
      <c r="BV38">
        <v>10.07</v>
      </c>
      <c r="BW38">
        <v>764</v>
      </c>
      <c r="BX38">
        <v>573.54</v>
      </c>
      <c r="BY38">
        <v>0.56089999999999995</v>
      </c>
      <c r="BZ38">
        <v>11.6</v>
      </c>
      <c r="CA38">
        <v>88</v>
      </c>
    </row>
    <row r="39" spans="1:79" x14ac:dyDescent="0.25">
      <c r="A39" s="1">
        <v>42585</v>
      </c>
      <c r="B39" s="2">
        <v>0.47716435185185185</v>
      </c>
      <c r="C39">
        <v>20.3</v>
      </c>
      <c r="D39">
        <v>9.57</v>
      </c>
      <c r="E39">
        <v>628</v>
      </c>
      <c r="F39">
        <v>0.32</v>
      </c>
      <c r="G39">
        <v>0.25</v>
      </c>
      <c r="H39">
        <v>-142.80000000000001</v>
      </c>
      <c r="I39">
        <v>122.8</v>
      </c>
      <c r="J39">
        <v>11.02</v>
      </c>
      <c r="K39">
        <v>756</v>
      </c>
      <c r="L39">
        <v>332.49</v>
      </c>
      <c r="M39">
        <v>0.32669999999999999</v>
      </c>
      <c r="N39">
        <v>11.8</v>
      </c>
      <c r="O39">
        <v>93</v>
      </c>
      <c r="AG39" s="1">
        <v>42599</v>
      </c>
      <c r="AH39" s="2">
        <v>0.45741898148148147</v>
      </c>
      <c r="AI39">
        <v>19.79</v>
      </c>
      <c r="AJ39">
        <v>9.99</v>
      </c>
      <c r="AK39">
        <v>626</v>
      </c>
      <c r="AL39">
        <v>0.32</v>
      </c>
      <c r="AM39">
        <v>0.37</v>
      </c>
      <c r="AN39">
        <v>-154.6</v>
      </c>
      <c r="AO39">
        <v>141.9</v>
      </c>
      <c r="AP39">
        <v>12.95</v>
      </c>
      <c r="AQ39">
        <v>761</v>
      </c>
      <c r="AR39">
        <v>342.9</v>
      </c>
      <c r="AS39">
        <v>0.3327</v>
      </c>
      <c r="AT39">
        <v>11.3</v>
      </c>
      <c r="AU39">
        <v>77</v>
      </c>
      <c r="AW39" s="1">
        <v>42606</v>
      </c>
      <c r="AX39" s="2">
        <v>0.46318287037037037</v>
      </c>
      <c r="AY39">
        <v>21.67</v>
      </c>
      <c r="AZ39">
        <v>9.7899999999999991</v>
      </c>
      <c r="BA39">
        <v>620</v>
      </c>
      <c r="BB39">
        <v>0.32</v>
      </c>
      <c r="BC39">
        <v>0.35</v>
      </c>
      <c r="BD39">
        <v>-140.9</v>
      </c>
      <c r="BE39">
        <v>149.1</v>
      </c>
      <c r="BF39">
        <v>13.18</v>
      </c>
      <c r="BG39">
        <v>765</v>
      </c>
      <c r="BH39">
        <v>390.36</v>
      </c>
      <c r="BI39">
        <v>0.37040000000000001</v>
      </c>
      <c r="BJ39">
        <v>11.8</v>
      </c>
      <c r="BK39">
        <v>95</v>
      </c>
      <c r="BM39" t="s">
        <v>202</v>
      </c>
      <c r="BN39" s="2">
        <v>0.45695601851851847</v>
      </c>
      <c r="BO39">
        <v>21.25</v>
      </c>
      <c r="BP39">
        <v>9.56</v>
      </c>
      <c r="BQ39">
        <v>643</v>
      </c>
      <c r="BR39">
        <v>0.33</v>
      </c>
      <c r="BS39">
        <v>0.63</v>
      </c>
      <c r="BT39">
        <v>-131.4</v>
      </c>
      <c r="BU39">
        <v>114.8</v>
      </c>
      <c r="BV39">
        <v>10.220000000000001</v>
      </c>
      <c r="BW39">
        <v>764</v>
      </c>
      <c r="BX39">
        <v>578.42999999999995</v>
      </c>
      <c r="BY39">
        <v>0.55420000000000003</v>
      </c>
      <c r="BZ39">
        <v>11.5</v>
      </c>
      <c r="CA39">
        <v>86</v>
      </c>
    </row>
    <row r="40" spans="1:79" x14ac:dyDescent="0.25">
      <c r="A40" s="1">
        <v>42585</v>
      </c>
      <c r="B40" s="2">
        <v>0.47726851851851854</v>
      </c>
      <c r="C40">
        <v>20.3</v>
      </c>
      <c r="D40">
        <v>9.57</v>
      </c>
      <c r="E40">
        <v>628</v>
      </c>
      <c r="F40">
        <v>0.32</v>
      </c>
      <c r="G40">
        <v>0.12</v>
      </c>
      <c r="H40">
        <v>-143.19999999999999</v>
      </c>
      <c r="I40">
        <v>122.6</v>
      </c>
      <c r="J40">
        <v>11</v>
      </c>
      <c r="K40">
        <v>756</v>
      </c>
      <c r="L40">
        <v>350.29</v>
      </c>
      <c r="M40">
        <v>0.34260000000000002</v>
      </c>
      <c r="N40">
        <v>11.8</v>
      </c>
      <c r="O40">
        <v>93</v>
      </c>
      <c r="AG40" s="1">
        <v>42599</v>
      </c>
      <c r="AH40" s="2">
        <v>0.45756944444444447</v>
      </c>
      <c r="AI40">
        <v>19.79</v>
      </c>
      <c r="AJ40">
        <v>10.02</v>
      </c>
      <c r="AK40">
        <v>626</v>
      </c>
      <c r="AL40">
        <v>0.32</v>
      </c>
      <c r="AM40">
        <v>0.31</v>
      </c>
      <c r="AN40">
        <v>-155.80000000000001</v>
      </c>
      <c r="AO40">
        <v>142</v>
      </c>
      <c r="AP40">
        <v>12.96</v>
      </c>
      <c r="AQ40">
        <v>761</v>
      </c>
      <c r="AR40">
        <v>349.25</v>
      </c>
      <c r="AS40">
        <v>0.3392</v>
      </c>
      <c r="AT40">
        <v>11.3</v>
      </c>
      <c r="AU40">
        <v>77</v>
      </c>
      <c r="AW40" s="1">
        <v>42606</v>
      </c>
      <c r="AX40" s="2">
        <v>0.46335648148148145</v>
      </c>
      <c r="AY40">
        <v>21.74</v>
      </c>
      <c r="AZ40">
        <v>9.82</v>
      </c>
      <c r="BA40">
        <v>620</v>
      </c>
      <c r="BB40">
        <v>0.32</v>
      </c>
      <c r="BC40">
        <v>0.24</v>
      </c>
      <c r="BD40">
        <v>-142.4</v>
      </c>
      <c r="BE40">
        <v>156.4</v>
      </c>
      <c r="BF40">
        <v>13.82</v>
      </c>
      <c r="BG40">
        <v>765</v>
      </c>
      <c r="BH40">
        <v>354.97</v>
      </c>
      <c r="BI40">
        <v>0.3407</v>
      </c>
      <c r="BJ40">
        <v>11.9</v>
      </c>
      <c r="BK40">
        <v>95</v>
      </c>
      <c r="BM40" t="s">
        <v>202</v>
      </c>
      <c r="BN40" s="2">
        <v>0.45709490740740738</v>
      </c>
      <c r="BO40">
        <v>21.26</v>
      </c>
      <c r="BP40">
        <v>9.56</v>
      </c>
      <c r="BQ40">
        <v>643</v>
      </c>
      <c r="BR40">
        <v>0.33</v>
      </c>
      <c r="BS40">
        <v>0.54</v>
      </c>
      <c r="BT40">
        <v>-131.1</v>
      </c>
      <c r="BU40">
        <v>114.6</v>
      </c>
      <c r="BV40">
        <v>10.199999999999999</v>
      </c>
      <c r="BW40">
        <v>764</v>
      </c>
      <c r="BX40">
        <v>593.52</v>
      </c>
      <c r="BY40">
        <v>0.57630000000000003</v>
      </c>
      <c r="BZ40">
        <v>11.5</v>
      </c>
      <c r="CA40">
        <v>86</v>
      </c>
    </row>
    <row r="41" spans="1:79" x14ac:dyDescent="0.25">
      <c r="A41" s="1">
        <v>42585</v>
      </c>
      <c r="B41" s="2">
        <v>0.47746527777777775</v>
      </c>
      <c r="C41">
        <v>20.29</v>
      </c>
      <c r="D41">
        <v>9.59</v>
      </c>
      <c r="E41">
        <v>628</v>
      </c>
      <c r="F41">
        <v>0.32</v>
      </c>
      <c r="G41">
        <v>0.02</v>
      </c>
      <c r="H41">
        <v>-143.80000000000001</v>
      </c>
      <c r="I41">
        <v>122.2</v>
      </c>
      <c r="J41">
        <v>10.97</v>
      </c>
      <c r="K41">
        <v>756</v>
      </c>
      <c r="L41">
        <v>353.93</v>
      </c>
      <c r="M41">
        <v>0.34179999999999999</v>
      </c>
      <c r="N41">
        <v>11.8</v>
      </c>
      <c r="O41">
        <v>93</v>
      </c>
      <c r="AG41" s="1">
        <v>42599</v>
      </c>
      <c r="AH41" s="2">
        <v>0.45776620370370374</v>
      </c>
      <c r="AI41">
        <v>19.809999999999999</v>
      </c>
      <c r="AJ41">
        <v>10.039999999999999</v>
      </c>
      <c r="AK41">
        <v>626</v>
      </c>
      <c r="AL41">
        <v>0.32</v>
      </c>
      <c r="AM41">
        <v>0.21</v>
      </c>
      <c r="AN41">
        <v>-156.80000000000001</v>
      </c>
      <c r="AO41">
        <v>142.5</v>
      </c>
      <c r="AP41">
        <v>13</v>
      </c>
      <c r="AQ41">
        <v>761</v>
      </c>
      <c r="AR41">
        <v>331.55</v>
      </c>
      <c r="AS41">
        <v>0.3196</v>
      </c>
      <c r="AT41">
        <v>11.2</v>
      </c>
      <c r="AU41">
        <v>77</v>
      </c>
      <c r="AW41" s="1">
        <v>42606</v>
      </c>
      <c r="AX41" s="2">
        <v>0.46358796296296295</v>
      </c>
      <c r="AY41">
        <v>21.74</v>
      </c>
      <c r="AZ41">
        <v>9.84</v>
      </c>
      <c r="BA41">
        <v>620</v>
      </c>
      <c r="BB41">
        <v>0.32</v>
      </c>
      <c r="BC41">
        <v>0.15</v>
      </c>
      <c r="BD41">
        <v>-143.80000000000001</v>
      </c>
      <c r="BE41">
        <v>159.9</v>
      </c>
      <c r="BF41">
        <v>14.12</v>
      </c>
      <c r="BG41">
        <v>765</v>
      </c>
      <c r="BH41">
        <v>325.10000000000002</v>
      </c>
      <c r="BI41">
        <v>0.31780000000000003</v>
      </c>
      <c r="BJ41">
        <v>11.9</v>
      </c>
      <c r="BK41">
        <v>97</v>
      </c>
      <c r="BM41" t="s">
        <v>202</v>
      </c>
      <c r="BN41" s="2">
        <v>0.45730324074074075</v>
      </c>
      <c r="BO41">
        <v>21.28</v>
      </c>
      <c r="BP41">
        <v>9.57</v>
      </c>
      <c r="BQ41">
        <v>643</v>
      </c>
      <c r="BR41">
        <v>0.33</v>
      </c>
      <c r="BS41">
        <v>0.44</v>
      </c>
      <c r="BT41">
        <v>-131.6</v>
      </c>
      <c r="BU41">
        <v>114.3</v>
      </c>
      <c r="BV41">
        <v>10.16</v>
      </c>
      <c r="BW41">
        <v>764</v>
      </c>
      <c r="BX41">
        <v>601.75</v>
      </c>
      <c r="BY41">
        <v>0.58499999999999996</v>
      </c>
      <c r="BZ41">
        <v>11.5</v>
      </c>
      <c r="CA41">
        <v>86</v>
      </c>
    </row>
    <row r="42" spans="1:79" x14ac:dyDescent="0.25">
      <c r="AG42" s="1">
        <v>42599</v>
      </c>
      <c r="AH42" s="2">
        <v>0.45790509259259254</v>
      </c>
      <c r="AI42">
        <v>19.79</v>
      </c>
      <c r="AJ42">
        <v>10.039999999999999</v>
      </c>
      <c r="AK42">
        <v>626</v>
      </c>
      <c r="AL42">
        <v>0.32</v>
      </c>
      <c r="AM42">
        <v>0.14000000000000001</v>
      </c>
      <c r="AN42">
        <v>-157.19999999999999</v>
      </c>
      <c r="AO42">
        <v>141.9</v>
      </c>
      <c r="AP42">
        <v>12.94</v>
      </c>
      <c r="AQ42">
        <v>761</v>
      </c>
      <c r="AR42">
        <v>356.01</v>
      </c>
      <c r="AS42">
        <v>0.3488</v>
      </c>
      <c r="AT42">
        <v>11.2</v>
      </c>
      <c r="AU42">
        <v>77</v>
      </c>
      <c r="AW42" s="1">
        <v>42606</v>
      </c>
      <c r="AX42" s="2">
        <v>0.46376157407407409</v>
      </c>
      <c r="AY42">
        <v>21.75</v>
      </c>
      <c r="AZ42">
        <v>9.86</v>
      </c>
      <c r="BA42">
        <v>620</v>
      </c>
      <c r="BB42">
        <v>0.32</v>
      </c>
      <c r="BC42">
        <v>0.05</v>
      </c>
      <c r="BD42">
        <v>-144.4</v>
      </c>
      <c r="BE42">
        <v>160.1</v>
      </c>
      <c r="BF42">
        <v>14.14</v>
      </c>
      <c r="BG42">
        <v>765</v>
      </c>
      <c r="BH42">
        <v>322.70999999999998</v>
      </c>
      <c r="BI42">
        <v>0.31169999999999998</v>
      </c>
      <c r="BJ42">
        <v>11.9</v>
      </c>
      <c r="BK42">
        <v>95</v>
      </c>
      <c r="BM42" t="s">
        <v>202</v>
      </c>
      <c r="BN42" s="2">
        <v>0.45753472222222219</v>
      </c>
      <c r="BO42">
        <v>21.4</v>
      </c>
      <c r="BP42">
        <v>9.6300000000000008</v>
      </c>
      <c r="BQ42">
        <v>643</v>
      </c>
      <c r="BR42">
        <v>0.33</v>
      </c>
      <c r="BS42">
        <v>0.34</v>
      </c>
      <c r="BT42">
        <v>-134.80000000000001</v>
      </c>
      <c r="BU42">
        <v>118.1</v>
      </c>
      <c r="BV42">
        <v>10.48</v>
      </c>
      <c r="BW42">
        <v>764</v>
      </c>
      <c r="BX42">
        <v>565.63</v>
      </c>
      <c r="BY42">
        <v>0.56489999999999996</v>
      </c>
      <c r="BZ42">
        <v>11.5</v>
      </c>
      <c r="CA42">
        <v>86</v>
      </c>
    </row>
    <row r="43" spans="1:79" x14ac:dyDescent="0.25">
      <c r="E43">
        <f>AVERAGE(E14:E41)</f>
        <v>628</v>
      </c>
      <c r="M43">
        <f>AVERAGE(M14:M41)</f>
        <v>0.3417708333333333</v>
      </c>
      <c r="AG43" s="1">
        <v>42599</v>
      </c>
      <c r="AH43" s="2">
        <v>0.45802083333333332</v>
      </c>
      <c r="AI43">
        <v>19.8</v>
      </c>
      <c r="AJ43">
        <v>10.06</v>
      </c>
      <c r="AK43">
        <v>626</v>
      </c>
      <c r="AL43">
        <v>0.32</v>
      </c>
      <c r="AM43">
        <v>0.08</v>
      </c>
      <c r="AN43">
        <v>-157.9</v>
      </c>
      <c r="AO43">
        <v>141.5</v>
      </c>
      <c r="AP43">
        <v>12.91</v>
      </c>
      <c r="AQ43">
        <v>761</v>
      </c>
      <c r="AR43">
        <v>369.65</v>
      </c>
      <c r="AS43">
        <v>0.35639999999999999</v>
      </c>
      <c r="AT43">
        <v>11.2</v>
      </c>
      <c r="AU43">
        <v>77</v>
      </c>
      <c r="AW43" s="1">
        <v>42606</v>
      </c>
      <c r="AX43" s="2">
        <v>0.46399305555555559</v>
      </c>
      <c r="AY43">
        <v>21.76</v>
      </c>
      <c r="AZ43">
        <v>9.8699999999999992</v>
      </c>
      <c r="BA43">
        <v>620</v>
      </c>
      <c r="BB43">
        <v>0.32</v>
      </c>
      <c r="BC43">
        <v>-0.02</v>
      </c>
      <c r="BD43">
        <v>-145.4</v>
      </c>
      <c r="BE43">
        <v>161</v>
      </c>
      <c r="BF43">
        <v>14.22</v>
      </c>
      <c r="BG43">
        <v>765</v>
      </c>
      <c r="BH43">
        <v>298.38</v>
      </c>
      <c r="BI43">
        <v>0.29920000000000002</v>
      </c>
      <c r="BJ43">
        <v>11.8</v>
      </c>
      <c r="BK43">
        <v>95</v>
      </c>
      <c r="BM43" t="s">
        <v>202</v>
      </c>
      <c r="BN43" s="2">
        <v>0.45780092592592592</v>
      </c>
      <c r="BO43">
        <v>21.88</v>
      </c>
      <c r="BP43">
        <v>9.77</v>
      </c>
      <c r="BQ43">
        <v>641</v>
      </c>
      <c r="BR43">
        <v>0.33</v>
      </c>
      <c r="BS43">
        <v>0.25</v>
      </c>
      <c r="BT43">
        <v>-142</v>
      </c>
      <c r="BU43">
        <v>126.1</v>
      </c>
      <c r="BV43">
        <v>11.09</v>
      </c>
      <c r="BW43">
        <v>764</v>
      </c>
      <c r="BX43">
        <v>580.29999999999995</v>
      </c>
      <c r="BY43">
        <v>0.57820000000000005</v>
      </c>
      <c r="BZ43">
        <v>11.5</v>
      </c>
      <c r="CA43">
        <v>86</v>
      </c>
    </row>
    <row r="44" spans="1:79" x14ac:dyDescent="0.25">
      <c r="AG44" s="1">
        <v>42599</v>
      </c>
      <c r="AH44" s="2">
        <v>0.45825231481481482</v>
      </c>
      <c r="AI44">
        <v>19.82</v>
      </c>
      <c r="AJ44">
        <v>10.07</v>
      </c>
      <c r="AK44">
        <v>626</v>
      </c>
      <c r="AL44">
        <v>0.32</v>
      </c>
      <c r="AM44">
        <v>0.03</v>
      </c>
      <c r="AN44">
        <v>-158.5</v>
      </c>
      <c r="AO44">
        <v>141.80000000000001</v>
      </c>
      <c r="AP44">
        <v>12.93</v>
      </c>
      <c r="AQ44">
        <v>761</v>
      </c>
      <c r="AR44">
        <v>339.88</v>
      </c>
      <c r="AS44">
        <v>0.32669999999999999</v>
      </c>
      <c r="AT44">
        <v>11.2</v>
      </c>
      <c r="AU44">
        <v>77</v>
      </c>
      <c r="BM44" t="s">
        <v>202</v>
      </c>
      <c r="BN44" s="2">
        <v>0.45827546296296301</v>
      </c>
      <c r="BO44">
        <v>22</v>
      </c>
      <c r="BP44">
        <v>9.9499999999999993</v>
      </c>
      <c r="BQ44">
        <v>643</v>
      </c>
      <c r="BR44">
        <v>0.33</v>
      </c>
      <c r="BS44">
        <v>0.17</v>
      </c>
      <c r="BT44">
        <v>-151.19999999999999</v>
      </c>
      <c r="BU44">
        <v>159.69999999999999</v>
      </c>
      <c r="BV44">
        <v>14.01</v>
      </c>
      <c r="BW44">
        <v>764</v>
      </c>
      <c r="BX44">
        <v>474.66</v>
      </c>
      <c r="BY44">
        <v>0.46179999999999999</v>
      </c>
      <c r="BZ44">
        <v>11.5</v>
      </c>
      <c r="CA44">
        <v>86</v>
      </c>
    </row>
    <row r="45" spans="1:79" x14ac:dyDescent="0.25">
      <c r="AY45">
        <f>AVERAGE(AY14:AY43)</f>
        <v>21.125999999999998</v>
      </c>
      <c r="AZ45">
        <f t="shared" ref="AZ45:BB45" si="1">AVERAGE(AZ14:AZ43)</f>
        <v>9.5006666666666639</v>
      </c>
      <c r="BA45">
        <f t="shared" si="1"/>
        <v>621.4</v>
      </c>
      <c r="BB45">
        <f t="shared" si="1"/>
        <v>0.32000000000000012</v>
      </c>
      <c r="BM45" t="s">
        <v>202</v>
      </c>
      <c r="BN45" s="2">
        <v>0.45851851851851855</v>
      </c>
      <c r="BO45">
        <v>21.98</v>
      </c>
      <c r="BP45">
        <v>9.94</v>
      </c>
      <c r="BQ45">
        <v>643</v>
      </c>
      <c r="BR45">
        <v>0.33</v>
      </c>
      <c r="BS45">
        <v>0.17</v>
      </c>
      <c r="BT45">
        <v>-150.80000000000001</v>
      </c>
      <c r="BU45">
        <v>160.5</v>
      </c>
      <c r="BV45">
        <v>14.09</v>
      </c>
      <c r="BW45">
        <v>764</v>
      </c>
      <c r="BX45">
        <v>527.95000000000005</v>
      </c>
      <c r="BY45">
        <v>0.52990000000000004</v>
      </c>
      <c r="BZ45">
        <v>11.5</v>
      </c>
      <c r="CA45">
        <v>86</v>
      </c>
    </row>
    <row r="46" spans="1:79" x14ac:dyDescent="0.25">
      <c r="AI46">
        <f>AVERAGE(AI14:AI44)</f>
        <v>19.773870967741921</v>
      </c>
      <c r="AJ46">
        <f t="shared" ref="AJ46:AL46" si="2">AVERAGE(AJ14:AJ44)</f>
        <v>9.8938709677419343</v>
      </c>
      <c r="AK46">
        <f t="shared" si="2"/>
        <v>625.67741935483866</v>
      </c>
      <c r="AL46">
        <f t="shared" si="2"/>
        <v>0.32000000000000012</v>
      </c>
      <c r="BM46" t="s">
        <v>202</v>
      </c>
      <c r="BN46" s="2">
        <v>0.45878472222222227</v>
      </c>
      <c r="BO46">
        <v>21.96</v>
      </c>
      <c r="BP46">
        <v>9.91</v>
      </c>
      <c r="BQ46">
        <v>643</v>
      </c>
      <c r="BR46">
        <v>0.33</v>
      </c>
      <c r="BS46">
        <v>0.16</v>
      </c>
      <c r="BT46">
        <v>-149.4</v>
      </c>
      <c r="BU46">
        <v>158.80000000000001</v>
      </c>
      <c r="BV46">
        <v>13.94</v>
      </c>
      <c r="BW46">
        <v>764</v>
      </c>
      <c r="BX46">
        <v>535.86</v>
      </c>
      <c r="BY46">
        <v>0.53749999999999998</v>
      </c>
      <c r="BZ46">
        <v>11.5</v>
      </c>
      <c r="CA46">
        <v>84</v>
      </c>
    </row>
    <row r="47" spans="1:79" x14ac:dyDescent="0.25">
      <c r="BM47" t="s">
        <v>202</v>
      </c>
      <c r="BN47" s="2">
        <v>0.45893518518518522</v>
      </c>
      <c r="BO47">
        <v>21.96</v>
      </c>
      <c r="BP47">
        <v>9.94</v>
      </c>
      <c r="BQ47">
        <v>642</v>
      </c>
      <c r="BR47">
        <v>0.33</v>
      </c>
      <c r="BS47">
        <v>0.1</v>
      </c>
      <c r="BT47">
        <v>-150.6</v>
      </c>
      <c r="BU47">
        <v>155.30000000000001</v>
      </c>
      <c r="BV47">
        <v>13.64</v>
      </c>
      <c r="BW47">
        <v>764</v>
      </c>
      <c r="BX47">
        <v>541.16999999999996</v>
      </c>
      <c r="BY47">
        <v>0.50849999999999995</v>
      </c>
      <c r="BZ47">
        <v>11.4</v>
      </c>
      <c r="CA47">
        <v>84</v>
      </c>
    </row>
    <row r="48" spans="1:79" x14ac:dyDescent="0.25">
      <c r="BM48" t="s">
        <v>202</v>
      </c>
      <c r="BN48" s="2">
        <v>0.45906249999999998</v>
      </c>
      <c r="BO48">
        <v>21.9</v>
      </c>
      <c r="BP48">
        <v>9.94</v>
      </c>
      <c r="BQ48">
        <v>643</v>
      </c>
      <c r="BR48">
        <v>0.33</v>
      </c>
      <c r="BS48">
        <v>0.05</v>
      </c>
      <c r="BT48">
        <v>-150.6</v>
      </c>
      <c r="BU48">
        <v>155.6</v>
      </c>
      <c r="BV48">
        <v>13.68</v>
      </c>
      <c r="BW48">
        <v>764</v>
      </c>
      <c r="BX48">
        <v>472.06</v>
      </c>
      <c r="BY48">
        <v>0.4456</v>
      </c>
      <c r="BZ48">
        <v>11.4</v>
      </c>
      <c r="CA48">
        <v>86</v>
      </c>
    </row>
    <row r="49" spans="65:79" x14ac:dyDescent="0.25">
      <c r="BM49" t="s">
        <v>202</v>
      </c>
      <c r="BN49" s="2">
        <v>0.45925925925925926</v>
      </c>
      <c r="BO49">
        <v>21.92</v>
      </c>
      <c r="BP49">
        <v>9.9700000000000006</v>
      </c>
      <c r="BQ49">
        <v>643</v>
      </c>
      <c r="BR49">
        <v>0.33</v>
      </c>
      <c r="BS49">
        <v>0</v>
      </c>
      <c r="BT49">
        <v>-152.30000000000001</v>
      </c>
      <c r="BU49">
        <v>158.19999999999999</v>
      </c>
      <c r="BV49">
        <v>13.9</v>
      </c>
      <c r="BW49">
        <v>764</v>
      </c>
      <c r="BX49">
        <v>368.19</v>
      </c>
      <c r="BY49">
        <v>0.3518</v>
      </c>
      <c r="BZ49">
        <v>11.5</v>
      </c>
      <c r="CA49">
        <v>84</v>
      </c>
    </row>
    <row r="51" spans="65:79" x14ac:dyDescent="0.25">
      <c r="BO51">
        <f t="shared" ref="BO51:BP51" si="3">AVERAGE(BO14:BO49)</f>
        <v>21.467499999999998</v>
      </c>
      <c r="BP51">
        <f t="shared" si="3"/>
        <v>9.6616666666666671</v>
      </c>
      <c r="BQ51">
        <f>AVERAGE(BQ14:BQ49)</f>
        <v>642.97222222222217</v>
      </c>
      <c r="BR51">
        <f>AVERAGE(BR14:BR49)</f>
        <v>0.33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48"/>
  <sheetViews>
    <sheetView workbookViewId="0">
      <selection activeCell="C1" sqref="C1:K7"/>
    </sheetView>
  </sheetViews>
  <sheetFormatPr defaultRowHeight="15" x14ac:dyDescent="0.25"/>
  <cols>
    <col min="1" max="1" width="34.125" bestFit="1" customWidth="1"/>
    <col min="2" max="2" width="10.125" bestFit="1" customWidth="1"/>
    <col min="3" max="4" width="6" bestFit="1" customWidth="1"/>
    <col min="5" max="5" width="7.75" bestFit="1" customWidth="1"/>
    <col min="6" max="6" width="6.625" bestFit="1" customWidth="1"/>
    <col min="7" max="7" width="7.25" bestFit="1" customWidth="1"/>
    <col min="8" max="8" width="8" bestFit="1" customWidth="1"/>
    <col min="9" max="10" width="6.125" bestFit="1" customWidth="1"/>
    <col min="11" max="11" width="6.75" bestFit="1" customWidth="1"/>
    <col min="12" max="12" width="8" bestFit="1" customWidth="1"/>
    <col min="13" max="13" width="7" bestFit="1" customWidth="1"/>
    <col min="14" max="14" width="5.625" bestFit="1" customWidth="1"/>
    <col min="15" max="15" width="6" bestFit="1" customWidth="1"/>
    <col min="17" max="17" width="34.375" bestFit="1" customWidth="1"/>
    <col min="18" max="18" width="10.125" bestFit="1" customWidth="1"/>
    <col min="19" max="20" width="6" bestFit="1" customWidth="1"/>
    <col min="21" max="21" width="7.75" bestFit="1" customWidth="1"/>
    <col min="22" max="22" width="5" bestFit="1" customWidth="1"/>
    <col min="23" max="23" width="7.25" bestFit="1" customWidth="1"/>
    <col min="24" max="24" width="8" bestFit="1" customWidth="1"/>
    <col min="25" max="26" width="6.125" bestFit="1" customWidth="1"/>
    <col min="27" max="27" width="6.75" bestFit="1" customWidth="1"/>
    <col min="28" max="28" width="8" bestFit="1" customWidth="1"/>
    <col min="29" max="29" width="7" bestFit="1" customWidth="1"/>
    <col min="30" max="30" width="5.625" bestFit="1" customWidth="1"/>
    <col min="31" max="31" width="6" bestFit="1" customWidth="1"/>
    <col min="33" max="33" width="34.375" bestFit="1" customWidth="1"/>
    <col min="34" max="34" width="10.125" bestFit="1" customWidth="1"/>
    <col min="35" max="35" width="6" customWidth="1"/>
    <col min="36" max="36" width="5.625" customWidth="1"/>
    <col min="37" max="37" width="7.75" customWidth="1"/>
    <col min="38" max="38" width="5" customWidth="1"/>
    <col min="39" max="39" width="7.25" customWidth="1"/>
    <col min="40" max="40" width="8" customWidth="1"/>
    <col min="41" max="42" width="6.125" customWidth="1"/>
    <col min="43" max="43" width="6.75" customWidth="1"/>
    <col min="44" max="44" width="8" customWidth="1"/>
    <col min="45" max="45" width="7" customWidth="1"/>
    <col min="46" max="46" width="5.625" customWidth="1"/>
    <col min="47" max="47" width="6" customWidth="1"/>
    <col min="49" max="49" width="34.375" bestFit="1" customWidth="1"/>
    <col min="50" max="50" width="10.125" bestFit="1" customWidth="1"/>
    <col min="51" max="51" width="6" customWidth="1"/>
    <col min="52" max="52" width="5.625" customWidth="1"/>
    <col min="53" max="53" width="7.75" customWidth="1"/>
    <col min="54" max="54" width="5" customWidth="1"/>
    <col min="55" max="55" width="7.25" customWidth="1"/>
    <col min="56" max="56" width="8" customWidth="1"/>
    <col min="57" max="58" width="6.125" customWidth="1"/>
    <col min="59" max="59" width="6.75" customWidth="1"/>
    <col min="60" max="60" width="8" customWidth="1"/>
    <col min="61" max="61" width="7" customWidth="1"/>
    <col min="62" max="62" width="5.625" customWidth="1"/>
    <col min="63" max="63" width="6" customWidth="1"/>
  </cols>
  <sheetData>
    <row r="1" spans="1:63" x14ac:dyDescent="0.25">
      <c r="A1" t="s">
        <v>0</v>
      </c>
      <c r="C1" t="s">
        <v>66</v>
      </c>
      <c r="F1" t="s">
        <v>122</v>
      </c>
      <c r="G1">
        <v>10.164</v>
      </c>
      <c r="I1" t="s">
        <v>123</v>
      </c>
      <c r="Q1" t="s">
        <v>0</v>
      </c>
      <c r="S1" t="s">
        <v>66</v>
      </c>
      <c r="V1" t="s">
        <v>122</v>
      </c>
      <c r="W1">
        <v>10.321</v>
      </c>
      <c r="Y1" t="s">
        <v>123</v>
      </c>
      <c r="AG1" t="s">
        <v>0</v>
      </c>
      <c r="AI1" t="s">
        <v>66</v>
      </c>
      <c r="AL1" t="s">
        <v>122</v>
      </c>
      <c r="AM1">
        <v>9.7129999999999992</v>
      </c>
      <c r="AO1" t="s">
        <v>123</v>
      </c>
      <c r="AW1" t="s">
        <v>0</v>
      </c>
      <c r="AY1" t="s">
        <v>66</v>
      </c>
      <c r="BB1" t="s">
        <v>122</v>
      </c>
      <c r="BC1">
        <v>9.5909999999999993</v>
      </c>
      <c r="BE1" t="s">
        <v>123</v>
      </c>
    </row>
    <row r="2" spans="1:63" x14ac:dyDescent="0.25">
      <c r="A2" t="s">
        <v>1</v>
      </c>
      <c r="F2" t="s">
        <v>58</v>
      </c>
      <c r="G2">
        <v>22</v>
      </c>
      <c r="J2" t="s">
        <v>124</v>
      </c>
      <c r="K2" t="s">
        <v>125</v>
      </c>
      <c r="Q2" t="s">
        <v>1</v>
      </c>
      <c r="V2" t="s">
        <v>58</v>
      </c>
      <c r="W2">
        <v>24.1</v>
      </c>
      <c r="Z2" t="s">
        <v>124</v>
      </c>
      <c r="AA2" t="s">
        <v>125</v>
      </c>
      <c r="AG2" t="s">
        <v>1</v>
      </c>
      <c r="AL2" t="s">
        <v>58</v>
      </c>
      <c r="AM2">
        <v>19.399999999999999</v>
      </c>
      <c r="AP2" t="s">
        <v>124</v>
      </c>
      <c r="AQ2" t="s">
        <v>125</v>
      </c>
      <c r="AR2" t="s">
        <v>227</v>
      </c>
      <c r="AW2" t="s">
        <v>1</v>
      </c>
      <c r="BB2" t="s">
        <v>58</v>
      </c>
      <c r="BC2">
        <v>19.5</v>
      </c>
      <c r="BF2" t="s">
        <v>124</v>
      </c>
      <c r="BG2" t="s">
        <v>125</v>
      </c>
    </row>
    <row r="3" spans="1:63" x14ac:dyDescent="0.25">
      <c r="A3" t="s">
        <v>204</v>
      </c>
      <c r="I3" t="s">
        <v>12</v>
      </c>
      <c r="J3">
        <v>7.08</v>
      </c>
      <c r="K3">
        <v>7.085</v>
      </c>
      <c r="Q3" t="s">
        <v>215</v>
      </c>
      <c r="Y3" t="s">
        <v>12</v>
      </c>
      <c r="Z3">
        <v>7.03</v>
      </c>
      <c r="AA3">
        <v>7.0750000000000002</v>
      </c>
      <c r="AG3" t="s">
        <v>221</v>
      </c>
      <c r="AO3" t="s">
        <v>12</v>
      </c>
      <c r="AP3">
        <v>7.17</v>
      </c>
      <c r="AQ3">
        <v>7.0369999999999999</v>
      </c>
      <c r="AR3">
        <v>7.0910000000000002</v>
      </c>
      <c r="AW3" t="s">
        <v>228</v>
      </c>
      <c r="BE3" t="s">
        <v>12</v>
      </c>
      <c r="BF3">
        <v>6.97</v>
      </c>
      <c r="BG3">
        <v>7.0259999999999998</v>
      </c>
    </row>
    <row r="4" spans="1:63" x14ac:dyDescent="0.25">
      <c r="A4" t="s">
        <v>205</v>
      </c>
      <c r="I4" t="s">
        <v>12</v>
      </c>
      <c r="J4">
        <v>10.130000000000001</v>
      </c>
      <c r="K4">
        <v>10.157</v>
      </c>
      <c r="Q4" t="s">
        <v>216</v>
      </c>
      <c r="Y4" t="s">
        <v>12</v>
      </c>
      <c r="Z4">
        <v>10.16</v>
      </c>
      <c r="AA4">
        <v>10.27</v>
      </c>
      <c r="AG4" t="s">
        <v>222</v>
      </c>
      <c r="AO4" t="s">
        <v>12</v>
      </c>
      <c r="AP4">
        <v>10.52</v>
      </c>
      <c r="AQ4">
        <v>10.013</v>
      </c>
      <c r="AR4">
        <v>9.8450000000000006</v>
      </c>
      <c r="AW4" t="s">
        <v>229</v>
      </c>
      <c r="BE4" t="s">
        <v>12</v>
      </c>
      <c r="BF4">
        <v>9.9499999999999993</v>
      </c>
      <c r="BG4">
        <v>9.9879999999999995</v>
      </c>
    </row>
    <row r="5" spans="1:63" x14ac:dyDescent="0.25">
      <c r="A5" t="s">
        <v>206</v>
      </c>
      <c r="I5" t="s">
        <v>41</v>
      </c>
      <c r="J5">
        <v>94.7</v>
      </c>
      <c r="K5">
        <v>100</v>
      </c>
      <c r="Q5" t="s">
        <v>217</v>
      </c>
      <c r="Y5" t="s">
        <v>41</v>
      </c>
      <c r="Z5">
        <v>102</v>
      </c>
      <c r="AA5">
        <v>100</v>
      </c>
      <c r="AG5" t="s">
        <v>223</v>
      </c>
      <c r="AO5" t="s">
        <v>41</v>
      </c>
      <c r="AP5">
        <v>90.9</v>
      </c>
      <c r="AQ5">
        <v>100</v>
      </c>
      <c r="AW5" t="s">
        <v>230</v>
      </c>
      <c r="BE5" t="s">
        <v>41</v>
      </c>
      <c r="BF5">
        <v>105.4</v>
      </c>
      <c r="BG5">
        <v>100</v>
      </c>
    </row>
    <row r="6" spans="1:63" x14ac:dyDescent="0.25">
      <c r="A6" t="s">
        <v>207</v>
      </c>
      <c r="I6" t="s">
        <v>189</v>
      </c>
      <c r="J6">
        <v>0.02</v>
      </c>
      <c r="K6">
        <v>0</v>
      </c>
      <c r="Q6" t="s">
        <v>218</v>
      </c>
      <c r="Y6" t="s">
        <v>189</v>
      </c>
      <c r="Z6">
        <v>-0.1</v>
      </c>
      <c r="AA6">
        <v>0</v>
      </c>
      <c r="AG6" t="s">
        <v>224</v>
      </c>
      <c r="AO6" t="s">
        <v>189</v>
      </c>
      <c r="AP6">
        <v>0.08</v>
      </c>
      <c r="AQ6">
        <v>0</v>
      </c>
      <c r="AW6" t="s">
        <v>231</v>
      </c>
      <c r="BE6" t="s">
        <v>189</v>
      </c>
      <c r="BF6">
        <v>0.03</v>
      </c>
      <c r="BG6">
        <v>0</v>
      </c>
    </row>
    <row r="7" spans="1:63" x14ac:dyDescent="0.25">
      <c r="A7" t="s">
        <v>208</v>
      </c>
      <c r="I7" t="s">
        <v>210</v>
      </c>
      <c r="J7">
        <v>17</v>
      </c>
      <c r="Q7" t="s">
        <v>219</v>
      </c>
      <c r="Y7" t="s">
        <v>210</v>
      </c>
      <c r="Z7">
        <v>23</v>
      </c>
      <c r="AG7" t="s">
        <v>225</v>
      </c>
      <c r="AO7" t="s">
        <v>210</v>
      </c>
      <c r="AP7">
        <v>24</v>
      </c>
      <c r="AW7" t="s">
        <v>232</v>
      </c>
      <c r="BE7" t="s">
        <v>210</v>
      </c>
      <c r="BF7">
        <v>25</v>
      </c>
    </row>
    <row r="8" spans="1:63" x14ac:dyDescent="0.25">
      <c r="A8" t="s">
        <v>209</v>
      </c>
      <c r="Q8" t="s">
        <v>220</v>
      </c>
      <c r="AG8" t="s">
        <v>226</v>
      </c>
      <c r="AW8" t="s">
        <v>233</v>
      </c>
    </row>
    <row r="9" spans="1:63" x14ac:dyDescent="0.25">
      <c r="A9" t="s">
        <v>8</v>
      </c>
      <c r="Q9" t="s">
        <v>8</v>
      </c>
      <c r="AG9" t="s">
        <v>8</v>
      </c>
      <c r="AW9" t="s">
        <v>8</v>
      </c>
    </row>
    <row r="11" spans="1:63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74</v>
      </c>
      <c r="G11" t="s">
        <v>65</v>
      </c>
      <c r="H11" t="s">
        <v>16</v>
      </c>
      <c r="I11" t="s">
        <v>17</v>
      </c>
      <c r="J11" t="s">
        <v>17</v>
      </c>
      <c r="K11" t="s">
        <v>41</v>
      </c>
      <c r="L11" t="s">
        <v>18</v>
      </c>
      <c r="M11" t="s">
        <v>18</v>
      </c>
      <c r="N11" t="s">
        <v>19</v>
      </c>
      <c r="O11" t="s">
        <v>19</v>
      </c>
      <c r="Q11" t="s">
        <v>9</v>
      </c>
      <c r="R11" t="s">
        <v>10</v>
      </c>
      <c r="S11" t="s">
        <v>11</v>
      </c>
      <c r="T11" t="s">
        <v>12</v>
      </c>
      <c r="U11" t="s">
        <v>13</v>
      </c>
      <c r="V11" t="s">
        <v>74</v>
      </c>
      <c r="W11" t="s">
        <v>65</v>
      </c>
      <c r="X11" t="s">
        <v>16</v>
      </c>
      <c r="Y11" t="s">
        <v>17</v>
      </c>
      <c r="Z11" t="s">
        <v>17</v>
      </c>
      <c r="AA11" t="s">
        <v>41</v>
      </c>
      <c r="AB11" t="s">
        <v>18</v>
      </c>
      <c r="AC11" t="s">
        <v>18</v>
      </c>
      <c r="AD11" t="s">
        <v>19</v>
      </c>
      <c r="AE11" t="s">
        <v>19</v>
      </c>
      <c r="AG11" t="s">
        <v>9</v>
      </c>
      <c r="AH11" t="s">
        <v>10</v>
      </c>
      <c r="AI11" t="s">
        <v>11</v>
      </c>
      <c r="AJ11" t="s">
        <v>12</v>
      </c>
      <c r="AK11" t="s">
        <v>13</v>
      </c>
      <c r="AL11" t="s">
        <v>74</v>
      </c>
      <c r="AM11" t="s">
        <v>65</v>
      </c>
      <c r="AN11" t="s">
        <v>16</v>
      </c>
      <c r="AO11" t="s">
        <v>17</v>
      </c>
      <c r="AP11" t="s">
        <v>17</v>
      </c>
      <c r="AQ11" t="s">
        <v>41</v>
      </c>
      <c r="AR11" t="s">
        <v>18</v>
      </c>
      <c r="AS11" t="s">
        <v>18</v>
      </c>
      <c r="AT11" t="s">
        <v>19</v>
      </c>
      <c r="AU11" t="s">
        <v>19</v>
      </c>
      <c r="AW11" t="s">
        <v>9</v>
      </c>
      <c r="AX11" t="s">
        <v>10</v>
      </c>
      <c r="AY11" t="s">
        <v>11</v>
      </c>
      <c r="AZ11" t="s">
        <v>12</v>
      </c>
      <c r="BA11" t="s">
        <v>13</v>
      </c>
      <c r="BB11" t="s">
        <v>74</v>
      </c>
      <c r="BC11" t="s">
        <v>65</v>
      </c>
      <c r="BD11" t="s">
        <v>16</v>
      </c>
      <c r="BE11" t="s">
        <v>17</v>
      </c>
      <c r="BF11" t="s">
        <v>17</v>
      </c>
      <c r="BG11" t="s">
        <v>41</v>
      </c>
      <c r="BH11" t="s">
        <v>18</v>
      </c>
      <c r="BI11" t="s">
        <v>18</v>
      </c>
      <c r="BJ11" t="s">
        <v>19</v>
      </c>
      <c r="BK11" t="s">
        <v>19</v>
      </c>
    </row>
    <row r="12" spans="1:63" x14ac:dyDescent="0.25">
      <c r="A12" t="s">
        <v>20</v>
      </c>
      <c r="B12" t="s">
        <v>21</v>
      </c>
      <c r="C12" t="s">
        <v>42</v>
      </c>
      <c r="D12" t="s">
        <v>23</v>
      </c>
      <c r="E12" t="s">
        <v>43</v>
      </c>
      <c r="F12" t="s">
        <v>75</v>
      </c>
      <c r="G12" t="s">
        <v>25</v>
      </c>
      <c r="H12" t="s">
        <v>27</v>
      </c>
      <c r="I12" t="s">
        <v>28</v>
      </c>
      <c r="J12" t="s">
        <v>45</v>
      </c>
      <c r="K12" t="s">
        <v>46</v>
      </c>
      <c r="L12" t="s">
        <v>47</v>
      </c>
      <c r="M12" t="s">
        <v>30</v>
      </c>
      <c r="N12" t="s">
        <v>30</v>
      </c>
      <c r="O12" t="s">
        <v>48</v>
      </c>
      <c r="Q12" t="s">
        <v>20</v>
      </c>
      <c r="R12" t="s">
        <v>21</v>
      </c>
      <c r="S12" t="s">
        <v>42</v>
      </c>
      <c r="T12" t="s">
        <v>23</v>
      </c>
      <c r="U12" t="s">
        <v>43</v>
      </c>
      <c r="V12" t="s">
        <v>75</v>
      </c>
      <c r="W12" t="s">
        <v>25</v>
      </c>
      <c r="X12" t="s">
        <v>27</v>
      </c>
      <c r="Y12" t="s">
        <v>28</v>
      </c>
      <c r="Z12" t="s">
        <v>45</v>
      </c>
      <c r="AA12" t="s">
        <v>46</v>
      </c>
      <c r="AB12" t="s">
        <v>47</v>
      </c>
      <c r="AC12" t="s">
        <v>30</v>
      </c>
      <c r="AD12" t="s">
        <v>30</v>
      </c>
      <c r="AE12" t="s">
        <v>48</v>
      </c>
      <c r="AG12" t="s">
        <v>20</v>
      </c>
      <c r="AH12" t="s">
        <v>21</v>
      </c>
      <c r="AI12" t="s">
        <v>42</v>
      </c>
      <c r="AJ12" t="s">
        <v>23</v>
      </c>
      <c r="AK12" t="s">
        <v>43</v>
      </c>
      <c r="AL12" t="s">
        <v>75</v>
      </c>
      <c r="AM12" t="s">
        <v>25</v>
      </c>
      <c r="AN12" t="s">
        <v>27</v>
      </c>
      <c r="AO12" t="s">
        <v>28</v>
      </c>
      <c r="AP12" t="s">
        <v>45</v>
      </c>
      <c r="AQ12" t="s">
        <v>46</v>
      </c>
      <c r="AR12" t="s">
        <v>47</v>
      </c>
      <c r="AS12" t="s">
        <v>30</v>
      </c>
      <c r="AT12" t="s">
        <v>30</v>
      </c>
      <c r="AU12" t="s">
        <v>48</v>
      </c>
      <c r="AW12" t="s">
        <v>20</v>
      </c>
      <c r="AX12" t="s">
        <v>21</v>
      </c>
      <c r="AY12" t="s">
        <v>42</v>
      </c>
      <c r="AZ12" t="s">
        <v>23</v>
      </c>
      <c r="BA12" t="s">
        <v>43</v>
      </c>
      <c r="BB12" t="s">
        <v>75</v>
      </c>
      <c r="BC12" t="s">
        <v>25</v>
      </c>
      <c r="BD12" t="s">
        <v>27</v>
      </c>
      <c r="BE12" t="s">
        <v>28</v>
      </c>
      <c r="BF12" t="s">
        <v>45</v>
      </c>
      <c r="BG12" t="s">
        <v>46</v>
      </c>
      <c r="BH12" t="s">
        <v>47</v>
      </c>
      <c r="BI12" t="s">
        <v>30</v>
      </c>
      <c r="BJ12" t="s">
        <v>30</v>
      </c>
      <c r="BK12" t="s">
        <v>48</v>
      </c>
    </row>
    <row r="14" spans="1:63" x14ac:dyDescent="0.25">
      <c r="A14" s="1">
        <v>42620</v>
      </c>
      <c r="B14" s="2">
        <v>0.47576388888888888</v>
      </c>
      <c r="C14">
        <v>21.1</v>
      </c>
      <c r="D14">
        <v>10.130000000000001</v>
      </c>
      <c r="E14">
        <v>639</v>
      </c>
      <c r="F14">
        <v>0.33</v>
      </c>
      <c r="G14">
        <v>0.01</v>
      </c>
      <c r="H14">
        <v>-158.19999999999999</v>
      </c>
      <c r="I14">
        <v>155.80000000000001</v>
      </c>
      <c r="J14">
        <v>13.93</v>
      </c>
      <c r="K14">
        <v>765</v>
      </c>
      <c r="L14">
        <v>401.81</v>
      </c>
      <c r="M14">
        <v>0.38350000000000001</v>
      </c>
      <c r="N14">
        <v>8.1</v>
      </c>
      <c r="O14">
        <v>4</v>
      </c>
      <c r="Q14" s="1">
        <v>42627</v>
      </c>
      <c r="R14" s="2">
        <v>0.4490277777777778</v>
      </c>
      <c r="S14">
        <v>23.35</v>
      </c>
      <c r="T14">
        <v>10.18</v>
      </c>
      <c r="U14">
        <v>646</v>
      </c>
      <c r="V14">
        <v>0.33</v>
      </c>
      <c r="W14">
        <v>0</v>
      </c>
      <c r="X14">
        <v>-153.69999999999999</v>
      </c>
      <c r="Y14">
        <v>161.1</v>
      </c>
      <c r="Z14">
        <v>13.68</v>
      </c>
      <c r="AA14">
        <v>759</v>
      </c>
      <c r="AB14">
        <v>372.14</v>
      </c>
      <c r="AC14">
        <v>0.36220000000000002</v>
      </c>
      <c r="AD14">
        <v>9.3000000000000007</v>
      </c>
      <c r="AE14">
        <v>28</v>
      </c>
      <c r="AG14" s="1">
        <v>42634</v>
      </c>
      <c r="AH14" s="2">
        <v>0.42836805555555557</v>
      </c>
      <c r="AI14">
        <v>18.86</v>
      </c>
      <c r="AJ14">
        <v>9.4600000000000009</v>
      </c>
      <c r="AK14">
        <v>655</v>
      </c>
      <c r="AL14">
        <v>0.34</v>
      </c>
      <c r="AM14">
        <v>0.03</v>
      </c>
      <c r="AN14">
        <v>-143.5</v>
      </c>
      <c r="AO14">
        <v>119.8</v>
      </c>
      <c r="AP14">
        <v>11.2</v>
      </c>
      <c r="AQ14">
        <v>765</v>
      </c>
      <c r="AR14">
        <v>467.9</v>
      </c>
      <c r="AS14">
        <v>0.44969999999999999</v>
      </c>
      <c r="AT14">
        <v>9.3000000000000007</v>
      </c>
      <c r="AU14">
        <v>28</v>
      </c>
      <c r="AW14" s="1">
        <v>42641</v>
      </c>
      <c r="AX14" s="2">
        <v>0.44162037037037033</v>
      </c>
      <c r="AY14">
        <v>17.45</v>
      </c>
      <c r="AZ14">
        <v>9.3800000000000008</v>
      </c>
      <c r="BA14">
        <v>684</v>
      </c>
      <c r="BB14">
        <v>0.35</v>
      </c>
      <c r="BC14">
        <v>0.01</v>
      </c>
      <c r="BD14">
        <v>-133.1</v>
      </c>
      <c r="BE14">
        <v>112.4</v>
      </c>
      <c r="BF14">
        <v>10.83</v>
      </c>
      <c r="BG14">
        <v>766</v>
      </c>
      <c r="BH14">
        <v>307.07</v>
      </c>
      <c r="BI14">
        <v>0.30080000000000001</v>
      </c>
      <c r="BJ14">
        <v>9.4</v>
      </c>
      <c r="BK14">
        <v>29</v>
      </c>
    </row>
    <row r="15" spans="1:63" x14ac:dyDescent="0.25">
      <c r="A15" s="1">
        <v>42620</v>
      </c>
      <c r="B15" s="2">
        <v>0.47606481481481483</v>
      </c>
      <c r="C15">
        <v>21.13</v>
      </c>
      <c r="D15">
        <v>10.119999999999999</v>
      </c>
      <c r="E15">
        <v>639</v>
      </c>
      <c r="F15">
        <v>0.33</v>
      </c>
      <c r="G15">
        <v>0.11</v>
      </c>
      <c r="H15">
        <v>-157.30000000000001</v>
      </c>
      <c r="I15">
        <v>156.69999999999999</v>
      </c>
      <c r="J15">
        <v>14</v>
      </c>
      <c r="K15">
        <v>765</v>
      </c>
      <c r="L15">
        <v>411.28</v>
      </c>
      <c r="M15">
        <v>0.40150000000000002</v>
      </c>
      <c r="N15">
        <v>8.1</v>
      </c>
      <c r="O15">
        <v>2</v>
      </c>
      <c r="Q15" s="1">
        <v>42627</v>
      </c>
      <c r="R15" s="2">
        <v>0.44925925925925925</v>
      </c>
      <c r="S15">
        <v>23.34</v>
      </c>
      <c r="T15">
        <v>10.14</v>
      </c>
      <c r="U15">
        <v>646</v>
      </c>
      <c r="V15">
        <v>0.33</v>
      </c>
      <c r="W15">
        <v>0.12</v>
      </c>
      <c r="X15">
        <v>-151.6</v>
      </c>
      <c r="Y15">
        <v>161.4</v>
      </c>
      <c r="Z15">
        <v>13.71</v>
      </c>
      <c r="AA15">
        <v>759</v>
      </c>
      <c r="AB15">
        <v>410.97</v>
      </c>
      <c r="AC15">
        <v>0.39800000000000002</v>
      </c>
      <c r="AD15">
        <v>9.3000000000000007</v>
      </c>
      <c r="AE15">
        <v>28</v>
      </c>
      <c r="AG15" s="1">
        <v>42634</v>
      </c>
      <c r="AH15" s="2">
        <v>0.4287731481481481</v>
      </c>
      <c r="AI15">
        <v>18.89</v>
      </c>
      <c r="AJ15">
        <v>9.5</v>
      </c>
      <c r="AK15">
        <v>655</v>
      </c>
      <c r="AL15">
        <v>0.34</v>
      </c>
      <c r="AM15">
        <v>0.1</v>
      </c>
      <c r="AN15">
        <v>-145.6</v>
      </c>
      <c r="AO15">
        <v>122.4</v>
      </c>
      <c r="AP15">
        <v>11.44</v>
      </c>
      <c r="AQ15">
        <v>765</v>
      </c>
      <c r="AR15">
        <v>480.6</v>
      </c>
      <c r="AS15">
        <v>0.47120000000000001</v>
      </c>
      <c r="AT15">
        <v>9.3000000000000007</v>
      </c>
      <c r="AU15">
        <v>28</v>
      </c>
      <c r="AW15" s="1">
        <v>42641</v>
      </c>
      <c r="AX15" s="2">
        <v>0.44178240740740743</v>
      </c>
      <c r="AY15">
        <v>17.440000000000001</v>
      </c>
      <c r="AZ15">
        <v>9.35</v>
      </c>
      <c r="BA15">
        <v>684</v>
      </c>
      <c r="BB15">
        <v>0.35</v>
      </c>
      <c r="BC15">
        <v>0.14000000000000001</v>
      </c>
      <c r="BD15">
        <v>-131.30000000000001</v>
      </c>
      <c r="BE15">
        <v>112.4</v>
      </c>
      <c r="BF15">
        <v>10.82</v>
      </c>
      <c r="BG15">
        <v>766</v>
      </c>
      <c r="BH15">
        <v>335.6</v>
      </c>
      <c r="BI15">
        <v>0.3276</v>
      </c>
      <c r="BJ15">
        <v>9.4</v>
      </c>
      <c r="BK15">
        <v>31</v>
      </c>
    </row>
    <row r="16" spans="1:63" x14ac:dyDescent="0.25">
      <c r="A16" s="1">
        <v>42620</v>
      </c>
      <c r="B16" s="2">
        <v>0.47620370370370368</v>
      </c>
      <c r="C16">
        <v>21.11</v>
      </c>
      <c r="D16">
        <v>10.09</v>
      </c>
      <c r="E16">
        <v>639</v>
      </c>
      <c r="F16">
        <v>0.33</v>
      </c>
      <c r="G16">
        <v>0.2</v>
      </c>
      <c r="H16">
        <v>-156</v>
      </c>
      <c r="I16">
        <v>157</v>
      </c>
      <c r="J16">
        <v>14.04</v>
      </c>
      <c r="K16">
        <v>765</v>
      </c>
      <c r="L16">
        <v>438.96</v>
      </c>
      <c r="M16">
        <v>0.42570000000000002</v>
      </c>
      <c r="N16">
        <v>8.1</v>
      </c>
      <c r="O16">
        <v>2</v>
      </c>
      <c r="Q16" s="1">
        <v>42627</v>
      </c>
      <c r="R16" s="2">
        <v>0.44945601851851852</v>
      </c>
      <c r="S16">
        <v>23.32</v>
      </c>
      <c r="T16">
        <v>10.11</v>
      </c>
      <c r="U16">
        <v>646</v>
      </c>
      <c r="V16">
        <v>0.33</v>
      </c>
      <c r="W16">
        <v>0.2</v>
      </c>
      <c r="X16">
        <v>-149.80000000000001</v>
      </c>
      <c r="Y16">
        <v>160.5</v>
      </c>
      <c r="Z16">
        <v>13.64</v>
      </c>
      <c r="AA16">
        <v>759</v>
      </c>
      <c r="AB16">
        <v>428.04</v>
      </c>
      <c r="AC16">
        <v>0.41720000000000002</v>
      </c>
      <c r="AD16">
        <v>9.3000000000000007</v>
      </c>
      <c r="AE16">
        <v>28</v>
      </c>
      <c r="AG16" s="1">
        <v>42634</v>
      </c>
      <c r="AH16" s="2">
        <v>0.42895833333333333</v>
      </c>
      <c r="AI16">
        <v>18.899999999999999</v>
      </c>
      <c r="AJ16">
        <v>9.49</v>
      </c>
      <c r="AK16">
        <v>656</v>
      </c>
      <c r="AL16">
        <v>0.34</v>
      </c>
      <c r="AM16">
        <v>0.2</v>
      </c>
      <c r="AN16">
        <v>-144.80000000000001</v>
      </c>
      <c r="AO16">
        <v>122.7</v>
      </c>
      <c r="AP16">
        <v>11.46</v>
      </c>
      <c r="AQ16">
        <v>765</v>
      </c>
      <c r="AR16">
        <v>497.77</v>
      </c>
      <c r="AS16">
        <v>0.48320000000000002</v>
      </c>
      <c r="AT16">
        <v>9.3000000000000007</v>
      </c>
      <c r="AU16">
        <v>28</v>
      </c>
      <c r="AW16" s="1">
        <v>42641</v>
      </c>
      <c r="AX16" s="2">
        <v>0.44203703703703701</v>
      </c>
      <c r="AY16">
        <v>17.46</v>
      </c>
      <c r="AZ16">
        <v>9.2899999999999991</v>
      </c>
      <c r="BA16">
        <v>684</v>
      </c>
      <c r="BB16">
        <v>0.35</v>
      </c>
      <c r="BC16">
        <v>0.23</v>
      </c>
      <c r="BD16">
        <v>-127.9</v>
      </c>
      <c r="BE16">
        <v>112.5</v>
      </c>
      <c r="BF16">
        <v>10.83</v>
      </c>
      <c r="BG16">
        <v>766</v>
      </c>
      <c r="BH16">
        <v>2000000</v>
      </c>
      <c r="BI16">
        <v>0.38340000000000002</v>
      </c>
      <c r="BJ16">
        <v>9.4</v>
      </c>
      <c r="BK16">
        <v>31</v>
      </c>
    </row>
    <row r="17" spans="1:63" x14ac:dyDescent="0.25">
      <c r="A17" s="1">
        <v>42620</v>
      </c>
      <c r="B17" s="2">
        <v>0.47635416666666663</v>
      </c>
      <c r="C17">
        <v>21.07</v>
      </c>
      <c r="D17">
        <v>10.07</v>
      </c>
      <c r="E17">
        <v>638</v>
      </c>
      <c r="F17">
        <v>0.33</v>
      </c>
      <c r="G17">
        <v>0.31</v>
      </c>
      <c r="H17">
        <v>-155.1</v>
      </c>
      <c r="I17">
        <v>157.19999999999999</v>
      </c>
      <c r="J17">
        <v>14.06</v>
      </c>
      <c r="K17">
        <v>765</v>
      </c>
      <c r="L17">
        <v>445.31</v>
      </c>
      <c r="M17">
        <v>0.43919999999999998</v>
      </c>
      <c r="N17">
        <v>8.1</v>
      </c>
      <c r="O17">
        <v>2</v>
      </c>
      <c r="Q17" s="1">
        <v>42627</v>
      </c>
      <c r="R17" s="2">
        <v>0.44961805555555556</v>
      </c>
      <c r="S17">
        <v>23.29</v>
      </c>
      <c r="T17">
        <v>10.1</v>
      </c>
      <c r="U17">
        <v>646</v>
      </c>
      <c r="V17">
        <v>0.33</v>
      </c>
      <c r="W17">
        <v>0.28000000000000003</v>
      </c>
      <c r="X17">
        <v>-149.30000000000001</v>
      </c>
      <c r="Y17">
        <v>159.4</v>
      </c>
      <c r="Z17">
        <v>13.55</v>
      </c>
      <c r="AA17">
        <v>759</v>
      </c>
      <c r="AB17">
        <v>438.13</v>
      </c>
      <c r="AC17">
        <v>0.42809999999999998</v>
      </c>
      <c r="AD17">
        <v>9.3000000000000007</v>
      </c>
      <c r="AE17">
        <v>28</v>
      </c>
      <c r="AG17" s="1">
        <v>42634</v>
      </c>
      <c r="AH17" s="2">
        <v>0.4291666666666667</v>
      </c>
      <c r="AI17">
        <v>18.920000000000002</v>
      </c>
      <c r="AJ17">
        <v>9.49</v>
      </c>
      <c r="AK17">
        <v>656</v>
      </c>
      <c r="AL17">
        <v>0.34</v>
      </c>
      <c r="AM17">
        <v>0.28999999999999998</v>
      </c>
      <c r="AN17">
        <v>-144.9</v>
      </c>
      <c r="AO17">
        <v>122.9</v>
      </c>
      <c r="AP17">
        <v>11.48</v>
      </c>
      <c r="AQ17">
        <v>765</v>
      </c>
      <c r="AR17">
        <v>524.62</v>
      </c>
      <c r="AS17">
        <v>0.50760000000000005</v>
      </c>
      <c r="AT17">
        <v>9.3000000000000007</v>
      </c>
      <c r="AU17">
        <v>28</v>
      </c>
      <c r="AW17" s="1">
        <v>42641</v>
      </c>
      <c r="AX17" s="2">
        <v>0.4422106481481482</v>
      </c>
      <c r="AY17">
        <v>17.440000000000001</v>
      </c>
      <c r="AZ17">
        <v>9.24</v>
      </c>
      <c r="BA17">
        <v>683</v>
      </c>
      <c r="BB17">
        <v>0.35</v>
      </c>
      <c r="BC17">
        <v>0.33</v>
      </c>
      <c r="BD17">
        <v>-125.3</v>
      </c>
      <c r="BE17">
        <v>112.9</v>
      </c>
      <c r="BF17">
        <v>10.87</v>
      </c>
      <c r="BG17">
        <v>766</v>
      </c>
      <c r="BH17">
        <v>397.96</v>
      </c>
      <c r="BI17">
        <v>0.36399999999999999</v>
      </c>
      <c r="BJ17">
        <v>9.4</v>
      </c>
      <c r="BK17">
        <v>31</v>
      </c>
    </row>
    <row r="18" spans="1:63" x14ac:dyDescent="0.25">
      <c r="A18" s="1">
        <v>42620</v>
      </c>
      <c r="B18" s="2">
        <v>0.47646990740740741</v>
      </c>
      <c r="C18">
        <v>20.99</v>
      </c>
      <c r="D18">
        <v>10.039999999999999</v>
      </c>
      <c r="E18">
        <v>640</v>
      </c>
      <c r="F18">
        <v>0.33</v>
      </c>
      <c r="G18">
        <v>0.39</v>
      </c>
      <c r="H18">
        <v>-153.19999999999999</v>
      </c>
      <c r="I18">
        <v>156.5</v>
      </c>
      <c r="J18">
        <v>14.02</v>
      </c>
      <c r="K18">
        <v>765</v>
      </c>
      <c r="L18">
        <v>503.6</v>
      </c>
      <c r="M18">
        <v>0.49730000000000002</v>
      </c>
      <c r="N18">
        <v>8.1</v>
      </c>
      <c r="O18">
        <v>2</v>
      </c>
      <c r="Q18" s="1">
        <v>42627</v>
      </c>
      <c r="R18" s="2">
        <v>0.44993055555555556</v>
      </c>
      <c r="S18">
        <v>23.28</v>
      </c>
      <c r="T18">
        <v>10.09</v>
      </c>
      <c r="U18">
        <v>646</v>
      </c>
      <c r="V18">
        <v>0.33</v>
      </c>
      <c r="W18">
        <v>0.38</v>
      </c>
      <c r="X18">
        <v>-148.9</v>
      </c>
      <c r="Y18">
        <v>158</v>
      </c>
      <c r="Z18">
        <v>13.44</v>
      </c>
      <c r="AA18">
        <v>759</v>
      </c>
      <c r="AB18">
        <v>484.13</v>
      </c>
      <c r="AC18">
        <v>0.4743</v>
      </c>
      <c r="AD18">
        <v>9.3000000000000007</v>
      </c>
      <c r="AE18">
        <v>28</v>
      </c>
      <c r="AG18" s="1">
        <v>42634</v>
      </c>
      <c r="AH18" s="2">
        <v>0.42937500000000001</v>
      </c>
      <c r="AI18">
        <v>18.940000000000001</v>
      </c>
      <c r="AJ18">
        <v>9.4600000000000009</v>
      </c>
      <c r="AK18">
        <v>656</v>
      </c>
      <c r="AL18">
        <v>0.34</v>
      </c>
      <c r="AM18">
        <v>0.4</v>
      </c>
      <c r="AN18">
        <v>-143.5</v>
      </c>
      <c r="AO18">
        <v>123</v>
      </c>
      <c r="AP18">
        <v>11.48</v>
      </c>
      <c r="AQ18">
        <v>765</v>
      </c>
      <c r="AR18">
        <v>500.68</v>
      </c>
      <c r="AS18">
        <v>0.48249999999999998</v>
      </c>
      <c r="AT18">
        <v>9.3000000000000007</v>
      </c>
      <c r="AU18">
        <v>28</v>
      </c>
      <c r="AW18" s="1">
        <v>42641</v>
      </c>
      <c r="AX18" s="2">
        <v>0.44238425925925928</v>
      </c>
      <c r="AY18">
        <v>17.420000000000002</v>
      </c>
      <c r="AZ18">
        <v>9.2200000000000006</v>
      </c>
      <c r="BA18">
        <v>684</v>
      </c>
      <c r="BB18">
        <v>0.35</v>
      </c>
      <c r="BC18">
        <v>0.43</v>
      </c>
      <c r="BD18">
        <v>-124.1</v>
      </c>
      <c r="BE18">
        <v>112.5</v>
      </c>
      <c r="BF18">
        <v>10.84</v>
      </c>
      <c r="BG18">
        <v>766</v>
      </c>
      <c r="BH18">
        <v>392.13</v>
      </c>
      <c r="BI18">
        <v>0.38319999999999999</v>
      </c>
      <c r="BJ18">
        <v>9.4</v>
      </c>
      <c r="BK18">
        <v>31</v>
      </c>
    </row>
    <row r="19" spans="1:63" x14ac:dyDescent="0.25">
      <c r="A19" s="1">
        <v>42620</v>
      </c>
      <c r="B19" s="2">
        <v>0.47660879629629632</v>
      </c>
      <c r="C19">
        <v>20.93</v>
      </c>
      <c r="D19">
        <v>10</v>
      </c>
      <c r="E19">
        <v>638</v>
      </c>
      <c r="F19">
        <v>0.33</v>
      </c>
      <c r="G19">
        <v>0.48</v>
      </c>
      <c r="H19">
        <v>-151.1</v>
      </c>
      <c r="I19">
        <v>154.80000000000001</v>
      </c>
      <c r="J19">
        <v>13.89</v>
      </c>
      <c r="K19">
        <v>765</v>
      </c>
      <c r="L19">
        <v>574.79</v>
      </c>
      <c r="M19">
        <v>0.56310000000000004</v>
      </c>
      <c r="N19">
        <v>8.1</v>
      </c>
      <c r="O19">
        <v>2</v>
      </c>
      <c r="Q19" s="1">
        <v>42627</v>
      </c>
      <c r="R19" s="2">
        <v>0.45027777777777778</v>
      </c>
      <c r="S19">
        <v>23.23</v>
      </c>
      <c r="T19">
        <v>10.07</v>
      </c>
      <c r="U19">
        <v>645</v>
      </c>
      <c r="V19">
        <v>0.33</v>
      </c>
      <c r="W19">
        <v>0.47</v>
      </c>
      <c r="X19">
        <v>-148</v>
      </c>
      <c r="Y19">
        <v>156.1</v>
      </c>
      <c r="Z19">
        <v>13.28</v>
      </c>
      <c r="AA19">
        <v>759</v>
      </c>
      <c r="AB19">
        <v>444.27</v>
      </c>
      <c r="AC19">
        <v>0.4269</v>
      </c>
      <c r="AD19">
        <v>9.3000000000000007</v>
      </c>
      <c r="AE19">
        <v>28</v>
      </c>
      <c r="AG19" s="1">
        <v>42634</v>
      </c>
      <c r="AH19" s="2">
        <v>0.42964120370370368</v>
      </c>
      <c r="AI19">
        <v>18.940000000000001</v>
      </c>
      <c r="AJ19">
        <v>9.4499999999999993</v>
      </c>
      <c r="AK19">
        <v>656</v>
      </c>
      <c r="AL19">
        <v>0.34</v>
      </c>
      <c r="AM19">
        <v>0.49</v>
      </c>
      <c r="AN19">
        <v>-143</v>
      </c>
      <c r="AO19">
        <v>123.2</v>
      </c>
      <c r="AP19">
        <v>11.49</v>
      </c>
      <c r="AQ19">
        <v>765</v>
      </c>
      <c r="AR19">
        <v>517.13</v>
      </c>
      <c r="AS19">
        <v>0.496</v>
      </c>
      <c r="AT19">
        <v>9.3000000000000007</v>
      </c>
      <c r="AU19">
        <v>28</v>
      </c>
      <c r="AW19" s="1">
        <v>42641</v>
      </c>
      <c r="AX19" s="2">
        <v>0.44254629629629627</v>
      </c>
      <c r="AY19">
        <v>17.43</v>
      </c>
      <c r="AZ19">
        <v>9.2100000000000009</v>
      </c>
      <c r="BA19">
        <v>684</v>
      </c>
      <c r="BB19">
        <v>0.35</v>
      </c>
      <c r="BC19">
        <v>0.54</v>
      </c>
      <c r="BD19">
        <v>-123.4</v>
      </c>
      <c r="BE19">
        <v>113</v>
      </c>
      <c r="BF19">
        <v>10.88</v>
      </c>
      <c r="BG19">
        <v>766</v>
      </c>
      <c r="BH19">
        <v>402.95</v>
      </c>
      <c r="BI19">
        <v>0.38879999999999998</v>
      </c>
      <c r="BJ19">
        <v>9.4</v>
      </c>
      <c r="BK19">
        <v>29</v>
      </c>
    </row>
    <row r="20" spans="1:63" x14ac:dyDescent="0.25">
      <c r="A20" s="1">
        <v>42620</v>
      </c>
      <c r="B20" s="2">
        <v>0.47674768518518523</v>
      </c>
      <c r="C20">
        <v>20.81</v>
      </c>
      <c r="D20">
        <v>9.93</v>
      </c>
      <c r="E20">
        <v>638</v>
      </c>
      <c r="F20">
        <v>0.33</v>
      </c>
      <c r="G20">
        <v>0.56999999999999995</v>
      </c>
      <c r="H20">
        <v>-147.9</v>
      </c>
      <c r="I20">
        <v>152.6</v>
      </c>
      <c r="J20">
        <v>13.72</v>
      </c>
      <c r="K20">
        <v>765</v>
      </c>
      <c r="L20">
        <v>625.05999999999995</v>
      </c>
      <c r="M20">
        <v>0.60909999999999997</v>
      </c>
      <c r="N20">
        <v>8.1</v>
      </c>
      <c r="O20">
        <v>2</v>
      </c>
      <c r="Q20" s="1">
        <v>42627</v>
      </c>
      <c r="R20" s="2">
        <v>0.45042824074074073</v>
      </c>
      <c r="S20">
        <v>23.23</v>
      </c>
      <c r="T20">
        <v>10.07</v>
      </c>
      <c r="U20">
        <v>645</v>
      </c>
      <c r="V20">
        <v>0.33</v>
      </c>
      <c r="W20">
        <v>0.55000000000000004</v>
      </c>
      <c r="X20">
        <v>-147.9</v>
      </c>
      <c r="Y20">
        <v>156.80000000000001</v>
      </c>
      <c r="Z20">
        <v>13.35</v>
      </c>
      <c r="AA20">
        <v>759</v>
      </c>
      <c r="AB20">
        <v>462.28</v>
      </c>
      <c r="AC20">
        <v>0.45950000000000002</v>
      </c>
      <c r="AD20">
        <v>9.3000000000000007</v>
      </c>
      <c r="AE20">
        <v>28</v>
      </c>
      <c r="AG20" s="1">
        <v>42634</v>
      </c>
      <c r="AH20" s="2">
        <v>0.42996527777777777</v>
      </c>
      <c r="AI20">
        <v>18.95</v>
      </c>
      <c r="AJ20">
        <v>9.41</v>
      </c>
      <c r="AK20">
        <v>656</v>
      </c>
      <c r="AL20">
        <v>0.34</v>
      </c>
      <c r="AM20">
        <v>0.6</v>
      </c>
      <c r="AN20">
        <v>-140.69999999999999</v>
      </c>
      <c r="AO20">
        <v>122.6</v>
      </c>
      <c r="AP20">
        <v>11.44</v>
      </c>
      <c r="AQ20">
        <v>765</v>
      </c>
      <c r="AR20">
        <v>558.14</v>
      </c>
      <c r="AS20">
        <v>0.54430000000000001</v>
      </c>
      <c r="AT20">
        <v>9.3000000000000007</v>
      </c>
      <c r="AU20">
        <v>28</v>
      </c>
      <c r="AW20" s="1">
        <v>42641</v>
      </c>
      <c r="AX20" s="2">
        <v>0.44271990740740735</v>
      </c>
      <c r="AY20">
        <v>17.420000000000002</v>
      </c>
      <c r="AZ20">
        <v>9.1999999999999993</v>
      </c>
      <c r="BA20">
        <v>683</v>
      </c>
      <c r="BB20">
        <v>0.35</v>
      </c>
      <c r="BC20">
        <v>0.63</v>
      </c>
      <c r="BD20">
        <v>-123</v>
      </c>
      <c r="BE20">
        <v>112.6</v>
      </c>
      <c r="BF20">
        <v>10.85</v>
      </c>
      <c r="BG20">
        <v>766</v>
      </c>
      <c r="BH20">
        <v>405.14</v>
      </c>
      <c r="BI20">
        <v>0.39269999999999999</v>
      </c>
      <c r="BJ20">
        <v>9.4</v>
      </c>
      <c r="BK20">
        <v>31</v>
      </c>
    </row>
    <row r="21" spans="1:63" x14ac:dyDescent="0.25">
      <c r="A21" s="1">
        <v>42620</v>
      </c>
      <c r="B21" s="2">
        <v>0.47685185185185186</v>
      </c>
      <c r="C21">
        <v>20.58</v>
      </c>
      <c r="D21">
        <v>9.85</v>
      </c>
      <c r="E21">
        <v>639</v>
      </c>
      <c r="F21">
        <v>0.33</v>
      </c>
      <c r="G21">
        <v>0.66</v>
      </c>
      <c r="H21">
        <v>-143.9</v>
      </c>
      <c r="I21">
        <v>149</v>
      </c>
      <c r="J21">
        <v>13.45</v>
      </c>
      <c r="K21">
        <v>765</v>
      </c>
      <c r="L21">
        <v>656.07</v>
      </c>
      <c r="M21">
        <v>0.64229999999999998</v>
      </c>
      <c r="N21">
        <v>8.1</v>
      </c>
      <c r="O21">
        <v>2</v>
      </c>
      <c r="Q21" s="1">
        <v>42627</v>
      </c>
      <c r="R21" s="2">
        <v>0.45071759259259259</v>
      </c>
      <c r="S21">
        <v>23.22</v>
      </c>
      <c r="T21">
        <v>10.07</v>
      </c>
      <c r="U21">
        <v>645</v>
      </c>
      <c r="V21">
        <v>0.33</v>
      </c>
      <c r="W21">
        <v>0.64</v>
      </c>
      <c r="X21">
        <v>-147.80000000000001</v>
      </c>
      <c r="Y21">
        <v>155.6</v>
      </c>
      <c r="Z21">
        <v>13.25</v>
      </c>
      <c r="AA21">
        <v>759</v>
      </c>
      <c r="AB21">
        <v>493.5</v>
      </c>
      <c r="AC21">
        <v>0.48070000000000002</v>
      </c>
      <c r="AD21">
        <v>9.3000000000000007</v>
      </c>
      <c r="AE21">
        <v>28</v>
      </c>
      <c r="AG21" s="1">
        <v>42634</v>
      </c>
      <c r="AH21" s="2">
        <v>0.43023148148148144</v>
      </c>
      <c r="AI21">
        <v>18.96</v>
      </c>
      <c r="AJ21">
        <v>9.3800000000000008</v>
      </c>
      <c r="AK21">
        <v>657</v>
      </c>
      <c r="AL21">
        <v>0.34</v>
      </c>
      <c r="AM21">
        <v>0.7</v>
      </c>
      <c r="AN21">
        <v>-138.6</v>
      </c>
      <c r="AO21">
        <v>120.6</v>
      </c>
      <c r="AP21">
        <v>11.25</v>
      </c>
      <c r="AQ21">
        <v>765</v>
      </c>
      <c r="AR21">
        <v>543.04</v>
      </c>
      <c r="AS21">
        <v>0.5353</v>
      </c>
      <c r="AT21">
        <v>9.3000000000000007</v>
      </c>
      <c r="AU21">
        <v>28</v>
      </c>
      <c r="AW21" s="1">
        <v>42641</v>
      </c>
      <c r="AX21" s="2">
        <v>0.44285879629629626</v>
      </c>
      <c r="AY21">
        <v>17.41</v>
      </c>
      <c r="AZ21">
        <v>9.1999999999999993</v>
      </c>
      <c r="BA21">
        <v>683</v>
      </c>
      <c r="BB21">
        <v>0.35</v>
      </c>
      <c r="BC21">
        <v>0.76</v>
      </c>
      <c r="BD21">
        <v>-122.9</v>
      </c>
      <c r="BE21">
        <v>112.8</v>
      </c>
      <c r="BF21">
        <v>10.87</v>
      </c>
      <c r="BG21">
        <v>766</v>
      </c>
      <c r="BH21">
        <v>397.85</v>
      </c>
      <c r="BI21">
        <v>0.3846</v>
      </c>
      <c r="BJ21">
        <v>9.4</v>
      </c>
      <c r="BK21">
        <v>31</v>
      </c>
    </row>
    <row r="22" spans="1:63" x14ac:dyDescent="0.25">
      <c r="A22" s="1">
        <v>42620</v>
      </c>
      <c r="B22" s="2">
        <v>0.47707175925925926</v>
      </c>
      <c r="C22">
        <v>20.41</v>
      </c>
      <c r="D22">
        <v>9.75</v>
      </c>
      <c r="E22">
        <v>638</v>
      </c>
      <c r="F22">
        <v>0.33</v>
      </c>
      <c r="G22">
        <v>0.75</v>
      </c>
      <c r="H22">
        <v>-138.80000000000001</v>
      </c>
      <c r="I22">
        <v>134.30000000000001</v>
      </c>
      <c r="J22">
        <v>12.17</v>
      </c>
      <c r="K22">
        <v>765</v>
      </c>
      <c r="L22">
        <v>671.27</v>
      </c>
      <c r="M22">
        <v>0.65369999999999995</v>
      </c>
      <c r="N22">
        <v>8.1</v>
      </c>
      <c r="O22">
        <v>2</v>
      </c>
      <c r="Q22" s="1">
        <v>42627</v>
      </c>
      <c r="R22" s="2">
        <v>0.45090277777777782</v>
      </c>
      <c r="S22">
        <v>23.21</v>
      </c>
      <c r="T22">
        <v>10.06</v>
      </c>
      <c r="U22">
        <v>645</v>
      </c>
      <c r="V22">
        <v>0.33</v>
      </c>
      <c r="W22">
        <v>0.73</v>
      </c>
      <c r="X22">
        <v>-147.6</v>
      </c>
      <c r="Y22">
        <v>154.19999999999999</v>
      </c>
      <c r="Z22">
        <v>13.13</v>
      </c>
      <c r="AA22">
        <v>759</v>
      </c>
      <c r="AB22">
        <v>486.22</v>
      </c>
      <c r="AC22">
        <v>0.47620000000000001</v>
      </c>
      <c r="AD22">
        <v>9.3000000000000007</v>
      </c>
      <c r="AE22">
        <v>28</v>
      </c>
      <c r="AG22" s="1">
        <v>42634</v>
      </c>
      <c r="AH22" s="2">
        <v>0.43042824074074071</v>
      </c>
      <c r="AI22">
        <v>18.940000000000001</v>
      </c>
      <c r="AJ22">
        <v>9.34</v>
      </c>
      <c r="AK22">
        <v>658</v>
      </c>
      <c r="AL22">
        <v>0.34</v>
      </c>
      <c r="AM22">
        <v>0.8</v>
      </c>
      <c r="AN22">
        <v>-136.69999999999999</v>
      </c>
      <c r="AO22">
        <v>119.9</v>
      </c>
      <c r="AP22">
        <v>11.18</v>
      </c>
      <c r="AQ22">
        <v>765</v>
      </c>
      <c r="AR22">
        <v>519.83000000000004</v>
      </c>
      <c r="AS22">
        <v>0.49740000000000001</v>
      </c>
      <c r="AT22">
        <v>9.3000000000000007</v>
      </c>
      <c r="AU22">
        <v>28</v>
      </c>
      <c r="AW22" s="1">
        <v>42641</v>
      </c>
      <c r="AX22" s="2">
        <v>0.4430324074074074</v>
      </c>
      <c r="AY22">
        <v>17.41</v>
      </c>
      <c r="AZ22">
        <v>9.1999999999999993</v>
      </c>
      <c r="BA22">
        <v>684</v>
      </c>
      <c r="BB22">
        <v>0.35</v>
      </c>
      <c r="BC22">
        <v>0.87</v>
      </c>
      <c r="BD22">
        <v>-122.8</v>
      </c>
      <c r="BE22">
        <v>112.6</v>
      </c>
      <c r="BF22">
        <v>10.85</v>
      </c>
      <c r="BG22">
        <v>766</v>
      </c>
      <c r="BH22">
        <v>407.74</v>
      </c>
      <c r="BI22">
        <v>0.39650000000000002</v>
      </c>
      <c r="BJ22">
        <v>9.4</v>
      </c>
      <c r="BK22">
        <v>29</v>
      </c>
    </row>
    <row r="23" spans="1:63" x14ac:dyDescent="0.25">
      <c r="A23" s="1">
        <v>42620</v>
      </c>
      <c r="B23" s="2">
        <v>0.47724537037037035</v>
      </c>
      <c r="C23">
        <v>20.239999999999998</v>
      </c>
      <c r="D23">
        <v>9.6999999999999993</v>
      </c>
      <c r="E23">
        <v>637</v>
      </c>
      <c r="F23">
        <v>0.33</v>
      </c>
      <c r="G23">
        <v>0.84</v>
      </c>
      <c r="H23">
        <v>-136.1</v>
      </c>
      <c r="I23">
        <v>124.8</v>
      </c>
      <c r="J23">
        <v>11.34</v>
      </c>
      <c r="K23">
        <v>765</v>
      </c>
      <c r="L23">
        <v>648.69000000000005</v>
      </c>
      <c r="M23">
        <v>0.62139999999999995</v>
      </c>
      <c r="N23">
        <v>8.1</v>
      </c>
      <c r="O23">
        <v>2</v>
      </c>
      <c r="Q23" s="1">
        <v>42627</v>
      </c>
      <c r="R23" s="2">
        <v>0.45108796296296294</v>
      </c>
      <c r="S23">
        <v>23.18</v>
      </c>
      <c r="T23">
        <v>10.06</v>
      </c>
      <c r="U23">
        <v>645</v>
      </c>
      <c r="V23">
        <v>0.33</v>
      </c>
      <c r="W23">
        <v>0.83</v>
      </c>
      <c r="X23">
        <v>-147.5</v>
      </c>
      <c r="Y23">
        <v>153</v>
      </c>
      <c r="Z23">
        <v>13.03</v>
      </c>
      <c r="AA23">
        <v>759</v>
      </c>
      <c r="AB23">
        <v>460.72</v>
      </c>
      <c r="AC23">
        <v>0.439</v>
      </c>
      <c r="AD23">
        <v>9.3000000000000007</v>
      </c>
      <c r="AE23">
        <v>28</v>
      </c>
      <c r="AG23" s="1">
        <v>42634</v>
      </c>
      <c r="AH23" s="2">
        <v>0.43069444444444444</v>
      </c>
      <c r="AI23">
        <v>18.93</v>
      </c>
      <c r="AJ23">
        <v>9.32</v>
      </c>
      <c r="AK23">
        <v>659</v>
      </c>
      <c r="AL23">
        <v>0.34</v>
      </c>
      <c r="AM23">
        <v>0.9</v>
      </c>
      <c r="AN23">
        <v>-135.69999999999999</v>
      </c>
      <c r="AO23">
        <v>119.1</v>
      </c>
      <c r="AP23">
        <v>11.12</v>
      </c>
      <c r="AQ23">
        <v>765</v>
      </c>
      <c r="AR23">
        <v>539.91999999999996</v>
      </c>
      <c r="AS23">
        <v>0.53080000000000005</v>
      </c>
      <c r="AT23">
        <v>9.3000000000000007</v>
      </c>
      <c r="AU23">
        <v>28</v>
      </c>
      <c r="AW23" s="1">
        <v>42641</v>
      </c>
      <c r="AX23" s="2">
        <v>0.44319444444444445</v>
      </c>
      <c r="AY23">
        <v>17.41</v>
      </c>
      <c r="AZ23">
        <v>9.1999999999999993</v>
      </c>
      <c r="BA23">
        <v>683</v>
      </c>
      <c r="BB23">
        <v>0.35</v>
      </c>
      <c r="BC23">
        <v>0.96</v>
      </c>
      <c r="BD23">
        <v>-122.8</v>
      </c>
      <c r="BE23">
        <v>112.5</v>
      </c>
      <c r="BF23">
        <v>10.85</v>
      </c>
      <c r="BG23">
        <v>766</v>
      </c>
      <c r="BH23">
        <v>409.4</v>
      </c>
      <c r="BI23">
        <v>0.39679999999999999</v>
      </c>
      <c r="BJ23">
        <v>9.4</v>
      </c>
      <c r="BK23">
        <v>29</v>
      </c>
    </row>
    <row r="24" spans="1:63" x14ac:dyDescent="0.25">
      <c r="A24" s="1">
        <v>42620</v>
      </c>
      <c r="B24" s="2">
        <v>0.47754629629629625</v>
      </c>
      <c r="C24">
        <v>20.22</v>
      </c>
      <c r="D24">
        <v>9.69</v>
      </c>
      <c r="E24">
        <v>638</v>
      </c>
      <c r="F24">
        <v>0.33</v>
      </c>
      <c r="G24">
        <v>0.93</v>
      </c>
      <c r="H24">
        <v>-135.69999999999999</v>
      </c>
      <c r="I24">
        <v>116.1</v>
      </c>
      <c r="J24">
        <v>10.56</v>
      </c>
      <c r="K24">
        <v>765</v>
      </c>
      <c r="L24">
        <v>667</v>
      </c>
      <c r="M24">
        <v>0.63800000000000001</v>
      </c>
      <c r="N24">
        <v>8.1</v>
      </c>
      <c r="O24">
        <v>2</v>
      </c>
      <c r="Q24" s="1">
        <v>42627</v>
      </c>
      <c r="R24" s="2">
        <v>0.45123842592592589</v>
      </c>
      <c r="S24">
        <v>23.17</v>
      </c>
      <c r="T24">
        <v>10.050000000000001</v>
      </c>
      <c r="U24">
        <v>645</v>
      </c>
      <c r="V24">
        <v>0.33</v>
      </c>
      <c r="W24">
        <v>0.93</v>
      </c>
      <c r="X24">
        <v>-146.9</v>
      </c>
      <c r="Y24">
        <v>152.4</v>
      </c>
      <c r="Z24">
        <v>12.98</v>
      </c>
      <c r="AA24">
        <v>759</v>
      </c>
      <c r="AB24">
        <v>482.05</v>
      </c>
      <c r="AC24">
        <v>0.46779999999999999</v>
      </c>
      <c r="AD24">
        <v>9.3000000000000007</v>
      </c>
      <c r="AE24">
        <v>28</v>
      </c>
      <c r="AG24" s="1">
        <v>42634</v>
      </c>
      <c r="AH24" s="2">
        <v>0.43089120370370365</v>
      </c>
      <c r="AI24">
        <v>18.920000000000002</v>
      </c>
      <c r="AJ24">
        <v>9.3000000000000007</v>
      </c>
      <c r="AK24">
        <v>659</v>
      </c>
      <c r="AL24">
        <v>0.34</v>
      </c>
      <c r="AM24">
        <v>1</v>
      </c>
      <c r="AN24">
        <v>-134.19999999999999</v>
      </c>
      <c r="AO24">
        <v>118.7</v>
      </c>
      <c r="AP24">
        <v>11.08</v>
      </c>
      <c r="AQ24">
        <v>765</v>
      </c>
      <c r="AR24">
        <v>523.05999999999995</v>
      </c>
      <c r="AS24">
        <v>0.5071</v>
      </c>
      <c r="AT24">
        <v>9.3000000000000007</v>
      </c>
      <c r="AU24">
        <v>28</v>
      </c>
      <c r="AW24" s="1">
        <v>42641</v>
      </c>
      <c r="AX24" s="2">
        <v>0.44337962962962968</v>
      </c>
      <c r="AY24">
        <v>17.399999999999999</v>
      </c>
      <c r="AZ24">
        <v>9.19</v>
      </c>
      <c r="BA24">
        <v>683</v>
      </c>
      <c r="BB24">
        <v>0.35</v>
      </c>
      <c r="BC24">
        <v>1.08</v>
      </c>
      <c r="BD24">
        <v>-122.6</v>
      </c>
      <c r="BE24">
        <v>112.6</v>
      </c>
      <c r="BF24">
        <v>10.86</v>
      </c>
      <c r="BG24">
        <v>766</v>
      </c>
      <c r="BH24">
        <v>397.85</v>
      </c>
      <c r="BI24">
        <v>0.3851</v>
      </c>
      <c r="BJ24">
        <v>9.4</v>
      </c>
      <c r="BK24">
        <v>31</v>
      </c>
    </row>
    <row r="25" spans="1:63" x14ac:dyDescent="0.25">
      <c r="A25" s="1">
        <v>42620</v>
      </c>
      <c r="B25" s="2">
        <v>0.47776620370370365</v>
      </c>
      <c r="C25">
        <v>20.2</v>
      </c>
      <c r="D25">
        <v>9.69</v>
      </c>
      <c r="E25">
        <v>637</v>
      </c>
      <c r="F25">
        <v>0.33</v>
      </c>
      <c r="G25">
        <v>1.02</v>
      </c>
      <c r="H25">
        <v>-135.4</v>
      </c>
      <c r="I25">
        <v>114.5</v>
      </c>
      <c r="J25">
        <v>10.42</v>
      </c>
      <c r="K25">
        <v>765</v>
      </c>
      <c r="L25">
        <v>693.44</v>
      </c>
      <c r="M25">
        <v>0.66859999999999997</v>
      </c>
      <c r="N25">
        <v>8.1</v>
      </c>
      <c r="O25">
        <v>2</v>
      </c>
      <c r="Q25" s="1">
        <v>42627</v>
      </c>
      <c r="R25" s="2">
        <v>0.45141203703703708</v>
      </c>
      <c r="S25">
        <v>23.16</v>
      </c>
      <c r="T25">
        <v>10.039999999999999</v>
      </c>
      <c r="U25">
        <v>644</v>
      </c>
      <c r="V25">
        <v>0.33</v>
      </c>
      <c r="W25">
        <v>1.02</v>
      </c>
      <c r="X25">
        <v>-146.4</v>
      </c>
      <c r="Y25">
        <v>150.19999999999999</v>
      </c>
      <c r="Z25">
        <v>12.81</v>
      </c>
      <c r="AA25">
        <v>759</v>
      </c>
      <c r="AB25">
        <v>488.19</v>
      </c>
      <c r="AC25">
        <v>0.4637</v>
      </c>
      <c r="AD25">
        <v>9.3000000000000007</v>
      </c>
      <c r="AE25">
        <v>28</v>
      </c>
      <c r="AG25" s="1">
        <v>42634</v>
      </c>
      <c r="AH25" s="2">
        <v>0.43112268518518521</v>
      </c>
      <c r="AI25">
        <v>18.920000000000002</v>
      </c>
      <c r="AJ25">
        <v>9.2899999999999991</v>
      </c>
      <c r="AK25">
        <v>662</v>
      </c>
      <c r="AL25">
        <v>0.34</v>
      </c>
      <c r="AM25">
        <v>1.1000000000000001</v>
      </c>
      <c r="AN25">
        <v>-133.4</v>
      </c>
      <c r="AO25">
        <v>117.8</v>
      </c>
      <c r="AP25">
        <v>11</v>
      </c>
      <c r="AQ25">
        <v>765</v>
      </c>
      <c r="AR25">
        <v>517.02</v>
      </c>
      <c r="AS25">
        <v>0.49359999999999998</v>
      </c>
      <c r="AT25">
        <v>9.3000000000000007</v>
      </c>
      <c r="AU25">
        <v>28</v>
      </c>
      <c r="AW25" s="1">
        <v>42641</v>
      </c>
      <c r="AX25" s="2">
        <v>0.44355324074074076</v>
      </c>
      <c r="AY25">
        <v>17.39</v>
      </c>
      <c r="AZ25">
        <v>9.19</v>
      </c>
      <c r="BA25">
        <v>684</v>
      </c>
      <c r="BB25">
        <v>0.35</v>
      </c>
      <c r="BC25">
        <v>1.17</v>
      </c>
      <c r="BD25">
        <v>-122.7</v>
      </c>
      <c r="BE25">
        <v>112.2</v>
      </c>
      <c r="BF25">
        <v>10.82</v>
      </c>
      <c r="BG25">
        <v>766</v>
      </c>
      <c r="BH25">
        <v>386.09</v>
      </c>
      <c r="BI25">
        <v>0.37280000000000002</v>
      </c>
      <c r="BJ25">
        <v>9.4</v>
      </c>
      <c r="BK25">
        <v>29</v>
      </c>
    </row>
    <row r="26" spans="1:63" x14ac:dyDescent="0.25">
      <c r="A26" s="1">
        <v>42620</v>
      </c>
      <c r="B26" s="2">
        <v>0.47797453703703702</v>
      </c>
      <c r="C26">
        <v>20.190000000000001</v>
      </c>
      <c r="D26">
        <v>9.68</v>
      </c>
      <c r="E26">
        <v>637</v>
      </c>
      <c r="F26">
        <v>0.33</v>
      </c>
      <c r="G26">
        <v>1.1100000000000001</v>
      </c>
      <c r="H26">
        <v>-134.9</v>
      </c>
      <c r="I26">
        <v>113.9</v>
      </c>
      <c r="J26">
        <v>10.36</v>
      </c>
      <c r="K26">
        <v>765</v>
      </c>
      <c r="L26">
        <v>679.81</v>
      </c>
      <c r="M26">
        <v>0.66410000000000002</v>
      </c>
      <c r="N26">
        <v>8.1</v>
      </c>
      <c r="O26">
        <v>2</v>
      </c>
      <c r="Q26" s="1">
        <v>42627</v>
      </c>
      <c r="R26" s="2">
        <v>0.45159722222222221</v>
      </c>
      <c r="S26">
        <v>23.15</v>
      </c>
      <c r="T26">
        <v>10.039999999999999</v>
      </c>
      <c r="U26">
        <v>646</v>
      </c>
      <c r="V26">
        <v>0.33</v>
      </c>
      <c r="W26">
        <v>1.1100000000000001</v>
      </c>
      <c r="X26">
        <v>-146.4</v>
      </c>
      <c r="Y26">
        <v>148.19999999999999</v>
      </c>
      <c r="Z26">
        <v>12.63</v>
      </c>
      <c r="AA26">
        <v>759</v>
      </c>
      <c r="AB26">
        <v>497.14</v>
      </c>
      <c r="AC26">
        <v>0.4904</v>
      </c>
      <c r="AD26">
        <v>9.3000000000000007</v>
      </c>
      <c r="AE26">
        <v>28</v>
      </c>
      <c r="AG26" s="1">
        <v>42634</v>
      </c>
      <c r="AH26" s="2">
        <v>0.43131944444444442</v>
      </c>
      <c r="AI26">
        <v>18.93</v>
      </c>
      <c r="AJ26">
        <v>9.26</v>
      </c>
      <c r="AK26">
        <v>660</v>
      </c>
      <c r="AL26">
        <v>0.34</v>
      </c>
      <c r="AM26">
        <v>1.21</v>
      </c>
      <c r="AN26">
        <v>-132.19999999999999</v>
      </c>
      <c r="AO26">
        <v>117.7</v>
      </c>
      <c r="AP26">
        <v>10.99</v>
      </c>
      <c r="AQ26">
        <v>765</v>
      </c>
      <c r="AR26">
        <v>512.54999999999995</v>
      </c>
      <c r="AS26">
        <v>0.48730000000000001</v>
      </c>
      <c r="AT26">
        <v>9.3000000000000007</v>
      </c>
      <c r="AU26">
        <v>28</v>
      </c>
      <c r="AW26" s="1">
        <v>42641</v>
      </c>
      <c r="AX26" s="2">
        <v>0.44375000000000003</v>
      </c>
      <c r="AY26">
        <v>17.39</v>
      </c>
      <c r="AZ26">
        <v>9.19</v>
      </c>
      <c r="BA26">
        <v>683</v>
      </c>
      <c r="BB26">
        <v>0.35</v>
      </c>
      <c r="BC26">
        <v>1.28</v>
      </c>
      <c r="BD26">
        <v>-122.5</v>
      </c>
      <c r="BE26">
        <v>112</v>
      </c>
      <c r="BF26">
        <v>10.8</v>
      </c>
      <c r="BG26">
        <v>766</v>
      </c>
      <c r="BH26">
        <v>406.7</v>
      </c>
      <c r="BI26">
        <v>0.3931</v>
      </c>
      <c r="BJ26">
        <v>9.4</v>
      </c>
      <c r="BK26">
        <v>29</v>
      </c>
    </row>
    <row r="27" spans="1:63" x14ac:dyDescent="0.25">
      <c r="A27" s="1">
        <v>42620</v>
      </c>
      <c r="B27" s="2">
        <v>0.47813657407407412</v>
      </c>
      <c r="C27">
        <v>20.18</v>
      </c>
      <c r="D27">
        <v>9.66</v>
      </c>
      <c r="E27">
        <v>637</v>
      </c>
      <c r="F27">
        <v>0.33</v>
      </c>
      <c r="G27">
        <v>1.22</v>
      </c>
      <c r="H27">
        <v>-134.1</v>
      </c>
      <c r="I27">
        <v>113</v>
      </c>
      <c r="J27">
        <v>10.29</v>
      </c>
      <c r="K27">
        <v>765</v>
      </c>
      <c r="L27">
        <v>715.5</v>
      </c>
      <c r="M27">
        <v>0.6956</v>
      </c>
      <c r="N27">
        <v>8.1</v>
      </c>
      <c r="O27">
        <v>2</v>
      </c>
      <c r="Q27" s="1">
        <v>42627</v>
      </c>
      <c r="R27" s="2">
        <v>0.45179398148148148</v>
      </c>
      <c r="S27">
        <v>23.13</v>
      </c>
      <c r="T27">
        <v>10</v>
      </c>
      <c r="U27">
        <v>644</v>
      </c>
      <c r="V27">
        <v>0.33</v>
      </c>
      <c r="W27">
        <v>1.21</v>
      </c>
      <c r="X27">
        <v>-144.6</v>
      </c>
      <c r="Y27">
        <v>144.5</v>
      </c>
      <c r="Z27">
        <v>12.32</v>
      </c>
      <c r="AA27">
        <v>759</v>
      </c>
      <c r="AB27">
        <v>544.19000000000005</v>
      </c>
      <c r="AC27">
        <v>0.5333</v>
      </c>
      <c r="AD27">
        <v>9.3000000000000007</v>
      </c>
      <c r="AE27">
        <v>28</v>
      </c>
      <c r="AG27" s="1">
        <v>42634</v>
      </c>
      <c r="AH27" s="2">
        <v>0.43151620370370369</v>
      </c>
      <c r="AI27">
        <v>18.93</v>
      </c>
      <c r="AJ27">
        <v>9.25</v>
      </c>
      <c r="AK27">
        <v>660</v>
      </c>
      <c r="AL27">
        <v>0.34</v>
      </c>
      <c r="AM27">
        <v>1.32</v>
      </c>
      <c r="AN27">
        <v>-131.5</v>
      </c>
      <c r="AO27">
        <v>117.4</v>
      </c>
      <c r="AP27">
        <v>10.96</v>
      </c>
      <c r="AQ27">
        <v>765</v>
      </c>
      <c r="AR27">
        <v>511.09</v>
      </c>
      <c r="AS27">
        <v>0.49930000000000002</v>
      </c>
      <c r="AT27">
        <v>9.3000000000000007</v>
      </c>
      <c r="AU27">
        <v>28</v>
      </c>
      <c r="AW27" s="1">
        <v>42641</v>
      </c>
      <c r="AX27" s="2">
        <v>0.44391203703703702</v>
      </c>
      <c r="AY27">
        <v>17.399999999999999</v>
      </c>
      <c r="AZ27">
        <v>9.1999999999999993</v>
      </c>
      <c r="BA27">
        <v>684</v>
      </c>
      <c r="BB27">
        <v>0.35</v>
      </c>
      <c r="BC27">
        <v>1.4</v>
      </c>
      <c r="BD27">
        <v>-123.1</v>
      </c>
      <c r="BE27">
        <v>112.1</v>
      </c>
      <c r="BF27">
        <v>10.81</v>
      </c>
      <c r="BG27">
        <v>766</v>
      </c>
      <c r="BH27">
        <v>457.49</v>
      </c>
      <c r="BI27">
        <v>0.45660000000000001</v>
      </c>
      <c r="BJ27">
        <v>9.4</v>
      </c>
      <c r="BK27">
        <v>31</v>
      </c>
    </row>
    <row r="28" spans="1:63" x14ac:dyDescent="0.25">
      <c r="A28" s="1">
        <v>42620</v>
      </c>
      <c r="B28" s="2">
        <v>0.47833333333333333</v>
      </c>
      <c r="C28">
        <v>20.16</v>
      </c>
      <c r="D28">
        <v>9.65</v>
      </c>
      <c r="E28">
        <v>637</v>
      </c>
      <c r="F28">
        <v>0.33</v>
      </c>
      <c r="G28">
        <v>1.31</v>
      </c>
      <c r="H28">
        <v>-133.6</v>
      </c>
      <c r="I28">
        <v>110.5</v>
      </c>
      <c r="J28">
        <v>10.06</v>
      </c>
      <c r="K28">
        <v>765</v>
      </c>
      <c r="L28">
        <v>598.41</v>
      </c>
      <c r="M28">
        <v>0.56269999999999998</v>
      </c>
      <c r="N28">
        <v>8</v>
      </c>
      <c r="O28">
        <v>2</v>
      </c>
      <c r="Q28" s="1">
        <v>42627</v>
      </c>
      <c r="R28" s="2">
        <v>0.45202546296296298</v>
      </c>
      <c r="S28">
        <v>23.06</v>
      </c>
      <c r="T28">
        <v>9.9499999999999993</v>
      </c>
      <c r="U28">
        <v>643</v>
      </c>
      <c r="V28">
        <v>0.33</v>
      </c>
      <c r="W28">
        <v>1.3</v>
      </c>
      <c r="X28">
        <v>-142.1</v>
      </c>
      <c r="Y28">
        <v>135.69999999999999</v>
      </c>
      <c r="Z28">
        <v>11.59</v>
      </c>
      <c r="AA28">
        <v>759</v>
      </c>
      <c r="AB28">
        <v>670.33</v>
      </c>
      <c r="AC28">
        <v>0.65410000000000001</v>
      </c>
      <c r="AD28">
        <v>9.3000000000000007</v>
      </c>
      <c r="AE28">
        <v>28</v>
      </c>
      <c r="AG28" s="1">
        <v>42634</v>
      </c>
      <c r="AH28" s="2">
        <v>0.43174768518518519</v>
      </c>
      <c r="AI28">
        <v>18.920000000000002</v>
      </c>
      <c r="AJ28">
        <v>9.25</v>
      </c>
      <c r="AK28">
        <v>660</v>
      </c>
      <c r="AL28">
        <v>0.34</v>
      </c>
      <c r="AM28">
        <v>1.43</v>
      </c>
      <c r="AN28">
        <v>-131.30000000000001</v>
      </c>
      <c r="AO28">
        <v>116.5</v>
      </c>
      <c r="AP28">
        <v>10.88</v>
      </c>
      <c r="AQ28">
        <v>765</v>
      </c>
      <c r="AR28">
        <v>539.4</v>
      </c>
      <c r="AS28">
        <v>0.53059999999999996</v>
      </c>
      <c r="AT28">
        <v>9.3000000000000007</v>
      </c>
      <c r="AU28">
        <v>28</v>
      </c>
      <c r="AW28" s="1">
        <v>42641</v>
      </c>
      <c r="AX28" s="2">
        <v>0.4443981481481481</v>
      </c>
      <c r="AY28">
        <v>17.39</v>
      </c>
      <c r="AZ28">
        <v>8.61</v>
      </c>
      <c r="BA28">
        <v>683</v>
      </c>
      <c r="BB28">
        <v>0.35</v>
      </c>
      <c r="BC28">
        <v>1.52</v>
      </c>
      <c r="BD28">
        <v>-90.4</v>
      </c>
      <c r="BE28">
        <v>75.599999999999994</v>
      </c>
      <c r="BF28">
        <v>7.29</v>
      </c>
      <c r="BG28">
        <v>766</v>
      </c>
      <c r="BH28">
        <v>1.63</v>
      </c>
      <c r="BI28">
        <v>4.7999999999999996E-3</v>
      </c>
      <c r="BJ28">
        <v>9.4</v>
      </c>
      <c r="BK28">
        <v>31</v>
      </c>
    </row>
    <row r="29" spans="1:63" x14ac:dyDescent="0.25">
      <c r="A29" s="1">
        <v>42620</v>
      </c>
      <c r="B29" s="2">
        <v>0.47849537037037032</v>
      </c>
      <c r="C29">
        <v>20.149999999999999</v>
      </c>
      <c r="D29">
        <v>9.65</v>
      </c>
      <c r="E29">
        <v>638</v>
      </c>
      <c r="F29">
        <v>0.33</v>
      </c>
      <c r="G29">
        <v>1.4</v>
      </c>
      <c r="H29">
        <v>-133.4</v>
      </c>
      <c r="I29">
        <v>109.6</v>
      </c>
      <c r="J29">
        <v>9.98</v>
      </c>
      <c r="K29">
        <v>765</v>
      </c>
      <c r="L29">
        <v>612.15</v>
      </c>
      <c r="M29">
        <v>0.62429999999999997</v>
      </c>
      <c r="N29">
        <v>8</v>
      </c>
      <c r="O29">
        <v>2</v>
      </c>
      <c r="Q29" s="1">
        <v>42627</v>
      </c>
      <c r="R29" s="2">
        <v>0.45225694444444442</v>
      </c>
      <c r="S29">
        <v>23.02</v>
      </c>
      <c r="T29">
        <v>9.94</v>
      </c>
      <c r="U29">
        <v>643</v>
      </c>
      <c r="V29">
        <v>0.33</v>
      </c>
      <c r="W29">
        <v>1.39</v>
      </c>
      <c r="X29">
        <v>-141.6</v>
      </c>
      <c r="Y29">
        <v>130.80000000000001</v>
      </c>
      <c r="Z29">
        <v>11.18</v>
      </c>
      <c r="AA29">
        <v>759</v>
      </c>
      <c r="AB29">
        <v>463.97</v>
      </c>
      <c r="AC29">
        <v>0.44919999999999999</v>
      </c>
      <c r="AD29">
        <v>9.3000000000000007</v>
      </c>
      <c r="AE29">
        <v>28</v>
      </c>
      <c r="AG29" s="1">
        <v>42634</v>
      </c>
      <c r="AH29" s="2">
        <v>0.4321875</v>
      </c>
      <c r="AI29">
        <v>18.93</v>
      </c>
      <c r="AJ29">
        <v>9.09</v>
      </c>
      <c r="AK29">
        <v>660</v>
      </c>
      <c r="AL29">
        <v>0.34</v>
      </c>
      <c r="AM29">
        <v>1.53</v>
      </c>
      <c r="AN29">
        <v>-122.5</v>
      </c>
      <c r="AO29">
        <v>106.3</v>
      </c>
      <c r="AP29">
        <v>9.92</v>
      </c>
      <c r="AQ29">
        <v>765</v>
      </c>
      <c r="AR29">
        <v>343.97</v>
      </c>
      <c r="AS29">
        <v>0.35830000000000001</v>
      </c>
      <c r="AT29">
        <v>9.3000000000000007</v>
      </c>
      <c r="AU29">
        <v>28</v>
      </c>
      <c r="AW29" s="1">
        <v>42641</v>
      </c>
      <c r="AX29" s="2">
        <v>0.44449074074074074</v>
      </c>
      <c r="AY29">
        <v>17.39</v>
      </c>
      <c r="AZ29">
        <v>8.56</v>
      </c>
      <c r="BA29">
        <v>684</v>
      </c>
      <c r="BB29">
        <v>0.35</v>
      </c>
      <c r="BC29">
        <v>1.55</v>
      </c>
      <c r="BD29">
        <v>-87.5</v>
      </c>
      <c r="BE29">
        <v>88.4</v>
      </c>
      <c r="BF29">
        <v>8.5299999999999994</v>
      </c>
      <c r="BG29">
        <v>766</v>
      </c>
      <c r="BH29">
        <v>1.43</v>
      </c>
      <c r="BI29">
        <v>4.5999999999999999E-3</v>
      </c>
      <c r="BJ29">
        <v>9.4</v>
      </c>
      <c r="BK29">
        <v>29</v>
      </c>
    </row>
    <row r="30" spans="1:63" x14ac:dyDescent="0.25">
      <c r="A30" s="1">
        <v>42620</v>
      </c>
      <c r="B30" s="2">
        <v>0.47865740740740742</v>
      </c>
      <c r="C30">
        <v>20.14</v>
      </c>
      <c r="D30">
        <v>9.6199999999999992</v>
      </c>
      <c r="E30">
        <v>638</v>
      </c>
      <c r="F30">
        <v>0.33</v>
      </c>
      <c r="G30">
        <v>1.47</v>
      </c>
      <c r="H30">
        <v>-131.80000000000001</v>
      </c>
      <c r="I30">
        <v>85.6</v>
      </c>
      <c r="J30">
        <v>7.8</v>
      </c>
      <c r="K30">
        <v>765</v>
      </c>
      <c r="L30">
        <v>806.57</v>
      </c>
      <c r="M30">
        <v>0.7702</v>
      </c>
      <c r="N30">
        <v>8.1</v>
      </c>
      <c r="O30">
        <v>2</v>
      </c>
      <c r="Q30" s="1">
        <v>42627</v>
      </c>
      <c r="R30" s="2">
        <v>0.45281250000000001</v>
      </c>
      <c r="S30">
        <v>22.98</v>
      </c>
      <c r="T30">
        <v>8.8000000000000007</v>
      </c>
      <c r="U30">
        <v>640</v>
      </c>
      <c r="V30">
        <v>0.33</v>
      </c>
      <c r="W30">
        <v>1.52</v>
      </c>
      <c r="X30">
        <v>-86.1</v>
      </c>
      <c r="Y30">
        <v>17.899999999999999</v>
      </c>
      <c r="Z30">
        <v>1.53</v>
      </c>
      <c r="AA30">
        <v>759</v>
      </c>
      <c r="AB30">
        <v>2000000</v>
      </c>
      <c r="AC30">
        <v>0.4894</v>
      </c>
      <c r="AD30">
        <v>9.3000000000000007</v>
      </c>
      <c r="AE30">
        <v>28</v>
      </c>
      <c r="AG30" s="1">
        <v>42634</v>
      </c>
      <c r="AH30" s="2">
        <v>0.43240740740740741</v>
      </c>
      <c r="AI30">
        <v>18.93</v>
      </c>
      <c r="AJ30">
        <v>9.11</v>
      </c>
      <c r="AK30">
        <v>660</v>
      </c>
      <c r="AL30">
        <v>0.34</v>
      </c>
      <c r="AM30">
        <v>1.53</v>
      </c>
      <c r="AN30">
        <v>-123.4</v>
      </c>
      <c r="AO30">
        <v>98.1</v>
      </c>
      <c r="AP30">
        <v>9.16</v>
      </c>
      <c r="AQ30">
        <v>765</v>
      </c>
      <c r="AR30">
        <v>2000000</v>
      </c>
      <c r="AS30">
        <v>1.12E-2</v>
      </c>
      <c r="AT30">
        <v>9.3000000000000007</v>
      </c>
      <c r="AU30">
        <v>28</v>
      </c>
      <c r="AW30" s="1">
        <v>42641</v>
      </c>
      <c r="AX30" s="2">
        <v>0.44541666666666663</v>
      </c>
      <c r="AY30">
        <v>17.39</v>
      </c>
      <c r="AZ30">
        <v>9.1999999999999993</v>
      </c>
      <c r="BA30">
        <v>684</v>
      </c>
      <c r="BB30">
        <v>0.35</v>
      </c>
      <c r="BC30">
        <v>1.42</v>
      </c>
      <c r="BD30">
        <v>-122.9</v>
      </c>
      <c r="BE30">
        <v>111.1</v>
      </c>
      <c r="BF30">
        <v>10.71</v>
      </c>
      <c r="BG30">
        <v>766</v>
      </c>
      <c r="BH30">
        <v>1.67</v>
      </c>
      <c r="BI30">
        <v>4.8999999999999998E-3</v>
      </c>
      <c r="BJ30">
        <v>9.4</v>
      </c>
      <c r="BK30">
        <v>29</v>
      </c>
    </row>
    <row r="31" spans="1:63" x14ac:dyDescent="0.25">
      <c r="A31" s="1">
        <v>42620</v>
      </c>
      <c r="B31" s="2">
        <v>0.47988425925925932</v>
      </c>
      <c r="C31">
        <v>20.14</v>
      </c>
      <c r="D31">
        <v>9.68</v>
      </c>
      <c r="E31">
        <v>637</v>
      </c>
      <c r="F31">
        <v>0.33</v>
      </c>
      <c r="G31">
        <v>1.35</v>
      </c>
      <c r="H31">
        <v>-135.19999999999999</v>
      </c>
      <c r="I31">
        <v>106.2</v>
      </c>
      <c r="J31">
        <v>9.68</v>
      </c>
      <c r="K31">
        <v>765</v>
      </c>
      <c r="L31">
        <v>1.97</v>
      </c>
      <c r="M31">
        <v>5.1000000000000004E-3</v>
      </c>
      <c r="N31">
        <v>8</v>
      </c>
      <c r="O31">
        <v>1</v>
      </c>
      <c r="Q31" s="1">
        <v>42627</v>
      </c>
      <c r="R31" s="2">
        <v>0.45298611111111109</v>
      </c>
      <c r="S31">
        <v>22.9</v>
      </c>
      <c r="T31">
        <v>8.8000000000000007</v>
      </c>
      <c r="U31">
        <v>640</v>
      </c>
      <c r="V31">
        <v>0.33</v>
      </c>
      <c r="W31">
        <v>1.52</v>
      </c>
      <c r="X31">
        <v>-86</v>
      </c>
      <c r="Y31">
        <v>10.9</v>
      </c>
      <c r="Z31">
        <v>0.94</v>
      </c>
      <c r="AA31">
        <v>759</v>
      </c>
      <c r="AB31">
        <v>2000000</v>
      </c>
      <c r="AC31">
        <v>8.2000000000000007E-3</v>
      </c>
      <c r="AD31">
        <v>9.3000000000000007</v>
      </c>
      <c r="AE31">
        <v>28</v>
      </c>
      <c r="AG31" s="1">
        <v>42634</v>
      </c>
      <c r="AH31" s="2">
        <v>0.43309027777777781</v>
      </c>
      <c r="AI31">
        <v>18.920000000000002</v>
      </c>
      <c r="AJ31">
        <v>9.2200000000000006</v>
      </c>
      <c r="AK31">
        <v>661</v>
      </c>
      <c r="AL31">
        <v>0.34</v>
      </c>
      <c r="AM31">
        <v>1.43</v>
      </c>
      <c r="AN31">
        <v>-130</v>
      </c>
      <c r="AO31">
        <v>108.7</v>
      </c>
      <c r="AP31">
        <v>10.14</v>
      </c>
      <c r="AQ31">
        <v>765</v>
      </c>
      <c r="AR31">
        <v>5.5</v>
      </c>
      <c r="AS31">
        <v>8.5000000000000006E-3</v>
      </c>
      <c r="AT31">
        <v>9.3000000000000007</v>
      </c>
      <c r="AU31">
        <v>28</v>
      </c>
      <c r="AW31" s="1">
        <v>42641</v>
      </c>
      <c r="AX31" s="2">
        <v>0.44574074074074077</v>
      </c>
      <c r="AY31">
        <v>17.37</v>
      </c>
      <c r="AZ31">
        <v>9.2200000000000006</v>
      </c>
      <c r="BA31">
        <v>684</v>
      </c>
      <c r="BB31">
        <v>0.35</v>
      </c>
      <c r="BC31">
        <v>1.3</v>
      </c>
      <c r="BD31">
        <v>-124</v>
      </c>
      <c r="BE31">
        <v>112.3</v>
      </c>
      <c r="BF31">
        <v>10.83</v>
      </c>
      <c r="BG31">
        <v>766</v>
      </c>
      <c r="BH31">
        <v>2000000</v>
      </c>
      <c r="BI31">
        <v>5.6099999999999997E-2</v>
      </c>
      <c r="BJ31">
        <v>9.4</v>
      </c>
      <c r="BK31">
        <v>29</v>
      </c>
    </row>
    <row r="32" spans="1:63" x14ac:dyDescent="0.25">
      <c r="A32" s="1">
        <v>42620</v>
      </c>
      <c r="B32" s="2">
        <v>0.4800462962962963</v>
      </c>
      <c r="C32">
        <v>20.14</v>
      </c>
      <c r="D32">
        <v>9.6999999999999993</v>
      </c>
      <c r="E32">
        <v>637</v>
      </c>
      <c r="F32">
        <v>0.33</v>
      </c>
      <c r="G32">
        <v>1.23</v>
      </c>
      <c r="H32">
        <v>-136.1</v>
      </c>
      <c r="I32">
        <v>106.1</v>
      </c>
      <c r="J32">
        <v>9.66</v>
      </c>
      <c r="K32">
        <v>765</v>
      </c>
      <c r="L32">
        <v>40.89</v>
      </c>
      <c r="M32">
        <v>4.53E-2</v>
      </c>
      <c r="N32">
        <v>8</v>
      </c>
      <c r="O32">
        <v>1</v>
      </c>
      <c r="Q32" s="1">
        <v>42627</v>
      </c>
      <c r="R32" s="2">
        <v>0.4535763888888889</v>
      </c>
      <c r="S32">
        <v>23.02</v>
      </c>
      <c r="T32">
        <v>10.01</v>
      </c>
      <c r="U32">
        <v>643</v>
      </c>
      <c r="V32">
        <v>0.33</v>
      </c>
      <c r="W32">
        <v>1.41</v>
      </c>
      <c r="X32">
        <v>-145</v>
      </c>
      <c r="Y32">
        <v>126.5</v>
      </c>
      <c r="Z32">
        <v>10.81</v>
      </c>
      <c r="AA32">
        <v>759</v>
      </c>
      <c r="AB32">
        <v>51.18</v>
      </c>
      <c r="AC32">
        <v>5.0999999999999997E-2</v>
      </c>
      <c r="AD32">
        <v>9.3000000000000007</v>
      </c>
      <c r="AE32">
        <v>28</v>
      </c>
      <c r="AG32" s="1">
        <v>42634</v>
      </c>
      <c r="AH32" s="2">
        <v>0.4334027777777778</v>
      </c>
      <c r="AI32">
        <v>18.93</v>
      </c>
      <c r="AJ32">
        <v>9.2799999999999994</v>
      </c>
      <c r="AK32">
        <v>661</v>
      </c>
      <c r="AL32">
        <v>0.34</v>
      </c>
      <c r="AM32">
        <v>1.35</v>
      </c>
      <c r="AN32">
        <v>-133.1</v>
      </c>
      <c r="AO32">
        <v>113.3</v>
      </c>
      <c r="AP32">
        <v>10.57</v>
      </c>
      <c r="AQ32">
        <v>765</v>
      </c>
      <c r="AR32">
        <v>2000000</v>
      </c>
      <c r="AS32">
        <v>1.1133999999999999</v>
      </c>
      <c r="AT32">
        <v>9.3000000000000007</v>
      </c>
      <c r="AU32">
        <v>28</v>
      </c>
      <c r="AW32" s="1">
        <v>42641</v>
      </c>
      <c r="AX32" s="2">
        <v>0.44590277777777776</v>
      </c>
      <c r="AY32">
        <v>17.38</v>
      </c>
      <c r="AZ32">
        <v>9.23</v>
      </c>
      <c r="BA32">
        <v>684</v>
      </c>
      <c r="BB32">
        <v>0.35</v>
      </c>
      <c r="BC32">
        <v>1.17</v>
      </c>
      <c r="BD32">
        <v>-124.4</v>
      </c>
      <c r="BE32">
        <v>112.1</v>
      </c>
      <c r="BF32">
        <v>10.82</v>
      </c>
      <c r="BG32">
        <v>766</v>
      </c>
      <c r="BH32">
        <v>2000000</v>
      </c>
      <c r="BI32">
        <v>4.4623999999999997</v>
      </c>
      <c r="BJ32">
        <v>9.4</v>
      </c>
      <c r="BK32">
        <v>29</v>
      </c>
    </row>
    <row r="33" spans="1:63" x14ac:dyDescent="0.25">
      <c r="A33" s="1">
        <v>42620</v>
      </c>
      <c r="B33" s="2">
        <v>0.48021990740740739</v>
      </c>
      <c r="C33">
        <v>20.149999999999999</v>
      </c>
      <c r="D33">
        <v>9.7100000000000009</v>
      </c>
      <c r="E33">
        <v>637</v>
      </c>
      <c r="F33">
        <v>0.33</v>
      </c>
      <c r="G33">
        <v>1.1399999999999999</v>
      </c>
      <c r="H33">
        <v>-136.6</v>
      </c>
      <c r="I33">
        <v>108.1</v>
      </c>
      <c r="J33">
        <v>9.85</v>
      </c>
      <c r="K33">
        <v>765</v>
      </c>
      <c r="L33">
        <v>2000000</v>
      </c>
      <c r="M33">
        <v>1.4214</v>
      </c>
      <c r="N33">
        <v>8</v>
      </c>
      <c r="O33">
        <v>1</v>
      </c>
      <c r="Q33" s="1">
        <v>42627</v>
      </c>
      <c r="R33" s="2">
        <v>0.45392361111111112</v>
      </c>
      <c r="S33">
        <v>22.99</v>
      </c>
      <c r="T33">
        <v>10.01</v>
      </c>
      <c r="U33">
        <v>645</v>
      </c>
      <c r="V33">
        <v>0.33</v>
      </c>
      <c r="W33">
        <v>1.4</v>
      </c>
      <c r="X33">
        <v>-145</v>
      </c>
      <c r="Y33">
        <v>123.2</v>
      </c>
      <c r="Z33">
        <v>10.54</v>
      </c>
      <c r="AA33">
        <v>759</v>
      </c>
      <c r="AB33">
        <v>1.37</v>
      </c>
      <c r="AC33">
        <v>4.4000000000000003E-3</v>
      </c>
      <c r="AD33">
        <v>9.3000000000000007</v>
      </c>
      <c r="AE33">
        <v>28</v>
      </c>
      <c r="AG33" s="1">
        <v>42634</v>
      </c>
      <c r="AH33" s="2">
        <v>0.43372685185185184</v>
      </c>
      <c r="AI33">
        <v>18.93</v>
      </c>
      <c r="AJ33">
        <v>9.31</v>
      </c>
      <c r="AK33">
        <v>660</v>
      </c>
      <c r="AL33">
        <v>0.34</v>
      </c>
      <c r="AM33">
        <v>1.22</v>
      </c>
      <c r="AN33">
        <v>-134.69999999999999</v>
      </c>
      <c r="AO33">
        <v>115.2</v>
      </c>
      <c r="AP33">
        <v>10.75</v>
      </c>
      <c r="AQ33">
        <v>765</v>
      </c>
      <c r="AR33">
        <v>549.5</v>
      </c>
      <c r="AS33">
        <v>0.53610000000000002</v>
      </c>
      <c r="AT33">
        <v>9.3000000000000007</v>
      </c>
      <c r="AU33">
        <v>28</v>
      </c>
      <c r="AW33" s="1">
        <v>42641</v>
      </c>
      <c r="AX33" s="2">
        <v>0.44604166666666667</v>
      </c>
      <c r="AY33">
        <v>17.37</v>
      </c>
      <c r="AZ33">
        <v>9.23</v>
      </c>
      <c r="BA33">
        <v>684</v>
      </c>
      <c r="BB33">
        <v>0.35</v>
      </c>
      <c r="BC33">
        <v>1.05</v>
      </c>
      <c r="BD33">
        <v>-124.4</v>
      </c>
      <c r="BE33">
        <v>112.4</v>
      </c>
      <c r="BF33">
        <v>10.85</v>
      </c>
      <c r="BG33">
        <v>766</v>
      </c>
      <c r="BH33">
        <v>709.99</v>
      </c>
      <c r="BI33">
        <v>0.68389999999999995</v>
      </c>
      <c r="BJ33">
        <v>9.4</v>
      </c>
      <c r="BK33">
        <v>31</v>
      </c>
    </row>
    <row r="34" spans="1:63" x14ac:dyDescent="0.25">
      <c r="A34" s="1">
        <v>42620</v>
      </c>
      <c r="B34" s="2">
        <v>0.48039351851851847</v>
      </c>
      <c r="C34">
        <v>20.149999999999999</v>
      </c>
      <c r="D34">
        <v>9.75</v>
      </c>
      <c r="E34">
        <v>637</v>
      </c>
      <c r="F34">
        <v>0.33</v>
      </c>
      <c r="G34">
        <v>1.05</v>
      </c>
      <c r="H34">
        <v>-138.30000000000001</v>
      </c>
      <c r="I34">
        <v>110.1</v>
      </c>
      <c r="J34">
        <v>10.029999999999999</v>
      </c>
      <c r="K34">
        <v>765</v>
      </c>
      <c r="L34">
        <v>1094.79</v>
      </c>
      <c r="M34">
        <v>1.0524</v>
      </c>
      <c r="N34">
        <v>8</v>
      </c>
      <c r="O34">
        <v>1</v>
      </c>
      <c r="Q34" s="1">
        <v>42627</v>
      </c>
      <c r="R34" s="2">
        <v>0.45422453703703702</v>
      </c>
      <c r="S34">
        <v>22.99</v>
      </c>
      <c r="T34">
        <v>10.029999999999999</v>
      </c>
      <c r="U34">
        <v>643</v>
      </c>
      <c r="V34">
        <v>0.33</v>
      </c>
      <c r="W34">
        <v>1.32</v>
      </c>
      <c r="X34">
        <v>-146</v>
      </c>
      <c r="Y34">
        <v>125.1</v>
      </c>
      <c r="Z34">
        <v>10.7</v>
      </c>
      <c r="AA34">
        <v>759</v>
      </c>
      <c r="AB34">
        <v>463.72</v>
      </c>
      <c r="AC34">
        <v>0.44879999999999998</v>
      </c>
      <c r="AD34">
        <v>9.3000000000000007</v>
      </c>
      <c r="AE34">
        <v>28</v>
      </c>
      <c r="AG34" s="1">
        <v>42634</v>
      </c>
      <c r="AH34" s="2">
        <v>0.43396990740740743</v>
      </c>
      <c r="AI34">
        <v>18.920000000000002</v>
      </c>
      <c r="AJ34">
        <v>9.32</v>
      </c>
      <c r="AK34">
        <v>660</v>
      </c>
      <c r="AL34">
        <v>0.34</v>
      </c>
      <c r="AM34">
        <v>1.1299999999999999</v>
      </c>
      <c r="AN34">
        <v>-135.1</v>
      </c>
      <c r="AO34">
        <v>116.8</v>
      </c>
      <c r="AP34">
        <v>10.9</v>
      </c>
      <c r="AQ34">
        <v>765</v>
      </c>
      <c r="AR34">
        <v>529.30999999999995</v>
      </c>
      <c r="AS34">
        <v>0.5131</v>
      </c>
      <c r="AT34">
        <v>9.3000000000000007</v>
      </c>
      <c r="AU34">
        <v>28</v>
      </c>
      <c r="AW34" s="1">
        <v>42641</v>
      </c>
      <c r="AX34" s="2">
        <v>0.44620370370370371</v>
      </c>
      <c r="AY34">
        <v>17.37</v>
      </c>
      <c r="AZ34">
        <v>9.24</v>
      </c>
      <c r="BA34">
        <v>685</v>
      </c>
      <c r="BB34">
        <v>0.35</v>
      </c>
      <c r="BC34">
        <v>0.93</v>
      </c>
      <c r="BD34">
        <v>-125.4</v>
      </c>
      <c r="BE34">
        <v>112.6</v>
      </c>
      <c r="BF34">
        <v>10.86</v>
      </c>
      <c r="BG34">
        <v>766</v>
      </c>
      <c r="BH34">
        <v>560.01</v>
      </c>
      <c r="BI34">
        <v>0.50829999999999997</v>
      </c>
      <c r="BJ34">
        <v>9.4</v>
      </c>
      <c r="BK34">
        <v>29</v>
      </c>
    </row>
    <row r="35" spans="1:63" x14ac:dyDescent="0.25">
      <c r="A35" s="1">
        <v>42620</v>
      </c>
      <c r="B35" s="2">
        <v>0.48056712962962966</v>
      </c>
      <c r="C35">
        <v>20.16</v>
      </c>
      <c r="D35">
        <v>9.77</v>
      </c>
      <c r="E35">
        <v>637</v>
      </c>
      <c r="F35">
        <v>0.33</v>
      </c>
      <c r="G35">
        <v>0.97</v>
      </c>
      <c r="H35">
        <v>-139.5</v>
      </c>
      <c r="I35">
        <v>112</v>
      </c>
      <c r="J35">
        <v>10.199999999999999</v>
      </c>
      <c r="K35">
        <v>765</v>
      </c>
      <c r="L35">
        <v>773.65</v>
      </c>
      <c r="M35">
        <v>0.75039999999999996</v>
      </c>
      <c r="N35">
        <v>8</v>
      </c>
      <c r="O35">
        <v>1</v>
      </c>
      <c r="Q35" s="1">
        <v>42627</v>
      </c>
      <c r="R35" s="2">
        <v>0.45457175925925924</v>
      </c>
      <c r="S35">
        <v>23.04</v>
      </c>
      <c r="T35">
        <v>10.06</v>
      </c>
      <c r="U35">
        <v>644</v>
      </c>
      <c r="V35">
        <v>0.33</v>
      </c>
      <c r="W35">
        <v>1.23</v>
      </c>
      <c r="X35">
        <v>-147.6</v>
      </c>
      <c r="Y35">
        <v>127.4</v>
      </c>
      <c r="Z35">
        <v>10.89</v>
      </c>
      <c r="AA35">
        <v>759</v>
      </c>
      <c r="AB35">
        <v>591.65</v>
      </c>
      <c r="AC35">
        <v>0.56999999999999995</v>
      </c>
      <c r="AD35">
        <v>9.3000000000000007</v>
      </c>
      <c r="AE35">
        <v>28</v>
      </c>
      <c r="AG35" s="1">
        <v>42634</v>
      </c>
      <c r="AH35" s="2">
        <v>0.43422453703703701</v>
      </c>
      <c r="AI35">
        <v>18.920000000000002</v>
      </c>
      <c r="AJ35">
        <v>9.32</v>
      </c>
      <c r="AK35">
        <v>660</v>
      </c>
      <c r="AL35">
        <v>0.34</v>
      </c>
      <c r="AM35">
        <v>1.03</v>
      </c>
      <c r="AN35">
        <v>-135.30000000000001</v>
      </c>
      <c r="AO35">
        <v>117.2</v>
      </c>
      <c r="AP35">
        <v>10.94</v>
      </c>
      <c r="AQ35">
        <v>765</v>
      </c>
      <c r="AR35">
        <v>526.80999999999995</v>
      </c>
      <c r="AS35">
        <v>0.51649999999999996</v>
      </c>
      <c r="AT35">
        <v>9.3000000000000007</v>
      </c>
      <c r="AU35">
        <v>28</v>
      </c>
      <c r="AW35" s="1">
        <v>42641</v>
      </c>
      <c r="AX35" s="2">
        <v>0.44633101851851853</v>
      </c>
      <c r="AY35">
        <v>17.37</v>
      </c>
      <c r="AZ35">
        <v>9.25</v>
      </c>
      <c r="BA35">
        <v>685</v>
      </c>
      <c r="BB35">
        <v>0.35</v>
      </c>
      <c r="BC35">
        <v>0.8</v>
      </c>
      <c r="BD35">
        <v>-125.7</v>
      </c>
      <c r="BE35">
        <v>112.6</v>
      </c>
      <c r="BF35">
        <v>10.87</v>
      </c>
      <c r="BG35">
        <v>766</v>
      </c>
      <c r="BH35">
        <v>422</v>
      </c>
      <c r="BI35">
        <v>0.40810000000000002</v>
      </c>
      <c r="BJ35">
        <v>9.4</v>
      </c>
      <c r="BK35">
        <v>29</v>
      </c>
    </row>
    <row r="36" spans="1:63" x14ac:dyDescent="0.25">
      <c r="A36" s="1">
        <v>42620</v>
      </c>
      <c r="B36" s="2">
        <v>0.48079861111111111</v>
      </c>
      <c r="C36">
        <v>20.170000000000002</v>
      </c>
      <c r="D36">
        <v>9.7899999999999991</v>
      </c>
      <c r="E36">
        <v>637</v>
      </c>
      <c r="F36">
        <v>0.33</v>
      </c>
      <c r="G36">
        <v>0.87</v>
      </c>
      <c r="H36">
        <v>-140.4</v>
      </c>
      <c r="I36">
        <v>114.3</v>
      </c>
      <c r="J36">
        <v>10.41</v>
      </c>
      <c r="K36">
        <v>765</v>
      </c>
      <c r="L36">
        <v>751.52</v>
      </c>
      <c r="M36">
        <v>0.71760000000000002</v>
      </c>
      <c r="N36">
        <v>8</v>
      </c>
      <c r="O36">
        <v>1</v>
      </c>
      <c r="Q36" s="1">
        <v>42627</v>
      </c>
      <c r="R36" s="2">
        <v>0.45480324074074074</v>
      </c>
      <c r="S36">
        <v>23.09</v>
      </c>
      <c r="T36">
        <v>10.11</v>
      </c>
      <c r="U36">
        <v>644</v>
      </c>
      <c r="V36">
        <v>0.33</v>
      </c>
      <c r="W36">
        <v>1.1399999999999999</v>
      </c>
      <c r="X36">
        <v>-149.69999999999999</v>
      </c>
      <c r="Y36">
        <v>132.6</v>
      </c>
      <c r="Z36">
        <v>11.32</v>
      </c>
      <c r="AA36">
        <v>759</v>
      </c>
      <c r="AB36">
        <v>581.87</v>
      </c>
      <c r="AC36">
        <v>0.56569999999999998</v>
      </c>
      <c r="AD36">
        <v>9.3000000000000007</v>
      </c>
      <c r="AE36">
        <v>28</v>
      </c>
      <c r="AG36" s="1">
        <v>42634</v>
      </c>
      <c r="AH36" s="2">
        <v>0.43446759259259254</v>
      </c>
      <c r="AI36">
        <v>18.93</v>
      </c>
      <c r="AJ36">
        <v>9.33</v>
      </c>
      <c r="AK36">
        <v>661</v>
      </c>
      <c r="AL36">
        <v>0.34</v>
      </c>
      <c r="AM36">
        <v>0.92</v>
      </c>
      <c r="AN36">
        <v>-136</v>
      </c>
      <c r="AO36">
        <v>117.1</v>
      </c>
      <c r="AP36">
        <v>10.93</v>
      </c>
      <c r="AQ36">
        <v>765</v>
      </c>
      <c r="AR36">
        <v>515.25</v>
      </c>
      <c r="AS36">
        <v>0.502</v>
      </c>
      <c r="AT36">
        <v>9.3000000000000007</v>
      </c>
      <c r="AU36">
        <v>28</v>
      </c>
      <c r="AW36" s="1">
        <v>42641</v>
      </c>
      <c r="AX36" s="2">
        <v>0.44649305555555557</v>
      </c>
      <c r="AY36">
        <v>17.37</v>
      </c>
      <c r="AZ36">
        <v>9.26</v>
      </c>
      <c r="BA36">
        <v>685</v>
      </c>
      <c r="BB36">
        <v>0.35</v>
      </c>
      <c r="BC36">
        <v>0.67</v>
      </c>
      <c r="BD36">
        <v>-126.1</v>
      </c>
      <c r="BE36">
        <v>113.3</v>
      </c>
      <c r="BF36">
        <v>10.93</v>
      </c>
      <c r="BG36">
        <v>766</v>
      </c>
      <c r="BH36">
        <v>418.25</v>
      </c>
      <c r="BI36">
        <v>0.40679999999999999</v>
      </c>
      <c r="BJ36">
        <v>9.4</v>
      </c>
      <c r="BK36">
        <v>31</v>
      </c>
    </row>
    <row r="37" spans="1:63" x14ac:dyDescent="0.25">
      <c r="A37" s="1">
        <v>42620</v>
      </c>
      <c r="B37" s="2">
        <v>0.4810532407407408</v>
      </c>
      <c r="C37">
        <v>20.18</v>
      </c>
      <c r="D37">
        <v>9.82</v>
      </c>
      <c r="E37">
        <v>637</v>
      </c>
      <c r="F37">
        <v>0.33</v>
      </c>
      <c r="G37">
        <v>0.79</v>
      </c>
      <c r="H37">
        <v>-142</v>
      </c>
      <c r="I37">
        <v>115.2</v>
      </c>
      <c r="J37">
        <v>10.49</v>
      </c>
      <c r="K37">
        <v>765</v>
      </c>
      <c r="L37">
        <v>707.18</v>
      </c>
      <c r="M37">
        <v>0.67749999999999999</v>
      </c>
      <c r="N37">
        <v>8</v>
      </c>
      <c r="O37">
        <v>0</v>
      </c>
      <c r="Q37" s="1">
        <v>42627</v>
      </c>
      <c r="R37" s="2">
        <v>0.45518518518518519</v>
      </c>
      <c r="S37">
        <v>23.15</v>
      </c>
      <c r="T37">
        <v>10.18</v>
      </c>
      <c r="U37">
        <v>644</v>
      </c>
      <c r="V37">
        <v>0.33</v>
      </c>
      <c r="W37">
        <v>1.04</v>
      </c>
      <c r="X37">
        <v>-153.4</v>
      </c>
      <c r="Y37">
        <v>144.30000000000001</v>
      </c>
      <c r="Z37">
        <v>12.3</v>
      </c>
      <c r="AA37">
        <v>759</v>
      </c>
      <c r="AB37">
        <v>534.92999999999995</v>
      </c>
      <c r="AC37">
        <v>0.52029999999999998</v>
      </c>
      <c r="AD37">
        <v>9.3000000000000007</v>
      </c>
      <c r="AE37">
        <v>28</v>
      </c>
      <c r="AG37" s="1">
        <v>42634</v>
      </c>
      <c r="AH37" s="2">
        <v>0.43468749999999995</v>
      </c>
      <c r="AI37">
        <v>18.940000000000001</v>
      </c>
      <c r="AJ37">
        <v>9.34</v>
      </c>
      <c r="AK37">
        <v>659</v>
      </c>
      <c r="AL37">
        <v>0.34</v>
      </c>
      <c r="AM37">
        <v>0.81</v>
      </c>
      <c r="AN37">
        <v>-136.69999999999999</v>
      </c>
      <c r="AO37">
        <v>117.5</v>
      </c>
      <c r="AP37">
        <v>10.96</v>
      </c>
      <c r="AQ37">
        <v>765</v>
      </c>
      <c r="AR37">
        <v>530.35</v>
      </c>
      <c r="AS37">
        <v>0.51870000000000005</v>
      </c>
      <c r="AT37">
        <v>9.3000000000000007</v>
      </c>
      <c r="AU37">
        <v>28</v>
      </c>
      <c r="AW37" s="1">
        <v>42641</v>
      </c>
      <c r="AX37" s="2">
        <v>0.44664351851851852</v>
      </c>
      <c r="AY37">
        <v>17.37</v>
      </c>
      <c r="AZ37">
        <v>9.27</v>
      </c>
      <c r="BA37">
        <v>685</v>
      </c>
      <c r="BB37">
        <v>0.35</v>
      </c>
      <c r="BC37">
        <v>0.53</v>
      </c>
      <c r="BD37">
        <v>-127</v>
      </c>
      <c r="BE37">
        <v>112.9</v>
      </c>
      <c r="BF37">
        <v>10.89</v>
      </c>
      <c r="BG37">
        <v>766</v>
      </c>
      <c r="BH37">
        <v>392.54</v>
      </c>
      <c r="BI37">
        <v>0.374</v>
      </c>
      <c r="BJ37">
        <v>9.4</v>
      </c>
      <c r="BK37">
        <v>29</v>
      </c>
    </row>
    <row r="38" spans="1:63" x14ac:dyDescent="0.25">
      <c r="A38" s="1">
        <v>42620</v>
      </c>
      <c r="B38" s="2">
        <v>0.48136574074074073</v>
      </c>
      <c r="C38">
        <v>20.46</v>
      </c>
      <c r="D38">
        <v>9.86</v>
      </c>
      <c r="E38">
        <v>634</v>
      </c>
      <c r="F38">
        <v>0.32</v>
      </c>
      <c r="G38">
        <v>0.7</v>
      </c>
      <c r="H38">
        <v>-144.30000000000001</v>
      </c>
      <c r="I38">
        <v>117.8</v>
      </c>
      <c r="J38">
        <v>10.67</v>
      </c>
      <c r="K38">
        <v>765</v>
      </c>
      <c r="L38">
        <v>696.46</v>
      </c>
      <c r="M38">
        <v>0.66700000000000004</v>
      </c>
      <c r="N38">
        <v>8</v>
      </c>
      <c r="O38">
        <v>0</v>
      </c>
      <c r="Q38" s="1">
        <v>42627</v>
      </c>
      <c r="R38" s="2">
        <v>0.45541666666666664</v>
      </c>
      <c r="S38">
        <v>23.17</v>
      </c>
      <c r="T38">
        <v>10.19</v>
      </c>
      <c r="U38">
        <v>644</v>
      </c>
      <c r="V38">
        <v>0.33</v>
      </c>
      <c r="W38">
        <v>0.94</v>
      </c>
      <c r="X38">
        <v>-153.9</v>
      </c>
      <c r="Y38">
        <v>147.9</v>
      </c>
      <c r="Z38">
        <v>12.61</v>
      </c>
      <c r="AA38">
        <v>759</v>
      </c>
      <c r="AB38">
        <v>486.63</v>
      </c>
      <c r="AC38">
        <v>0.48159999999999997</v>
      </c>
      <c r="AD38">
        <v>9.3000000000000007</v>
      </c>
      <c r="AE38">
        <v>28</v>
      </c>
      <c r="AG38" s="1">
        <v>42634</v>
      </c>
      <c r="AH38" s="2">
        <v>0.43490740740740735</v>
      </c>
      <c r="AI38">
        <v>18.95</v>
      </c>
      <c r="AJ38">
        <v>9.3699999999999992</v>
      </c>
      <c r="AK38">
        <v>658</v>
      </c>
      <c r="AL38">
        <v>0.34</v>
      </c>
      <c r="AM38">
        <v>0.69</v>
      </c>
      <c r="AN38">
        <v>-138.5</v>
      </c>
      <c r="AO38">
        <v>118.8</v>
      </c>
      <c r="AP38">
        <v>11.08</v>
      </c>
      <c r="AQ38">
        <v>765</v>
      </c>
      <c r="AR38">
        <v>536.16999999999996</v>
      </c>
      <c r="AS38">
        <v>0.52139999999999997</v>
      </c>
      <c r="AT38">
        <v>9.3000000000000007</v>
      </c>
      <c r="AU38">
        <v>28</v>
      </c>
      <c r="AW38" s="1">
        <v>42641</v>
      </c>
      <c r="AX38" s="2">
        <v>0.44677083333333334</v>
      </c>
      <c r="AY38">
        <v>17.38</v>
      </c>
      <c r="AZ38">
        <v>9.2799999999999994</v>
      </c>
      <c r="BA38">
        <v>685</v>
      </c>
      <c r="BB38">
        <v>0.35</v>
      </c>
      <c r="BC38">
        <v>0.4</v>
      </c>
      <c r="BD38">
        <v>-127.5</v>
      </c>
      <c r="BE38">
        <v>112.7</v>
      </c>
      <c r="BF38">
        <v>10.87</v>
      </c>
      <c r="BG38">
        <v>766</v>
      </c>
      <c r="BH38">
        <v>386.92</v>
      </c>
      <c r="BI38">
        <v>0.3745</v>
      </c>
      <c r="BJ38">
        <v>9.4</v>
      </c>
      <c r="BK38">
        <v>29</v>
      </c>
    </row>
    <row r="39" spans="1:63" x14ac:dyDescent="0.25">
      <c r="A39" s="1">
        <v>42620</v>
      </c>
      <c r="B39" s="2">
        <v>0.48182870370370368</v>
      </c>
      <c r="C39">
        <v>20.59</v>
      </c>
      <c r="D39">
        <v>10.06</v>
      </c>
      <c r="E39">
        <v>635</v>
      </c>
      <c r="F39">
        <v>0.33</v>
      </c>
      <c r="G39">
        <v>0.61</v>
      </c>
      <c r="H39">
        <v>-154.19999999999999</v>
      </c>
      <c r="I39">
        <v>133.6</v>
      </c>
      <c r="J39">
        <v>12.06</v>
      </c>
      <c r="K39">
        <v>765</v>
      </c>
      <c r="L39">
        <v>601.22</v>
      </c>
      <c r="M39">
        <v>0.56440000000000001</v>
      </c>
      <c r="N39">
        <v>8</v>
      </c>
      <c r="O39">
        <v>0</v>
      </c>
      <c r="Q39" s="1">
        <v>42627</v>
      </c>
      <c r="R39" s="2">
        <v>0.45557870370370374</v>
      </c>
      <c r="S39">
        <v>23.18</v>
      </c>
      <c r="T39">
        <v>10.210000000000001</v>
      </c>
      <c r="U39">
        <v>645</v>
      </c>
      <c r="V39">
        <v>0.33</v>
      </c>
      <c r="W39">
        <v>0.82</v>
      </c>
      <c r="X39">
        <v>-155</v>
      </c>
      <c r="Y39">
        <v>148.4</v>
      </c>
      <c r="Z39">
        <v>12.64</v>
      </c>
      <c r="AA39">
        <v>759</v>
      </c>
      <c r="AB39">
        <v>509.63</v>
      </c>
      <c r="AC39">
        <v>0.49480000000000002</v>
      </c>
      <c r="AD39">
        <v>9.3000000000000007</v>
      </c>
      <c r="AE39">
        <v>28</v>
      </c>
      <c r="AG39" s="1">
        <v>42634</v>
      </c>
      <c r="AH39" s="2">
        <v>0.43508101851851855</v>
      </c>
      <c r="AI39">
        <v>18.98</v>
      </c>
      <c r="AJ39">
        <v>9.39</v>
      </c>
      <c r="AK39">
        <v>656</v>
      </c>
      <c r="AL39">
        <v>0.34</v>
      </c>
      <c r="AM39">
        <v>0.6</v>
      </c>
      <c r="AN39">
        <v>-139.6</v>
      </c>
      <c r="AO39">
        <v>120</v>
      </c>
      <c r="AP39">
        <v>11.19</v>
      </c>
      <c r="AQ39">
        <v>765</v>
      </c>
      <c r="AR39">
        <v>542.11</v>
      </c>
      <c r="AS39">
        <v>0.5252</v>
      </c>
      <c r="AT39">
        <v>9.3000000000000007</v>
      </c>
      <c r="AU39">
        <v>28</v>
      </c>
      <c r="AW39" s="1">
        <v>42641</v>
      </c>
      <c r="AX39" s="2">
        <v>0.44692129629629629</v>
      </c>
      <c r="AY39">
        <v>17.39</v>
      </c>
      <c r="AZ39">
        <v>9.3000000000000007</v>
      </c>
      <c r="BA39">
        <v>685</v>
      </c>
      <c r="BB39">
        <v>0.35</v>
      </c>
      <c r="BC39">
        <v>0.27</v>
      </c>
      <c r="BD39">
        <v>-128.6</v>
      </c>
      <c r="BE39">
        <v>112.7</v>
      </c>
      <c r="BF39">
        <v>10.87</v>
      </c>
      <c r="BG39">
        <v>766</v>
      </c>
      <c r="BH39">
        <v>367.46</v>
      </c>
      <c r="BI39">
        <v>0.35439999999999999</v>
      </c>
      <c r="BJ39">
        <v>9.4</v>
      </c>
      <c r="BK39">
        <v>29</v>
      </c>
    </row>
    <row r="40" spans="1:63" x14ac:dyDescent="0.25">
      <c r="A40" s="1">
        <v>42620</v>
      </c>
      <c r="B40" s="2">
        <v>0.48207175925925921</v>
      </c>
      <c r="C40">
        <v>20.99</v>
      </c>
      <c r="D40">
        <v>10.15</v>
      </c>
      <c r="E40">
        <v>641</v>
      </c>
      <c r="F40">
        <v>0.33</v>
      </c>
      <c r="G40">
        <v>0.46</v>
      </c>
      <c r="H40">
        <v>-159.19999999999999</v>
      </c>
      <c r="I40">
        <v>146.5</v>
      </c>
      <c r="J40">
        <v>13.13</v>
      </c>
      <c r="K40">
        <v>765</v>
      </c>
      <c r="L40">
        <v>540.65</v>
      </c>
      <c r="M40">
        <v>0.52790000000000004</v>
      </c>
      <c r="N40">
        <v>8</v>
      </c>
      <c r="O40">
        <v>0</v>
      </c>
      <c r="Q40" s="1">
        <v>42627</v>
      </c>
      <c r="R40" s="2">
        <v>0.45579861111111114</v>
      </c>
      <c r="S40">
        <v>23.21</v>
      </c>
      <c r="T40">
        <v>10.23</v>
      </c>
      <c r="U40">
        <v>645</v>
      </c>
      <c r="V40">
        <v>0.33</v>
      </c>
      <c r="W40">
        <v>0.71</v>
      </c>
      <c r="X40">
        <v>-155.9</v>
      </c>
      <c r="Y40">
        <v>152.19999999999999</v>
      </c>
      <c r="Z40">
        <v>12.96</v>
      </c>
      <c r="AA40">
        <v>759</v>
      </c>
      <c r="AB40">
        <v>446.98</v>
      </c>
      <c r="AC40">
        <v>0.43569999999999998</v>
      </c>
      <c r="AD40">
        <v>9.3000000000000007</v>
      </c>
      <c r="AE40">
        <v>28</v>
      </c>
      <c r="AG40" s="1">
        <v>42634</v>
      </c>
      <c r="AH40" s="2">
        <v>0.43527777777777782</v>
      </c>
      <c r="AI40">
        <v>18.98</v>
      </c>
      <c r="AJ40">
        <v>9.42</v>
      </c>
      <c r="AK40">
        <v>656</v>
      </c>
      <c r="AL40">
        <v>0.34</v>
      </c>
      <c r="AM40">
        <v>0.51</v>
      </c>
      <c r="AN40">
        <v>-141.30000000000001</v>
      </c>
      <c r="AO40">
        <v>121.5</v>
      </c>
      <c r="AP40">
        <v>11.33</v>
      </c>
      <c r="AQ40">
        <v>765</v>
      </c>
      <c r="AR40">
        <v>517.86</v>
      </c>
      <c r="AS40">
        <v>0.4995</v>
      </c>
      <c r="AT40">
        <v>9.3000000000000007</v>
      </c>
      <c r="AU40">
        <v>28</v>
      </c>
      <c r="AW40" s="1">
        <v>42641</v>
      </c>
      <c r="AX40" s="2">
        <v>0.4470486111111111</v>
      </c>
      <c r="AY40">
        <v>17.39</v>
      </c>
      <c r="AZ40">
        <v>9.32</v>
      </c>
      <c r="BA40">
        <v>685</v>
      </c>
      <c r="BB40">
        <v>0.35</v>
      </c>
      <c r="BC40">
        <v>0.13</v>
      </c>
      <c r="BD40">
        <v>-129.9</v>
      </c>
      <c r="BE40">
        <v>113</v>
      </c>
      <c r="BF40">
        <v>10.89</v>
      </c>
      <c r="BG40">
        <v>766</v>
      </c>
      <c r="BH40">
        <v>373.71</v>
      </c>
      <c r="BI40">
        <v>0.36380000000000001</v>
      </c>
      <c r="BJ40">
        <v>9.4</v>
      </c>
      <c r="BK40">
        <v>31</v>
      </c>
    </row>
    <row r="41" spans="1:63" x14ac:dyDescent="0.25">
      <c r="A41" s="1">
        <v>42620</v>
      </c>
      <c r="B41" s="2">
        <v>0.48228009259259258</v>
      </c>
      <c r="C41">
        <v>21.01</v>
      </c>
      <c r="D41">
        <v>10.17</v>
      </c>
      <c r="E41">
        <v>638</v>
      </c>
      <c r="F41">
        <v>0.33</v>
      </c>
      <c r="G41">
        <v>0.38</v>
      </c>
      <c r="H41">
        <v>-160.1</v>
      </c>
      <c r="I41">
        <v>155.30000000000001</v>
      </c>
      <c r="J41">
        <v>13.9</v>
      </c>
      <c r="K41">
        <v>765</v>
      </c>
      <c r="L41">
        <v>548.87</v>
      </c>
      <c r="M41">
        <v>0.53749999999999998</v>
      </c>
      <c r="N41">
        <v>8</v>
      </c>
      <c r="O41">
        <v>0</v>
      </c>
      <c r="Q41" s="1">
        <v>42627</v>
      </c>
      <c r="R41" s="2">
        <v>0.4560069444444444</v>
      </c>
      <c r="S41">
        <v>23.22</v>
      </c>
      <c r="T41">
        <v>10.25</v>
      </c>
      <c r="U41">
        <v>645</v>
      </c>
      <c r="V41">
        <v>0.33</v>
      </c>
      <c r="W41">
        <v>0.6</v>
      </c>
      <c r="X41">
        <v>-156.80000000000001</v>
      </c>
      <c r="Y41">
        <v>154.80000000000001</v>
      </c>
      <c r="Z41">
        <v>13.18</v>
      </c>
      <c r="AA41">
        <v>759</v>
      </c>
      <c r="AB41">
        <v>459.16</v>
      </c>
      <c r="AC41">
        <v>0.4375</v>
      </c>
      <c r="AD41">
        <v>9.3000000000000007</v>
      </c>
      <c r="AE41">
        <v>28</v>
      </c>
      <c r="AG41" s="1">
        <v>42634</v>
      </c>
      <c r="AH41" s="2">
        <v>0.43549768518518522</v>
      </c>
      <c r="AI41">
        <v>18.97</v>
      </c>
      <c r="AJ41">
        <v>9.4499999999999993</v>
      </c>
      <c r="AK41">
        <v>655</v>
      </c>
      <c r="AL41">
        <v>0.34</v>
      </c>
      <c r="AM41">
        <v>0.41</v>
      </c>
      <c r="AN41">
        <v>-142.5</v>
      </c>
      <c r="AO41">
        <v>123</v>
      </c>
      <c r="AP41">
        <v>11.47</v>
      </c>
      <c r="AQ41">
        <v>765</v>
      </c>
      <c r="AR41">
        <v>533.04999999999995</v>
      </c>
      <c r="AS41">
        <v>0.51290000000000002</v>
      </c>
      <c r="AT41">
        <v>9.3000000000000007</v>
      </c>
      <c r="AU41">
        <v>28</v>
      </c>
      <c r="AW41" s="1">
        <v>42641</v>
      </c>
      <c r="AX41" s="2">
        <v>0.44723379629629628</v>
      </c>
      <c r="AY41">
        <v>17.39</v>
      </c>
      <c r="AZ41">
        <v>9.34</v>
      </c>
      <c r="BA41">
        <v>685</v>
      </c>
      <c r="BB41">
        <v>0.35</v>
      </c>
      <c r="BC41">
        <v>0</v>
      </c>
      <c r="BD41">
        <v>-130.80000000000001</v>
      </c>
      <c r="BE41">
        <v>113.4</v>
      </c>
      <c r="BF41">
        <v>10.93</v>
      </c>
      <c r="BG41">
        <v>766</v>
      </c>
      <c r="BH41">
        <v>366.21</v>
      </c>
      <c r="BI41">
        <v>0.35220000000000001</v>
      </c>
      <c r="BJ41">
        <v>9.4</v>
      </c>
      <c r="BK41">
        <v>29</v>
      </c>
    </row>
    <row r="42" spans="1:63" x14ac:dyDescent="0.25">
      <c r="A42" s="1">
        <v>42620</v>
      </c>
      <c r="B42" s="2">
        <v>0.48251157407407402</v>
      </c>
      <c r="C42">
        <v>21.09</v>
      </c>
      <c r="D42">
        <v>10.210000000000001</v>
      </c>
      <c r="E42">
        <v>640</v>
      </c>
      <c r="F42">
        <v>0.33</v>
      </c>
      <c r="G42">
        <v>0.28999999999999998</v>
      </c>
      <c r="H42">
        <v>-161.80000000000001</v>
      </c>
      <c r="I42">
        <v>156</v>
      </c>
      <c r="J42">
        <v>13.95</v>
      </c>
      <c r="K42">
        <v>765</v>
      </c>
      <c r="L42">
        <v>458.53</v>
      </c>
      <c r="M42">
        <v>0.43149999999999999</v>
      </c>
      <c r="N42">
        <v>8</v>
      </c>
      <c r="O42">
        <v>0</v>
      </c>
      <c r="Q42" s="1">
        <v>42627</v>
      </c>
      <c r="R42" s="2">
        <v>0.45616898148148149</v>
      </c>
      <c r="S42">
        <v>23.23</v>
      </c>
      <c r="T42">
        <v>10.26</v>
      </c>
      <c r="U42">
        <v>645</v>
      </c>
      <c r="V42">
        <v>0.33</v>
      </c>
      <c r="W42">
        <v>0.49</v>
      </c>
      <c r="X42">
        <v>-157.19999999999999</v>
      </c>
      <c r="Y42">
        <v>156.19999999999999</v>
      </c>
      <c r="Z42">
        <v>13.29</v>
      </c>
      <c r="AA42">
        <v>759</v>
      </c>
      <c r="AB42">
        <v>469.88</v>
      </c>
      <c r="AC42">
        <v>0.45960000000000001</v>
      </c>
      <c r="AD42">
        <v>9.3000000000000007</v>
      </c>
      <c r="AE42">
        <v>28</v>
      </c>
      <c r="AG42" s="1">
        <v>42634</v>
      </c>
      <c r="AH42" s="2">
        <v>0.43569444444444444</v>
      </c>
      <c r="AI42">
        <v>18.97</v>
      </c>
      <c r="AJ42">
        <v>9.4700000000000006</v>
      </c>
      <c r="AK42">
        <v>655</v>
      </c>
      <c r="AL42">
        <v>0.34</v>
      </c>
      <c r="AM42">
        <v>0.33</v>
      </c>
      <c r="AN42">
        <v>-143.69999999999999</v>
      </c>
      <c r="AO42">
        <v>123.7</v>
      </c>
      <c r="AP42">
        <v>11.54</v>
      </c>
      <c r="AQ42">
        <v>765</v>
      </c>
      <c r="AR42">
        <v>508.8</v>
      </c>
      <c r="AS42">
        <v>0.48749999999999999</v>
      </c>
      <c r="AT42">
        <v>9.3000000000000007</v>
      </c>
      <c r="AU42">
        <v>28</v>
      </c>
    </row>
    <row r="43" spans="1:63" x14ac:dyDescent="0.25">
      <c r="A43" s="1">
        <v>42620</v>
      </c>
      <c r="B43" s="2">
        <v>0.48271990740740739</v>
      </c>
      <c r="C43">
        <v>21.18</v>
      </c>
      <c r="D43">
        <v>10.23</v>
      </c>
      <c r="E43">
        <v>639</v>
      </c>
      <c r="F43">
        <v>0.33</v>
      </c>
      <c r="G43">
        <v>0.21</v>
      </c>
      <c r="H43">
        <v>-163.1</v>
      </c>
      <c r="I43">
        <v>158.6</v>
      </c>
      <c r="J43">
        <v>14.16</v>
      </c>
      <c r="K43">
        <v>765</v>
      </c>
      <c r="L43">
        <v>389.21</v>
      </c>
      <c r="M43">
        <v>0.37040000000000001</v>
      </c>
      <c r="N43">
        <v>8</v>
      </c>
      <c r="O43">
        <v>0</v>
      </c>
      <c r="Q43" s="1">
        <v>42627</v>
      </c>
      <c r="R43" s="2">
        <v>0.45633101851851854</v>
      </c>
      <c r="S43">
        <v>23.26</v>
      </c>
      <c r="T43">
        <v>10.27</v>
      </c>
      <c r="U43">
        <v>645</v>
      </c>
      <c r="V43">
        <v>0.33</v>
      </c>
      <c r="W43">
        <v>0.37</v>
      </c>
      <c r="X43">
        <v>-157.6</v>
      </c>
      <c r="Y43">
        <v>156.1</v>
      </c>
      <c r="Z43">
        <v>13.28</v>
      </c>
      <c r="AA43">
        <v>759</v>
      </c>
      <c r="AB43">
        <v>491.42</v>
      </c>
      <c r="AC43">
        <v>0.47099999999999997</v>
      </c>
      <c r="AD43">
        <v>9.3000000000000007</v>
      </c>
      <c r="AE43">
        <v>28</v>
      </c>
      <c r="AG43" s="1">
        <v>42634</v>
      </c>
      <c r="AH43" s="2">
        <v>0.43594907407407407</v>
      </c>
      <c r="AI43">
        <v>18.96</v>
      </c>
      <c r="AJ43">
        <v>9.49</v>
      </c>
      <c r="AK43">
        <v>655</v>
      </c>
      <c r="AL43">
        <v>0.34</v>
      </c>
      <c r="AM43">
        <v>0.23</v>
      </c>
      <c r="AN43">
        <v>-144.69999999999999</v>
      </c>
      <c r="AO43">
        <v>123.9</v>
      </c>
      <c r="AP43">
        <v>11.56</v>
      </c>
      <c r="AQ43">
        <v>765</v>
      </c>
      <c r="AR43">
        <v>495.79</v>
      </c>
      <c r="AS43">
        <v>0.48559999999999998</v>
      </c>
      <c r="AT43">
        <v>9.3000000000000007</v>
      </c>
      <c r="AU43">
        <v>28</v>
      </c>
    </row>
    <row r="44" spans="1:63" x14ac:dyDescent="0.25">
      <c r="A44" s="1">
        <v>42620</v>
      </c>
      <c r="B44" s="2">
        <v>0.48293981481481479</v>
      </c>
      <c r="C44">
        <v>21.19</v>
      </c>
      <c r="D44">
        <v>10.25</v>
      </c>
      <c r="E44">
        <v>639</v>
      </c>
      <c r="F44">
        <v>0.33</v>
      </c>
      <c r="G44">
        <v>0.12</v>
      </c>
      <c r="H44">
        <v>-164.3</v>
      </c>
      <c r="I44">
        <v>159.6</v>
      </c>
      <c r="J44">
        <v>14.25</v>
      </c>
      <c r="K44">
        <v>765</v>
      </c>
      <c r="L44">
        <v>366.73</v>
      </c>
      <c r="M44">
        <v>0.3604</v>
      </c>
      <c r="N44">
        <v>8</v>
      </c>
      <c r="O44">
        <v>0</v>
      </c>
      <c r="Q44" s="1">
        <v>42627</v>
      </c>
      <c r="R44" s="2">
        <v>0.45650462962962962</v>
      </c>
      <c r="S44">
        <v>23.28</v>
      </c>
      <c r="T44">
        <v>10.28</v>
      </c>
      <c r="U44">
        <v>645</v>
      </c>
      <c r="V44">
        <v>0.33</v>
      </c>
      <c r="W44">
        <v>0.26</v>
      </c>
      <c r="X44">
        <v>-158.4</v>
      </c>
      <c r="Y44">
        <v>157.69999999999999</v>
      </c>
      <c r="Z44">
        <v>13.42</v>
      </c>
      <c r="AA44">
        <v>759</v>
      </c>
      <c r="AB44">
        <v>448.43</v>
      </c>
      <c r="AC44">
        <v>0.43059999999999998</v>
      </c>
      <c r="AD44">
        <v>9.3000000000000007</v>
      </c>
      <c r="AE44">
        <v>28</v>
      </c>
      <c r="AG44" s="1">
        <v>42634</v>
      </c>
      <c r="AH44" s="2">
        <v>0.43618055555555557</v>
      </c>
      <c r="AI44">
        <v>18.96</v>
      </c>
      <c r="AJ44">
        <v>9.5</v>
      </c>
      <c r="AK44">
        <v>655</v>
      </c>
      <c r="AL44">
        <v>0.34</v>
      </c>
      <c r="AM44">
        <v>0.13</v>
      </c>
      <c r="AN44">
        <v>-145.5</v>
      </c>
      <c r="AO44">
        <v>124.1</v>
      </c>
      <c r="AP44">
        <v>11.57</v>
      </c>
      <c r="AQ44">
        <v>765</v>
      </c>
      <c r="AR44">
        <v>484.34</v>
      </c>
      <c r="AS44">
        <v>0.47110000000000002</v>
      </c>
      <c r="AT44">
        <v>9.3000000000000007</v>
      </c>
      <c r="AU44">
        <v>28</v>
      </c>
    </row>
    <row r="45" spans="1:63" x14ac:dyDescent="0.25">
      <c r="A45" s="1">
        <v>42620</v>
      </c>
      <c r="B45" s="2">
        <v>0.48311342592592593</v>
      </c>
      <c r="C45">
        <v>21.22</v>
      </c>
      <c r="D45">
        <v>10.26</v>
      </c>
      <c r="E45">
        <v>639</v>
      </c>
      <c r="F45">
        <v>0.33</v>
      </c>
      <c r="G45">
        <v>0.03</v>
      </c>
      <c r="H45">
        <v>-164.6</v>
      </c>
      <c r="I45">
        <v>160</v>
      </c>
      <c r="J45">
        <v>14.27</v>
      </c>
      <c r="K45">
        <v>765</v>
      </c>
      <c r="L45">
        <v>380.89</v>
      </c>
      <c r="M45">
        <v>0.3654</v>
      </c>
      <c r="N45">
        <v>8</v>
      </c>
      <c r="O45">
        <v>0</v>
      </c>
      <c r="Q45" s="1">
        <v>42627</v>
      </c>
      <c r="R45" s="2">
        <v>0.45665509259259257</v>
      </c>
      <c r="S45">
        <v>23.29</v>
      </c>
      <c r="T45">
        <v>10.3</v>
      </c>
      <c r="U45">
        <v>646</v>
      </c>
      <c r="V45">
        <v>0.33</v>
      </c>
      <c r="W45">
        <v>0.14000000000000001</v>
      </c>
      <c r="X45">
        <v>-159.19999999999999</v>
      </c>
      <c r="Y45">
        <v>158.80000000000001</v>
      </c>
      <c r="Z45">
        <v>13.5</v>
      </c>
      <c r="AA45">
        <v>759</v>
      </c>
      <c r="AB45">
        <v>446.77</v>
      </c>
      <c r="AC45">
        <v>0.43580000000000002</v>
      </c>
      <c r="AD45">
        <v>9.3000000000000007</v>
      </c>
      <c r="AE45">
        <v>28</v>
      </c>
      <c r="AG45" s="1">
        <v>42634</v>
      </c>
      <c r="AH45" s="2">
        <v>0.43641203703703701</v>
      </c>
      <c r="AI45">
        <v>18.95</v>
      </c>
      <c r="AJ45">
        <v>9.52</v>
      </c>
      <c r="AK45">
        <v>655</v>
      </c>
      <c r="AL45">
        <v>0.34</v>
      </c>
      <c r="AM45">
        <v>0.04</v>
      </c>
      <c r="AN45">
        <v>-146.6</v>
      </c>
      <c r="AO45">
        <v>124.4</v>
      </c>
      <c r="AP45">
        <v>11.61</v>
      </c>
      <c r="AQ45">
        <v>765</v>
      </c>
      <c r="AR45">
        <v>471.02</v>
      </c>
      <c r="AS45">
        <v>0.45879999999999999</v>
      </c>
      <c r="AT45">
        <v>9.3000000000000007</v>
      </c>
      <c r="AU45">
        <v>28</v>
      </c>
    </row>
    <row r="46" spans="1:63" x14ac:dyDescent="0.25">
      <c r="Q46" s="1">
        <v>42627</v>
      </c>
      <c r="R46" s="2">
        <v>0.45685185185185184</v>
      </c>
      <c r="S46">
        <v>23.34</v>
      </c>
      <c r="T46">
        <v>10.33</v>
      </c>
      <c r="U46">
        <v>646</v>
      </c>
      <c r="V46">
        <v>0.33</v>
      </c>
      <c r="W46">
        <v>0.02</v>
      </c>
      <c r="X46">
        <v>-160.5</v>
      </c>
      <c r="Y46">
        <v>161.4</v>
      </c>
      <c r="Z46">
        <v>13.71</v>
      </c>
      <c r="AA46">
        <v>759</v>
      </c>
      <c r="AB46">
        <v>435.42</v>
      </c>
      <c r="AC46">
        <v>0.41689999999999999</v>
      </c>
      <c r="AD46">
        <v>9.3000000000000007</v>
      </c>
      <c r="AE46">
        <v>28</v>
      </c>
      <c r="AG46" s="1">
        <v>42634</v>
      </c>
      <c r="AH46" s="2">
        <v>0.43672453703703701</v>
      </c>
      <c r="AI46">
        <v>18.7</v>
      </c>
      <c r="AJ46">
        <v>9.52</v>
      </c>
      <c r="AK46">
        <v>631</v>
      </c>
      <c r="AL46">
        <v>0.32</v>
      </c>
      <c r="AM46">
        <v>0</v>
      </c>
      <c r="AN46">
        <v>-146.6</v>
      </c>
      <c r="AO46">
        <v>124.7</v>
      </c>
      <c r="AP46">
        <v>11.69</v>
      </c>
      <c r="AQ46">
        <v>765</v>
      </c>
      <c r="AR46">
        <v>441.36</v>
      </c>
      <c r="AS46">
        <v>0.43180000000000002</v>
      </c>
      <c r="AT46">
        <v>9.3000000000000007</v>
      </c>
      <c r="AU46">
        <v>28</v>
      </c>
    </row>
    <row r="47" spans="1:63" x14ac:dyDescent="0.25">
      <c r="C47">
        <f t="shared" ref="C47:D47" si="0">AVERAGE(C14:C45)</f>
        <v>20.575937499999998</v>
      </c>
      <c r="D47">
        <f t="shared" si="0"/>
        <v>9.8978124999999988</v>
      </c>
      <c r="E47">
        <f>AVERAGE(E14:E45)</f>
        <v>637.84375</v>
      </c>
      <c r="F47">
        <f>AVERAGE(F14:F45)</f>
        <v>0.32968750000000002</v>
      </c>
    </row>
    <row r="48" spans="1:63" x14ac:dyDescent="0.25">
      <c r="U48">
        <f>AVERAGE(U14:U46)</f>
        <v>644.5151515151515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"/>
  <sheetViews>
    <sheetView tabSelected="1" topLeftCell="O11" workbookViewId="0">
      <selection activeCell="AG34" sqref="AG34"/>
    </sheetView>
  </sheetViews>
  <sheetFormatPr defaultRowHeight="15" x14ac:dyDescent="0.25"/>
  <cols>
    <col min="1" max="1" width="34.375" bestFit="1" customWidth="1"/>
    <col min="2" max="2" width="10.125" bestFit="1" customWidth="1"/>
    <col min="3" max="3" width="6" bestFit="1" customWidth="1"/>
    <col min="4" max="4" width="5.625" bestFit="1" customWidth="1"/>
    <col min="5" max="5" width="7.75" bestFit="1" customWidth="1"/>
    <col min="6" max="6" width="7.375" customWidth="1"/>
    <col min="7" max="7" width="7.25" bestFit="1" customWidth="1"/>
    <col min="8" max="8" width="8" bestFit="1" customWidth="1"/>
    <col min="9" max="10" width="6.125" bestFit="1" customWidth="1"/>
    <col min="11" max="11" width="6.75" bestFit="1" customWidth="1"/>
    <col min="12" max="13" width="7" bestFit="1" customWidth="1"/>
    <col min="14" max="14" width="5.625" bestFit="1" customWidth="1"/>
    <col min="15" max="15" width="6" bestFit="1" customWidth="1"/>
    <col min="17" max="17" width="35.375" bestFit="1" customWidth="1"/>
    <col min="18" max="18" width="10.125" bestFit="1" customWidth="1"/>
    <col min="19" max="19" width="6" customWidth="1"/>
    <col min="20" max="20" width="5.625" customWidth="1"/>
    <col min="21" max="21" width="7.75" customWidth="1"/>
    <col min="22" max="22" width="5" customWidth="1"/>
    <col min="23" max="23" width="7.25" customWidth="1"/>
    <col min="24" max="24" width="8" customWidth="1"/>
    <col min="25" max="26" width="6.125" customWidth="1"/>
    <col min="27" max="27" width="6.75" customWidth="1"/>
    <col min="28" max="29" width="7" customWidth="1"/>
    <col min="30" max="30" width="5.625" customWidth="1"/>
    <col min="31" max="31" width="6" customWidth="1"/>
    <col min="33" max="33" width="35.375" bestFit="1" customWidth="1"/>
    <col min="34" max="34" width="10.125" bestFit="1" customWidth="1"/>
    <col min="35" max="35" width="6" customWidth="1"/>
    <col min="36" max="36" width="5.625" customWidth="1"/>
    <col min="37" max="37" width="7.75" customWidth="1"/>
    <col min="38" max="38" width="5" customWidth="1"/>
    <col min="39" max="39" width="7.25" customWidth="1"/>
    <col min="40" max="40" width="8" customWidth="1"/>
    <col min="41" max="42" width="6.125" customWidth="1"/>
    <col min="43" max="43" width="6.75" customWidth="1"/>
    <col min="44" max="44" width="8" customWidth="1"/>
    <col min="45" max="45" width="7" customWidth="1"/>
    <col min="46" max="46" width="5.625" customWidth="1"/>
    <col min="47" max="47" width="6" customWidth="1"/>
  </cols>
  <sheetData>
    <row r="1" spans="1:47" x14ac:dyDescent="0.25">
      <c r="A1" t="s">
        <v>0</v>
      </c>
      <c r="C1" t="s">
        <v>66</v>
      </c>
      <c r="F1" t="s">
        <v>122</v>
      </c>
      <c r="G1">
        <v>9.5190000000000001</v>
      </c>
      <c r="I1" t="s">
        <v>123</v>
      </c>
      <c r="Q1" t="s">
        <v>0</v>
      </c>
      <c r="S1" t="s">
        <v>66</v>
      </c>
      <c r="V1" t="s">
        <v>122</v>
      </c>
      <c r="W1">
        <v>9.3930000000000007</v>
      </c>
      <c r="Y1" t="s">
        <v>123</v>
      </c>
      <c r="AG1" t="s">
        <v>0</v>
      </c>
      <c r="AI1" t="s">
        <v>66</v>
      </c>
      <c r="AL1" t="s">
        <v>122</v>
      </c>
      <c r="AM1">
        <v>9.1639999999999997</v>
      </c>
      <c r="AO1" t="s">
        <v>123</v>
      </c>
    </row>
    <row r="2" spans="1:47" x14ac:dyDescent="0.25">
      <c r="A2" t="s">
        <v>1</v>
      </c>
      <c r="F2" t="s">
        <v>58</v>
      </c>
      <c r="G2">
        <v>17</v>
      </c>
      <c r="J2" t="s">
        <v>124</v>
      </c>
      <c r="K2" t="s">
        <v>125</v>
      </c>
      <c r="Q2" t="s">
        <v>1</v>
      </c>
      <c r="V2" t="s">
        <v>58</v>
      </c>
      <c r="W2">
        <v>18</v>
      </c>
      <c r="Z2" t="s">
        <v>124</v>
      </c>
      <c r="AA2" t="s">
        <v>125</v>
      </c>
      <c r="AG2" t="s">
        <v>1</v>
      </c>
      <c r="AL2" t="s">
        <v>58</v>
      </c>
      <c r="AM2">
        <v>14.5</v>
      </c>
      <c r="AP2" t="s">
        <v>124</v>
      </c>
      <c r="AQ2" t="s">
        <v>125</v>
      </c>
    </row>
    <row r="3" spans="1:47" x14ac:dyDescent="0.25">
      <c r="A3" t="s">
        <v>234</v>
      </c>
      <c r="I3" t="s">
        <v>12</v>
      </c>
      <c r="J3">
        <v>7.15</v>
      </c>
      <c r="K3">
        <v>7.0579999999999998</v>
      </c>
      <c r="Q3" t="s">
        <v>240</v>
      </c>
      <c r="Y3" t="s">
        <v>12</v>
      </c>
      <c r="Z3">
        <v>7.03</v>
      </c>
      <c r="AA3">
        <v>7.069</v>
      </c>
      <c r="AG3" t="s">
        <v>246</v>
      </c>
      <c r="AO3" t="s">
        <v>12</v>
      </c>
      <c r="AP3">
        <v>7.08</v>
      </c>
      <c r="AQ3">
        <v>7.1</v>
      </c>
    </row>
    <row r="4" spans="1:47" x14ac:dyDescent="0.25">
      <c r="A4" t="s">
        <v>235</v>
      </c>
      <c r="I4" t="s">
        <v>12</v>
      </c>
      <c r="J4">
        <v>10.029999999999999</v>
      </c>
      <c r="K4">
        <v>9.9930000000000003</v>
      </c>
      <c r="Q4" t="s">
        <v>241</v>
      </c>
      <c r="Y4" t="s">
        <v>12</v>
      </c>
      <c r="Z4">
        <v>10</v>
      </c>
      <c r="AA4">
        <v>9.9809999999999999</v>
      </c>
      <c r="AG4" t="s">
        <v>247</v>
      </c>
      <c r="AO4" t="s">
        <v>12</v>
      </c>
      <c r="AP4">
        <v>9.98</v>
      </c>
      <c r="AQ4">
        <v>10.006</v>
      </c>
    </row>
    <row r="5" spans="1:47" x14ac:dyDescent="0.25">
      <c r="A5" t="s">
        <v>236</v>
      </c>
      <c r="I5" t="s">
        <v>41</v>
      </c>
      <c r="J5">
        <v>88.3</v>
      </c>
      <c r="K5">
        <v>100</v>
      </c>
      <c r="Q5" t="s">
        <v>242</v>
      </c>
      <c r="Y5" t="s">
        <v>41</v>
      </c>
      <c r="Z5">
        <v>96</v>
      </c>
      <c r="AA5">
        <v>100</v>
      </c>
      <c r="AG5" t="s">
        <v>248</v>
      </c>
      <c r="AO5" t="s">
        <v>41</v>
      </c>
      <c r="AP5">
        <v>102.8</v>
      </c>
      <c r="AQ5">
        <v>100</v>
      </c>
    </row>
    <row r="6" spans="1:47" x14ac:dyDescent="0.25">
      <c r="A6" t="s">
        <v>237</v>
      </c>
      <c r="I6" t="s">
        <v>189</v>
      </c>
      <c r="J6">
        <v>0.05</v>
      </c>
      <c r="K6">
        <v>0</v>
      </c>
      <c r="Q6" t="s">
        <v>243</v>
      </c>
      <c r="Y6" t="s">
        <v>189</v>
      </c>
      <c r="Z6">
        <v>-0.04</v>
      </c>
      <c r="AA6">
        <v>0</v>
      </c>
      <c r="AG6" t="s">
        <v>249</v>
      </c>
      <c r="AO6" t="s">
        <v>189</v>
      </c>
      <c r="AP6">
        <v>-0.11</v>
      </c>
      <c r="AQ6">
        <v>0</v>
      </c>
    </row>
    <row r="7" spans="1:47" x14ac:dyDescent="0.25">
      <c r="A7" t="s">
        <v>238</v>
      </c>
      <c r="I7" t="s">
        <v>210</v>
      </c>
      <c r="J7">
        <v>25</v>
      </c>
      <c r="Q7" t="s">
        <v>244</v>
      </c>
      <c r="Y7" t="s">
        <v>210</v>
      </c>
      <c r="Z7">
        <v>30</v>
      </c>
      <c r="AG7" t="s">
        <v>250</v>
      </c>
      <c r="AO7" t="s">
        <v>210</v>
      </c>
      <c r="AP7">
        <v>35</v>
      </c>
    </row>
    <row r="8" spans="1:47" x14ac:dyDescent="0.25">
      <c r="A8" t="s">
        <v>239</v>
      </c>
      <c r="Q8" t="s">
        <v>245</v>
      </c>
      <c r="AG8" t="s">
        <v>251</v>
      </c>
    </row>
    <row r="9" spans="1:47" x14ac:dyDescent="0.25">
      <c r="A9" t="s">
        <v>8</v>
      </c>
      <c r="Q9" t="s">
        <v>8</v>
      </c>
      <c r="AG9" t="s">
        <v>8</v>
      </c>
    </row>
    <row r="11" spans="1:47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74</v>
      </c>
      <c r="G11" t="s">
        <v>65</v>
      </c>
      <c r="H11" t="s">
        <v>16</v>
      </c>
      <c r="I11" t="s">
        <v>17</v>
      </c>
      <c r="J11" t="s">
        <v>17</v>
      </c>
      <c r="K11" t="s">
        <v>41</v>
      </c>
      <c r="L11" t="s">
        <v>18</v>
      </c>
      <c r="M11" t="s">
        <v>18</v>
      </c>
      <c r="N11" t="s">
        <v>19</v>
      </c>
      <c r="O11" t="s">
        <v>19</v>
      </c>
      <c r="Q11" t="s">
        <v>9</v>
      </c>
      <c r="R11" t="s">
        <v>10</v>
      </c>
      <c r="S11" t="s">
        <v>11</v>
      </c>
      <c r="T11" t="s">
        <v>12</v>
      </c>
      <c r="U11" t="s">
        <v>13</v>
      </c>
      <c r="V11" t="s">
        <v>74</v>
      </c>
      <c r="W11" t="s">
        <v>65</v>
      </c>
      <c r="X11" t="s">
        <v>16</v>
      </c>
      <c r="Y11" t="s">
        <v>17</v>
      </c>
      <c r="Z11" t="s">
        <v>17</v>
      </c>
      <c r="AA11" t="s">
        <v>41</v>
      </c>
      <c r="AB11" t="s">
        <v>18</v>
      </c>
      <c r="AC11" t="s">
        <v>18</v>
      </c>
      <c r="AD11" t="s">
        <v>19</v>
      </c>
      <c r="AE11" t="s">
        <v>19</v>
      </c>
      <c r="AG11" t="s">
        <v>9</v>
      </c>
      <c r="AH11" t="s">
        <v>10</v>
      </c>
      <c r="AI11" t="s">
        <v>11</v>
      </c>
      <c r="AJ11" t="s">
        <v>12</v>
      </c>
      <c r="AK11" t="s">
        <v>13</v>
      </c>
      <c r="AL11" t="s">
        <v>74</v>
      </c>
      <c r="AM11" t="s">
        <v>65</v>
      </c>
      <c r="AN11" t="s">
        <v>16</v>
      </c>
      <c r="AO11" t="s">
        <v>17</v>
      </c>
      <c r="AP11" t="s">
        <v>17</v>
      </c>
      <c r="AQ11" t="s">
        <v>41</v>
      </c>
      <c r="AR11" t="s">
        <v>18</v>
      </c>
      <c r="AS11" t="s">
        <v>18</v>
      </c>
      <c r="AT11" t="s">
        <v>19</v>
      </c>
      <c r="AU11" t="s">
        <v>182</v>
      </c>
    </row>
    <row r="12" spans="1:47" x14ac:dyDescent="0.25">
      <c r="A12" t="s">
        <v>20</v>
      </c>
      <c r="B12" t="s">
        <v>21</v>
      </c>
      <c r="C12" t="s">
        <v>42</v>
      </c>
      <c r="D12" t="s">
        <v>23</v>
      </c>
      <c r="E12" t="s">
        <v>43</v>
      </c>
      <c r="F12" t="s">
        <v>75</v>
      </c>
      <c r="G12" t="s">
        <v>25</v>
      </c>
      <c r="H12" t="s">
        <v>27</v>
      </c>
      <c r="I12" t="s">
        <v>28</v>
      </c>
      <c r="J12" t="s">
        <v>45</v>
      </c>
      <c r="K12" t="s">
        <v>46</v>
      </c>
      <c r="L12" t="s">
        <v>47</v>
      </c>
      <c r="M12" t="s">
        <v>30</v>
      </c>
      <c r="N12" t="s">
        <v>30</v>
      </c>
      <c r="O12" t="s">
        <v>48</v>
      </c>
      <c r="Q12" t="s">
        <v>20</v>
      </c>
      <c r="R12" t="s">
        <v>21</v>
      </c>
      <c r="S12" t="s">
        <v>42</v>
      </c>
      <c r="T12" t="s">
        <v>23</v>
      </c>
      <c r="U12" t="s">
        <v>43</v>
      </c>
      <c r="V12" t="s">
        <v>75</v>
      </c>
      <c r="W12" t="s">
        <v>25</v>
      </c>
      <c r="X12" t="s">
        <v>27</v>
      </c>
      <c r="Y12" t="s">
        <v>28</v>
      </c>
      <c r="Z12" t="s">
        <v>45</v>
      </c>
      <c r="AA12" t="s">
        <v>46</v>
      </c>
      <c r="AB12" t="s">
        <v>47</v>
      </c>
      <c r="AC12" t="s">
        <v>30</v>
      </c>
      <c r="AD12" t="s">
        <v>30</v>
      </c>
      <c r="AE12" t="s">
        <v>48</v>
      </c>
      <c r="AG12" t="s">
        <v>20</v>
      </c>
      <c r="AH12" t="s">
        <v>21</v>
      </c>
      <c r="AI12" t="s">
        <v>42</v>
      </c>
      <c r="AJ12" t="s">
        <v>23</v>
      </c>
      <c r="AK12" t="s">
        <v>43</v>
      </c>
      <c r="AL12" t="s">
        <v>75</v>
      </c>
      <c r="AM12" t="s">
        <v>25</v>
      </c>
      <c r="AN12" t="s">
        <v>27</v>
      </c>
      <c r="AO12" t="s">
        <v>28</v>
      </c>
      <c r="AP12" t="s">
        <v>45</v>
      </c>
      <c r="AQ12" t="s">
        <v>46</v>
      </c>
      <c r="AR12" t="s">
        <v>47</v>
      </c>
      <c r="AS12" t="s">
        <v>30</v>
      </c>
      <c r="AT12" t="s">
        <v>30</v>
      </c>
      <c r="AU12" t="s">
        <v>48</v>
      </c>
    </row>
    <row r="14" spans="1:47" x14ac:dyDescent="0.25">
      <c r="A14" s="1">
        <v>42649</v>
      </c>
      <c r="B14" s="2">
        <v>0.45898148148148149</v>
      </c>
      <c r="C14">
        <v>12.75</v>
      </c>
      <c r="D14">
        <v>9.1300000000000008</v>
      </c>
      <c r="E14">
        <v>684</v>
      </c>
      <c r="F14">
        <v>0.35</v>
      </c>
      <c r="G14">
        <v>0.02</v>
      </c>
      <c r="H14">
        <v>-123.3</v>
      </c>
      <c r="I14">
        <v>106.8</v>
      </c>
      <c r="J14">
        <v>11.43</v>
      </c>
      <c r="K14">
        <v>769</v>
      </c>
      <c r="L14">
        <v>313.02</v>
      </c>
      <c r="M14">
        <v>0.30149999999999999</v>
      </c>
      <c r="N14">
        <v>10.6</v>
      </c>
      <c r="O14">
        <v>60</v>
      </c>
      <c r="Q14" s="1">
        <v>42655</v>
      </c>
      <c r="R14" s="2">
        <v>0.4616898148148148</v>
      </c>
      <c r="S14">
        <v>11.78</v>
      </c>
      <c r="T14">
        <v>9.08</v>
      </c>
      <c r="U14">
        <v>692</v>
      </c>
      <c r="V14">
        <v>0.36</v>
      </c>
      <c r="W14">
        <v>0.01</v>
      </c>
      <c r="X14">
        <v>-118.9</v>
      </c>
      <c r="Y14">
        <v>106.3</v>
      </c>
      <c r="Z14">
        <v>11.58</v>
      </c>
      <c r="AA14">
        <v>766</v>
      </c>
      <c r="AB14">
        <v>293.73</v>
      </c>
      <c r="AC14">
        <v>0.28689999999999999</v>
      </c>
      <c r="AD14">
        <v>9.3000000000000007</v>
      </c>
      <c r="AE14">
        <v>28</v>
      </c>
      <c r="AG14" s="1">
        <v>42662</v>
      </c>
      <c r="AH14" s="2">
        <v>0.50577546296296294</v>
      </c>
      <c r="AI14">
        <v>11.32</v>
      </c>
      <c r="AJ14">
        <v>8.9</v>
      </c>
      <c r="AK14">
        <v>684</v>
      </c>
      <c r="AL14">
        <v>0.35</v>
      </c>
      <c r="AM14">
        <v>0.01</v>
      </c>
      <c r="AN14">
        <v>-107.1</v>
      </c>
      <c r="AO14">
        <v>97.3</v>
      </c>
      <c r="AP14">
        <v>10.61</v>
      </c>
      <c r="AQ14">
        <v>759</v>
      </c>
      <c r="AR14">
        <v>172.38</v>
      </c>
      <c r="AS14">
        <v>0.1716</v>
      </c>
      <c r="AT14">
        <v>9.4</v>
      </c>
      <c r="AU14">
        <v>0</v>
      </c>
    </row>
    <row r="15" spans="1:47" x14ac:dyDescent="0.25">
      <c r="A15" s="1">
        <v>42649</v>
      </c>
      <c r="B15" s="2">
        <v>0.45953703703703702</v>
      </c>
      <c r="C15">
        <v>12.78</v>
      </c>
      <c r="D15">
        <v>9.14</v>
      </c>
      <c r="E15">
        <v>685</v>
      </c>
      <c r="F15">
        <v>0.35</v>
      </c>
      <c r="G15">
        <v>0.11</v>
      </c>
      <c r="H15">
        <v>-124.1</v>
      </c>
      <c r="I15">
        <v>107.1</v>
      </c>
      <c r="J15">
        <v>11.45</v>
      </c>
      <c r="K15">
        <v>769</v>
      </c>
      <c r="L15">
        <v>313.08999999999997</v>
      </c>
      <c r="M15">
        <v>0.3075</v>
      </c>
      <c r="N15">
        <v>10.6</v>
      </c>
      <c r="O15">
        <v>60</v>
      </c>
      <c r="Q15" s="1">
        <v>42655</v>
      </c>
      <c r="R15" s="2">
        <v>0.46203703703703702</v>
      </c>
      <c r="S15">
        <v>11.8</v>
      </c>
      <c r="T15">
        <v>9.0500000000000007</v>
      </c>
      <c r="U15">
        <v>692</v>
      </c>
      <c r="V15">
        <v>0.36</v>
      </c>
      <c r="W15">
        <v>0.13</v>
      </c>
      <c r="X15">
        <v>-117.6</v>
      </c>
      <c r="Y15">
        <v>105.5</v>
      </c>
      <c r="Z15">
        <v>11.48</v>
      </c>
      <c r="AA15">
        <v>766</v>
      </c>
      <c r="AB15">
        <v>296.64999999999998</v>
      </c>
      <c r="AC15">
        <v>0.28999999999999998</v>
      </c>
      <c r="AD15">
        <v>9.3000000000000007</v>
      </c>
      <c r="AE15">
        <v>28</v>
      </c>
      <c r="AG15" s="1">
        <v>42662</v>
      </c>
      <c r="AH15" s="2">
        <v>0.50597222222222216</v>
      </c>
      <c r="AI15">
        <v>11.32</v>
      </c>
      <c r="AJ15">
        <v>8.89</v>
      </c>
      <c r="AK15">
        <v>684</v>
      </c>
      <c r="AL15">
        <v>0.35</v>
      </c>
      <c r="AM15">
        <v>0.13</v>
      </c>
      <c r="AN15">
        <v>-106.5</v>
      </c>
      <c r="AO15">
        <v>97.4</v>
      </c>
      <c r="AP15">
        <v>10.62</v>
      </c>
      <c r="AQ15">
        <v>759</v>
      </c>
      <c r="AR15">
        <v>214.73</v>
      </c>
      <c r="AS15">
        <v>0.21290000000000001</v>
      </c>
      <c r="AT15">
        <v>9.4</v>
      </c>
      <c r="AU15">
        <v>0</v>
      </c>
    </row>
    <row r="16" spans="1:47" x14ac:dyDescent="0.25">
      <c r="A16" s="1">
        <v>42649</v>
      </c>
      <c r="B16" s="2">
        <v>0.4598842592592593</v>
      </c>
      <c r="C16">
        <v>12.8</v>
      </c>
      <c r="D16">
        <v>9.14</v>
      </c>
      <c r="E16">
        <v>685</v>
      </c>
      <c r="F16">
        <v>0.35</v>
      </c>
      <c r="G16">
        <v>0.21</v>
      </c>
      <c r="H16">
        <v>-124.1</v>
      </c>
      <c r="I16">
        <v>107.1</v>
      </c>
      <c r="J16">
        <v>11.44</v>
      </c>
      <c r="K16">
        <v>769</v>
      </c>
      <c r="L16">
        <v>309.5</v>
      </c>
      <c r="M16">
        <v>0.34210000000000002</v>
      </c>
      <c r="N16">
        <v>10.6</v>
      </c>
      <c r="O16">
        <v>60</v>
      </c>
      <c r="Q16" s="1">
        <v>42655</v>
      </c>
      <c r="R16" s="2">
        <v>0.46222222222222226</v>
      </c>
      <c r="S16">
        <v>11.8</v>
      </c>
      <c r="T16">
        <v>9.0299999999999994</v>
      </c>
      <c r="U16">
        <v>692</v>
      </c>
      <c r="V16">
        <v>0.36</v>
      </c>
      <c r="W16">
        <v>0.23</v>
      </c>
      <c r="X16">
        <v>-116.6</v>
      </c>
      <c r="Y16">
        <v>105.2</v>
      </c>
      <c r="Z16">
        <v>11.46</v>
      </c>
      <c r="AA16">
        <v>766</v>
      </c>
      <c r="AB16">
        <v>296.27</v>
      </c>
      <c r="AC16">
        <v>0.28660000000000002</v>
      </c>
      <c r="AD16">
        <v>9.3000000000000007</v>
      </c>
      <c r="AE16">
        <v>28</v>
      </c>
      <c r="AG16" s="1">
        <v>42662</v>
      </c>
      <c r="AH16" s="2">
        <v>0.50620370370370371</v>
      </c>
      <c r="AI16">
        <v>11.31</v>
      </c>
      <c r="AJ16">
        <v>8.89</v>
      </c>
      <c r="AK16">
        <v>683</v>
      </c>
      <c r="AL16">
        <v>0.35</v>
      </c>
      <c r="AM16">
        <v>0.22</v>
      </c>
      <c r="AN16">
        <v>-106.7</v>
      </c>
      <c r="AO16">
        <v>97.2</v>
      </c>
      <c r="AP16">
        <v>10.6</v>
      </c>
      <c r="AQ16">
        <v>759</v>
      </c>
      <c r="AR16">
        <v>247.51</v>
      </c>
      <c r="AS16">
        <v>0.24410000000000001</v>
      </c>
      <c r="AT16">
        <v>9.4</v>
      </c>
      <c r="AU16">
        <v>0</v>
      </c>
    </row>
    <row r="17" spans="1:47" x14ac:dyDescent="0.25">
      <c r="A17" s="1">
        <v>42649</v>
      </c>
      <c r="B17" s="2">
        <v>0.46023148148148146</v>
      </c>
      <c r="C17">
        <v>12.81</v>
      </c>
      <c r="D17">
        <v>9.14</v>
      </c>
      <c r="E17">
        <v>685</v>
      </c>
      <c r="F17">
        <v>0.35</v>
      </c>
      <c r="G17">
        <v>0.3</v>
      </c>
      <c r="H17">
        <v>-124</v>
      </c>
      <c r="I17">
        <v>107</v>
      </c>
      <c r="J17">
        <v>11.44</v>
      </c>
      <c r="K17">
        <v>769</v>
      </c>
      <c r="L17">
        <v>308.25</v>
      </c>
      <c r="M17">
        <v>0.29830000000000001</v>
      </c>
      <c r="N17">
        <v>10.6</v>
      </c>
      <c r="O17">
        <v>60</v>
      </c>
      <c r="Q17" s="1">
        <v>42655</v>
      </c>
      <c r="R17" s="2">
        <v>0.46239583333333334</v>
      </c>
      <c r="S17">
        <v>11.81</v>
      </c>
      <c r="T17">
        <v>9.02</v>
      </c>
      <c r="U17">
        <v>692</v>
      </c>
      <c r="V17">
        <v>0.36</v>
      </c>
      <c r="W17">
        <v>0.35</v>
      </c>
      <c r="X17">
        <v>-115.7</v>
      </c>
      <c r="Y17">
        <v>105.5</v>
      </c>
      <c r="Z17">
        <v>11.49</v>
      </c>
      <c r="AA17">
        <v>766</v>
      </c>
      <c r="AB17">
        <v>290.5</v>
      </c>
      <c r="AC17">
        <v>0.28260000000000002</v>
      </c>
      <c r="AD17">
        <v>9.3000000000000007</v>
      </c>
      <c r="AE17">
        <v>28</v>
      </c>
      <c r="AG17" s="1">
        <v>42662</v>
      </c>
      <c r="AH17" s="2">
        <v>0.50637731481481485</v>
      </c>
      <c r="AI17">
        <v>11.31</v>
      </c>
      <c r="AJ17">
        <v>8.8800000000000008</v>
      </c>
      <c r="AK17">
        <v>683</v>
      </c>
      <c r="AL17">
        <v>0.35</v>
      </c>
      <c r="AM17">
        <v>0.33</v>
      </c>
      <c r="AN17">
        <v>-106.4</v>
      </c>
      <c r="AO17">
        <v>96.7</v>
      </c>
      <c r="AP17">
        <v>10.55</v>
      </c>
      <c r="AQ17">
        <v>759</v>
      </c>
      <c r="AR17">
        <v>257.17</v>
      </c>
      <c r="AS17">
        <v>0.24959999999999999</v>
      </c>
      <c r="AT17">
        <v>9.4</v>
      </c>
      <c r="AU17">
        <v>0</v>
      </c>
    </row>
    <row r="18" spans="1:47" x14ac:dyDescent="0.25">
      <c r="A18" s="1">
        <v>42649</v>
      </c>
      <c r="B18" s="2">
        <v>0.46068287037037042</v>
      </c>
      <c r="C18">
        <v>12.81</v>
      </c>
      <c r="D18">
        <v>9.1300000000000008</v>
      </c>
      <c r="E18">
        <v>685</v>
      </c>
      <c r="F18">
        <v>0.35</v>
      </c>
      <c r="G18">
        <v>0.4</v>
      </c>
      <c r="H18">
        <v>-123.6</v>
      </c>
      <c r="I18">
        <v>107.6</v>
      </c>
      <c r="J18">
        <v>11.49</v>
      </c>
      <c r="K18">
        <v>769</v>
      </c>
      <c r="L18">
        <v>374.85</v>
      </c>
      <c r="M18">
        <v>0.35299999999999998</v>
      </c>
      <c r="N18">
        <v>10.6</v>
      </c>
      <c r="O18">
        <v>60</v>
      </c>
      <c r="Q18" s="1">
        <v>42655</v>
      </c>
      <c r="R18" s="2">
        <v>0.46254629629629629</v>
      </c>
      <c r="S18">
        <v>11.81</v>
      </c>
      <c r="T18">
        <v>9</v>
      </c>
      <c r="U18">
        <v>692</v>
      </c>
      <c r="V18">
        <v>0.36</v>
      </c>
      <c r="W18">
        <v>0.45</v>
      </c>
      <c r="X18">
        <v>-115</v>
      </c>
      <c r="Y18">
        <v>105.3</v>
      </c>
      <c r="Z18">
        <v>11.47</v>
      </c>
      <c r="AA18">
        <v>766</v>
      </c>
      <c r="AB18">
        <v>291.12</v>
      </c>
      <c r="AC18">
        <v>0.28149999999999997</v>
      </c>
      <c r="AD18">
        <v>9.3000000000000007</v>
      </c>
      <c r="AE18">
        <v>28</v>
      </c>
      <c r="AG18" s="1">
        <v>42662</v>
      </c>
      <c r="AH18" s="2">
        <v>0.50643518518518515</v>
      </c>
      <c r="AI18">
        <v>11.31</v>
      </c>
      <c r="AJ18">
        <v>8.89</v>
      </c>
      <c r="AK18">
        <v>683</v>
      </c>
      <c r="AL18">
        <v>0.35</v>
      </c>
      <c r="AM18">
        <v>0.33</v>
      </c>
      <c r="AN18">
        <v>-106.5</v>
      </c>
      <c r="AO18">
        <v>96.7</v>
      </c>
      <c r="AP18">
        <v>10.55</v>
      </c>
      <c r="AQ18">
        <v>759</v>
      </c>
      <c r="AR18">
        <v>259.51</v>
      </c>
      <c r="AS18">
        <v>0.25319999999999998</v>
      </c>
      <c r="AT18">
        <v>9.4</v>
      </c>
      <c r="AU18">
        <v>0</v>
      </c>
    </row>
    <row r="19" spans="1:47" x14ac:dyDescent="0.25">
      <c r="A19" s="1">
        <v>42649</v>
      </c>
      <c r="B19" s="2">
        <v>0.46099537037037036</v>
      </c>
      <c r="C19">
        <v>12.8</v>
      </c>
      <c r="D19">
        <v>9.1300000000000008</v>
      </c>
      <c r="E19">
        <v>685</v>
      </c>
      <c r="F19">
        <v>0.35</v>
      </c>
      <c r="G19">
        <v>0.49</v>
      </c>
      <c r="H19">
        <v>-123.3</v>
      </c>
      <c r="I19">
        <v>107.2</v>
      </c>
      <c r="J19">
        <v>11.46</v>
      </c>
      <c r="K19">
        <v>769</v>
      </c>
      <c r="L19">
        <v>314.10000000000002</v>
      </c>
      <c r="M19">
        <v>0.31459999999999999</v>
      </c>
      <c r="N19">
        <v>10.6</v>
      </c>
      <c r="O19">
        <v>58</v>
      </c>
      <c r="Q19" s="1">
        <v>42655</v>
      </c>
      <c r="R19" s="2">
        <v>0.4626851851851852</v>
      </c>
      <c r="S19">
        <v>11.81</v>
      </c>
      <c r="T19">
        <v>9</v>
      </c>
      <c r="U19">
        <v>692</v>
      </c>
      <c r="V19">
        <v>0.36</v>
      </c>
      <c r="W19">
        <v>0.53</v>
      </c>
      <c r="X19">
        <v>-114.8</v>
      </c>
      <c r="Y19">
        <v>105.9</v>
      </c>
      <c r="Z19">
        <v>11.52</v>
      </c>
      <c r="AA19">
        <v>766</v>
      </c>
      <c r="AB19">
        <v>284.32</v>
      </c>
      <c r="AC19">
        <v>0.27689999999999998</v>
      </c>
      <c r="AD19">
        <v>9.3000000000000007</v>
      </c>
      <c r="AE19">
        <v>28</v>
      </c>
      <c r="AG19" s="1">
        <v>42662</v>
      </c>
      <c r="AH19" s="2">
        <v>0.50659722222222225</v>
      </c>
      <c r="AI19">
        <v>11.31</v>
      </c>
      <c r="AJ19">
        <v>8.8800000000000008</v>
      </c>
      <c r="AK19">
        <v>684</v>
      </c>
      <c r="AL19">
        <v>0.35</v>
      </c>
      <c r="AM19">
        <v>0.44</v>
      </c>
      <c r="AN19">
        <v>-106.3</v>
      </c>
      <c r="AO19">
        <v>96.9</v>
      </c>
      <c r="AP19">
        <v>10.57</v>
      </c>
      <c r="AQ19">
        <v>759</v>
      </c>
      <c r="AR19">
        <v>260.70999999999998</v>
      </c>
      <c r="AS19">
        <v>0.24979999999999999</v>
      </c>
      <c r="AT19">
        <v>9.4</v>
      </c>
      <c r="AU19">
        <v>0</v>
      </c>
    </row>
    <row r="20" spans="1:47" x14ac:dyDescent="0.25">
      <c r="A20" s="1">
        <v>42649</v>
      </c>
      <c r="B20" s="2">
        <v>0.46119212962962958</v>
      </c>
      <c r="C20">
        <v>12.8</v>
      </c>
      <c r="D20">
        <v>9.1199999999999992</v>
      </c>
      <c r="E20">
        <v>685</v>
      </c>
      <c r="F20">
        <v>0.35</v>
      </c>
      <c r="G20">
        <v>0.59</v>
      </c>
      <c r="H20">
        <v>-123.2</v>
      </c>
      <c r="I20">
        <v>107.1</v>
      </c>
      <c r="J20">
        <v>11.45</v>
      </c>
      <c r="K20">
        <v>769</v>
      </c>
      <c r="L20">
        <v>323.76</v>
      </c>
      <c r="M20">
        <v>0.3155</v>
      </c>
      <c r="N20">
        <v>10.5</v>
      </c>
      <c r="O20">
        <v>58</v>
      </c>
      <c r="Q20" s="1">
        <v>42655</v>
      </c>
      <c r="R20" s="2">
        <v>0.46283564814814815</v>
      </c>
      <c r="S20">
        <v>11.81</v>
      </c>
      <c r="T20">
        <v>9</v>
      </c>
      <c r="U20">
        <v>692</v>
      </c>
      <c r="V20">
        <v>0.36</v>
      </c>
      <c r="W20">
        <v>0.62</v>
      </c>
      <c r="X20">
        <v>-114.7</v>
      </c>
      <c r="Y20">
        <v>105.7</v>
      </c>
      <c r="Z20">
        <v>11.51</v>
      </c>
      <c r="AA20">
        <v>766</v>
      </c>
      <c r="AB20">
        <v>282.04000000000002</v>
      </c>
      <c r="AC20">
        <v>0.27610000000000001</v>
      </c>
      <c r="AD20">
        <v>9.3000000000000007</v>
      </c>
      <c r="AE20">
        <v>28</v>
      </c>
      <c r="AG20" s="1">
        <v>42662</v>
      </c>
      <c r="AH20" s="2">
        <v>0.50675925925925924</v>
      </c>
      <c r="AI20">
        <v>11.31</v>
      </c>
      <c r="AJ20">
        <v>8.8800000000000008</v>
      </c>
      <c r="AK20">
        <v>683</v>
      </c>
      <c r="AL20">
        <v>0.35</v>
      </c>
      <c r="AM20">
        <v>0.54</v>
      </c>
      <c r="AN20">
        <v>-106.3</v>
      </c>
      <c r="AO20">
        <v>96.9</v>
      </c>
      <c r="AP20">
        <v>10.57</v>
      </c>
      <c r="AQ20">
        <v>759</v>
      </c>
      <c r="AR20">
        <v>258.31</v>
      </c>
      <c r="AS20">
        <v>0.25009999999999999</v>
      </c>
      <c r="AT20">
        <v>9.4</v>
      </c>
      <c r="AU20">
        <v>0</v>
      </c>
    </row>
    <row r="21" spans="1:47" x14ac:dyDescent="0.25">
      <c r="A21" s="1">
        <v>42649</v>
      </c>
      <c r="B21" s="2">
        <v>0.46156250000000004</v>
      </c>
      <c r="C21">
        <v>12.81</v>
      </c>
      <c r="D21">
        <v>9.1300000000000008</v>
      </c>
      <c r="E21">
        <v>685</v>
      </c>
      <c r="F21">
        <v>0.35</v>
      </c>
      <c r="G21">
        <v>0.67</v>
      </c>
      <c r="H21">
        <v>-123.4</v>
      </c>
      <c r="I21">
        <v>106.9</v>
      </c>
      <c r="J21">
        <v>11.42</v>
      </c>
      <c r="K21">
        <v>769</v>
      </c>
      <c r="L21">
        <v>335.36</v>
      </c>
      <c r="M21">
        <v>0.32769999999999999</v>
      </c>
      <c r="N21">
        <v>10.5</v>
      </c>
      <c r="O21">
        <v>58</v>
      </c>
      <c r="Q21" s="1">
        <v>42655</v>
      </c>
      <c r="R21" s="2">
        <v>0.46300925925925923</v>
      </c>
      <c r="S21">
        <v>11.81</v>
      </c>
      <c r="T21">
        <v>8.99</v>
      </c>
      <c r="U21">
        <v>692</v>
      </c>
      <c r="V21">
        <v>0.36</v>
      </c>
      <c r="W21">
        <v>0.71</v>
      </c>
      <c r="X21">
        <v>-114.4</v>
      </c>
      <c r="Y21">
        <v>105.8</v>
      </c>
      <c r="Z21">
        <v>11.52</v>
      </c>
      <c r="AA21">
        <v>766</v>
      </c>
      <c r="AB21">
        <v>283.19</v>
      </c>
      <c r="AC21">
        <v>0.2777</v>
      </c>
      <c r="AD21">
        <v>9.3000000000000007</v>
      </c>
      <c r="AE21">
        <v>28</v>
      </c>
      <c r="AG21" s="1">
        <v>42662</v>
      </c>
      <c r="AH21" s="2">
        <v>0.50689814814814815</v>
      </c>
      <c r="AI21">
        <v>11.32</v>
      </c>
      <c r="AJ21">
        <v>8.8699999999999992</v>
      </c>
      <c r="AK21">
        <v>683</v>
      </c>
      <c r="AL21">
        <v>0.35</v>
      </c>
      <c r="AM21">
        <v>0.64</v>
      </c>
      <c r="AN21">
        <v>-105.9</v>
      </c>
      <c r="AO21">
        <v>96.8</v>
      </c>
      <c r="AP21">
        <v>10.55</v>
      </c>
      <c r="AQ21">
        <v>759</v>
      </c>
      <c r="AR21">
        <v>253.68</v>
      </c>
      <c r="AS21">
        <v>0.24529999999999999</v>
      </c>
      <c r="AT21">
        <v>9.3000000000000007</v>
      </c>
      <c r="AU21">
        <v>0</v>
      </c>
    </row>
    <row r="22" spans="1:47" x14ac:dyDescent="0.25">
      <c r="A22" s="1">
        <v>42649</v>
      </c>
      <c r="B22" s="2">
        <v>0.46187500000000004</v>
      </c>
      <c r="C22">
        <v>12.81</v>
      </c>
      <c r="D22">
        <v>9.1300000000000008</v>
      </c>
      <c r="E22">
        <v>685</v>
      </c>
      <c r="F22">
        <v>0.35</v>
      </c>
      <c r="G22">
        <v>0.76</v>
      </c>
      <c r="H22">
        <v>-123.5</v>
      </c>
      <c r="I22">
        <v>106.8</v>
      </c>
      <c r="J22">
        <v>11.41</v>
      </c>
      <c r="K22">
        <v>769</v>
      </c>
      <c r="L22">
        <v>405.03</v>
      </c>
      <c r="M22">
        <v>0.31340000000000001</v>
      </c>
      <c r="N22">
        <v>10.5</v>
      </c>
      <c r="O22">
        <v>58</v>
      </c>
      <c r="Q22" s="1">
        <v>42655</v>
      </c>
      <c r="R22" s="2">
        <v>0.46310185185185188</v>
      </c>
      <c r="S22">
        <v>11.81</v>
      </c>
      <c r="T22">
        <v>9</v>
      </c>
      <c r="U22">
        <v>692</v>
      </c>
      <c r="V22">
        <v>0.36</v>
      </c>
      <c r="W22">
        <v>0.8</v>
      </c>
      <c r="X22">
        <v>-114.5</v>
      </c>
      <c r="Y22">
        <v>105.6</v>
      </c>
      <c r="Z22">
        <v>11.5</v>
      </c>
      <c r="AA22">
        <v>766</v>
      </c>
      <c r="AB22">
        <v>297.10000000000002</v>
      </c>
      <c r="AC22">
        <v>0.29070000000000001</v>
      </c>
      <c r="AD22">
        <v>9.3000000000000007</v>
      </c>
      <c r="AE22">
        <v>28</v>
      </c>
      <c r="AG22" s="1">
        <v>42662</v>
      </c>
      <c r="AH22" s="2">
        <v>0.50702546296296302</v>
      </c>
      <c r="AI22">
        <v>11.32</v>
      </c>
      <c r="AJ22">
        <v>8.8699999999999992</v>
      </c>
      <c r="AK22">
        <v>683</v>
      </c>
      <c r="AL22">
        <v>0.35</v>
      </c>
      <c r="AM22">
        <v>0.74</v>
      </c>
      <c r="AN22">
        <v>-105.9</v>
      </c>
      <c r="AO22">
        <v>96.9</v>
      </c>
      <c r="AP22">
        <v>10.57</v>
      </c>
      <c r="AQ22">
        <v>759</v>
      </c>
      <c r="AR22">
        <v>249.02</v>
      </c>
      <c r="AS22">
        <v>0.24399999999999999</v>
      </c>
      <c r="AT22">
        <v>9.4</v>
      </c>
      <c r="AU22">
        <v>0</v>
      </c>
    </row>
    <row r="23" spans="1:47" x14ac:dyDescent="0.25">
      <c r="A23" s="1">
        <v>42649</v>
      </c>
      <c r="B23" s="2">
        <v>0.46202546296296299</v>
      </c>
      <c r="C23">
        <v>12.81</v>
      </c>
      <c r="D23">
        <v>9.1300000000000008</v>
      </c>
      <c r="E23">
        <v>685</v>
      </c>
      <c r="F23">
        <v>0.35</v>
      </c>
      <c r="G23">
        <v>0.85</v>
      </c>
      <c r="H23">
        <v>-123.3</v>
      </c>
      <c r="I23">
        <v>107</v>
      </c>
      <c r="J23">
        <v>11.44</v>
      </c>
      <c r="K23">
        <v>769</v>
      </c>
      <c r="L23">
        <v>353.62</v>
      </c>
      <c r="M23">
        <v>0.33950000000000002</v>
      </c>
      <c r="N23">
        <v>10.5</v>
      </c>
      <c r="O23">
        <v>58</v>
      </c>
      <c r="Q23" s="1">
        <v>42655</v>
      </c>
      <c r="R23" s="2">
        <v>0.46326388888888892</v>
      </c>
      <c r="S23">
        <v>11.82</v>
      </c>
      <c r="T23">
        <v>9</v>
      </c>
      <c r="U23">
        <v>692</v>
      </c>
      <c r="V23">
        <v>0.36</v>
      </c>
      <c r="W23">
        <v>0.9</v>
      </c>
      <c r="X23">
        <v>-114.5</v>
      </c>
      <c r="Y23">
        <v>105.6</v>
      </c>
      <c r="Z23">
        <v>11.5</v>
      </c>
      <c r="AA23">
        <v>766</v>
      </c>
      <c r="AB23">
        <v>324.41000000000003</v>
      </c>
      <c r="AC23">
        <v>0.31900000000000001</v>
      </c>
      <c r="AD23">
        <v>9.3000000000000007</v>
      </c>
      <c r="AE23">
        <v>28</v>
      </c>
      <c r="AG23" s="1">
        <v>42662</v>
      </c>
      <c r="AH23" s="2">
        <v>0.50716435185185182</v>
      </c>
      <c r="AI23">
        <v>11.32</v>
      </c>
      <c r="AJ23">
        <v>8.8800000000000008</v>
      </c>
      <c r="AK23">
        <v>683</v>
      </c>
      <c r="AL23">
        <v>0.35</v>
      </c>
      <c r="AM23">
        <v>0.85</v>
      </c>
      <c r="AN23">
        <v>-106</v>
      </c>
      <c r="AO23">
        <v>97</v>
      </c>
      <c r="AP23">
        <v>10.58</v>
      </c>
      <c r="AQ23">
        <v>759</v>
      </c>
      <c r="AR23">
        <v>261.92</v>
      </c>
      <c r="AS23">
        <v>0.25829999999999997</v>
      </c>
      <c r="AT23">
        <v>9.3000000000000007</v>
      </c>
      <c r="AU23">
        <v>0</v>
      </c>
    </row>
    <row r="24" spans="1:47" x14ac:dyDescent="0.25">
      <c r="A24" s="1">
        <v>42649</v>
      </c>
      <c r="B24" s="2">
        <v>0.46226851851851852</v>
      </c>
      <c r="C24">
        <v>12.81</v>
      </c>
      <c r="D24">
        <v>9.1300000000000008</v>
      </c>
      <c r="E24">
        <v>685</v>
      </c>
      <c r="F24">
        <v>0.35</v>
      </c>
      <c r="G24">
        <v>0.95</v>
      </c>
      <c r="H24">
        <v>-123.3</v>
      </c>
      <c r="I24">
        <v>106.9</v>
      </c>
      <c r="J24">
        <v>11.42</v>
      </c>
      <c r="K24">
        <v>769</v>
      </c>
      <c r="L24">
        <v>353.62</v>
      </c>
      <c r="M24">
        <v>0.3448</v>
      </c>
      <c r="N24">
        <v>10.5</v>
      </c>
      <c r="O24">
        <v>58</v>
      </c>
      <c r="Q24" s="1">
        <v>42655</v>
      </c>
      <c r="R24" s="2">
        <v>0.46344907407407404</v>
      </c>
      <c r="S24">
        <v>11.83</v>
      </c>
      <c r="T24">
        <v>8.99</v>
      </c>
      <c r="U24">
        <v>692</v>
      </c>
      <c r="V24">
        <v>0.36</v>
      </c>
      <c r="W24">
        <v>1.01</v>
      </c>
      <c r="X24">
        <v>-114.4</v>
      </c>
      <c r="Y24">
        <v>105.4</v>
      </c>
      <c r="Z24">
        <v>11.47</v>
      </c>
      <c r="AA24">
        <v>766</v>
      </c>
      <c r="AB24">
        <v>328.43</v>
      </c>
      <c r="AC24">
        <v>0.3145</v>
      </c>
      <c r="AD24">
        <v>9.3000000000000007</v>
      </c>
      <c r="AE24">
        <v>28</v>
      </c>
      <c r="AG24" s="1">
        <v>42662</v>
      </c>
      <c r="AH24" s="2">
        <v>0.50723379629629628</v>
      </c>
      <c r="AI24">
        <v>11.31</v>
      </c>
      <c r="AJ24">
        <v>8.8699999999999992</v>
      </c>
      <c r="AK24">
        <v>683</v>
      </c>
      <c r="AL24">
        <v>0.35</v>
      </c>
      <c r="AM24">
        <v>0.94</v>
      </c>
      <c r="AN24">
        <v>-105.8</v>
      </c>
      <c r="AO24">
        <v>97.2</v>
      </c>
      <c r="AP24">
        <v>10.6</v>
      </c>
      <c r="AQ24">
        <v>759</v>
      </c>
      <c r="AR24">
        <v>268.39999999999998</v>
      </c>
      <c r="AS24">
        <v>0.26119999999999999</v>
      </c>
      <c r="AT24">
        <v>9.3000000000000007</v>
      </c>
      <c r="AU24">
        <v>0</v>
      </c>
    </row>
    <row r="25" spans="1:47" x14ac:dyDescent="0.25">
      <c r="A25" s="1">
        <v>42649</v>
      </c>
      <c r="B25" s="2">
        <v>0.46240740740740738</v>
      </c>
      <c r="C25">
        <v>12.81</v>
      </c>
      <c r="D25">
        <v>9.1199999999999992</v>
      </c>
      <c r="E25">
        <v>685</v>
      </c>
      <c r="F25">
        <v>0.35</v>
      </c>
      <c r="G25">
        <v>1.05</v>
      </c>
      <c r="H25">
        <v>-123.1</v>
      </c>
      <c r="I25">
        <v>106.8</v>
      </c>
      <c r="J25">
        <v>11.41</v>
      </c>
      <c r="K25">
        <v>769</v>
      </c>
      <c r="L25">
        <v>364.34</v>
      </c>
      <c r="M25">
        <v>0.34749999999999998</v>
      </c>
      <c r="N25">
        <v>10.5</v>
      </c>
      <c r="O25">
        <v>58</v>
      </c>
      <c r="Q25" s="1">
        <v>42655</v>
      </c>
      <c r="R25" s="2">
        <v>0.46363425925925927</v>
      </c>
      <c r="S25">
        <v>11.83</v>
      </c>
      <c r="T25">
        <v>9</v>
      </c>
      <c r="U25">
        <v>692</v>
      </c>
      <c r="V25">
        <v>0.36</v>
      </c>
      <c r="W25">
        <v>1.0900000000000001</v>
      </c>
      <c r="X25">
        <v>-114.9</v>
      </c>
      <c r="Y25">
        <v>104.9</v>
      </c>
      <c r="Z25">
        <v>11.41</v>
      </c>
      <c r="AA25">
        <v>766</v>
      </c>
      <c r="AB25">
        <v>337.03</v>
      </c>
      <c r="AC25">
        <v>0.32890000000000003</v>
      </c>
      <c r="AD25">
        <v>9.3000000000000007</v>
      </c>
      <c r="AE25">
        <v>28</v>
      </c>
      <c r="AG25" s="1">
        <v>42662</v>
      </c>
      <c r="AH25" s="2">
        <v>0.50733796296296296</v>
      </c>
      <c r="AI25">
        <v>11.32</v>
      </c>
      <c r="AJ25">
        <v>8.8699999999999992</v>
      </c>
      <c r="AK25">
        <v>683</v>
      </c>
      <c r="AL25">
        <v>0.35</v>
      </c>
      <c r="AM25">
        <v>1.04</v>
      </c>
      <c r="AN25">
        <v>-105.9</v>
      </c>
      <c r="AO25">
        <v>97.1</v>
      </c>
      <c r="AP25">
        <v>10.59</v>
      </c>
      <c r="AQ25">
        <v>759</v>
      </c>
      <c r="AR25">
        <v>274.20999999999998</v>
      </c>
      <c r="AS25">
        <v>0.27200000000000002</v>
      </c>
      <c r="AT25">
        <v>9.4</v>
      </c>
      <c r="AU25">
        <v>0</v>
      </c>
    </row>
    <row r="26" spans="1:47" x14ac:dyDescent="0.25">
      <c r="A26" s="1">
        <v>42649</v>
      </c>
      <c r="B26" s="2">
        <v>0.46266203703703707</v>
      </c>
      <c r="C26">
        <v>12.81</v>
      </c>
      <c r="D26">
        <v>9.1199999999999992</v>
      </c>
      <c r="E26">
        <v>685</v>
      </c>
      <c r="F26">
        <v>0.35</v>
      </c>
      <c r="G26">
        <v>1.1299999999999999</v>
      </c>
      <c r="H26">
        <v>-123.2</v>
      </c>
      <c r="I26">
        <v>106.4</v>
      </c>
      <c r="J26">
        <v>11.37</v>
      </c>
      <c r="K26">
        <v>769</v>
      </c>
      <c r="L26">
        <v>359.24</v>
      </c>
      <c r="M26">
        <v>0.34760000000000002</v>
      </c>
      <c r="N26">
        <v>10.5</v>
      </c>
      <c r="O26">
        <v>58</v>
      </c>
      <c r="Q26" s="1">
        <v>42655</v>
      </c>
      <c r="R26" s="2">
        <v>0.4637384259259259</v>
      </c>
      <c r="S26">
        <v>11.83</v>
      </c>
      <c r="T26">
        <v>9</v>
      </c>
      <c r="U26">
        <v>692</v>
      </c>
      <c r="V26">
        <v>0.36</v>
      </c>
      <c r="W26">
        <v>1.2</v>
      </c>
      <c r="X26">
        <v>-115</v>
      </c>
      <c r="Y26">
        <v>105.3</v>
      </c>
      <c r="Z26">
        <v>11.46</v>
      </c>
      <c r="AA26">
        <v>766</v>
      </c>
      <c r="AB26">
        <v>323.77</v>
      </c>
      <c r="AC26">
        <v>0.31419999999999998</v>
      </c>
      <c r="AD26">
        <v>9.3000000000000007</v>
      </c>
      <c r="AE26">
        <v>28</v>
      </c>
      <c r="AG26" s="1">
        <v>42662</v>
      </c>
      <c r="AH26" s="2">
        <v>0.50747685185185187</v>
      </c>
      <c r="AI26">
        <v>11.32</v>
      </c>
      <c r="AJ26">
        <v>8.8800000000000008</v>
      </c>
      <c r="AK26">
        <v>683</v>
      </c>
      <c r="AL26">
        <v>0.35</v>
      </c>
      <c r="AM26">
        <v>1.1499999999999999</v>
      </c>
      <c r="AN26">
        <v>-106</v>
      </c>
      <c r="AO26">
        <v>97.1</v>
      </c>
      <c r="AP26">
        <v>10.59</v>
      </c>
      <c r="AQ26">
        <v>759</v>
      </c>
      <c r="AR26">
        <v>279.83999999999997</v>
      </c>
      <c r="AS26">
        <v>0.27239999999999998</v>
      </c>
      <c r="AT26">
        <v>9.3000000000000007</v>
      </c>
      <c r="AU26">
        <v>0</v>
      </c>
    </row>
    <row r="27" spans="1:47" x14ac:dyDescent="0.25">
      <c r="A27" s="1">
        <v>42649</v>
      </c>
      <c r="B27" s="2">
        <v>0.46285879629629628</v>
      </c>
      <c r="C27">
        <v>12.81</v>
      </c>
      <c r="D27">
        <v>9.1300000000000008</v>
      </c>
      <c r="E27">
        <v>685</v>
      </c>
      <c r="F27">
        <v>0.35</v>
      </c>
      <c r="G27">
        <v>1.22</v>
      </c>
      <c r="H27">
        <v>-123.4</v>
      </c>
      <c r="I27">
        <v>106.8</v>
      </c>
      <c r="J27">
        <v>11.41</v>
      </c>
      <c r="K27">
        <v>769</v>
      </c>
      <c r="L27">
        <v>364.44</v>
      </c>
      <c r="M27">
        <v>0.3589</v>
      </c>
      <c r="N27">
        <v>10.5</v>
      </c>
      <c r="O27">
        <v>58</v>
      </c>
      <c r="Q27" s="1">
        <v>42655</v>
      </c>
      <c r="R27" s="2">
        <v>0.46385416666666668</v>
      </c>
      <c r="S27">
        <v>11.83</v>
      </c>
      <c r="T27">
        <v>9.01</v>
      </c>
      <c r="U27">
        <v>692</v>
      </c>
      <c r="V27">
        <v>0.36</v>
      </c>
      <c r="W27">
        <v>1.28</v>
      </c>
      <c r="X27">
        <v>-115.1</v>
      </c>
      <c r="Y27">
        <v>105.2</v>
      </c>
      <c r="Z27">
        <v>11.44</v>
      </c>
      <c r="AA27">
        <v>766</v>
      </c>
      <c r="AB27">
        <v>326.57</v>
      </c>
      <c r="AC27">
        <v>0.31909999999999999</v>
      </c>
      <c r="AD27">
        <v>9.3000000000000007</v>
      </c>
      <c r="AE27">
        <v>28</v>
      </c>
      <c r="AG27" s="1">
        <v>42662</v>
      </c>
      <c r="AH27" s="2">
        <v>0.50761574074074078</v>
      </c>
      <c r="AI27">
        <v>11.33</v>
      </c>
      <c r="AJ27">
        <v>8.8800000000000008</v>
      </c>
      <c r="AK27">
        <v>683</v>
      </c>
      <c r="AL27">
        <v>0.35</v>
      </c>
      <c r="AM27">
        <v>1.24</v>
      </c>
      <c r="AN27">
        <v>-106.3</v>
      </c>
      <c r="AO27">
        <v>97</v>
      </c>
      <c r="AP27">
        <v>10.58</v>
      </c>
      <c r="AQ27">
        <v>759</v>
      </c>
      <c r="AR27">
        <v>273.11</v>
      </c>
      <c r="AS27">
        <v>0.30680000000000002</v>
      </c>
      <c r="AT27">
        <v>9.4</v>
      </c>
      <c r="AU27">
        <v>0</v>
      </c>
    </row>
    <row r="28" spans="1:47" x14ac:dyDescent="0.25">
      <c r="A28" s="1">
        <v>42649</v>
      </c>
      <c r="B28" s="2">
        <v>0.46312500000000001</v>
      </c>
      <c r="C28">
        <v>12.8</v>
      </c>
      <c r="D28">
        <v>9.1300000000000008</v>
      </c>
      <c r="E28">
        <v>685</v>
      </c>
      <c r="F28">
        <v>0.35</v>
      </c>
      <c r="G28">
        <v>1.32</v>
      </c>
      <c r="H28">
        <v>-123.3</v>
      </c>
      <c r="I28">
        <v>106.4</v>
      </c>
      <c r="J28">
        <v>11.37</v>
      </c>
      <c r="K28">
        <v>769</v>
      </c>
      <c r="L28">
        <v>369.75</v>
      </c>
      <c r="M28">
        <v>0.35949999999999999</v>
      </c>
      <c r="N28">
        <v>10.5</v>
      </c>
      <c r="O28">
        <v>58</v>
      </c>
      <c r="Q28" s="1">
        <v>42655</v>
      </c>
      <c r="R28" s="2">
        <v>0.46399305555555559</v>
      </c>
      <c r="S28">
        <v>11.83</v>
      </c>
      <c r="T28">
        <v>9.01</v>
      </c>
      <c r="U28">
        <v>692</v>
      </c>
      <c r="V28">
        <v>0.36</v>
      </c>
      <c r="W28">
        <v>1.38</v>
      </c>
      <c r="X28">
        <v>-115.2</v>
      </c>
      <c r="Y28">
        <v>104.9</v>
      </c>
      <c r="Z28">
        <v>11.42</v>
      </c>
      <c r="AA28">
        <v>766</v>
      </c>
      <c r="AB28">
        <v>673.56</v>
      </c>
      <c r="AC28">
        <v>0.71640000000000004</v>
      </c>
      <c r="AD28">
        <v>9.3000000000000007</v>
      </c>
      <c r="AE28">
        <v>28</v>
      </c>
      <c r="AG28" s="1">
        <v>42662</v>
      </c>
      <c r="AH28" s="2">
        <v>0.50774305555555554</v>
      </c>
      <c r="AI28">
        <v>11.32</v>
      </c>
      <c r="AJ28">
        <v>8.8800000000000008</v>
      </c>
      <c r="AK28">
        <v>683</v>
      </c>
      <c r="AL28">
        <v>0.35</v>
      </c>
      <c r="AM28">
        <v>1.35</v>
      </c>
      <c r="AN28">
        <v>-106.4</v>
      </c>
      <c r="AO28">
        <v>97.1</v>
      </c>
      <c r="AP28">
        <v>10.58</v>
      </c>
      <c r="AQ28">
        <v>759</v>
      </c>
      <c r="AR28">
        <v>2000000</v>
      </c>
      <c r="AS28">
        <v>0.49740000000000001</v>
      </c>
      <c r="AT28">
        <v>9.4</v>
      </c>
      <c r="AU28">
        <v>0</v>
      </c>
    </row>
    <row r="29" spans="1:47" x14ac:dyDescent="0.25">
      <c r="A29" s="1">
        <v>42649</v>
      </c>
      <c r="B29" s="2">
        <v>0.46340277777777777</v>
      </c>
      <c r="C29">
        <v>12.8</v>
      </c>
      <c r="D29">
        <v>9.1300000000000008</v>
      </c>
      <c r="E29">
        <v>684</v>
      </c>
      <c r="F29">
        <v>0.35</v>
      </c>
      <c r="G29">
        <v>1.43</v>
      </c>
      <c r="H29">
        <v>-123.5</v>
      </c>
      <c r="I29">
        <v>106.2</v>
      </c>
      <c r="J29">
        <v>11.35</v>
      </c>
      <c r="K29">
        <v>769</v>
      </c>
      <c r="L29">
        <v>416.38</v>
      </c>
      <c r="M29">
        <v>0.45810000000000001</v>
      </c>
      <c r="N29">
        <v>10.4</v>
      </c>
      <c r="O29">
        <v>58</v>
      </c>
      <c r="Q29" s="1">
        <v>42655</v>
      </c>
      <c r="R29" s="2">
        <v>0.46429398148148149</v>
      </c>
      <c r="S29">
        <v>11.82</v>
      </c>
      <c r="T29">
        <v>8.99</v>
      </c>
      <c r="U29">
        <v>692</v>
      </c>
      <c r="V29">
        <v>0.36</v>
      </c>
      <c r="W29">
        <v>1.55</v>
      </c>
      <c r="X29">
        <v>-114.1</v>
      </c>
      <c r="Y29">
        <v>45.7</v>
      </c>
      <c r="Z29">
        <v>4.9800000000000004</v>
      </c>
      <c r="AA29">
        <v>766</v>
      </c>
      <c r="AB29">
        <v>1.78</v>
      </c>
      <c r="AC29">
        <v>5.0000000000000001E-3</v>
      </c>
      <c r="AD29">
        <v>9.3000000000000007</v>
      </c>
      <c r="AE29">
        <v>28</v>
      </c>
      <c r="AG29" s="1">
        <v>42662</v>
      </c>
      <c r="AH29" s="2">
        <v>0.50785879629629627</v>
      </c>
      <c r="AI29">
        <v>11.32</v>
      </c>
      <c r="AJ29">
        <v>8.8800000000000008</v>
      </c>
      <c r="AK29">
        <v>683</v>
      </c>
      <c r="AL29">
        <v>0.35</v>
      </c>
      <c r="AM29">
        <v>1.45</v>
      </c>
      <c r="AN29">
        <v>-106.4</v>
      </c>
      <c r="AO29">
        <v>97.4</v>
      </c>
      <c r="AP29">
        <v>10.63</v>
      </c>
      <c r="AQ29">
        <v>759</v>
      </c>
      <c r="AR29">
        <v>228.1</v>
      </c>
      <c r="AS29">
        <v>0.19839999999999999</v>
      </c>
      <c r="AT29">
        <v>9.4</v>
      </c>
      <c r="AU29">
        <v>0</v>
      </c>
    </row>
    <row r="30" spans="1:47" x14ac:dyDescent="0.25">
      <c r="A30" s="1">
        <v>42649</v>
      </c>
      <c r="B30" s="2">
        <v>0.46364583333333331</v>
      </c>
      <c r="C30">
        <v>12.83</v>
      </c>
      <c r="D30">
        <v>8.9700000000000006</v>
      </c>
      <c r="E30">
        <v>684</v>
      </c>
      <c r="F30">
        <v>0.35</v>
      </c>
      <c r="G30">
        <v>1.59</v>
      </c>
      <c r="H30">
        <v>-114.7</v>
      </c>
      <c r="I30">
        <v>96</v>
      </c>
      <c r="J30">
        <v>10.25</v>
      </c>
      <c r="K30">
        <v>769</v>
      </c>
      <c r="L30">
        <v>2.85</v>
      </c>
      <c r="M30">
        <v>5.8999999999999999E-3</v>
      </c>
      <c r="N30">
        <v>10.5</v>
      </c>
      <c r="O30">
        <v>56</v>
      </c>
      <c r="Q30" s="1">
        <v>42655</v>
      </c>
      <c r="R30" s="2">
        <v>0.4644212962962963</v>
      </c>
      <c r="S30">
        <v>11.83</v>
      </c>
      <c r="T30">
        <v>8.98</v>
      </c>
      <c r="U30">
        <v>693</v>
      </c>
      <c r="V30">
        <v>0.36</v>
      </c>
      <c r="W30">
        <v>1.55</v>
      </c>
      <c r="X30">
        <v>-113.8</v>
      </c>
      <c r="Y30">
        <v>27.5</v>
      </c>
      <c r="Z30">
        <v>2.99</v>
      </c>
      <c r="AA30">
        <v>766</v>
      </c>
      <c r="AB30">
        <v>2.29</v>
      </c>
      <c r="AC30">
        <v>5.5999999999999999E-3</v>
      </c>
      <c r="AD30">
        <v>9.3000000000000007</v>
      </c>
      <c r="AE30">
        <v>28</v>
      </c>
      <c r="AG30" s="1">
        <v>42662</v>
      </c>
      <c r="AH30" s="2">
        <v>0.50796296296296295</v>
      </c>
      <c r="AI30">
        <v>11.32</v>
      </c>
      <c r="AJ30">
        <v>8.9</v>
      </c>
      <c r="AK30">
        <v>683</v>
      </c>
      <c r="AL30">
        <v>0.35</v>
      </c>
      <c r="AM30">
        <v>1.45</v>
      </c>
      <c r="AN30">
        <v>-107</v>
      </c>
      <c r="AO30">
        <v>97.2</v>
      </c>
      <c r="AP30">
        <v>10.6</v>
      </c>
      <c r="AQ30">
        <v>759</v>
      </c>
      <c r="AR30">
        <v>463.56</v>
      </c>
      <c r="AS30">
        <v>0.4486</v>
      </c>
      <c r="AT30">
        <v>9.3000000000000007</v>
      </c>
      <c r="AU30">
        <v>0</v>
      </c>
    </row>
    <row r="31" spans="1:47" x14ac:dyDescent="0.25">
      <c r="A31" s="1">
        <v>42649</v>
      </c>
      <c r="B31" s="2">
        <v>0.46378472222222222</v>
      </c>
      <c r="C31">
        <v>12.83</v>
      </c>
      <c r="D31">
        <v>8.84</v>
      </c>
      <c r="E31">
        <v>684</v>
      </c>
      <c r="F31">
        <v>0.35</v>
      </c>
      <c r="G31">
        <v>1.58</v>
      </c>
      <c r="H31">
        <v>-107.7</v>
      </c>
      <c r="I31">
        <v>95.3</v>
      </c>
      <c r="J31">
        <v>10.18</v>
      </c>
      <c r="K31">
        <v>769</v>
      </c>
      <c r="L31">
        <v>3.41</v>
      </c>
      <c r="M31">
        <v>6.4999999999999997E-3</v>
      </c>
      <c r="N31">
        <v>10.4</v>
      </c>
      <c r="O31">
        <v>58</v>
      </c>
      <c r="Q31" s="1">
        <v>42655</v>
      </c>
      <c r="R31" s="2">
        <v>0.46530092592592592</v>
      </c>
      <c r="S31">
        <v>11.83</v>
      </c>
      <c r="T31">
        <v>9.0399999999999991</v>
      </c>
      <c r="U31">
        <v>692</v>
      </c>
      <c r="V31">
        <v>0.36</v>
      </c>
      <c r="W31">
        <v>1.43</v>
      </c>
      <c r="X31">
        <v>-117.2</v>
      </c>
      <c r="Y31">
        <v>102.5</v>
      </c>
      <c r="Z31">
        <v>11.16</v>
      </c>
      <c r="AA31">
        <v>766</v>
      </c>
      <c r="AB31">
        <v>254.36</v>
      </c>
      <c r="AC31">
        <v>0.34670000000000001</v>
      </c>
      <c r="AD31">
        <v>9.3000000000000007</v>
      </c>
      <c r="AE31">
        <v>28</v>
      </c>
      <c r="AG31" s="1">
        <v>42662</v>
      </c>
      <c r="AH31" s="2">
        <v>0.50805555555555559</v>
      </c>
      <c r="AI31">
        <v>11.33</v>
      </c>
      <c r="AJ31">
        <v>8.89</v>
      </c>
      <c r="AK31">
        <v>683</v>
      </c>
      <c r="AL31">
        <v>0.35</v>
      </c>
      <c r="AM31">
        <v>1.31</v>
      </c>
      <c r="AN31">
        <v>-106.6</v>
      </c>
      <c r="AO31">
        <v>97</v>
      </c>
      <c r="AP31">
        <v>10.58</v>
      </c>
      <c r="AQ31">
        <v>759</v>
      </c>
      <c r="AR31">
        <v>463.48</v>
      </c>
      <c r="AS31">
        <v>0.4486</v>
      </c>
      <c r="AT31">
        <v>9.4</v>
      </c>
      <c r="AU31">
        <v>0</v>
      </c>
    </row>
    <row r="32" spans="1:47" x14ac:dyDescent="0.25">
      <c r="A32" s="1">
        <v>42649</v>
      </c>
      <c r="B32" s="2">
        <v>0.46405092592592595</v>
      </c>
      <c r="C32">
        <v>12.84</v>
      </c>
      <c r="D32">
        <v>9.0399999999999991</v>
      </c>
      <c r="E32">
        <v>684</v>
      </c>
      <c r="F32">
        <v>0.35</v>
      </c>
      <c r="G32">
        <v>1.47</v>
      </c>
      <c r="H32">
        <v>-118.8</v>
      </c>
      <c r="I32">
        <v>94.9</v>
      </c>
      <c r="J32">
        <v>10.130000000000001</v>
      </c>
      <c r="K32">
        <v>769</v>
      </c>
      <c r="L32">
        <v>105.85</v>
      </c>
      <c r="M32">
        <v>0.1017</v>
      </c>
      <c r="N32">
        <v>10.4</v>
      </c>
      <c r="O32">
        <v>56</v>
      </c>
      <c r="Q32" s="1">
        <v>42655</v>
      </c>
      <c r="R32" s="2">
        <v>0.46543981481481483</v>
      </c>
      <c r="S32">
        <v>11.83</v>
      </c>
      <c r="T32">
        <v>9.0399999999999991</v>
      </c>
      <c r="U32">
        <v>692</v>
      </c>
      <c r="V32">
        <v>0.36</v>
      </c>
      <c r="W32">
        <v>1.34</v>
      </c>
      <c r="X32">
        <v>-116.8</v>
      </c>
      <c r="Y32">
        <v>103.3</v>
      </c>
      <c r="Z32">
        <v>11.24</v>
      </c>
      <c r="AA32">
        <v>766</v>
      </c>
      <c r="AB32">
        <v>558.03</v>
      </c>
      <c r="AC32">
        <v>0.60340000000000005</v>
      </c>
      <c r="AD32">
        <v>9.3000000000000007</v>
      </c>
      <c r="AE32">
        <v>28</v>
      </c>
      <c r="AG32" s="1">
        <v>42662</v>
      </c>
      <c r="AH32" s="2">
        <v>0.50813657407407409</v>
      </c>
      <c r="AI32">
        <v>11.33</v>
      </c>
      <c r="AJ32">
        <v>8.89</v>
      </c>
      <c r="AK32">
        <v>683</v>
      </c>
      <c r="AL32">
        <v>0.35</v>
      </c>
      <c r="AM32">
        <v>1.2</v>
      </c>
      <c r="AN32">
        <v>-106.7</v>
      </c>
      <c r="AO32">
        <v>96.7</v>
      </c>
      <c r="AP32">
        <v>10.55</v>
      </c>
      <c r="AQ32">
        <v>759</v>
      </c>
      <c r="AR32">
        <v>2000000</v>
      </c>
      <c r="AS32">
        <v>0.72040000000000004</v>
      </c>
      <c r="AT32">
        <v>9.3000000000000007</v>
      </c>
      <c r="AU32">
        <v>0</v>
      </c>
    </row>
    <row r="33" spans="1:47" x14ac:dyDescent="0.25">
      <c r="A33" s="1">
        <v>42649</v>
      </c>
      <c r="B33" s="2">
        <v>0.46430555555555553</v>
      </c>
      <c r="C33">
        <v>12.83</v>
      </c>
      <c r="D33">
        <v>9.1</v>
      </c>
      <c r="E33">
        <v>684</v>
      </c>
      <c r="F33">
        <v>0.35</v>
      </c>
      <c r="G33">
        <v>1.39</v>
      </c>
      <c r="H33">
        <v>-122.1</v>
      </c>
      <c r="I33">
        <v>101.7</v>
      </c>
      <c r="J33">
        <v>10.86</v>
      </c>
      <c r="K33">
        <v>769</v>
      </c>
      <c r="L33">
        <v>46.14</v>
      </c>
      <c r="M33">
        <v>4.7600000000000003E-2</v>
      </c>
      <c r="N33">
        <v>10.4</v>
      </c>
      <c r="O33">
        <v>56</v>
      </c>
      <c r="Q33" s="1">
        <v>42655</v>
      </c>
      <c r="R33" s="2">
        <v>0.46562500000000001</v>
      </c>
      <c r="S33">
        <v>11.83</v>
      </c>
      <c r="T33">
        <v>9.0399999999999991</v>
      </c>
      <c r="U33">
        <v>692</v>
      </c>
      <c r="V33">
        <v>0.36</v>
      </c>
      <c r="W33">
        <v>1.24</v>
      </c>
      <c r="X33">
        <v>-117</v>
      </c>
      <c r="Y33">
        <v>104.4</v>
      </c>
      <c r="Z33">
        <v>11.36</v>
      </c>
      <c r="AA33">
        <v>766</v>
      </c>
      <c r="AB33">
        <v>512.13</v>
      </c>
      <c r="AC33">
        <v>0.46629999999999999</v>
      </c>
      <c r="AD33">
        <v>9.3000000000000007</v>
      </c>
      <c r="AE33">
        <v>28</v>
      </c>
      <c r="AG33" s="1">
        <v>42662</v>
      </c>
      <c r="AH33" s="2">
        <v>0.50822916666666662</v>
      </c>
      <c r="AI33">
        <v>11.32</v>
      </c>
      <c r="AJ33">
        <v>8.89</v>
      </c>
      <c r="AK33">
        <v>683</v>
      </c>
      <c r="AL33">
        <v>0.35</v>
      </c>
      <c r="AM33">
        <v>1.1100000000000001</v>
      </c>
      <c r="AN33">
        <v>-107</v>
      </c>
      <c r="AO33">
        <v>96.5</v>
      </c>
      <c r="AP33">
        <v>10.52</v>
      </c>
      <c r="AQ33">
        <v>759</v>
      </c>
      <c r="AR33">
        <v>459.85</v>
      </c>
      <c r="AS33">
        <v>0.42330000000000001</v>
      </c>
      <c r="AT33">
        <v>9.4</v>
      </c>
      <c r="AU33">
        <v>0</v>
      </c>
    </row>
    <row r="34" spans="1:47" x14ac:dyDescent="0.25">
      <c r="A34" s="1">
        <v>42649</v>
      </c>
      <c r="B34" s="2">
        <v>0.4645023148148148</v>
      </c>
      <c r="C34">
        <v>12.83</v>
      </c>
      <c r="D34">
        <v>9.14</v>
      </c>
      <c r="E34">
        <v>684</v>
      </c>
      <c r="F34">
        <v>0.35</v>
      </c>
      <c r="G34">
        <v>1.27</v>
      </c>
      <c r="H34">
        <v>-124.1</v>
      </c>
      <c r="I34">
        <v>105.3</v>
      </c>
      <c r="J34">
        <v>11.24</v>
      </c>
      <c r="K34">
        <v>769</v>
      </c>
      <c r="L34">
        <v>376.03</v>
      </c>
      <c r="M34">
        <v>0.36020000000000002</v>
      </c>
      <c r="N34">
        <v>10.4</v>
      </c>
      <c r="O34">
        <v>56</v>
      </c>
      <c r="Q34" s="1">
        <v>42655</v>
      </c>
      <c r="R34" s="2">
        <v>0.46576388888888887</v>
      </c>
      <c r="S34">
        <v>11.83</v>
      </c>
      <c r="T34">
        <v>9.0500000000000007</v>
      </c>
      <c r="U34">
        <v>692</v>
      </c>
      <c r="V34">
        <v>0.36</v>
      </c>
      <c r="W34">
        <v>1.1299999999999999</v>
      </c>
      <c r="X34">
        <v>-117.5</v>
      </c>
      <c r="Y34">
        <v>104.9</v>
      </c>
      <c r="Z34">
        <v>11.41</v>
      </c>
      <c r="AA34">
        <v>766</v>
      </c>
      <c r="AB34">
        <v>343.31</v>
      </c>
      <c r="AC34">
        <v>0.33229999999999998</v>
      </c>
      <c r="AD34">
        <v>9.3000000000000007</v>
      </c>
      <c r="AE34">
        <v>28</v>
      </c>
      <c r="AG34" s="1">
        <v>42662</v>
      </c>
      <c r="AH34" s="2">
        <v>0.50834490740740745</v>
      </c>
      <c r="AI34">
        <v>11.33</v>
      </c>
      <c r="AJ34">
        <v>8.9</v>
      </c>
      <c r="AK34">
        <v>683</v>
      </c>
      <c r="AL34">
        <v>0.35</v>
      </c>
      <c r="AM34">
        <v>1.01</v>
      </c>
      <c r="AN34">
        <v>-107.3</v>
      </c>
      <c r="AO34">
        <v>96.8</v>
      </c>
      <c r="AP34">
        <v>10.55</v>
      </c>
      <c r="AQ34">
        <v>759</v>
      </c>
      <c r="AR34">
        <v>388.59</v>
      </c>
      <c r="AS34">
        <v>0.3735</v>
      </c>
      <c r="AT34">
        <v>9.4</v>
      </c>
      <c r="AU34">
        <v>0</v>
      </c>
    </row>
    <row r="35" spans="1:47" x14ac:dyDescent="0.25">
      <c r="A35" s="1">
        <v>42649</v>
      </c>
      <c r="B35" s="2">
        <v>0.46490740740740738</v>
      </c>
      <c r="C35">
        <v>12.83</v>
      </c>
      <c r="D35">
        <v>9.16</v>
      </c>
      <c r="E35">
        <v>684</v>
      </c>
      <c r="F35">
        <v>0.35</v>
      </c>
      <c r="G35">
        <v>1.18</v>
      </c>
      <c r="H35">
        <v>-125</v>
      </c>
      <c r="I35">
        <v>107.2</v>
      </c>
      <c r="J35">
        <v>11.45</v>
      </c>
      <c r="K35">
        <v>769</v>
      </c>
      <c r="L35">
        <v>355.07</v>
      </c>
      <c r="M35">
        <v>0.33729999999999999</v>
      </c>
      <c r="N35">
        <v>10.4</v>
      </c>
      <c r="O35">
        <v>56</v>
      </c>
      <c r="Q35" s="1">
        <v>42655</v>
      </c>
      <c r="R35" s="2">
        <v>0.46596064814814814</v>
      </c>
      <c r="S35">
        <v>11.83</v>
      </c>
      <c r="T35">
        <v>9.0500000000000007</v>
      </c>
      <c r="U35">
        <v>692</v>
      </c>
      <c r="V35">
        <v>0.36</v>
      </c>
      <c r="W35">
        <v>1.02</v>
      </c>
      <c r="X35">
        <v>-117.8</v>
      </c>
      <c r="Y35">
        <v>105.1</v>
      </c>
      <c r="Z35">
        <v>11.44</v>
      </c>
      <c r="AA35">
        <v>766</v>
      </c>
      <c r="AB35">
        <v>335.4</v>
      </c>
      <c r="AC35">
        <v>0.3201</v>
      </c>
      <c r="AD35">
        <v>9.3000000000000007</v>
      </c>
      <c r="AE35">
        <v>28</v>
      </c>
      <c r="AG35" s="1">
        <v>42662</v>
      </c>
      <c r="AH35" s="2">
        <v>0.50842592592592595</v>
      </c>
      <c r="AI35">
        <v>11.32</v>
      </c>
      <c r="AJ35">
        <v>8.9</v>
      </c>
      <c r="AK35">
        <v>683</v>
      </c>
      <c r="AL35">
        <v>0.35</v>
      </c>
      <c r="AM35">
        <v>0.9</v>
      </c>
      <c r="AN35">
        <v>-107.3</v>
      </c>
      <c r="AO35">
        <v>96.8</v>
      </c>
      <c r="AP35">
        <v>10.56</v>
      </c>
      <c r="AQ35">
        <v>759</v>
      </c>
      <c r="AR35">
        <v>366.21</v>
      </c>
      <c r="AS35">
        <v>0.35399999999999998</v>
      </c>
      <c r="AT35">
        <v>9.3000000000000007</v>
      </c>
      <c r="AU35">
        <v>0</v>
      </c>
    </row>
    <row r="36" spans="1:47" x14ac:dyDescent="0.25">
      <c r="A36" s="1">
        <v>42649</v>
      </c>
      <c r="B36" s="2">
        <v>0.46511574074074075</v>
      </c>
      <c r="C36">
        <v>12.83</v>
      </c>
      <c r="D36">
        <v>9.16</v>
      </c>
      <c r="E36">
        <v>685</v>
      </c>
      <c r="F36">
        <v>0.35</v>
      </c>
      <c r="G36">
        <v>1.08</v>
      </c>
      <c r="H36">
        <v>-125.1</v>
      </c>
      <c r="I36">
        <v>106.9</v>
      </c>
      <c r="J36">
        <v>11.42</v>
      </c>
      <c r="K36">
        <v>769</v>
      </c>
      <c r="L36">
        <v>325.93</v>
      </c>
      <c r="M36">
        <v>0.31480000000000002</v>
      </c>
      <c r="N36">
        <v>10.4</v>
      </c>
      <c r="O36">
        <v>56</v>
      </c>
      <c r="Q36" s="1">
        <v>42655</v>
      </c>
      <c r="R36" s="2">
        <v>0.46621527777777777</v>
      </c>
      <c r="S36">
        <v>11.83</v>
      </c>
      <c r="T36">
        <v>9.06</v>
      </c>
      <c r="U36">
        <v>692</v>
      </c>
      <c r="V36">
        <v>0.36</v>
      </c>
      <c r="W36">
        <v>0.81</v>
      </c>
      <c r="X36">
        <v>-118.2</v>
      </c>
      <c r="Y36">
        <v>105</v>
      </c>
      <c r="Z36">
        <v>11.43</v>
      </c>
      <c r="AA36">
        <v>766</v>
      </c>
      <c r="AB36">
        <v>336.86</v>
      </c>
      <c r="AC36">
        <v>0.32969999999999999</v>
      </c>
      <c r="AD36">
        <v>9.3000000000000007</v>
      </c>
      <c r="AE36">
        <v>28</v>
      </c>
      <c r="AG36" s="1">
        <v>42662</v>
      </c>
      <c r="AH36" s="2">
        <v>0.50851851851851848</v>
      </c>
      <c r="AI36">
        <v>11.32</v>
      </c>
      <c r="AJ36">
        <v>8.9</v>
      </c>
      <c r="AK36">
        <v>683</v>
      </c>
      <c r="AL36">
        <v>0.35</v>
      </c>
      <c r="AM36">
        <v>0.8</v>
      </c>
      <c r="AN36">
        <v>-107.4</v>
      </c>
      <c r="AO36">
        <v>97</v>
      </c>
      <c r="AP36">
        <v>10.57</v>
      </c>
      <c r="AQ36">
        <v>759</v>
      </c>
      <c r="AR36">
        <v>315</v>
      </c>
      <c r="AS36">
        <v>0.2949</v>
      </c>
      <c r="AT36">
        <v>9.3000000000000007</v>
      </c>
      <c r="AU36">
        <v>0</v>
      </c>
    </row>
    <row r="37" spans="1:47" x14ac:dyDescent="0.25">
      <c r="A37" s="1">
        <v>42649</v>
      </c>
      <c r="B37" s="2">
        <v>0.46538194444444447</v>
      </c>
      <c r="C37">
        <v>12.83</v>
      </c>
      <c r="D37">
        <v>9.17</v>
      </c>
      <c r="E37">
        <v>684</v>
      </c>
      <c r="F37">
        <v>0.35</v>
      </c>
      <c r="G37">
        <v>0.98</v>
      </c>
      <c r="H37">
        <v>-125.7</v>
      </c>
      <c r="I37">
        <v>107.5</v>
      </c>
      <c r="J37">
        <v>11.48</v>
      </c>
      <c r="K37">
        <v>769</v>
      </c>
      <c r="L37">
        <v>318.64999999999998</v>
      </c>
      <c r="M37">
        <v>0.312</v>
      </c>
      <c r="N37">
        <v>10.4</v>
      </c>
      <c r="O37">
        <v>56</v>
      </c>
      <c r="Q37" s="1">
        <v>42655</v>
      </c>
      <c r="R37" s="2">
        <v>0.46634259259259259</v>
      </c>
      <c r="S37">
        <v>11.83</v>
      </c>
      <c r="T37">
        <v>9.07</v>
      </c>
      <c r="U37">
        <v>692</v>
      </c>
      <c r="V37">
        <v>0.36</v>
      </c>
      <c r="W37">
        <v>0.69</v>
      </c>
      <c r="X37">
        <v>-118.7</v>
      </c>
      <c r="Y37">
        <v>105.4</v>
      </c>
      <c r="Z37">
        <v>11.47</v>
      </c>
      <c r="AA37">
        <v>766</v>
      </c>
      <c r="AB37">
        <v>334.78</v>
      </c>
      <c r="AC37">
        <v>0.32629999999999998</v>
      </c>
      <c r="AD37">
        <v>9.3000000000000007</v>
      </c>
      <c r="AE37">
        <v>28</v>
      </c>
      <c r="AG37" s="1">
        <v>42662</v>
      </c>
      <c r="AH37" s="2">
        <v>0.50861111111111112</v>
      </c>
      <c r="AI37">
        <v>11.32</v>
      </c>
      <c r="AJ37">
        <v>8.91</v>
      </c>
      <c r="AK37">
        <v>683</v>
      </c>
      <c r="AL37">
        <v>0.35</v>
      </c>
      <c r="AM37">
        <v>0.69</v>
      </c>
      <c r="AN37">
        <v>-107.6</v>
      </c>
      <c r="AO37">
        <v>97.1</v>
      </c>
      <c r="AP37">
        <v>10.59</v>
      </c>
      <c r="AQ37">
        <v>759</v>
      </c>
      <c r="AR37">
        <v>264.76</v>
      </c>
      <c r="AS37">
        <v>0.27260000000000001</v>
      </c>
      <c r="AT37">
        <v>9.3000000000000007</v>
      </c>
      <c r="AU37">
        <v>0</v>
      </c>
    </row>
    <row r="38" spans="1:47" x14ac:dyDescent="0.25">
      <c r="A38" s="1">
        <v>42649</v>
      </c>
      <c r="B38" s="2">
        <v>0.46562500000000001</v>
      </c>
      <c r="C38">
        <v>12.82</v>
      </c>
      <c r="D38">
        <v>9.17</v>
      </c>
      <c r="E38">
        <v>685</v>
      </c>
      <c r="F38">
        <v>0.35</v>
      </c>
      <c r="G38">
        <v>0.9</v>
      </c>
      <c r="H38">
        <v>-125.9</v>
      </c>
      <c r="I38">
        <v>107.3</v>
      </c>
      <c r="J38">
        <v>11.46</v>
      </c>
      <c r="K38">
        <v>769</v>
      </c>
      <c r="L38">
        <v>347.37</v>
      </c>
      <c r="M38">
        <v>0.33860000000000001</v>
      </c>
      <c r="N38">
        <v>10.4</v>
      </c>
      <c r="O38">
        <v>56</v>
      </c>
      <c r="Q38" s="1">
        <v>42655</v>
      </c>
      <c r="R38" s="2">
        <v>0.4664699074074074</v>
      </c>
      <c r="S38">
        <v>11.83</v>
      </c>
      <c r="T38">
        <v>9.08</v>
      </c>
      <c r="U38">
        <v>692</v>
      </c>
      <c r="V38">
        <v>0.36</v>
      </c>
      <c r="W38">
        <v>0.61</v>
      </c>
      <c r="X38">
        <v>-119.1</v>
      </c>
      <c r="Y38">
        <v>105.3</v>
      </c>
      <c r="Z38">
        <v>11.45</v>
      </c>
      <c r="AA38">
        <v>766</v>
      </c>
      <c r="AB38">
        <v>310.11</v>
      </c>
      <c r="AC38">
        <v>0.29949999999999999</v>
      </c>
      <c r="AD38">
        <v>9.3000000000000007</v>
      </c>
      <c r="AE38">
        <v>28</v>
      </c>
      <c r="AG38" s="1">
        <v>42662</v>
      </c>
      <c r="AH38" s="2">
        <v>0.50871527777777781</v>
      </c>
      <c r="AI38">
        <v>11.33</v>
      </c>
      <c r="AJ38">
        <v>8.92</v>
      </c>
      <c r="AK38">
        <v>683</v>
      </c>
      <c r="AL38">
        <v>0.35</v>
      </c>
      <c r="AM38">
        <v>0.59</v>
      </c>
      <c r="AN38">
        <v>-108.6</v>
      </c>
      <c r="AO38">
        <v>97</v>
      </c>
      <c r="AP38">
        <v>10.57</v>
      </c>
      <c r="AQ38">
        <v>759</v>
      </c>
      <c r="AR38">
        <v>263.23</v>
      </c>
      <c r="AS38">
        <v>0.25580000000000003</v>
      </c>
      <c r="AT38">
        <v>9.3000000000000007</v>
      </c>
      <c r="AU38">
        <v>0</v>
      </c>
    </row>
    <row r="39" spans="1:47" x14ac:dyDescent="0.25">
      <c r="A39" s="1">
        <v>42649</v>
      </c>
      <c r="B39" s="2">
        <v>0.46581018518518519</v>
      </c>
      <c r="C39">
        <v>12.82</v>
      </c>
      <c r="D39">
        <v>9.18</v>
      </c>
      <c r="E39">
        <v>684</v>
      </c>
      <c r="F39">
        <v>0.35</v>
      </c>
      <c r="G39">
        <v>0.8</v>
      </c>
      <c r="H39">
        <v>-126.2</v>
      </c>
      <c r="I39">
        <v>106.9</v>
      </c>
      <c r="J39">
        <v>11.42</v>
      </c>
      <c r="K39">
        <v>769</v>
      </c>
      <c r="L39">
        <v>341.96</v>
      </c>
      <c r="M39">
        <v>0.32779999999999998</v>
      </c>
      <c r="N39">
        <v>10.4</v>
      </c>
      <c r="O39">
        <v>56</v>
      </c>
      <c r="Q39" s="1">
        <v>42655</v>
      </c>
      <c r="R39" s="2">
        <v>0.46662037037037035</v>
      </c>
      <c r="S39">
        <v>11.83</v>
      </c>
      <c r="T39">
        <v>9.1</v>
      </c>
      <c r="U39">
        <v>692</v>
      </c>
      <c r="V39">
        <v>0.36</v>
      </c>
      <c r="W39">
        <v>0.51</v>
      </c>
      <c r="X39">
        <v>-120.5</v>
      </c>
      <c r="Y39">
        <v>105.3</v>
      </c>
      <c r="Z39">
        <v>11.46</v>
      </c>
      <c r="AA39">
        <v>766</v>
      </c>
      <c r="AB39">
        <v>288.49</v>
      </c>
      <c r="AC39">
        <v>0.28050000000000003</v>
      </c>
      <c r="AD39">
        <v>9.3000000000000007</v>
      </c>
      <c r="AE39">
        <v>28</v>
      </c>
      <c r="AG39" s="1">
        <v>42662</v>
      </c>
      <c r="AH39" s="2">
        <v>0.5087962962962963</v>
      </c>
      <c r="AI39">
        <v>11.33</v>
      </c>
      <c r="AJ39">
        <v>8.9499999999999993</v>
      </c>
      <c r="AK39">
        <v>683</v>
      </c>
      <c r="AL39">
        <v>0.35</v>
      </c>
      <c r="AM39">
        <v>0.49</v>
      </c>
      <c r="AN39">
        <v>-110.2</v>
      </c>
      <c r="AO39">
        <v>97.1</v>
      </c>
      <c r="AP39">
        <v>10.58</v>
      </c>
      <c r="AQ39">
        <v>759</v>
      </c>
      <c r="AR39">
        <v>256.8</v>
      </c>
      <c r="AS39">
        <v>0.247</v>
      </c>
      <c r="AT39">
        <v>9.3000000000000007</v>
      </c>
      <c r="AU39">
        <v>0</v>
      </c>
    </row>
    <row r="40" spans="1:47" x14ac:dyDescent="0.25">
      <c r="A40" s="1">
        <v>42649</v>
      </c>
      <c r="B40" s="2">
        <v>0.46599537037037037</v>
      </c>
      <c r="C40">
        <v>12.82</v>
      </c>
      <c r="D40">
        <v>9.19</v>
      </c>
      <c r="E40">
        <v>684</v>
      </c>
      <c r="F40">
        <v>0.35</v>
      </c>
      <c r="G40">
        <v>0.69</v>
      </c>
      <c r="H40">
        <v>-127</v>
      </c>
      <c r="I40">
        <v>106.8</v>
      </c>
      <c r="J40">
        <v>11.41</v>
      </c>
      <c r="K40">
        <v>769</v>
      </c>
      <c r="L40">
        <v>341.44</v>
      </c>
      <c r="M40">
        <v>0.3342</v>
      </c>
      <c r="N40">
        <v>10.4</v>
      </c>
      <c r="O40">
        <v>56</v>
      </c>
      <c r="Q40" s="1">
        <v>42655</v>
      </c>
      <c r="R40" s="2">
        <v>0.4667013888888889</v>
      </c>
      <c r="S40">
        <v>11.83</v>
      </c>
      <c r="T40">
        <v>9.1</v>
      </c>
      <c r="U40">
        <v>692</v>
      </c>
      <c r="V40">
        <v>0.36</v>
      </c>
      <c r="W40">
        <v>0.42</v>
      </c>
      <c r="X40">
        <v>-120.5</v>
      </c>
      <c r="Y40">
        <v>105.7</v>
      </c>
      <c r="Z40">
        <v>11.5</v>
      </c>
      <c r="AA40">
        <v>766</v>
      </c>
      <c r="AB40">
        <v>292.27999999999997</v>
      </c>
      <c r="AC40">
        <v>0.32740000000000002</v>
      </c>
      <c r="AD40">
        <v>9.3000000000000007</v>
      </c>
      <c r="AE40">
        <v>28</v>
      </c>
      <c r="AG40" s="1">
        <v>42662</v>
      </c>
      <c r="AH40" s="2">
        <v>0.50891203703703702</v>
      </c>
      <c r="AI40">
        <v>11.33</v>
      </c>
      <c r="AJ40">
        <v>8.93</v>
      </c>
      <c r="AK40">
        <v>683</v>
      </c>
      <c r="AL40">
        <v>0.35</v>
      </c>
      <c r="AM40">
        <v>0.39</v>
      </c>
      <c r="AN40">
        <v>-108.7</v>
      </c>
      <c r="AO40">
        <v>97.3</v>
      </c>
      <c r="AP40">
        <v>10.6</v>
      </c>
      <c r="AQ40">
        <v>759</v>
      </c>
      <c r="AR40">
        <v>251.7</v>
      </c>
      <c r="AS40">
        <v>0.24399999999999999</v>
      </c>
      <c r="AT40">
        <v>9.3000000000000007</v>
      </c>
      <c r="AU40">
        <v>0</v>
      </c>
    </row>
    <row r="41" spans="1:47" x14ac:dyDescent="0.25">
      <c r="A41" s="1">
        <v>42649</v>
      </c>
      <c r="B41" s="2">
        <v>0.46614583333333331</v>
      </c>
      <c r="C41">
        <v>12.82</v>
      </c>
      <c r="D41">
        <v>9.1999999999999993</v>
      </c>
      <c r="E41">
        <v>684</v>
      </c>
      <c r="F41">
        <v>0.35</v>
      </c>
      <c r="G41">
        <v>0.6</v>
      </c>
      <c r="H41">
        <v>-127.3</v>
      </c>
      <c r="I41">
        <v>107</v>
      </c>
      <c r="J41">
        <v>11.43</v>
      </c>
      <c r="K41">
        <v>769</v>
      </c>
      <c r="L41">
        <v>332.59</v>
      </c>
      <c r="M41">
        <v>0.3216</v>
      </c>
      <c r="N41">
        <v>10.4</v>
      </c>
      <c r="O41">
        <v>56</v>
      </c>
      <c r="Q41" s="1">
        <v>42655</v>
      </c>
      <c r="R41" s="2">
        <v>0.46688657407407402</v>
      </c>
      <c r="S41">
        <v>11.83</v>
      </c>
      <c r="T41">
        <v>9.1199999999999992</v>
      </c>
      <c r="U41">
        <v>692</v>
      </c>
      <c r="V41">
        <v>0.36</v>
      </c>
      <c r="W41">
        <v>0.32</v>
      </c>
      <c r="X41">
        <v>-121.3</v>
      </c>
      <c r="Y41">
        <v>105.7</v>
      </c>
      <c r="Z41">
        <v>11.5</v>
      </c>
      <c r="AA41">
        <v>766</v>
      </c>
      <c r="AB41">
        <v>327.23</v>
      </c>
      <c r="AC41">
        <v>0.31769999999999998</v>
      </c>
      <c r="AD41">
        <v>9.3000000000000007</v>
      </c>
      <c r="AE41">
        <v>28</v>
      </c>
      <c r="AG41" s="1">
        <v>42662</v>
      </c>
      <c r="AH41" s="2">
        <v>0.50902777777777775</v>
      </c>
      <c r="AI41">
        <v>11.34</v>
      </c>
      <c r="AJ41">
        <v>8.9600000000000009</v>
      </c>
      <c r="AK41">
        <v>683</v>
      </c>
      <c r="AL41">
        <v>0.35</v>
      </c>
      <c r="AM41">
        <v>0.31</v>
      </c>
      <c r="AN41">
        <v>-110.9</v>
      </c>
      <c r="AO41">
        <v>97.4</v>
      </c>
      <c r="AP41">
        <v>10.62</v>
      </c>
      <c r="AQ41">
        <v>759</v>
      </c>
      <c r="AR41">
        <v>253.67</v>
      </c>
      <c r="AS41">
        <v>0.24590000000000001</v>
      </c>
      <c r="AT41">
        <v>9.3000000000000007</v>
      </c>
      <c r="AU41">
        <v>0</v>
      </c>
    </row>
    <row r="42" spans="1:47" x14ac:dyDescent="0.25">
      <c r="A42" s="1">
        <v>42649</v>
      </c>
      <c r="B42" s="2">
        <v>0.46645833333333336</v>
      </c>
      <c r="C42">
        <v>12.82</v>
      </c>
      <c r="D42">
        <v>9.2200000000000006</v>
      </c>
      <c r="E42">
        <v>684</v>
      </c>
      <c r="F42">
        <v>0.35</v>
      </c>
      <c r="G42">
        <v>0.51</v>
      </c>
      <c r="H42">
        <v>-128.6</v>
      </c>
      <c r="I42">
        <v>107</v>
      </c>
      <c r="J42">
        <v>11.43</v>
      </c>
      <c r="K42">
        <v>769</v>
      </c>
      <c r="L42">
        <v>290.52999999999997</v>
      </c>
      <c r="M42">
        <v>0.28349999999999997</v>
      </c>
      <c r="N42">
        <v>10.4</v>
      </c>
      <c r="O42">
        <v>56</v>
      </c>
      <c r="Q42" s="1">
        <v>42655</v>
      </c>
      <c r="R42" s="2">
        <v>0.46708333333333335</v>
      </c>
      <c r="S42">
        <v>11.83</v>
      </c>
      <c r="T42">
        <v>9.1300000000000008</v>
      </c>
      <c r="U42">
        <v>692</v>
      </c>
      <c r="V42">
        <v>0.36</v>
      </c>
      <c r="W42">
        <v>0.22</v>
      </c>
      <c r="X42">
        <v>-122.1</v>
      </c>
      <c r="Y42">
        <v>105.7</v>
      </c>
      <c r="Z42">
        <v>11.5</v>
      </c>
      <c r="AA42">
        <v>766</v>
      </c>
      <c r="AB42">
        <v>326.48</v>
      </c>
      <c r="AC42">
        <v>0.31419999999999998</v>
      </c>
      <c r="AD42">
        <v>9.3000000000000007</v>
      </c>
      <c r="AE42">
        <v>28</v>
      </c>
      <c r="AG42" s="1">
        <v>42662</v>
      </c>
      <c r="AH42" s="2">
        <v>0.50912037037037039</v>
      </c>
      <c r="AI42">
        <v>11.34</v>
      </c>
      <c r="AJ42">
        <v>8.9700000000000006</v>
      </c>
      <c r="AK42">
        <v>683</v>
      </c>
      <c r="AL42">
        <v>0.35</v>
      </c>
      <c r="AM42">
        <v>0.2</v>
      </c>
      <c r="AN42">
        <v>-111.2</v>
      </c>
      <c r="AO42">
        <v>97.4</v>
      </c>
      <c r="AP42">
        <v>10.62</v>
      </c>
      <c r="AQ42">
        <v>759</v>
      </c>
      <c r="AR42">
        <v>248.36</v>
      </c>
      <c r="AS42">
        <v>0.24149999999999999</v>
      </c>
      <c r="AT42">
        <v>9.3000000000000007</v>
      </c>
      <c r="AU42">
        <v>0</v>
      </c>
    </row>
    <row r="43" spans="1:47" x14ac:dyDescent="0.25">
      <c r="A43" s="1">
        <v>42649</v>
      </c>
      <c r="B43" s="2">
        <v>0.46706018518518522</v>
      </c>
      <c r="C43">
        <v>12.82</v>
      </c>
      <c r="D43">
        <v>9.26</v>
      </c>
      <c r="E43">
        <v>684</v>
      </c>
      <c r="F43">
        <v>0.35</v>
      </c>
      <c r="G43">
        <v>0.4</v>
      </c>
      <c r="H43">
        <v>-131</v>
      </c>
      <c r="I43">
        <v>107.2</v>
      </c>
      <c r="J43">
        <v>11.45</v>
      </c>
      <c r="K43">
        <v>769</v>
      </c>
      <c r="L43">
        <v>306.86</v>
      </c>
      <c r="M43">
        <v>0.29310000000000003</v>
      </c>
      <c r="N43">
        <v>10.4</v>
      </c>
      <c r="O43">
        <v>56</v>
      </c>
      <c r="Q43" s="1">
        <v>42655</v>
      </c>
      <c r="R43" s="2">
        <v>0.46719907407407407</v>
      </c>
      <c r="S43">
        <v>11.83</v>
      </c>
      <c r="T43">
        <v>9.14</v>
      </c>
      <c r="U43">
        <v>692</v>
      </c>
      <c r="V43">
        <v>0.36</v>
      </c>
      <c r="W43">
        <v>0.08</v>
      </c>
      <c r="X43">
        <v>-122.5</v>
      </c>
      <c r="Y43">
        <v>105.5</v>
      </c>
      <c r="Z43">
        <v>11.47</v>
      </c>
      <c r="AA43">
        <v>766</v>
      </c>
      <c r="AB43">
        <v>316.47000000000003</v>
      </c>
      <c r="AC43">
        <v>0.30740000000000001</v>
      </c>
      <c r="AD43">
        <v>9.3000000000000007</v>
      </c>
      <c r="AE43">
        <v>28</v>
      </c>
      <c r="AG43" s="1">
        <v>42662</v>
      </c>
      <c r="AH43" s="2">
        <v>0.50922453703703707</v>
      </c>
      <c r="AI43">
        <v>11.34</v>
      </c>
      <c r="AJ43">
        <v>8.9700000000000006</v>
      </c>
      <c r="AK43">
        <v>683</v>
      </c>
      <c r="AL43">
        <v>0.35</v>
      </c>
      <c r="AM43">
        <v>0.1</v>
      </c>
      <c r="AN43">
        <v>-111.3</v>
      </c>
      <c r="AO43">
        <v>97.5</v>
      </c>
      <c r="AP43">
        <v>10.63</v>
      </c>
      <c r="AQ43">
        <v>759</v>
      </c>
      <c r="AR43">
        <v>241.3</v>
      </c>
      <c r="AS43">
        <v>0.2334</v>
      </c>
      <c r="AT43">
        <v>9.3000000000000007</v>
      </c>
      <c r="AU43">
        <v>0</v>
      </c>
    </row>
    <row r="44" spans="1:47" x14ac:dyDescent="0.25">
      <c r="A44" s="1">
        <v>42649</v>
      </c>
      <c r="B44" s="2">
        <v>0.46736111111111112</v>
      </c>
      <c r="C44">
        <v>12.83</v>
      </c>
      <c r="D44">
        <v>9.2799999999999994</v>
      </c>
      <c r="E44">
        <v>684</v>
      </c>
      <c r="F44">
        <v>0.35</v>
      </c>
      <c r="G44">
        <v>0.31</v>
      </c>
      <c r="H44">
        <v>-132</v>
      </c>
      <c r="I44">
        <v>107.2</v>
      </c>
      <c r="J44">
        <v>11.45</v>
      </c>
      <c r="K44">
        <v>769</v>
      </c>
      <c r="L44">
        <v>307.97000000000003</v>
      </c>
      <c r="M44">
        <v>0.3034</v>
      </c>
      <c r="N44">
        <v>10.4</v>
      </c>
      <c r="O44">
        <v>56</v>
      </c>
      <c r="Q44" s="1">
        <v>42655</v>
      </c>
      <c r="R44" s="2">
        <v>0.46732638888888883</v>
      </c>
      <c r="S44">
        <v>11.82</v>
      </c>
      <c r="T44">
        <v>9.14</v>
      </c>
      <c r="U44">
        <v>692</v>
      </c>
      <c r="V44">
        <v>0.36</v>
      </c>
      <c r="W44">
        <v>-0.01</v>
      </c>
      <c r="X44">
        <v>-122.7</v>
      </c>
      <c r="Y44">
        <v>105.4</v>
      </c>
      <c r="Z44">
        <v>11.47</v>
      </c>
      <c r="AA44">
        <v>766</v>
      </c>
      <c r="AB44">
        <v>307.97000000000003</v>
      </c>
      <c r="AC44">
        <v>0.3004</v>
      </c>
      <c r="AD44">
        <v>9.3000000000000007</v>
      </c>
      <c r="AE44">
        <v>28</v>
      </c>
    </row>
    <row r="45" spans="1:47" x14ac:dyDescent="0.25">
      <c r="A45" s="1">
        <v>42649</v>
      </c>
      <c r="B45" s="2">
        <v>0.46773148148148147</v>
      </c>
      <c r="C45">
        <v>12.82</v>
      </c>
      <c r="D45">
        <v>9.3000000000000007</v>
      </c>
      <c r="E45">
        <v>684</v>
      </c>
      <c r="F45">
        <v>0.35</v>
      </c>
      <c r="G45">
        <v>0.22</v>
      </c>
      <c r="H45">
        <v>-132.9</v>
      </c>
      <c r="I45">
        <v>107.6</v>
      </c>
      <c r="J45">
        <v>11.49</v>
      </c>
      <c r="K45">
        <v>769</v>
      </c>
      <c r="L45">
        <v>296.63</v>
      </c>
      <c r="M45">
        <v>0.28970000000000001</v>
      </c>
      <c r="N45">
        <v>10.4</v>
      </c>
      <c r="O45">
        <v>56</v>
      </c>
    </row>
    <row r="46" spans="1:47" x14ac:dyDescent="0.25">
      <c r="A46" s="1">
        <v>42649</v>
      </c>
      <c r="B46" s="2">
        <v>0.46789351851851851</v>
      </c>
      <c r="C46">
        <v>12.83</v>
      </c>
      <c r="D46">
        <v>9.31</v>
      </c>
      <c r="E46">
        <v>684</v>
      </c>
      <c r="F46">
        <v>0.35</v>
      </c>
      <c r="G46">
        <v>0.12</v>
      </c>
      <c r="H46">
        <v>-133.19999999999999</v>
      </c>
      <c r="I46">
        <v>107.6</v>
      </c>
      <c r="J46">
        <v>11.49</v>
      </c>
      <c r="K46">
        <v>769</v>
      </c>
      <c r="L46">
        <v>303.62</v>
      </c>
      <c r="M46">
        <v>0.2989</v>
      </c>
      <c r="N46">
        <v>10.4</v>
      </c>
      <c r="O46">
        <v>56</v>
      </c>
    </row>
    <row r="47" spans="1:47" x14ac:dyDescent="0.25">
      <c r="A47" s="1">
        <v>42649</v>
      </c>
      <c r="B47" s="2">
        <v>0.4682291666666667</v>
      </c>
      <c r="C47">
        <v>12.83</v>
      </c>
      <c r="D47">
        <v>9.2899999999999991</v>
      </c>
      <c r="E47">
        <v>684</v>
      </c>
      <c r="F47">
        <v>0.35</v>
      </c>
      <c r="G47">
        <v>0.06</v>
      </c>
      <c r="H47">
        <v>-132.1</v>
      </c>
      <c r="I47">
        <v>107.5</v>
      </c>
      <c r="J47">
        <v>11.48</v>
      </c>
      <c r="K47">
        <v>769</v>
      </c>
      <c r="L47">
        <v>314.58</v>
      </c>
      <c r="M47">
        <v>0.30520000000000003</v>
      </c>
      <c r="N47">
        <v>10.4</v>
      </c>
      <c r="O47">
        <v>56</v>
      </c>
    </row>
    <row r="48" spans="1:47" x14ac:dyDescent="0.25">
      <c r="A48" s="1">
        <v>42649</v>
      </c>
      <c r="B48" s="2">
        <v>0.46842592592592597</v>
      </c>
      <c r="C48">
        <v>12.81</v>
      </c>
      <c r="D48">
        <v>9.3000000000000007</v>
      </c>
      <c r="E48">
        <v>0</v>
      </c>
      <c r="F48">
        <v>-0.02</v>
      </c>
      <c r="G48">
        <v>0</v>
      </c>
      <c r="H48">
        <v>-133</v>
      </c>
      <c r="I48">
        <v>107.8</v>
      </c>
      <c r="J48">
        <v>11.55</v>
      </c>
      <c r="K48">
        <v>769</v>
      </c>
      <c r="L48">
        <v>304.29000000000002</v>
      </c>
      <c r="M48">
        <v>0.29599999999999999</v>
      </c>
      <c r="N48">
        <v>10.4</v>
      </c>
      <c r="O48">
        <v>56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3"/>
  <sheetViews>
    <sheetView workbookViewId="0">
      <selection activeCell="D28" sqref="D28"/>
    </sheetView>
  </sheetViews>
  <sheetFormatPr defaultRowHeight="15" x14ac:dyDescent="0.25"/>
  <cols>
    <col min="1" max="1" width="10.75" bestFit="1" customWidth="1"/>
    <col min="2" max="2" width="11.875" bestFit="1" customWidth="1"/>
    <col min="5" max="5" width="10.625" bestFit="1" customWidth="1"/>
    <col min="6" max="9" width="10.625" customWidth="1"/>
  </cols>
  <sheetData>
    <row r="1" spans="1:31" x14ac:dyDescent="0.25">
      <c r="A1" t="s">
        <v>113</v>
      </c>
      <c r="B1" t="s">
        <v>114</v>
      </c>
      <c r="C1" t="s">
        <v>115</v>
      </c>
      <c r="D1" t="s">
        <v>132</v>
      </c>
      <c r="E1" t="s">
        <v>153</v>
      </c>
      <c r="F1" t="s">
        <v>203</v>
      </c>
      <c r="G1" t="s">
        <v>174</v>
      </c>
      <c r="H1" t="s">
        <v>175</v>
      </c>
      <c r="I1" t="s">
        <v>154</v>
      </c>
      <c r="J1" t="s">
        <v>58</v>
      </c>
      <c r="K1" t="s">
        <v>12</v>
      </c>
      <c r="L1" t="s">
        <v>133</v>
      </c>
      <c r="M1" t="s">
        <v>134</v>
      </c>
      <c r="N1" s="10" t="s">
        <v>135</v>
      </c>
      <c r="O1" s="10" t="s">
        <v>136</v>
      </c>
      <c r="P1" s="10" t="s">
        <v>137</v>
      </c>
      <c r="Q1" s="10" t="s">
        <v>138</v>
      </c>
      <c r="R1" s="10" t="s">
        <v>139</v>
      </c>
      <c r="S1" s="10" t="s">
        <v>140</v>
      </c>
      <c r="T1" s="10" t="s">
        <v>141</v>
      </c>
      <c r="U1" s="10" t="s">
        <v>142</v>
      </c>
      <c r="V1" s="10" t="s">
        <v>143</v>
      </c>
      <c r="W1" s="10" t="s">
        <v>144</v>
      </c>
      <c r="X1" s="10" t="s">
        <v>145</v>
      </c>
      <c r="Y1" s="10" t="s">
        <v>146</v>
      </c>
      <c r="Z1" s="10" t="s">
        <v>147</v>
      </c>
      <c r="AA1" s="10" t="s">
        <v>148</v>
      </c>
      <c r="AB1" s="10" t="s">
        <v>149</v>
      </c>
      <c r="AC1" s="10" t="s">
        <v>150</v>
      </c>
      <c r="AD1" s="10" t="s">
        <v>151</v>
      </c>
      <c r="AE1" s="10" t="s">
        <v>152</v>
      </c>
    </row>
    <row r="2" spans="1:31" x14ac:dyDescent="0.25">
      <c r="A2" s="16">
        <v>42494</v>
      </c>
      <c r="B2">
        <v>749.46153846153845</v>
      </c>
      <c r="C2">
        <v>2.3900000000000002E-3</v>
      </c>
      <c r="D2">
        <v>3.1058333333333337E-3</v>
      </c>
      <c r="E2" s="11">
        <f>(X2*I2*D2)/(I2*I2+X2*I2+X2*AE2)+(2*X2*AE2*D2)/(I2*I2+X2*I2+X2*AE2)-I2+(N2/I2)</f>
        <v>3.1514663086484136E-3</v>
      </c>
      <c r="F2" s="11"/>
      <c r="G2" s="14">
        <v>0.10206153846153848</v>
      </c>
      <c r="H2">
        <v>12.342612000000001</v>
      </c>
      <c r="I2">
        <f>POWER(10,-K2)</f>
        <v>3.1566815303870038E-9</v>
      </c>
      <c r="J2">
        <v>14.208461538461538</v>
      </c>
      <c r="K2">
        <v>8.5007692307692313</v>
      </c>
      <c r="L2">
        <v>749.46153846153845</v>
      </c>
      <c r="M2">
        <f>L2*0.0005165</f>
        <v>0.38709688461538466</v>
      </c>
      <c r="N2" s="11">
        <f>EXP(148.9802-(13847.26/(J2+273.15))-(23.6521*LN(J2+273.15))+(-5.977+(118.67/(J2+273.15))+1.0495*LN(J2+273.15))*POWER(M2,0.5)-0.0165*M2)</f>
        <v>5.3165284764211115E-15</v>
      </c>
      <c r="O2">
        <f>-LOG(N2)</f>
        <v>14.274371855610049</v>
      </c>
      <c r="P2">
        <f>EXP(-60.2409+(9345.17/(J2+273.15))+(23.3585*LN(0.01*(J2+273.15)))+M2*(0.023517-(0.023656*(0.01*(J2+273.15)))+0.0047036*POWER((0.01*(J2+273.15)),2)))</f>
        <v>4.661549511114723E-2</v>
      </c>
      <c r="Q2">
        <f>-LOG(P2)</f>
        <v>1.3314696987026622</v>
      </c>
      <c r="R2">
        <f>-126.34048+6320.813/(273.15+J2)+19.568224*LN(273.15+J2)</f>
        <v>6.4262265361465296</v>
      </c>
      <c r="S2">
        <f>13.41919*POWER(M2,0.5)+0.0331*M2-0.0000533*POWER(M2,2)</f>
        <v>8.3618371984486508</v>
      </c>
      <c r="T2">
        <f>(-530.123*POWER(M2,0.5)-6.103*M2)</f>
        <v>-332.18966528880742</v>
      </c>
      <c r="U2">
        <f>(-2.069505*POWER(M2,0.5))</f>
        <v>-1.2875862138479246</v>
      </c>
      <c r="V2">
        <f>S2+(T2/(273.15+J2))+U2*LN(273.15+J2)</f>
        <v>-8.2852692596928179E-2</v>
      </c>
      <c r="W2">
        <f>R2+V2</f>
        <v>6.3433738435496014</v>
      </c>
      <c r="X2" s="11">
        <f>POWER(10,-W2)</f>
        <v>4.535510288520386E-7</v>
      </c>
      <c r="Y2">
        <f>-90.18333+5143.692/(273.15+J2)+14.613358*LN(273.15+J2)</f>
        <v>10.438865208881026</v>
      </c>
      <c r="Z2">
        <f>21.0894*POWER(M2,0.5)+0.1248*M2-0.0003687*POWER(M2,2)</f>
        <v>13.169469757681599</v>
      </c>
      <c r="AA2">
        <f>(-772.483*POWER(M2,0.5)-20.051*M2)</f>
        <v>-488.3782817831576</v>
      </c>
      <c r="AB2">
        <f>(-3.3336*POWER(M2,0.5))</f>
        <v>-2.0740695975527683</v>
      </c>
      <c r="AC2">
        <f>Z2+(AA2/(273.15+J2))+AB2*LN(273.15+J2)</f>
        <v>-0.27082289540591908</v>
      </c>
      <c r="AD2">
        <f>Y2+AC2</f>
        <v>10.168042313475107</v>
      </c>
      <c r="AE2" s="11">
        <f>POWER(10,-AD2)</f>
        <v>6.791374607748147E-11</v>
      </c>
    </row>
    <row r="3" spans="1:31" x14ac:dyDescent="0.25">
      <c r="A3" s="16">
        <v>42501</v>
      </c>
      <c r="B3">
        <v>793.57894736842104</v>
      </c>
      <c r="C3">
        <v>2.408E-3</v>
      </c>
      <c r="D3">
        <v>3.4098611111111109E-3</v>
      </c>
      <c r="E3" s="11">
        <f t="shared" ref="E3:E11" si="0">(X3*I3*D3)/(I3*I3+X3*I3+X3*AE3)+(2*X3*AE3*D3)/(I3*I3+X3*I3+X3*AE3)-I3+(N3/I3)</f>
        <v>3.4604148506811056E-3</v>
      </c>
      <c r="F3" s="11"/>
      <c r="G3" s="14">
        <v>0.10219374999999999</v>
      </c>
      <c r="H3">
        <v>8.9082840000000001</v>
      </c>
      <c r="I3">
        <f t="shared" ref="I3:I11" si="1">POWER(10,-K3)</f>
        <v>3.7606520951172733E-9</v>
      </c>
      <c r="J3">
        <v>20.510526315789473</v>
      </c>
      <c r="K3">
        <v>8.4247368421052613</v>
      </c>
      <c r="L3">
        <v>793.57894736842104</v>
      </c>
      <c r="M3">
        <v>0.41000000000000009</v>
      </c>
      <c r="N3" s="11">
        <f t="shared" ref="N3:N11" si="2">EXP(148.9802-(13847.26/(J3+273.15))-(23.6521*LN(J3+273.15))+(-5.977+(118.67/(J3+273.15))+1.0495*LN(J3+273.15))*POWER(M3,0.5)-0.0165*M3)</f>
        <v>9.0903208824907112E-15</v>
      </c>
      <c r="O3">
        <f t="shared" ref="O3:O11" si="3">-LOG(N3)</f>
        <v>14.041420786191079</v>
      </c>
      <c r="P3">
        <f t="shared" ref="P3:P11" si="4">EXP(-60.2409+(9345.17/(J3+273.15))+(23.3585*LN(0.01*(J3+273.15)))+M3*(0.023517-(0.023656*(0.01*(J3+273.15)))+0.0047036*POWER((0.01*(J3+273.15)),2)))</f>
        <v>3.8502633532666017E-2</v>
      </c>
      <c r="Q3">
        <f t="shared" ref="Q3:Q11" si="5">-LOG(P3)</f>
        <v>1.4145095642684069</v>
      </c>
      <c r="R3">
        <f t="shared" ref="R3:R11" si="6">-126.34048+6320.813/(273.15+J3)+19.568224*LN(273.15+J3)</f>
        <v>6.3786914313764242</v>
      </c>
      <c r="S3">
        <f t="shared" ref="S3:S11" si="7">13.41919*POWER(M3,0.5)+0.0331*M3-0.0000533*POWER(M3,2)</f>
        <v>8.6060361138416521</v>
      </c>
      <c r="T3">
        <f t="shared" ref="T3:T11" si="8">(-530.123*POWER(M3,0.5)-6.103*M3)</f>
        <v>-341.94657301206144</v>
      </c>
      <c r="U3">
        <f t="shared" ref="U3:U11" si="9">(-2.069505*POWER(M3,0.5))</f>
        <v>-1.3251297624988467</v>
      </c>
      <c r="V3">
        <f t="shared" ref="V3:V11" si="10">S3+(T3/(273.15+J3))+U3*LN(273.15+J3)</f>
        <v>-8.834173325479E-2</v>
      </c>
      <c r="W3">
        <f t="shared" ref="W3:W11" si="11">R3+V3</f>
        <v>6.2903496981216342</v>
      </c>
      <c r="X3" s="11">
        <f t="shared" ref="X3:X11" si="12">POWER(10,-W3)</f>
        <v>5.1244858925495208E-7</v>
      </c>
      <c r="Y3">
        <f t="shared" ref="Y3:Y11" si="13">-90.18333+5143.692/(273.15+J3)+14.613358*LN(273.15+J3)</f>
        <v>10.371748474763834</v>
      </c>
      <c r="Z3">
        <f t="shared" ref="Z3:Z11" si="14">21.0894*POWER(M3,0.5)+0.1248*M3-0.0003687*POWER(M3,2)</f>
        <v>13.554910850821633</v>
      </c>
      <c r="AA3">
        <f t="shared" ref="AA3:AA11" si="15">(-772.483*POWER(M3,0.5)-20.051*M3)</f>
        <v>-502.8513720304839</v>
      </c>
      <c r="AB3">
        <f t="shared" ref="AB3:AB11" si="16">(-3.3336*POWER(M3,0.5))</f>
        <v>-2.1345454957906145</v>
      </c>
      <c r="AC3">
        <f t="shared" ref="AC3:AC11" si="17">Z3+(AA3/(273.15+J3))+AB3*LN(273.15+J3)</f>
        <v>-0.2868386433651775</v>
      </c>
      <c r="AD3">
        <f t="shared" ref="AD3:AD4" si="18">Y3+AC3</f>
        <v>10.084909831398656</v>
      </c>
      <c r="AE3" s="11">
        <f t="shared" ref="AE3:AE4" si="19">POWER(10,-AD3)</f>
        <v>8.2241338241061241E-11</v>
      </c>
    </row>
    <row r="4" spans="1:31" x14ac:dyDescent="0.25">
      <c r="A4" s="16">
        <v>42508</v>
      </c>
      <c r="B4">
        <v>806.04347826086962</v>
      </c>
      <c r="C4">
        <v>2.9144444444444439E-3</v>
      </c>
      <c r="D4">
        <v>3.5077777777777776E-3</v>
      </c>
      <c r="E4" s="11">
        <f t="shared" si="0"/>
        <v>3.6535779411207584E-3</v>
      </c>
      <c r="F4" s="11"/>
      <c r="G4" s="14">
        <v>0.12995714285714285</v>
      </c>
      <c r="H4">
        <v>14.600880000000002</v>
      </c>
      <c r="I4">
        <f t="shared" si="1"/>
        <v>1.6414111956286888E-9</v>
      </c>
      <c r="J4">
        <v>16.990434782608698</v>
      </c>
      <c r="K4">
        <v>8.784782608695652</v>
      </c>
      <c r="L4">
        <v>806.04347826086962</v>
      </c>
      <c r="M4">
        <f>L4*0.0005165</f>
        <v>0.41632145652173919</v>
      </c>
      <c r="N4" s="11">
        <f t="shared" si="2"/>
        <v>6.8016459448265338E-15</v>
      </c>
      <c r="O4">
        <f t="shared" si="3"/>
        <v>14.167385978726452</v>
      </c>
      <c r="P4">
        <f t="shared" si="4"/>
        <v>4.2735804849225394E-2</v>
      </c>
      <c r="Q4">
        <f t="shared" si="5"/>
        <v>1.3692081125007738</v>
      </c>
      <c r="R4">
        <f t="shared" si="6"/>
        <v>6.4038508928850888</v>
      </c>
      <c r="S4">
        <f t="shared" si="7"/>
        <v>8.6722318837970125</v>
      </c>
      <c r="T4">
        <f t="shared" si="8"/>
        <v>-344.59195138647431</v>
      </c>
      <c r="U4">
        <f t="shared" si="9"/>
        <v>-1.3353062358494081</v>
      </c>
      <c r="V4">
        <f t="shared" si="10"/>
        <v>-8.711491346563971E-2</v>
      </c>
      <c r="W4">
        <f t="shared" si="11"/>
        <v>6.3167359794194491</v>
      </c>
      <c r="X4" s="11">
        <f t="shared" si="12"/>
        <v>4.8224087715577186E-7</v>
      </c>
      <c r="Y4">
        <f t="shared" si="13"/>
        <v>10.408028570110176</v>
      </c>
      <c r="Z4">
        <f t="shared" si="14"/>
        <v>13.659401731803342</v>
      </c>
      <c r="AA4">
        <f t="shared" si="15"/>
        <v>-506.77669019952526</v>
      </c>
      <c r="AB4">
        <f t="shared" si="16"/>
        <v>-2.150937962376311</v>
      </c>
      <c r="AC4">
        <f t="shared" si="17"/>
        <v>-0.28386173852879892</v>
      </c>
      <c r="AD4">
        <f t="shared" si="18"/>
        <v>10.124166831581377</v>
      </c>
      <c r="AE4" s="11">
        <f t="shared" si="19"/>
        <v>7.5133421810920239E-11</v>
      </c>
    </row>
    <row r="5" spans="1:31" x14ac:dyDescent="0.25">
      <c r="A5" s="16">
        <v>42515</v>
      </c>
      <c r="B5">
        <v>805.3125</v>
      </c>
      <c r="C5">
        <v>3.2622222222222223E-3</v>
      </c>
      <c r="D5">
        <v>3.5176388888888887E-3</v>
      </c>
      <c r="E5" s="11">
        <f t="shared" si="0"/>
        <v>3.6215204504464423E-3</v>
      </c>
      <c r="F5" s="11"/>
      <c r="G5" s="14">
        <v>0.11383333333333333</v>
      </c>
      <c r="H5">
        <v>20.305440000000001</v>
      </c>
      <c r="I5">
        <f t="shared" si="1"/>
        <v>2.1134890398366415E-9</v>
      </c>
      <c r="J5">
        <v>15.746250000000002</v>
      </c>
      <c r="K5">
        <v>8.6750000000000007</v>
      </c>
      <c r="L5">
        <v>805.3125</v>
      </c>
      <c r="M5">
        <f>L5*0.0005165</f>
        <v>0.41594390625000005</v>
      </c>
      <c r="N5" s="11">
        <f t="shared" si="2"/>
        <v>6.1189369741029789E-15</v>
      </c>
      <c r="O5">
        <f t="shared" si="3"/>
        <v>14.213324020073536</v>
      </c>
      <c r="P5">
        <f t="shared" si="4"/>
        <v>4.4405063310191589E-2</v>
      </c>
      <c r="Q5">
        <f t="shared" si="5"/>
        <v>1.352567506410101</v>
      </c>
      <c r="R5">
        <f t="shared" si="6"/>
        <v>6.4135803359532702</v>
      </c>
      <c r="S5">
        <f t="shared" si="7"/>
        <v>8.6682924552527254</v>
      </c>
      <c r="T5">
        <f t="shared" si="8"/>
        <v>-344.43451371629538</v>
      </c>
      <c r="U5">
        <f t="shared" si="9"/>
        <v>-1.3347006225967688</v>
      </c>
      <c r="V5">
        <f t="shared" si="10"/>
        <v>-8.6454471780104569E-2</v>
      </c>
      <c r="W5">
        <f t="shared" si="11"/>
        <v>6.3271258641731656</v>
      </c>
      <c r="X5" s="11">
        <f t="shared" si="12"/>
        <v>4.7084085083686608E-7</v>
      </c>
      <c r="Y5">
        <f t="shared" si="13"/>
        <v>10.421578703822277</v>
      </c>
      <c r="Z5">
        <f t="shared" si="14"/>
        <v>13.6531831955476</v>
      </c>
      <c r="AA5">
        <f t="shared" si="15"/>
        <v>-506.54306301128861</v>
      </c>
      <c r="AB5">
        <f t="shared" si="16"/>
        <v>-2.1499624284495997</v>
      </c>
      <c r="AC5">
        <f t="shared" si="17"/>
        <v>-0.28202293754112873</v>
      </c>
      <c r="AD5">
        <f t="shared" ref="AD5:AD11" si="20">Y5+AC5</f>
        <v>10.139555766281148</v>
      </c>
      <c r="AE5" s="11">
        <f t="shared" ref="AE5:AE11" si="21">POWER(10,-AD5)</f>
        <v>7.2517735454848256E-11</v>
      </c>
    </row>
    <row r="6" spans="1:31" x14ac:dyDescent="0.25">
      <c r="A6" s="16">
        <v>42522</v>
      </c>
      <c r="B6">
        <v>818.8</v>
      </c>
      <c r="C6">
        <v>3.1550000000000007E-3</v>
      </c>
      <c r="D6">
        <v>3.4495833333333336E-3</v>
      </c>
      <c r="E6" s="11">
        <f t="shared" si="0"/>
        <v>3.5971912138677976E-3</v>
      </c>
      <c r="F6" s="11">
        <v>3.4191539999999998E-3</v>
      </c>
      <c r="G6" s="15">
        <v>0.17605888423529414</v>
      </c>
      <c r="H6">
        <v>19.779755999999999</v>
      </c>
      <c r="I6">
        <f t="shared" si="1"/>
        <v>1.7680722177343104E-9</v>
      </c>
      <c r="J6">
        <v>20.341999999999999</v>
      </c>
      <c r="K6">
        <v>8.7525000000000013</v>
      </c>
      <c r="L6">
        <v>818.8</v>
      </c>
      <c r="M6">
        <v>0.42549999999999988</v>
      </c>
      <c r="N6" s="11">
        <f t="shared" si="2"/>
        <v>9.0060825212524154E-15</v>
      </c>
      <c r="O6">
        <f t="shared" si="3"/>
        <v>14.045464077985969</v>
      </c>
      <c r="P6">
        <f t="shared" si="4"/>
        <v>3.8687035727190643E-2</v>
      </c>
      <c r="Q6">
        <f t="shared" si="5"/>
        <v>1.4124345454569134</v>
      </c>
      <c r="R6">
        <f t="shared" si="6"/>
        <v>6.3798178089212314</v>
      </c>
      <c r="S6">
        <f t="shared" si="7"/>
        <v>8.7674604842162083</v>
      </c>
      <c r="T6">
        <f t="shared" si="8"/>
        <v>-348.3979732988351</v>
      </c>
      <c r="U6">
        <f t="shared" si="9"/>
        <v>-1.349945583017381</v>
      </c>
      <c r="V6">
        <f t="shared" si="10"/>
        <v>-8.9806603961720022E-2</v>
      </c>
      <c r="W6">
        <f t="shared" si="11"/>
        <v>6.2900112049595114</v>
      </c>
      <c r="X6" s="11">
        <f t="shared" si="12"/>
        <v>5.1284815214718792E-7</v>
      </c>
      <c r="Y6">
        <f t="shared" si="13"/>
        <v>10.373417483143072</v>
      </c>
      <c r="Z6">
        <f t="shared" si="14"/>
        <v>13.809727405665294</v>
      </c>
      <c r="AA6">
        <f t="shared" si="15"/>
        <v>-512.42515028920832</v>
      </c>
      <c r="AB6">
        <f t="shared" si="16"/>
        <v>-2.1745193152694688</v>
      </c>
      <c r="AC6">
        <f t="shared" si="17"/>
        <v>-0.2915255117837674</v>
      </c>
      <c r="AD6">
        <f t="shared" si="20"/>
        <v>10.081891971359305</v>
      </c>
      <c r="AE6" s="11">
        <f t="shared" si="21"/>
        <v>8.2814813591606607E-11</v>
      </c>
    </row>
    <row r="7" spans="1:31" x14ac:dyDescent="0.25">
      <c r="A7" s="16">
        <v>42536</v>
      </c>
      <c r="B7">
        <v>748.52631578947364</v>
      </c>
      <c r="C7">
        <v>2.4166666666666664E-3</v>
      </c>
      <c r="D7">
        <v>2.257361111111111E-3</v>
      </c>
      <c r="E7" s="11">
        <f t="shared" si="0"/>
        <v>2.5162927055775346E-3</v>
      </c>
      <c r="F7" s="11">
        <v>2.5333470000000005E-3</v>
      </c>
      <c r="G7" s="14">
        <v>0.3627352941176471</v>
      </c>
      <c r="H7">
        <v>124.48779999999999</v>
      </c>
      <c r="I7">
        <f t="shared" si="1"/>
        <v>6.365162915030579E-10</v>
      </c>
      <c r="J7">
        <v>19.464761904761904</v>
      </c>
      <c r="K7">
        <v>9.1961904761904769</v>
      </c>
      <c r="L7">
        <v>748.52631578947364</v>
      </c>
      <c r="M7">
        <v>0.3899999999999999</v>
      </c>
      <c r="N7" s="11">
        <f t="shared" si="2"/>
        <v>8.296063304025343E-15</v>
      </c>
      <c r="O7">
        <f t="shared" si="3"/>
        <v>14.081127942674465</v>
      </c>
      <c r="P7">
        <f t="shared" si="4"/>
        <v>3.9694726088442864E-2</v>
      </c>
      <c r="Q7">
        <f t="shared" si="5"/>
        <v>1.4012671905375376</v>
      </c>
      <c r="R7">
        <f t="shared" si="6"/>
        <v>6.3858065497148573</v>
      </c>
      <c r="S7">
        <f t="shared" si="7"/>
        <v>8.3931823620827792</v>
      </c>
      <c r="T7">
        <f t="shared" si="8"/>
        <v>-333.44187739049539</v>
      </c>
      <c r="U7">
        <f t="shared" si="9"/>
        <v>-1.2924054582675475</v>
      </c>
      <c r="V7">
        <f t="shared" si="10"/>
        <v>-8.5728480996873024E-2</v>
      </c>
      <c r="W7">
        <f t="shared" si="11"/>
        <v>6.3000780687179843</v>
      </c>
      <c r="X7" s="11">
        <f t="shared" si="12"/>
        <v>5.0109714837428235E-7</v>
      </c>
      <c r="Y7">
        <f t="shared" si="13"/>
        <v>10.382214415190347</v>
      </c>
      <c r="Z7">
        <f t="shared" si="14"/>
        <v>13.218941999472317</v>
      </c>
      <c r="AA7">
        <f t="shared" si="15"/>
        <v>-490.23536887967884</v>
      </c>
      <c r="AB7">
        <f t="shared" si="16"/>
        <v>-2.0818325327460898</v>
      </c>
      <c r="AC7">
        <f t="shared" si="17"/>
        <v>-0.27884815304541277</v>
      </c>
      <c r="AD7">
        <f t="shared" si="20"/>
        <v>10.103366262144934</v>
      </c>
      <c r="AE7" s="11">
        <f t="shared" si="21"/>
        <v>7.8819511308670628E-11</v>
      </c>
    </row>
    <row r="8" spans="1:31" x14ac:dyDescent="0.25">
      <c r="A8" s="16">
        <v>42544</v>
      </c>
      <c r="B8">
        <v>654.5</v>
      </c>
      <c r="C8">
        <v>1.6758333333333334E-3</v>
      </c>
      <c r="D8">
        <v>1.4612500000000001E-3</v>
      </c>
      <c r="E8" s="11">
        <f t="shared" si="0"/>
        <v>1.7764561414861232E-3</v>
      </c>
      <c r="F8" s="11">
        <v>1.7655119999999999E-3</v>
      </c>
      <c r="G8" s="14">
        <v>0.38469999999999999</v>
      </c>
      <c r="H8">
        <v>190.62959999999998</v>
      </c>
      <c r="I8">
        <f t="shared" si="1"/>
        <v>3.2081155328236308E-10</v>
      </c>
      <c r="J8">
        <v>20.872083333333332</v>
      </c>
      <c r="K8">
        <v>9.4937500000000004</v>
      </c>
      <c r="L8">
        <v>654.5</v>
      </c>
      <c r="M8">
        <v>0.33999999999999991</v>
      </c>
      <c r="N8" s="11">
        <f t="shared" si="2"/>
        <v>9.1646119461956142E-15</v>
      </c>
      <c r="O8">
        <f t="shared" si="3"/>
        <v>14.037885919484511</v>
      </c>
      <c r="P8">
        <f t="shared" si="4"/>
        <v>3.8119183939948072E-2</v>
      </c>
      <c r="Q8">
        <f t="shared" si="5"/>
        <v>1.4188564053624377</v>
      </c>
      <c r="R8">
        <f t="shared" si="6"/>
        <v>6.3763009663747425</v>
      </c>
      <c r="S8">
        <f t="shared" si="7"/>
        <v>7.8359129742989104</v>
      </c>
      <c r="T8">
        <f t="shared" si="8"/>
        <v>-311.18719113510753</v>
      </c>
      <c r="U8">
        <f t="shared" si="9"/>
        <v>-1.2067184101141821</v>
      </c>
      <c r="V8">
        <f t="shared" si="10"/>
        <v>-8.103833886403411E-2</v>
      </c>
      <c r="W8">
        <f t="shared" si="11"/>
        <v>6.2952626275107084</v>
      </c>
      <c r="X8" s="11">
        <f t="shared" si="12"/>
        <v>5.0668421242445569E-7</v>
      </c>
      <c r="Y8">
        <f t="shared" si="13"/>
        <v>10.368190448309704</v>
      </c>
      <c r="Z8">
        <f t="shared" si="14"/>
        <v>12.339517067395047</v>
      </c>
      <c r="AA8">
        <f t="shared" si="15"/>
        <v>-457.24846125857817</v>
      </c>
      <c r="AB8">
        <f t="shared" si="16"/>
        <v>-1.9438061236656292</v>
      </c>
      <c r="AC8">
        <f t="shared" si="17"/>
        <v>-0.26355615151581446</v>
      </c>
      <c r="AD8">
        <f t="shared" si="20"/>
        <v>10.10463429679389</v>
      </c>
      <c r="AE8" s="11">
        <f t="shared" si="21"/>
        <v>7.858971307601603E-11</v>
      </c>
    </row>
    <row r="9" spans="1:31" x14ac:dyDescent="0.25">
      <c r="A9" s="16">
        <v>42550</v>
      </c>
      <c r="B9">
        <v>633.44444444444446</v>
      </c>
      <c r="C9">
        <v>1.5906666666666669E-3</v>
      </c>
      <c r="D9">
        <v>1.3880555555555554E-3</v>
      </c>
      <c r="E9" s="11">
        <f t="shared" si="0"/>
        <v>1.6425608360001068E-3</v>
      </c>
      <c r="F9" s="11">
        <v>1.6764228E-3</v>
      </c>
      <c r="G9" s="14">
        <v>0.49573124999999996</v>
      </c>
      <c r="H9" s="11">
        <v>174.38639999999998</v>
      </c>
      <c r="I9">
        <f t="shared" si="1"/>
        <v>3.7201080625925459E-10</v>
      </c>
      <c r="J9">
        <v>19.709999999999997</v>
      </c>
      <c r="K9">
        <v>9.4294444444444441</v>
      </c>
      <c r="L9">
        <v>633.44444444444446</v>
      </c>
      <c r="M9">
        <v>0.32222222222222224</v>
      </c>
      <c r="N9" s="11">
        <f t="shared" si="2"/>
        <v>8.2890102723883964E-15</v>
      </c>
      <c r="O9">
        <f t="shared" si="3"/>
        <v>14.081497322151879</v>
      </c>
      <c r="P9">
        <f t="shared" si="4"/>
        <v>3.9425557779140127E-2</v>
      </c>
      <c r="Q9">
        <f t="shared" si="5"/>
        <v>1.4042221537076429</v>
      </c>
      <c r="R9">
        <f t="shared" si="6"/>
        <v>6.3841110688324534</v>
      </c>
      <c r="S9">
        <f t="shared" si="7"/>
        <v>7.6280123958270991</v>
      </c>
      <c r="T9">
        <f t="shared" si="8"/>
        <v>-302.88883517102232</v>
      </c>
      <c r="U9">
        <f t="shared" si="9"/>
        <v>-1.1747466743738839</v>
      </c>
      <c r="V9">
        <f t="shared" si="10"/>
        <v>-7.8434508867140984E-2</v>
      </c>
      <c r="W9">
        <f t="shared" si="11"/>
        <v>6.3056765599653124</v>
      </c>
      <c r="X9" s="11">
        <f t="shared" si="12"/>
        <v>4.9467896110109065E-7</v>
      </c>
      <c r="Y9">
        <f t="shared" si="13"/>
        <v>10.379736665511402</v>
      </c>
      <c r="Z9">
        <f t="shared" si="14"/>
        <v>12.011493079778203</v>
      </c>
      <c r="AA9">
        <f t="shared" si="15"/>
        <v>-444.95792671477528</v>
      </c>
      <c r="AB9">
        <f t="shared" si="16"/>
        <v>-1.8923054129817418</v>
      </c>
      <c r="AC9">
        <f t="shared" si="17"/>
        <v>-0.25557761290020231</v>
      </c>
      <c r="AD9">
        <f t="shared" si="20"/>
        <v>10.1241590526112</v>
      </c>
      <c r="AE9" s="11">
        <f t="shared" si="21"/>
        <v>7.513476759334748E-11</v>
      </c>
    </row>
    <row r="10" spans="1:31" x14ac:dyDescent="0.25">
      <c r="A10" s="16">
        <v>42557</v>
      </c>
      <c r="B10">
        <v>625.23529411764707</v>
      </c>
      <c r="C10">
        <f>1.61583333333333*0.001</f>
        <v>1.61583333333333E-3</v>
      </c>
      <c r="D10">
        <v>1.3229166666666667E-3</v>
      </c>
      <c r="E10" s="11">
        <f t="shared" si="0"/>
        <v>1.6986420965645389E-3</v>
      </c>
      <c r="F10" s="11">
        <v>1.7007630000000001E-3</v>
      </c>
      <c r="G10" s="14">
        <v>0.51211764705882357</v>
      </c>
      <c r="H10" s="11">
        <v>185.34720000000002</v>
      </c>
      <c r="I10">
        <f t="shared" si="1"/>
        <v>2.1379620895022245E-10</v>
      </c>
      <c r="J10">
        <v>19.094117647058823</v>
      </c>
      <c r="K10">
        <v>9.67</v>
      </c>
      <c r="L10">
        <v>625.23529411764707</v>
      </c>
      <c r="M10">
        <v>0.32</v>
      </c>
      <c r="N10" s="11">
        <f t="shared" si="2"/>
        <v>7.874149129125956E-15</v>
      </c>
      <c r="O10">
        <f t="shared" si="3"/>
        <v>14.103796364330755</v>
      </c>
      <c r="P10">
        <f t="shared" si="4"/>
        <v>4.0144771144255825E-2</v>
      </c>
      <c r="Q10">
        <f t="shared" si="5"/>
        <v>1.3963710135504281</v>
      </c>
      <c r="R10">
        <f t="shared" si="6"/>
        <v>6.3884005617289716</v>
      </c>
      <c r="S10">
        <f t="shared" si="7"/>
        <v>7.6016267397045647</v>
      </c>
      <c r="T10">
        <f t="shared" si="8"/>
        <v>-301.83581453036493</v>
      </c>
      <c r="U10">
        <f t="shared" si="9"/>
        <v>-1.1706888153595727</v>
      </c>
      <c r="V10">
        <f t="shared" si="10"/>
        <v>-7.7884591907004364E-2</v>
      </c>
      <c r="W10">
        <f t="shared" si="11"/>
        <v>6.3105159698219673</v>
      </c>
      <c r="X10" s="11">
        <f t="shared" si="12"/>
        <v>4.8919727610307595E-7</v>
      </c>
      <c r="Y10">
        <f t="shared" si="13"/>
        <v>10.385986598230858</v>
      </c>
      <c r="Z10">
        <f t="shared" si="14"/>
        <v>11.969864446044463</v>
      </c>
      <c r="AA10">
        <f t="shared" si="15"/>
        <v>-443.39869412106219</v>
      </c>
      <c r="AB10">
        <f t="shared" si="16"/>
        <v>-1.8857689326107798</v>
      </c>
      <c r="AC10">
        <f t="shared" si="17"/>
        <v>-0.2539776460319505</v>
      </c>
      <c r="AD10">
        <f t="shared" si="20"/>
        <v>10.132008952198907</v>
      </c>
      <c r="AE10" s="11">
        <f t="shared" si="21"/>
        <v>7.3788901971857297E-11</v>
      </c>
    </row>
    <row r="11" spans="1:31" x14ac:dyDescent="0.25">
      <c r="A11" s="16">
        <v>42564</v>
      </c>
      <c r="B11">
        <v>635.24</v>
      </c>
      <c r="C11">
        <v>1.6891666666666669E-3</v>
      </c>
      <c r="D11">
        <v>1.4433333333333334E-3</v>
      </c>
      <c r="E11" s="11">
        <f t="shared" si="0"/>
        <v>1.7298576960737082E-3</v>
      </c>
      <c r="F11" s="11">
        <v>1.7773770000000001E-3</v>
      </c>
      <c r="G11" s="14">
        <v>0.39913636363636368</v>
      </c>
      <c r="H11" s="11">
        <v>202.73519999999999</v>
      </c>
      <c r="I11">
        <f t="shared" si="1"/>
        <v>3.4166461281382277E-10</v>
      </c>
      <c r="J11">
        <v>19.936799999999995</v>
      </c>
      <c r="K11">
        <v>9.4663999999999984</v>
      </c>
      <c r="L11">
        <v>635.24</v>
      </c>
      <c r="M11">
        <v>0.32919999999999999</v>
      </c>
      <c r="N11" s="11">
        <f t="shared" si="2"/>
        <v>8.4634698001079141E-15</v>
      </c>
      <c r="O11">
        <f t="shared" si="3"/>
        <v>14.072451551133533</v>
      </c>
      <c r="P11">
        <f t="shared" si="4"/>
        <v>3.9164429491257986E-2</v>
      </c>
      <c r="Q11">
        <f t="shared" si="5"/>
        <v>1.4071081954485325</v>
      </c>
      <c r="R11">
        <f t="shared" si="6"/>
        <v>6.3825577909465494</v>
      </c>
      <c r="S11">
        <f t="shared" si="7"/>
        <v>7.7102789113986328</v>
      </c>
      <c r="T11">
        <f t="shared" si="8"/>
        <v>-306.17223172333416</v>
      </c>
      <c r="U11">
        <f t="shared" si="9"/>
        <v>-1.1873982192601729</v>
      </c>
      <c r="V11">
        <f t="shared" si="10"/>
        <v>-7.9346589263418643E-2</v>
      </c>
      <c r="W11">
        <f t="shared" si="11"/>
        <v>6.3032112016831308</v>
      </c>
      <c r="X11" s="11">
        <f t="shared" si="12"/>
        <v>4.9749508938038754E-7</v>
      </c>
      <c r="Y11">
        <f t="shared" si="13"/>
        <v>10.377458008351212</v>
      </c>
      <c r="Z11">
        <f t="shared" si="14"/>
        <v>12.141288466860821</v>
      </c>
      <c r="AA11">
        <f t="shared" si="15"/>
        <v>-449.82027338039876</v>
      </c>
      <c r="AB11">
        <f t="shared" si="16"/>
        <v>-1.9126847742458766</v>
      </c>
      <c r="AC11">
        <f t="shared" si="17"/>
        <v>-0.25842584582365369</v>
      </c>
      <c r="AD11">
        <f t="shared" si="20"/>
        <v>10.119032162527558</v>
      </c>
      <c r="AE11" s="11">
        <f t="shared" si="21"/>
        <v>7.6026997157508294E-11</v>
      </c>
    </row>
    <row r="12" spans="1:31" x14ac:dyDescent="0.25">
      <c r="A12" s="16">
        <v>42571</v>
      </c>
      <c r="B12">
        <v>661.47619047619048</v>
      </c>
      <c r="C12">
        <v>1.5450000000000001E-3</v>
      </c>
      <c r="F12">
        <v>1.6065210000000001E-3</v>
      </c>
      <c r="G12" s="15">
        <v>0.22896242444444445</v>
      </c>
      <c r="H12">
        <v>224.47439999999997</v>
      </c>
      <c r="J12">
        <v>24.63428571428571</v>
      </c>
      <c r="K12">
        <v>9.7342857142857149</v>
      </c>
      <c r="L12">
        <v>661.47619047619048</v>
      </c>
      <c r="M12">
        <v>0.3409523809523809</v>
      </c>
    </row>
    <row r="13" spans="1:31" x14ac:dyDescent="0.25">
      <c r="A13" s="16">
        <v>42578</v>
      </c>
      <c r="B13">
        <v>673.6875</v>
      </c>
      <c r="C13">
        <v>1.7050000000000001E-3</v>
      </c>
      <c r="F13">
        <v>1.7807278846153848E-3</v>
      </c>
      <c r="G13" s="14">
        <v>0.27187777777777777</v>
      </c>
      <c r="H13">
        <v>322.51439999999997</v>
      </c>
      <c r="I13" s="11"/>
    </row>
    <row r="14" spans="1:31" x14ac:dyDescent="0.25">
      <c r="A14" s="16">
        <v>42585</v>
      </c>
      <c r="B14">
        <v>628</v>
      </c>
      <c r="C14">
        <v>1.5716666666666665E-3</v>
      </c>
      <c r="F14">
        <v>1.6551674999999999E-3</v>
      </c>
      <c r="G14" s="14">
        <v>0.3417708333333333</v>
      </c>
      <c r="H14">
        <v>411.17759999999998</v>
      </c>
    </row>
    <row r="15" spans="1:31" x14ac:dyDescent="0.25">
      <c r="A15" s="16">
        <v>42592</v>
      </c>
      <c r="B15">
        <v>625.22727272727275</v>
      </c>
      <c r="C15">
        <v>1.5074999999999997E-3</v>
      </c>
      <c r="F15">
        <v>1.5819434999999999E-3</v>
      </c>
    </row>
    <row r="16" spans="1:31" x14ac:dyDescent="0.25">
      <c r="A16" s="16">
        <v>42599</v>
      </c>
      <c r="B16">
        <v>625.67741935483866</v>
      </c>
      <c r="C16">
        <v>1.6125E-3</v>
      </c>
      <c r="F16">
        <v>1.6859317500000001E-3</v>
      </c>
    </row>
    <row r="17" spans="1:6" x14ac:dyDescent="0.25">
      <c r="A17" s="16">
        <v>42606</v>
      </c>
      <c r="B17">
        <v>621.4</v>
      </c>
      <c r="C17">
        <v>1.685833333333333E-3</v>
      </c>
      <c r="F17">
        <v>1.7840722499999999E-3</v>
      </c>
    </row>
    <row r="18" spans="1:6" x14ac:dyDescent="0.25">
      <c r="A18" s="16">
        <v>42613</v>
      </c>
      <c r="B18">
        <v>642.97222222222217</v>
      </c>
      <c r="C18">
        <v>1.712E-3</v>
      </c>
      <c r="F18">
        <v>1.8283625999999998E-3</v>
      </c>
    </row>
    <row r="19" spans="1:6" x14ac:dyDescent="0.25">
      <c r="A19" s="16">
        <v>42620</v>
      </c>
      <c r="B19">
        <v>637.84375</v>
      </c>
      <c r="C19">
        <v>1.7186666666666665E-3</v>
      </c>
      <c r="F19">
        <v>1.7953440000000001E-3</v>
      </c>
    </row>
    <row r="20" spans="1:6" x14ac:dyDescent="0.25">
      <c r="A20" s="16">
        <v>42627</v>
      </c>
      <c r="B20">
        <v>644.5151515151515</v>
      </c>
      <c r="C20">
        <v>1.6906666666666663E-3</v>
      </c>
      <c r="F20">
        <v>1.7682239999999999E-3</v>
      </c>
    </row>
    <row r="21" spans="1:6" x14ac:dyDescent="0.25">
      <c r="A21" s="16">
        <v>42634</v>
      </c>
      <c r="C21">
        <v>1.8373333333333334E-3</v>
      </c>
    </row>
    <row r="22" spans="1:6" x14ac:dyDescent="0.25">
      <c r="A22" s="16">
        <v>42641</v>
      </c>
    </row>
    <row r="23" spans="1:6" x14ac:dyDescent="0.25">
      <c r="A23" s="16">
        <v>42648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March</vt:lpstr>
      <vt:lpstr>April</vt:lpstr>
      <vt:lpstr>May</vt:lpstr>
      <vt:lpstr>June</vt:lpstr>
      <vt:lpstr>July</vt:lpstr>
      <vt:lpstr>Aug</vt:lpstr>
      <vt:lpstr>Sept</vt:lpstr>
      <vt:lpstr>Oct</vt:lpstr>
      <vt:lpstr>plots</vt:lpstr>
      <vt:lpstr>April!amstelven_200416_hena.</vt:lpstr>
      <vt:lpstr>Aug!avp_030816.</vt:lpstr>
      <vt:lpstr>July!avp_060716.</vt:lpstr>
      <vt:lpstr>Oct!avp_061016_2.</vt:lpstr>
      <vt:lpstr>Sept!avp_070916.</vt:lpstr>
      <vt:lpstr>Aug!avp_100816.</vt:lpstr>
      <vt:lpstr>Oct!avp_121016.</vt:lpstr>
      <vt:lpstr>Sept!avp_140916.</vt:lpstr>
      <vt:lpstr>Aug!avp_170816.</vt:lpstr>
      <vt:lpstr>Oct!avp_191016.</vt:lpstr>
      <vt:lpstr>July!avp_200716.</vt:lpstr>
      <vt:lpstr>Sept!avp_210916.</vt:lpstr>
      <vt:lpstr>June!avp_230616.</vt:lpstr>
      <vt:lpstr>Aug!avp_240816.</vt:lpstr>
      <vt:lpstr>July!avp_270716.</vt:lpstr>
      <vt:lpstr>Sept!avp_280916.</vt:lpstr>
      <vt:lpstr>June!avp_290616.</vt:lpstr>
      <vt:lpstr>Aug!avp_310816.</vt:lpstr>
      <vt:lpstr>April!avp010416.</vt:lpstr>
      <vt:lpstr>June!avp010616.</vt:lpstr>
      <vt:lpstr>May!avp040516.</vt:lpstr>
      <vt:lpstr>May!avp110516.</vt:lpstr>
      <vt:lpstr>July!avp130716.</vt:lpstr>
      <vt:lpstr>June!avp150616.</vt:lpstr>
      <vt:lpstr>May!avp180516.</vt:lpstr>
      <vt:lpstr>May!avp250516.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Verspagen, Jolanda</dc:creator>
  <cp:lastModifiedBy>Maria Meijer</cp:lastModifiedBy>
  <dcterms:created xsi:type="dcterms:W3CDTF">2016-03-11T15:04:30Z</dcterms:created>
  <dcterms:modified xsi:type="dcterms:W3CDTF">2016-10-25T14:18:52Z</dcterms:modified>
</cp:coreProperties>
</file>