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E17" sqref="E17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1-ф ПУ в шкафу,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2258.42/1000</f>
        <v/>
      </c>
      <c r="H12" s="335">
        <f>8235.19/1000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/>
    <row r="26" ht="15" customHeight="1" s="303"/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3" zoomScale="85" workbookViewId="0">
      <selection activeCell="D46" sqref="D46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1-ф ПУ в шкафу, с организацией связи по RS-485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12.5</v>
      </c>
      <c r="G12" s="176" t="n"/>
      <c r="H12" s="450">
        <f>SUM(H13:H18)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3.91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SUM(H22:H26)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9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25.5" customHeight="1" s="303">
      <c r="A28" s="227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№10._x000D_ Учет 0,4 кВ. Учет в МКД. Однофазный ПУ в шкафу.</t>
        </is>
      </c>
      <c r="E28" s="398" t="inlineStr">
        <is>
          <t>компл.</t>
        </is>
      </c>
      <c r="F28" s="398" t="n">
        <v>1</v>
      </c>
      <c r="G28" s="225" t="n">
        <v>1890.58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4" t="n"/>
      <c r="C29" s="444" t="n"/>
      <c r="D29" s="444" t="n"/>
      <c r="E29" s="445" t="n"/>
      <c r="F29" s="369" t="n"/>
      <c r="G29" s="179" t="n"/>
      <c r="H29" s="450">
        <f>SUM(H30:H41)</f>
        <v/>
      </c>
    </row>
    <row r="30">
      <c r="A30" s="227" t="n">
        <v>14</v>
      </c>
      <c r="B30" s="370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0.1224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70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70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>
      <c r="A33" s="227" t="n">
        <v>17</v>
      </c>
      <c r="B33" s="370" t="n"/>
      <c r="C33" s="218" t="inlineStr">
        <is>
          <t>14.4.03.17-0101</t>
        </is>
      </c>
      <c r="D33" s="219" t="inlineStr">
        <is>
          <t>Лак канифольный КФ-965</t>
        </is>
      </c>
      <c r="E33" s="398" t="inlineStr">
        <is>
          <t>т</t>
        </is>
      </c>
      <c r="F33" s="398" t="n">
        <v>1.2e-05</v>
      </c>
      <c r="G33" s="221" t="n">
        <v>70200</v>
      </c>
      <c r="H33" s="221">
        <f>ROUND(F33*G33,2)</f>
        <v/>
      </c>
      <c r="I33" s="237" t="n"/>
      <c r="J33" s="226" t="n"/>
    </row>
    <row r="34">
      <c r="A34" s="227" t="n">
        <v>18</v>
      </c>
      <c r="B34" s="370" t="n"/>
      <c r="C34" s="218" t="inlineStr">
        <is>
          <t>01.7.06.07-0002</t>
        </is>
      </c>
      <c r="D34" s="219" t="inlineStr">
        <is>
          <t>Лента монтажная, тип ЛМ-5</t>
        </is>
      </c>
      <c r="E34" s="398" t="inlineStr">
        <is>
          <t>10 м</t>
        </is>
      </c>
      <c r="F34" s="398" t="n">
        <v>0.12</v>
      </c>
      <c r="G34" s="221" t="n">
        <v>6.9</v>
      </c>
      <c r="H34" s="221">
        <f>ROUND(F34*G34,2)</f>
        <v/>
      </c>
      <c r="I34" s="237" t="n"/>
      <c r="J34" s="226" t="n"/>
    </row>
    <row r="35" ht="25.5" customHeight="1" s="303">
      <c r="A35" s="227" t="n">
        <v>19</v>
      </c>
      <c r="B35" s="370" t="n"/>
      <c r="C35" s="218" t="inlineStr">
        <is>
          <t>999-9950</t>
        </is>
      </c>
      <c r="D35" s="219" t="inlineStr">
        <is>
          <t>Вспомогательные ненормируемые ресурсы (2% от Оплаты труда рабочих)</t>
        </is>
      </c>
      <c r="E35" s="398" t="inlineStr">
        <is>
          <t>руб</t>
        </is>
      </c>
      <c r="F35" s="398" t="n">
        <v>0.7784</v>
      </c>
      <c r="G35" s="221" t="n">
        <v>1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70" t="n"/>
      <c r="C36" s="218" t="inlineStr">
        <is>
          <t>01.7.06.05-0041</t>
        </is>
      </c>
      <c r="D36" s="219" t="inlineStr">
        <is>
          <t>Лента изоляционная прорезиненная односторонняя, ширина 20 мм, толщина 0,25-0,35 мм</t>
        </is>
      </c>
      <c r="E36" s="398" t="inlineStr">
        <is>
          <t>кг</t>
        </is>
      </c>
      <c r="F36" s="398" t="n">
        <v>0.024</v>
      </c>
      <c r="G36" s="221" t="n">
        <v>30.4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10.3.02.03-0011</t>
        </is>
      </c>
      <c r="D37" s="219" t="inlineStr">
        <is>
          <t>Припои оловянно-свинцовые бессурьмянистые, марка ПОС30</t>
        </is>
      </c>
      <c r="E37" s="398" t="inlineStr">
        <is>
          <t>т</t>
        </is>
      </c>
      <c r="F37" s="398" t="n">
        <v>9.6e-06</v>
      </c>
      <c r="G37" s="221" t="n">
        <v>68050</v>
      </c>
      <c r="H37" s="221">
        <f>ROUND(F37*G37,2)</f>
        <v/>
      </c>
      <c r="I37" s="237" t="n"/>
      <c r="J37" s="226" t="n"/>
    </row>
    <row r="38">
      <c r="A38" s="227" t="n">
        <v>22</v>
      </c>
      <c r="B38" s="370" t="n"/>
      <c r="C38" s="218" t="inlineStr">
        <is>
          <t>14.4.02.09-0001</t>
        </is>
      </c>
      <c r="D38" s="219" t="inlineStr">
        <is>
          <t>Краска</t>
        </is>
      </c>
      <c r="E38" s="398" t="inlineStr">
        <is>
          <t>кг</t>
        </is>
      </c>
      <c r="F38" s="398" t="n">
        <v>0.02</v>
      </c>
      <c r="G38" s="221" t="n">
        <v>28.6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0.012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0.0012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0.0024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29:E29"/>
    <mergeCell ref="D9:D10"/>
    <mergeCell ref="A12:E12"/>
    <mergeCell ref="E9:E10"/>
    <mergeCell ref="A3:H3"/>
    <mergeCell ref="F9:F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1-ф ПУ в шкафу,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7" workbookViewId="0">
      <selection activeCell="D64" sqref="D6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1-ф ПУ в шкафу,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БЦ.48_2.13</t>
        </is>
      </c>
      <c r="C34" s="379" t="inlineStr">
        <is>
          <t>Учет 0,4 кВ. Однофазный ПУ, устанавливаемый в РУ- 0,4 кВ.</t>
        </is>
      </c>
      <c r="D34" s="380" t="inlineStr">
        <is>
          <t>компл.</t>
        </is>
      </c>
      <c r="E34" s="456" t="n">
        <v>1</v>
      </c>
      <c r="F34" s="382">
        <f>ROUND(I34/'Прил. 10'!$D$14,2)</f>
        <v/>
      </c>
      <c r="G34" s="254">
        <f>ROUND(E34*F34,2)</f>
        <v/>
      </c>
      <c r="H34" s="253" t="n">
        <v>0</v>
      </c>
      <c r="I34" s="254" t="n">
        <v>13150</v>
      </c>
      <c r="J34" s="254">
        <f>ROUND(I34*E34,2)</f>
        <v/>
      </c>
    </row>
    <row r="35">
      <c r="A35" s="380" t="n"/>
      <c r="B35" s="380" t="n"/>
      <c r="C35" s="379" t="inlineStr">
        <is>
          <t>Итого основное оборудование</t>
        </is>
      </c>
      <c r="D35" s="380" t="n"/>
      <c r="E35" s="456" t="n"/>
      <c r="F35" s="382" t="n"/>
      <c r="G35" s="254">
        <f>SUM(G34:G34)</f>
        <v/>
      </c>
      <c r="H35" s="253">
        <f>SUM(H34)</f>
        <v/>
      </c>
      <c r="I35" s="252" t="n"/>
      <c r="J35" s="254">
        <f>SUM(J34:J34)</f>
        <v/>
      </c>
      <c r="K35" s="301" t="n"/>
      <c r="L35" s="301" t="n"/>
    </row>
    <row r="36">
      <c r="A36" s="380" t="n"/>
      <c r="B36" s="380" t="n"/>
      <c r="C36" s="379" t="inlineStr">
        <is>
          <t>Итого прочее оборудование</t>
        </is>
      </c>
      <c r="D36" s="380" t="n"/>
      <c r="E36" s="455" t="n"/>
      <c r="F36" s="382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80" t="n"/>
      <c r="B37" s="380" t="n"/>
      <c r="C37" s="368" t="inlineStr">
        <is>
          <t>Итого по разделу «Оборудование»</t>
        </is>
      </c>
      <c r="D37" s="380" t="n"/>
      <c r="E37" s="381" t="n"/>
      <c r="F37" s="382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80" t="n"/>
      <c r="B38" s="380" t="n"/>
      <c r="C38" s="379" t="inlineStr">
        <is>
          <t>в том числе технологическое оборудование</t>
        </is>
      </c>
      <c r="D38" s="380" t="n"/>
      <c r="E38" s="456" t="n"/>
      <c r="F38" s="382" t="n"/>
      <c r="G38" s="254">
        <f>'Прил.6 Расчет ОБ'!G13</f>
        <v/>
      </c>
      <c r="H38" s="383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80" t="n"/>
      <c r="B39" s="368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5" t="n"/>
      <c r="B40" s="374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80" t="n">
        <v>14</v>
      </c>
      <c r="B41" s="380" t="inlineStr">
        <is>
          <t>25.2.01.01-0001</t>
        </is>
      </c>
      <c r="C41" s="379" t="inlineStr">
        <is>
          <t>Бирки-оконцеватели</t>
        </is>
      </c>
      <c r="D41" s="380" t="inlineStr">
        <is>
          <t>100 шт</t>
        </is>
      </c>
      <c r="E41" s="456" t="n">
        <v>0.1224</v>
      </c>
      <c r="F41" s="382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80" t="n">
        <v>15</v>
      </c>
      <c r="B42" s="380" t="inlineStr">
        <is>
          <t>01.7.11.07-0034</t>
        </is>
      </c>
      <c r="C42" s="379" t="inlineStr">
        <is>
          <t>Электроды сварочные Э42А, диаметр 4 мм</t>
        </is>
      </c>
      <c r="D42" s="380" t="inlineStr">
        <is>
          <t>кг</t>
        </is>
      </c>
      <c r="E42" s="456" t="n">
        <v>0.1</v>
      </c>
      <c r="F42" s="382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01.7.15.03-0042</t>
        </is>
      </c>
      <c r="C43" s="379" t="inlineStr">
        <is>
          <t>Болты с гайками и шайбами строительные</t>
        </is>
      </c>
      <c r="D43" s="380" t="inlineStr">
        <is>
          <t>кг</t>
        </is>
      </c>
      <c r="E43" s="456" t="n">
        <v>0.1</v>
      </c>
      <c r="F43" s="382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80" t="n">
        <v>17</v>
      </c>
      <c r="B44" s="380" t="inlineStr">
        <is>
          <t>14.4.03.17-0101</t>
        </is>
      </c>
      <c r="C44" s="379" t="inlineStr">
        <is>
          <t>Лак канифольный КФ-965</t>
        </is>
      </c>
      <c r="D44" s="380" t="inlineStr">
        <is>
          <t>т</t>
        </is>
      </c>
      <c r="E44" s="456" t="n">
        <v>1.2e-05</v>
      </c>
      <c r="F44" s="382" t="n">
        <v>70200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80" t="n">
        <v>18</v>
      </c>
      <c r="B45" s="380" t="inlineStr">
        <is>
          <t>01.7.06.07-0002</t>
        </is>
      </c>
      <c r="C45" s="379" t="inlineStr">
        <is>
          <t>Лента монтажная, тип ЛМ-5</t>
        </is>
      </c>
      <c r="D45" s="380" t="inlineStr">
        <is>
          <t>10 м</t>
        </is>
      </c>
      <c r="E45" s="456" t="n">
        <v>0.12</v>
      </c>
      <c r="F45" s="382" t="n">
        <v>6.9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999-9950</t>
        </is>
      </c>
      <c r="C46" s="379" t="inlineStr">
        <is>
          <t>Вспомогательные ненормируемые ресурсы (2% от Оплаты труда рабочих)</t>
        </is>
      </c>
      <c r="D46" s="380" t="inlineStr">
        <is>
          <t>руб</t>
        </is>
      </c>
      <c r="E46" s="456" t="n">
        <v>0.7784</v>
      </c>
      <c r="F46" s="382" t="n">
        <v>1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38.25" customFormat="1" customHeight="1" s="301">
      <c r="A47" s="380" t="n">
        <v>20</v>
      </c>
      <c r="B47" s="380" t="inlineStr">
        <is>
          <t>01.7.06.05-0041</t>
        </is>
      </c>
      <c r="C47" s="379" t="inlineStr">
        <is>
          <t>Лента изоляционная прорезиненная односторонняя, ширина 20 мм, толщина 0,25-0,35 мм</t>
        </is>
      </c>
      <c r="D47" s="380" t="inlineStr">
        <is>
          <t>кг</t>
        </is>
      </c>
      <c r="E47" s="456" t="n">
        <v>0.024</v>
      </c>
      <c r="F47" s="382" t="n">
        <v>30.4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25.5" customFormat="1" customHeight="1" s="301">
      <c r="A49" s="380" t="n">
        <v>21</v>
      </c>
      <c r="B49" s="380" t="inlineStr">
        <is>
          <t>10.3.02.03-0011</t>
        </is>
      </c>
      <c r="C49" s="379" t="inlineStr">
        <is>
          <t>Припои оловянно-свинцовые бессурьмянистые, марка ПОС30</t>
        </is>
      </c>
      <c r="D49" s="380" t="inlineStr">
        <is>
          <t>т</t>
        </is>
      </c>
      <c r="E49" s="456" t="n">
        <v>9.6e-06</v>
      </c>
      <c r="F49" s="382" t="n">
        <v>68050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80" t="n">
        <v>22</v>
      </c>
      <c r="B50" s="380" t="inlineStr">
        <is>
          <t>14.4.02.09-0001</t>
        </is>
      </c>
      <c r="C50" s="379" t="inlineStr">
        <is>
          <t>Краска</t>
        </is>
      </c>
      <c r="D50" s="380" t="inlineStr">
        <is>
          <t>кг</t>
        </is>
      </c>
      <c r="E50" s="456" t="n">
        <v>0.02</v>
      </c>
      <c r="F50" s="382" t="n">
        <v>28.6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01.3.01.02-0002</t>
        </is>
      </c>
      <c r="C51" s="379" t="inlineStr">
        <is>
          <t>Вазелин технический</t>
        </is>
      </c>
      <c r="D51" s="380" t="inlineStr">
        <is>
          <t>кг</t>
        </is>
      </c>
      <c r="E51" s="456" t="n">
        <v>0.012</v>
      </c>
      <c r="F51" s="382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0.0012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0.0024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G19+G31+G55</f>
        <v/>
      </c>
      <c r="H56" s="383" t="n"/>
      <c r="I56" s="254" t="n"/>
      <c r="J56" s="254">
        <f>J19+J31+J55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131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65.34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G19+G31+G55+G57+G58</f>
        <v/>
      </c>
      <c r="H59" s="383" t="n"/>
      <c r="I59" s="254" t="n"/>
      <c r="J59" s="254">
        <f>J19+J31+J55+J57+J58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G59+G37</f>
        <v/>
      </c>
      <c r="H60" s="383" t="n"/>
      <c r="I60" s="254" t="n"/>
      <c r="J60" s="254">
        <f>J59+J37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1-ф ПУ в шкафу,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SUM(G12:G12)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А1-17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2025-01-24T11:51:46Z</dcterms:modified>
  <cp:lastModifiedBy>Николай Трофименко</cp:lastModifiedBy>
  <cp:lastPrinted>2023-12-01T08:49:04Z</cp:lastPrinted>
</cp:coreProperties>
</file>