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 Шкафы УПАСК с цифровой передачей данных 1 архитектуры. Приемник по ОВ на 32 команды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1">
        <f>D22</f>
        <v/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9" t="n"/>
    </row>
    <row r="12" ht="63" customHeight="1">
      <c r="B12" s="256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6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6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6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6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6" t="n">
        <v>7</v>
      </c>
      <c r="C22" s="147" t="inlineStr">
        <is>
          <t>Сопоставимый уровень цен</t>
        </is>
      </c>
      <c r="D22" s="173" t="inlineStr">
        <is>
          <t>3 кв. 2021 г.</t>
        </is>
      </c>
      <c r="E22" s="145" t="n"/>
    </row>
    <row r="23" ht="78.75" customHeight="1">
      <c r="B23" s="25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6" t="n">
        <v>10</v>
      </c>
      <c r="C25" s="144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1211.1060627</v>
      </c>
      <c r="H12" s="227" t="n">
        <v>5515.5910568</v>
      </c>
      <c r="I12" s="227" t="n"/>
      <c r="J12" s="228">
        <f>SUM(F12:I12)</f>
        <v/>
      </c>
    </row>
    <row r="13" ht="15" customHeight="1">
      <c r="B13" s="255" t="inlineStr">
        <is>
          <t>Всего по объекту:</t>
        </is>
      </c>
      <c r="C13" s="336" t="n"/>
      <c r="D13" s="336" t="n"/>
      <c r="E13" s="337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  <c r="K13" s="230" t="n"/>
    </row>
    <row r="14" ht="15.75" customHeight="1">
      <c r="B14" s="255" t="inlineStr">
        <is>
          <t>Всего по объекту в сопоставимом уровне цен 3 кв. 2021 г. :</t>
        </is>
      </c>
      <c r="C14" s="336" t="n"/>
      <c r="D14" s="336" t="n"/>
      <c r="E14" s="337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65" t="n"/>
    </row>
    <row r="5">
      <c r="A5" s="253" t="n"/>
    </row>
    <row r="6" ht="33.6" customHeight="1">
      <c r="A6" s="264" t="inlineStr">
        <is>
          <t>Наименование разрабатываемого показателя УНЦ -  Шкафы УПАСК с цифровой передачей данных 1 архитектуры. Приемник по ОВ на 32 команды</t>
        </is>
      </c>
    </row>
    <row r="7">
      <c r="A7" s="151" t="n"/>
      <c r="B7" s="151" t="n"/>
      <c r="D7" s="191" t="n"/>
      <c r="G7" s="191" t="n"/>
    </row>
    <row r="8" ht="38.25" customHeight="1">
      <c r="A8" s="256" t="inlineStr">
        <is>
          <t>п/п</t>
        </is>
      </c>
      <c r="B8" s="256" t="inlineStr">
        <is>
          <t>№ЛСР</t>
        </is>
      </c>
      <c r="C8" s="256" t="inlineStr">
        <is>
          <t>Код ресурса</t>
        </is>
      </c>
      <c r="D8" s="256" t="inlineStr">
        <is>
          <t>Наименование ресурса</t>
        </is>
      </c>
      <c r="E8" s="256" t="inlineStr">
        <is>
          <t>Ед. изм.</t>
        </is>
      </c>
      <c r="F8" s="256" t="inlineStr">
        <is>
          <t>Кол-во единиц по данным объекта-представителя</t>
        </is>
      </c>
      <c r="G8" s="256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6" t="inlineStr">
        <is>
          <t>на ед.изм.</t>
        </is>
      </c>
      <c r="H9" s="256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1" t="inlineStr">
        <is>
          <t>Затраты труда рабочих</t>
        </is>
      </c>
      <c r="B11" s="336" t="n"/>
      <c r="C11" s="336" t="n"/>
      <c r="D11" s="336" t="n"/>
      <c r="E11" s="337" t="n"/>
      <c r="F11" s="340" t="n">
        <v>320.7528</v>
      </c>
      <c r="G11" s="195" t="n"/>
      <c r="H11" s="341">
        <f>SUM(H12:H15)</f>
        <v/>
      </c>
    </row>
    <row r="12">
      <c r="A12" s="291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267.69</v>
      </c>
      <c r="G12" s="186" t="n">
        <v>9.4</v>
      </c>
      <c r="H12" s="158">
        <f>ROUND(F12*G12,2)</f>
        <v/>
      </c>
      <c r="M12" s="342" t="n"/>
    </row>
    <row r="13">
      <c r="A13" s="291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33.7428</v>
      </c>
      <c r="G13" s="186" t="n">
        <v>9.76</v>
      </c>
      <c r="H13" s="158">
        <f>ROUND(F13*G13,2)</f>
        <v/>
      </c>
      <c r="M13" s="342" t="n"/>
    </row>
    <row r="14">
      <c r="A14" s="291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2" t="n"/>
    </row>
    <row r="15">
      <c r="A15" s="291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2" t="n"/>
    </row>
    <row r="16">
      <c r="A16" s="257" t="inlineStr">
        <is>
          <t>Затраты труда машинистов</t>
        </is>
      </c>
      <c r="B16" s="336" t="n"/>
      <c r="C16" s="336" t="n"/>
      <c r="D16" s="336" t="n"/>
      <c r="E16" s="337" t="n"/>
      <c r="F16" s="192" t="n"/>
      <c r="G16" s="154" t="n"/>
      <c r="H16" s="341">
        <f>H17</f>
        <v/>
      </c>
    </row>
    <row r="17">
      <c r="A17" s="291" t="n">
        <v>5</v>
      </c>
      <c r="B17" s="262" t="n"/>
      <c r="C17" s="175" t="n">
        <v>2</v>
      </c>
      <c r="D17" s="176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13.2</v>
      </c>
      <c r="G17" s="165" t="n"/>
      <c r="H17" s="177" t="n">
        <v>165.67</v>
      </c>
    </row>
    <row r="18" customFormat="1" s="153">
      <c r="A18" s="258" t="inlineStr">
        <is>
          <t>Машины и механизмы</t>
        </is>
      </c>
      <c r="B18" s="336" t="n"/>
      <c r="C18" s="336" t="n"/>
      <c r="D18" s="336" t="n"/>
      <c r="E18" s="337" t="n"/>
      <c r="F18" s="192" t="n"/>
      <c r="G18" s="154" t="n"/>
      <c r="H18" s="341">
        <f>SUM(H19:H23)</f>
        <v/>
      </c>
    </row>
    <row r="19" ht="25.5" customHeight="1">
      <c r="A19" s="291" t="n">
        <v>6</v>
      </c>
      <c r="B19" s="262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1" t="n">
        <v>7</v>
      </c>
      <c r="B20" s="262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1" t="n">
        <v>8</v>
      </c>
      <c r="B21" s="262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1" t="n">
        <v>9</v>
      </c>
      <c r="B22" s="262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1" t="n">
        <v>10</v>
      </c>
      <c r="B23" s="262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7" t="inlineStr">
        <is>
          <t>Оборудование</t>
        </is>
      </c>
      <c r="B24" s="336" t="n"/>
      <c r="C24" s="336" t="n"/>
      <c r="D24" s="336" t="n"/>
      <c r="E24" s="337" t="n"/>
      <c r="F24" s="194" t="n"/>
      <c r="G24" s="195" t="n"/>
      <c r="H24" s="341">
        <f>SUM(H25:H25)</f>
        <v/>
      </c>
    </row>
    <row r="25" ht="31.9" customHeight="1">
      <c r="A25" s="166" t="n">
        <v>11</v>
      </c>
      <c r="B25" s="257" t="n"/>
      <c r="C25" s="181" t="inlineStr">
        <is>
          <t>Прайс из СД ОП</t>
        </is>
      </c>
      <c r="D25" s="197" t="inlineStr">
        <is>
          <t>ШЭТ ОВ-00/32-0. Шкафы УПАСК с цифровой передачей данных 1 архитектуры. Приемник по ОВ на 32 команды</t>
        </is>
      </c>
      <c r="E25" s="181" t="inlineStr">
        <is>
          <t>шт</t>
        </is>
      </c>
      <c r="F25" s="181" t="n">
        <v>1</v>
      </c>
      <c r="G25" s="198" t="n">
        <v>992012.78</v>
      </c>
      <c r="H25" s="180">
        <f>ROUND(F25*G25,2)</f>
        <v/>
      </c>
      <c r="I25" s="162" t="n"/>
    </row>
    <row r="26">
      <c r="A26" s="258" t="inlineStr">
        <is>
          <t>Материалы</t>
        </is>
      </c>
      <c r="B26" s="336" t="n"/>
      <c r="C26" s="336" t="n"/>
      <c r="D26" s="336" t="n"/>
      <c r="E26" s="337" t="n"/>
      <c r="F26" s="192" t="n"/>
      <c r="G26" s="154" t="n"/>
      <c r="H26" s="341">
        <f>SUM(H27:H54)</f>
        <v/>
      </c>
    </row>
    <row r="27">
      <c r="A27" s="166" t="n">
        <v>12</v>
      </c>
      <c r="B27" s="262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2" t="n"/>
      <c r="C28" s="181" t="inlineStr">
        <is>
          <t>21.1.08.03-0586</t>
        </is>
      </c>
      <c r="D28" s="186" t="inlineStr">
        <is>
          <t>Кабель контрольный КВВГЭнг(A)-LS 10х1,5</t>
        </is>
      </c>
      <c r="E28" s="181" t="inlineStr">
        <is>
          <t>1000 м</t>
        </is>
      </c>
      <c r="F28" s="181" t="n">
        <v>1.02</v>
      </c>
      <c r="G28" s="186" t="n">
        <v>50351.14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2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2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2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0.0163</v>
      </c>
      <c r="G31" s="186" t="n">
        <v>68038.64999999999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2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2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2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2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1.76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2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19.035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62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3.64</v>
      </c>
      <c r="G37" s="186" t="n">
        <v>30.74</v>
      </c>
      <c r="H37" s="180">
        <f>ROUND(F37*G37,2)</f>
        <v/>
      </c>
      <c r="I37" s="162" t="n"/>
      <c r="J37" s="167" t="n"/>
    </row>
    <row r="38">
      <c r="A38" s="166" t="n">
        <v>23</v>
      </c>
      <c r="B38" s="262" t="n"/>
      <c r="C38" s="181" t="inlineStr">
        <is>
          <t>14.4.03.03-0002</t>
        </is>
      </c>
      <c r="D38" s="186" t="inlineStr">
        <is>
          <t>Лак битумный БТ-123</t>
        </is>
      </c>
      <c r="E38" s="181" t="inlineStr">
        <is>
          <t>т</t>
        </is>
      </c>
      <c r="F38" s="181" t="n">
        <v>0.01176</v>
      </c>
      <c r="G38" s="186" t="n">
        <v>7833.33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2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60.519544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2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1.4</v>
      </c>
      <c r="G40" s="186" t="n">
        <v>30.24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2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0.0002912</v>
      </c>
      <c r="G41" s="186" t="n">
        <v>114251.37</v>
      </c>
      <c r="H41" s="180">
        <f>ROUND(F41*G41,2)</f>
        <v/>
      </c>
      <c r="I41" s="162" t="n"/>
      <c r="J41" s="167" t="n"/>
    </row>
    <row r="42">
      <c r="A42" s="166" t="n">
        <v>27</v>
      </c>
      <c r="B42" s="262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0.00165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2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2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2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0.00088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2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0.1456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2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0.10556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2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2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2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2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0.06916</v>
      </c>
      <c r="G51" s="186" t="n">
        <v>27.91</v>
      </c>
      <c r="H51" s="180">
        <f>ROUND(F51*G51,2)</f>
        <v/>
      </c>
      <c r="I51" s="162" t="n"/>
      <c r="J51" s="167" t="n"/>
    </row>
    <row r="52">
      <c r="A52" s="166" t="n">
        <v>37</v>
      </c>
      <c r="B52" s="262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2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7.279999999999999e-05</v>
      </c>
      <c r="G54" s="186" t="n">
        <v>4945.05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УПАСК с цифровой передачей данных 1 архитектуры. Приемник по ОВ на 32 команды</t>
        </is>
      </c>
    </row>
    <row r="8">
      <c r="B8" s="266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3" t="n"/>
      <c r="C6" s="134" t="n"/>
      <c r="D6" s="273" t="inlineStr">
        <is>
          <t>Шкафы УПАСК с цифровой передачей данных 1 архитектуры. Приемник по ОВ на 32 команды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7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0" t="inlineStr">
        <is>
          <t>на ед. изм.</t>
        </is>
      </c>
      <c r="G11" s="270" t="inlineStr">
        <is>
          <t>общая</t>
        </is>
      </c>
      <c r="H11" s="339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5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71" t="n">
        <v>9</v>
      </c>
      <c r="J12" s="271" t="n">
        <v>10</v>
      </c>
      <c r="M12" s="12" t="n"/>
      <c r="N12" s="12" t="n"/>
    </row>
    <row r="13">
      <c r="A13" s="270" t="n"/>
      <c r="B13" s="257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10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81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78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5" t="inlineStr">
        <is>
          <t>Затраты труда машинистов</t>
        </is>
      </c>
      <c r="D17" s="270" t="inlineStr">
        <is>
          <t>чел.-ч.</t>
        </is>
      </c>
      <c r="E17" s="345" t="n">
        <v>13.2</v>
      </c>
      <c r="F17" s="32">
        <f>G17/E17</f>
        <v/>
      </c>
      <c r="G17" s="32">
        <f>'Прил. 3'!H16</f>
        <v/>
      </c>
      <c r="H17" s="28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7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0" t="n"/>
      <c r="B19" s="278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0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6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6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6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5" t="inlineStr">
        <is>
          <t>Итого основные машины и механизмы</t>
        </is>
      </c>
      <c r="D23" s="270" t="n"/>
      <c r="E23" s="345" t="n"/>
      <c r="F23" s="32" t="n"/>
      <c r="G23" s="32">
        <f>SUM(G20:G22)</f>
        <v/>
      </c>
      <c r="H23" s="281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0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6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6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5" t="inlineStr">
        <is>
          <t>Итого прочие машины и механизмы</t>
        </is>
      </c>
      <c r="D26" s="270" t="n"/>
      <c r="E26" s="27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10" t="inlineStr">
        <is>
          <t>Итого по разделу «Машины и механизмы»</t>
        </is>
      </c>
      <c r="D27" s="270" t="n"/>
      <c r="E27" s="27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7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0" t="n"/>
      <c r="B29" s="278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60" customFormat="1" customHeight="1" s="12">
      <c r="A30" s="270" t="n">
        <v>8</v>
      </c>
      <c r="B30" s="270" t="inlineStr">
        <is>
          <t>БЦ.32_1.20</t>
        </is>
      </c>
      <c r="C30" s="25" t="inlineStr">
        <is>
          <t>ШЭТ ОВ-00/32-0. Шкафы УПАСК с цифровой передачей данных 1 архитектуры. Приемник по ОВ на 32 команды</t>
        </is>
      </c>
      <c r="D30" s="270" t="inlineStr">
        <is>
          <t>шт</t>
        </is>
      </c>
      <c r="E30" s="345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0" t="n"/>
      <c r="B31" s="270" t="n"/>
      <c r="C31" s="25" t="inlineStr">
        <is>
          <t>Итого основное оборудование</t>
        </is>
      </c>
      <c r="D31" s="270" t="n"/>
      <c r="E31" s="345" t="n"/>
      <c r="F31" s="28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5" t="inlineStr">
        <is>
          <t>Итого прочее оборудование</t>
        </is>
      </c>
      <c r="D32" s="183" t="n"/>
      <c r="E32" s="345" t="n"/>
      <c r="F32" s="28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10" t="inlineStr">
        <is>
          <t>Итого по разделу «Оборудование»</t>
        </is>
      </c>
      <c r="D33" s="270" t="n"/>
      <c r="E33" s="279" t="n"/>
      <c r="F33" s="28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5" t="inlineStr">
        <is>
          <t>в том числе технологическое оборудование</t>
        </is>
      </c>
      <c r="D34" s="270" t="n"/>
      <c r="E34" s="345" t="n"/>
      <c r="F34" s="280" t="n"/>
      <c r="G34" s="32">
        <f>'Прил.6 Расчет ОБ'!G13</f>
        <v/>
      </c>
      <c r="H34" s="281" t="n"/>
      <c r="I34" s="126" t="n"/>
      <c r="J34" s="32">
        <f>J33</f>
        <v/>
      </c>
    </row>
    <row r="35" ht="14.25" customFormat="1" customHeight="1" s="12">
      <c r="A35" s="270" t="n"/>
      <c r="B35" s="257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71" t="n"/>
      <c r="B36" s="274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19.15" customFormat="1" customHeight="1" s="12">
      <c r="A37" s="270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46">
        <f>G37/F37</f>
        <v/>
      </c>
      <c r="F37" s="185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0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46" t="n">
        <v>2.04</v>
      </c>
      <c r="F38" s="185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0" t="n"/>
      <c r="B39" s="184" t="inlineStr">
        <is>
          <t>21.1.08.03-0586</t>
        </is>
      </c>
      <c r="C39" s="185" t="inlineStr">
        <is>
          <t>Кабель контрольный КВВГЭнг(A)-LS 10х1,5</t>
        </is>
      </c>
      <c r="D39" s="184" t="inlineStr">
        <is>
          <t>1000 м</t>
        </is>
      </c>
      <c r="E39" s="346" t="n">
        <v>1.02</v>
      </c>
      <c r="F39" s="185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0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9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0" t="n"/>
      <c r="B41" s="137" t="n"/>
      <c r="C41" s="210" t="inlineStr">
        <is>
          <t>Итого основные материалы</t>
        </is>
      </c>
      <c r="D41" s="272" t="n"/>
      <c r="E41" s="350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0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6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0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6" t="n">
        <v>0.0163</v>
      </c>
      <c r="F43" s="185" t="n">
        <v>68038.64999999999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0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6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0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6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0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6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0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6" t="n">
        <v>1.76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0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46" t="n">
        <v>19.035</v>
      </c>
      <c r="F48" s="185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0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46" t="n">
        <v>3.64</v>
      </c>
      <c r="F49" s="185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0" t="n">
        <v>18</v>
      </c>
      <c r="B50" s="184" t="inlineStr">
        <is>
          <t>14.4.03.03-0002</t>
        </is>
      </c>
      <c r="C50" s="185" t="inlineStr">
        <is>
          <t>Лак битумный БТ-123</t>
        </is>
      </c>
      <c r="D50" s="184" t="inlineStr">
        <is>
          <t>т</t>
        </is>
      </c>
      <c r="E50" s="346" t="n">
        <v>0.01176</v>
      </c>
      <c r="F50" s="185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0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6" t="n">
        <v>60.519544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0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6" t="n">
        <v>1.4</v>
      </c>
      <c r="F52" s="185" t="n">
        <v>30.24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0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6" t="n">
        <v>0.0002912</v>
      </c>
      <c r="F53" s="185" t="n">
        <v>114251.37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0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6" t="n">
        <v>0.00165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0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6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0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6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6" t="n">
        <v>0.00088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6" t="n">
        <v>0.1456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0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46" t="n">
        <v>0.10556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0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46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0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6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0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6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0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6" t="n">
        <v>0.06916</v>
      </c>
      <c r="F63" s="185" t="n">
        <v>27.91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0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46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0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6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0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46" t="n">
        <v>7.279999999999999e-05</v>
      </c>
      <c r="F66" s="185" t="n">
        <v>4945.05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0" t="n"/>
      <c r="B67" s="270" t="n"/>
      <c r="C67" s="25" t="inlineStr">
        <is>
          <t>Итого прочие материалы</t>
        </is>
      </c>
      <c r="D67" s="270" t="n"/>
      <c r="E67" s="345" t="n"/>
      <c r="F67" s="280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0" t="n"/>
      <c r="B68" s="270" t="n"/>
      <c r="C68" s="10" t="inlineStr">
        <is>
          <t>Итого по разделу «Материалы»</t>
        </is>
      </c>
      <c r="D68" s="270" t="n"/>
      <c r="E68" s="279" t="n"/>
      <c r="F68" s="280" t="n"/>
      <c r="G68" s="32">
        <f>G41+G67</f>
        <v/>
      </c>
      <c r="H68" s="281">
        <f>G68/$G$68</f>
        <v/>
      </c>
      <c r="I68" s="32" t="n"/>
      <c r="J68" s="32">
        <f>J41+J67</f>
        <v/>
      </c>
    </row>
    <row r="69" ht="14.25" customFormat="1" customHeight="1" s="12">
      <c r="A69" s="270" t="n"/>
      <c r="B69" s="270" t="n"/>
      <c r="C69" s="25" t="inlineStr">
        <is>
          <t>ИТОГО ПО РМ</t>
        </is>
      </c>
      <c r="D69" s="270" t="n"/>
      <c r="E69" s="279" t="n"/>
      <c r="F69" s="280" t="n"/>
      <c r="G69" s="32">
        <f>G15+G27+G68</f>
        <v/>
      </c>
      <c r="H69" s="281" t="n"/>
      <c r="I69" s="32" t="n"/>
      <c r="J69" s="32">
        <f>J15+J27+J68</f>
        <v/>
      </c>
    </row>
    <row r="70" ht="14.25" customFormat="1" customHeight="1" s="12">
      <c r="A70" s="270" t="n"/>
      <c r="B70" s="270" t="n"/>
      <c r="C70" s="25" t="inlineStr">
        <is>
          <t>Накладные расходы</t>
        </is>
      </c>
      <c r="D70" s="206">
        <f>ROUND(G70/(G$17+$G$15),2)</f>
        <v/>
      </c>
      <c r="E70" s="279" t="n"/>
      <c r="F70" s="280" t="n"/>
      <c r="G70" s="32" t="n">
        <v>3072.85</v>
      </c>
      <c r="H70" s="281" t="n"/>
      <c r="I70" s="32" t="n"/>
      <c r="J70" s="32">
        <f>ROUND(D70*(J15+J17),2)</f>
        <v/>
      </c>
    </row>
    <row r="71" ht="14.25" customFormat="1" customHeight="1" s="12">
      <c r="A71" s="270" t="n"/>
      <c r="B71" s="270" t="n"/>
      <c r="C71" s="25" t="inlineStr">
        <is>
          <t>Сметная прибыль</t>
        </is>
      </c>
      <c r="D71" s="206">
        <f>ROUND(G71/(G$15+G$17),2)</f>
        <v/>
      </c>
      <c r="E71" s="279" t="n"/>
      <c r="F71" s="280" t="n"/>
      <c r="G71" s="32" t="n">
        <v>1611.27</v>
      </c>
      <c r="H71" s="281" t="n"/>
      <c r="I71" s="32" t="n"/>
      <c r="J71" s="32">
        <f>ROUND(D71*(J15+J17),2)</f>
        <v/>
      </c>
    </row>
    <row r="72" ht="14.25" customFormat="1" customHeight="1" s="12">
      <c r="A72" s="270" t="n"/>
      <c r="B72" s="270" t="n"/>
      <c r="C72" s="25" t="inlineStr">
        <is>
          <t>Итого СМР (с НР и СП)</t>
        </is>
      </c>
      <c r="D72" s="270" t="n"/>
      <c r="E72" s="279" t="n"/>
      <c r="F72" s="280" t="n"/>
      <c r="G72" s="32">
        <f>G15+G27+G68+G70+G71</f>
        <v/>
      </c>
      <c r="H72" s="281" t="n"/>
      <c r="I72" s="32" t="n"/>
      <c r="J72" s="32">
        <f>J15+J27+J68+J70+J71</f>
        <v/>
      </c>
    </row>
    <row r="73" ht="14.25" customFormat="1" customHeight="1" s="12">
      <c r="A73" s="270" t="n"/>
      <c r="B73" s="270" t="n"/>
      <c r="C73" s="25" t="inlineStr">
        <is>
          <t>ВСЕГО СМР + ОБОРУДОВАНИЕ</t>
        </is>
      </c>
      <c r="D73" s="270" t="n"/>
      <c r="E73" s="279" t="n"/>
      <c r="F73" s="280" t="n"/>
      <c r="G73" s="32">
        <f>G72+G33</f>
        <v/>
      </c>
      <c r="H73" s="281" t="n"/>
      <c r="I73" s="32" t="n"/>
      <c r="J73" s="32">
        <f>J72+J33</f>
        <v/>
      </c>
    </row>
    <row r="74" ht="34.5" customFormat="1" customHeight="1" s="12">
      <c r="A74" s="270" t="n"/>
      <c r="B74" s="270" t="n"/>
      <c r="C74" s="25" t="inlineStr">
        <is>
          <t>ИТОГО ПОКАЗАТЕЛЬ НА ЕД. ИЗМ.</t>
        </is>
      </c>
      <c r="D74" s="270" t="inlineStr">
        <is>
          <t>1 ед.</t>
        </is>
      </c>
      <c r="E74" s="351" t="n">
        <v>1</v>
      </c>
      <c r="F74" s="280" t="n"/>
      <c r="G74" s="32">
        <f>G73/E74</f>
        <v/>
      </c>
      <c r="H74" s="281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УПАСК с цифровой передачей данных 1 архитектуры. Приемник по ОВ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0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7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0" t="n"/>
      <c r="B10" s="257" t="n"/>
      <c r="C10" s="278" t="inlineStr">
        <is>
          <t>ИТОГО ИНЖЕНЕРНОЕ ОБОРУДОВАНИЕ</t>
        </is>
      </c>
      <c r="D10" s="257" t="n"/>
      <c r="E10" s="105" t="n"/>
      <c r="F10" s="280" t="n"/>
      <c r="G10" s="280" t="n">
        <v>0</v>
      </c>
    </row>
    <row r="11">
      <c r="A11" s="270" t="n"/>
      <c r="B11" s="27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4" customHeight="1">
      <c r="A12" s="270" t="n">
        <v>1</v>
      </c>
      <c r="B12" s="182">
        <f>'Прил.5 Расчет СМР и ОБ'!B30</f>
        <v/>
      </c>
      <c r="C12" s="278">
        <f>'Прил.5 Расчет СМР и ОБ'!C30</f>
        <v/>
      </c>
      <c r="D12" s="270">
        <f>'Прил.5 Расчет СМР и ОБ'!D30</f>
        <v/>
      </c>
      <c r="E12" s="345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0" t="n"/>
      <c r="B13" s="278" t="n"/>
      <c r="C13" s="278" t="inlineStr">
        <is>
          <t>ИТОГО ТЕХНОЛОГИЧЕСКОЕ ОБОРУДОВАНИЕ</t>
        </is>
      </c>
      <c r="D13" s="278" t="n"/>
      <c r="E13" s="290" t="n"/>
      <c r="F13" s="280" t="n"/>
      <c r="G13" s="32">
        <f>SUM(G12:G12)</f>
        <v/>
      </c>
    </row>
    <row r="14" ht="19.5" customHeight="1">
      <c r="A14" s="270" t="n"/>
      <c r="B14" s="278" t="n"/>
      <c r="C14" s="278" t="inlineStr">
        <is>
          <t>Всего по разделу «Оборудование»</t>
        </is>
      </c>
      <c r="D14" s="278" t="n"/>
      <c r="E14" s="290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А8-46</t>
        </is>
      </c>
      <c r="B11" s="270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>
      <c r="B10" s="256" t="n">
        <v>1</v>
      </c>
      <c r="C10" s="256" t="n">
        <v>2</v>
      </c>
      <c r="D10" s="256" t="n">
        <v>3</v>
      </c>
    </row>
    <row r="11" ht="31.5" customHeight="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31.5" customHeight="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31.5" customHeight="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>
      <c r="B14" s="25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6" t="n">
        <v>6.26</v>
      </c>
    </row>
    <row r="15" ht="78.75" customHeight="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6" t="n"/>
      <c r="C17" s="256" t="n"/>
      <c r="D17" s="120" t="n"/>
    </row>
    <row r="18" ht="31.5" customHeight="1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20" t="n">
        <v>0.002</v>
      </c>
    </row>
    <row r="20" ht="15.75" customHeight="1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6" t="n"/>
      <c r="D10" s="256" t="n"/>
      <c r="E10" s="352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53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2025-01-24T11:53:09Z</dcterms:modified>
  <cp:lastModifiedBy>112</cp:lastModifiedBy>
</cp:coreProperties>
</file>