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55" sqref="C55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51.6" customHeight="1" s="324">
      <c r="B7" s="356" t="inlineStr">
        <is>
          <t>Наименование разрабатываемого показателя УНЦ -ШПАС МТ Шкаф преобразователей аналоговых сигналов датчиков метеоусловий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ШПАС МТ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E49" sqref="E49:E50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24">
      <c r="B12" s="342" t="n"/>
      <c r="C12" s="342" t="inlineStr">
        <is>
          <t>ШПАС МТ Шкаф преобразователей аналоговых сигналов датчиков метеоусловий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41" zoomScale="85" workbookViewId="0">
      <selection activeCell="C56" sqref="C56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4" t="n"/>
    </row>
    <row r="5">
      <c r="A5" s="356" t="n"/>
    </row>
    <row r="6" ht="33.6" customHeight="1" s="324">
      <c r="A6" s="373" t="inlineStr">
        <is>
          <t>Наименование разрабатываемого показателя УНЦ -  ШПАС МТ Шкаф преобразователей аналоговых сигналов датчиков метеоусловий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0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131.8856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106.262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6.3036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6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1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5</v>
      </c>
      <c r="G18" s="244" t="n"/>
      <c r="H18" s="265" t="n">
        <v>62.76</v>
      </c>
    </row>
    <row r="19" customFormat="1" s="315">
      <c r="A19" s="367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1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2.5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1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2.5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1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22.768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1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22.768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1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6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32.45" customHeight="1" s="324">
      <c r="A26" s="245" t="n">
        <v>11</v>
      </c>
      <c r="B26" s="366" t="n"/>
      <c r="C26" s="277" t="inlineStr">
        <is>
          <t>Прайс из СД ОП</t>
        </is>
      </c>
      <c r="D26" s="288" t="inlineStr">
        <is>
          <t>ШПАС МТ Шкаф преобразователей аналоговых сигналов датчиков метеоусловий</t>
        </is>
      </c>
      <c r="E26" s="277" t="inlineStr">
        <is>
          <t>шт</t>
        </is>
      </c>
      <c r="F26" s="277" t="n">
        <v>1</v>
      </c>
      <c r="G26" s="293" t="n">
        <v>103833.87</v>
      </c>
      <c r="H26" s="269">
        <f>ROUND(F26*G26,2)</f>
        <v/>
      </c>
      <c r="I26" s="247" t="n"/>
    </row>
    <row r="27">
      <c r="A27" s="367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SUM(H28:H54)</f>
        <v/>
      </c>
    </row>
    <row r="28">
      <c r="A28" s="245" t="n">
        <v>12</v>
      </c>
      <c r="B28" s="371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1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1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>
      <c r="A31" s="245" t="n">
        <v>15</v>
      </c>
      <c r="B31" s="371" t="n"/>
      <c r="C31" s="277" t="inlineStr">
        <is>
          <t>21.1.08.03-0579</t>
        </is>
      </c>
      <c r="D31" s="276" t="inlineStr">
        <is>
          <t>Кабель контрольный КВВГЭнг(А)-LS 5x2,5</t>
        </is>
      </c>
      <c r="E31" s="277" t="inlineStr">
        <is>
          <t>1000 м</t>
        </is>
      </c>
      <c r="F31" s="277" t="n">
        <v>0.051</v>
      </c>
      <c r="G31" s="276" t="n">
        <v>38348.24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1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102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1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 ht="25.5" customHeight="1" s="324">
      <c r="A34" s="245" t="n">
        <v>18</v>
      </c>
      <c r="B34" s="371" t="n"/>
      <c r="C34" s="277" t="inlineStr">
        <is>
          <t>10.3.02.03-0011</t>
        </is>
      </c>
      <c r="D34" s="276" t="inlineStr">
        <is>
          <t>Припои оловянно-свинцовые бессурьмянистые, марка ПОС30</t>
        </is>
      </c>
      <c r="E34" s="277" t="inlineStr">
        <is>
          <t>т</t>
        </is>
      </c>
      <c r="F34" s="277" t="n">
        <v>0.003626</v>
      </c>
      <c r="G34" s="276" t="n">
        <v>68030.89</v>
      </c>
      <c r="H34" s="269">
        <f>ROUND(F34*G34,2)</f>
        <v/>
      </c>
      <c r="I34" s="247" t="n"/>
      <c r="J34" s="254" t="n"/>
    </row>
    <row r="35">
      <c r="A35" s="245" t="n">
        <v>19</v>
      </c>
      <c r="B35" s="371" t="n"/>
      <c r="C35" s="277" t="inlineStr">
        <is>
          <t>14.4.03.03-0002</t>
        </is>
      </c>
      <c r="D35" s="276" t="inlineStr">
        <is>
          <t>Лак битумный БТ-123</t>
        </is>
      </c>
      <c r="E35" s="277" t="inlineStr">
        <is>
          <t>т</t>
        </is>
      </c>
      <c r="F35" s="277" t="n">
        <v>0.007296</v>
      </c>
      <c r="G35" s="276" t="n">
        <v>7833.06</v>
      </c>
      <c r="H35" s="269">
        <f>ROUND(F35*G35,2)</f>
        <v/>
      </c>
      <c r="I35" s="247" t="n"/>
      <c r="J35" s="254" t="n"/>
    </row>
    <row r="36">
      <c r="A36" s="245" t="n">
        <v>20</v>
      </c>
      <c r="B36" s="371" t="n"/>
      <c r="C36" s="277" t="inlineStr">
        <is>
          <t>20.1.02.06-0001</t>
        </is>
      </c>
      <c r="D36" s="276" t="inlineStr">
        <is>
          <t>Жир паяльный</t>
        </is>
      </c>
      <c r="E36" s="277" t="inlineStr">
        <is>
          <t>кг</t>
        </is>
      </c>
      <c r="F36" s="277" t="n">
        <v>0.32</v>
      </c>
      <c r="G36" s="276" t="n">
        <v>101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1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24.814828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1" t="n"/>
      <c r="C38" s="277" t="inlineStr">
        <is>
          <t>25.2.01.01-0017</t>
        </is>
      </c>
      <c r="D38" s="276" t="inlineStr">
        <is>
          <t>Бирки маркировочные пластмассовые</t>
        </is>
      </c>
      <c r="E38" s="277" t="inlineStr">
        <is>
          <t>100 шт</t>
        </is>
      </c>
      <c r="F38" s="277" t="n">
        <v>0.68</v>
      </c>
      <c r="G38" s="276" t="n">
        <v>30.74</v>
      </c>
      <c r="H38" s="269">
        <f>ROUND(F38*G38,2)</f>
        <v/>
      </c>
      <c r="I38" s="247" t="n"/>
      <c r="J38" s="254" t="n"/>
    </row>
    <row r="39">
      <c r="A39" s="245" t="n">
        <v>23</v>
      </c>
      <c r="B39" s="371" t="n"/>
      <c r="C39" s="277" t="inlineStr">
        <is>
          <t>01.7.06.07-0002</t>
        </is>
      </c>
      <c r="D39" s="276" t="inlineStr">
        <is>
          <t>Лента монтажная, тип ЛМ-5</t>
        </is>
      </c>
      <c r="E39" s="277" t="inlineStr">
        <is>
          <t>10 м</t>
        </is>
      </c>
      <c r="F39" s="277" t="n">
        <v>2.8585</v>
      </c>
      <c r="G39" s="276" t="n">
        <v>6.9</v>
      </c>
      <c r="H39" s="269">
        <f>ROUND(F39*G39,2)</f>
        <v/>
      </c>
      <c r="I39" s="247" t="n"/>
      <c r="J39" s="254" t="n"/>
    </row>
    <row r="40" ht="25.5" customHeight="1" s="324">
      <c r="A40" s="245" t="n">
        <v>24</v>
      </c>
      <c r="B40" s="371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0.48</v>
      </c>
      <c r="G40" s="276" t="n">
        <v>30.27</v>
      </c>
      <c r="H40" s="269">
        <f>ROUND(F40*G40,2)</f>
        <v/>
      </c>
      <c r="I40" s="247" t="n"/>
      <c r="J40" s="254" t="n"/>
    </row>
    <row r="41">
      <c r="A41" s="245" t="n">
        <v>25</v>
      </c>
      <c r="B41" s="371" t="n"/>
      <c r="C41" s="277" t="inlineStr">
        <is>
          <t>01.7.15.07-0152</t>
        </is>
      </c>
      <c r="D41" s="276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>
      <c r="A42" s="245" t="n">
        <v>26</v>
      </c>
      <c r="B42" s="371" t="n"/>
      <c r="C42" s="277" t="inlineStr">
        <is>
          <t>01.7.15.14-0165</t>
        </is>
      </c>
      <c r="D42" s="276" t="inlineStr">
        <is>
          <t>Шурупы с полукруглой головкой 4x40 мм</t>
        </is>
      </c>
      <c r="E42" s="277" t="inlineStr">
        <is>
          <t>т</t>
        </is>
      </c>
      <c r="F42" s="277" t="n">
        <v>0.001111</v>
      </c>
      <c r="G42" s="276" t="n">
        <v>12457.25</v>
      </c>
      <c r="H42" s="269">
        <f>ROUND(F42*G42,2)</f>
        <v/>
      </c>
      <c r="I42" s="247" t="n"/>
      <c r="J42" s="254" t="n"/>
    </row>
    <row r="43">
      <c r="A43" s="245" t="n">
        <v>27</v>
      </c>
      <c r="B43" s="371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 ht="25.5" customHeight="1" s="324">
      <c r="A44" s="245" t="n">
        <v>28</v>
      </c>
      <c r="B44" s="371" t="n"/>
      <c r="C44" s="277" t="inlineStr">
        <is>
          <t>10.3.02.03-0013</t>
        </is>
      </c>
      <c r="D44" s="276" t="inlineStr">
        <is>
          <t>Припои оловянно-свинцовые бессурьмянистые, марка ПОС61</t>
        </is>
      </c>
      <c r="E44" s="277" t="inlineStr">
        <is>
          <t>т</t>
        </is>
      </c>
      <c r="F44" s="277" t="n">
        <v>5.44e-05</v>
      </c>
      <c r="G44" s="276" t="n">
        <v>114338.24</v>
      </c>
      <c r="H44" s="269">
        <f>ROUND(F44*G44,2)</f>
        <v/>
      </c>
      <c r="I44" s="247" t="n"/>
      <c r="J44" s="254" t="n"/>
    </row>
    <row r="45">
      <c r="A45" s="245" t="n">
        <v>29</v>
      </c>
      <c r="B45" s="371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1" t="n"/>
      <c r="C46" s="277" t="inlineStr">
        <is>
          <t>20.2.02.01-0013</t>
        </is>
      </c>
      <c r="D46" s="276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1" t="n"/>
      <c r="C47" s="277" t="inlineStr">
        <is>
          <t>14.4.02.09-0001</t>
        </is>
      </c>
      <c r="D47" s="276" t="inlineStr">
        <is>
          <t>Краска</t>
        </is>
      </c>
      <c r="E47" s="277" t="inlineStr">
        <is>
          <t>кг</t>
        </is>
      </c>
      <c r="F47" s="277" t="n">
        <v>0.07000000000000001</v>
      </c>
      <c r="G47" s="276" t="n">
        <v>28.57</v>
      </c>
      <c r="H47" s="269">
        <f>ROUND(F47*G47,2)</f>
        <v/>
      </c>
      <c r="I47" s="247" t="n"/>
      <c r="J47" s="254" t="n"/>
    </row>
    <row r="48">
      <c r="A48" s="245" t="n">
        <v>32</v>
      </c>
      <c r="B48" s="371" t="n"/>
      <c r="C48" s="277" t="inlineStr">
        <is>
          <t>01.7.07.20-0002</t>
        </is>
      </c>
      <c r="D48" s="276" t="inlineStr">
        <is>
          <t>Тальк молотый, сорт I</t>
        </is>
      </c>
      <c r="E48" s="277" t="inlineStr">
        <is>
          <t>т</t>
        </is>
      </c>
      <c r="F48" s="277" t="n">
        <v>0.00105</v>
      </c>
      <c r="G48" s="276" t="n">
        <v>1819.05</v>
      </c>
      <c r="H48" s="269">
        <f>ROUND(F48*G48,2)</f>
        <v/>
      </c>
      <c r="I48" s="247" t="n"/>
      <c r="J48" s="254" t="n"/>
    </row>
    <row r="49">
      <c r="A49" s="245" t="n">
        <v>33</v>
      </c>
      <c r="B49" s="371" t="n"/>
      <c r="C49" s="277" t="inlineStr">
        <is>
          <t>01.3.01.05-0009</t>
        </is>
      </c>
      <c r="D49" s="276" t="inlineStr">
        <is>
          <t>Парафин нефтяной твердый Т-1</t>
        </is>
      </c>
      <c r="E49" s="277" t="inlineStr">
        <is>
          <t>т</t>
        </is>
      </c>
      <c r="F49" s="277" t="n">
        <v>0.00016</v>
      </c>
      <c r="G49" s="276" t="n">
        <v>8000</v>
      </c>
      <c r="H49" s="269">
        <f>ROUND(F49*G49,2)</f>
        <v/>
      </c>
      <c r="I49" s="247" t="n"/>
      <c r="J49" s="254" t="n"/>
    </row>
    <row r="50">
      <c r="A50" s="245" t="n">
        <v>34</v>
      </c>
      <c r="B50" s="371" t="n"/>
      <c r="C50" s="277" t="inlineStr">
        <is>
          <t>24.3.01.01-0002</t>
        </is>
      </c>
      <c r="D50" s="276" t="inlineStr">
        <is>
          <t>Трубка полихлорвиниловая</t>
        </is>
      </c>
      <c r="E50" s="277" t="inlineStr">
        <is>
          <t>кг</t>
        </is>
      </c>
      <c r="F50" s="277" t="n">
        <v>0.0272</v>
      </c>
      <c r="G50" s="276" t="n">
        <v>35.66</v>
      </c>
      <c r="H50" s="269">
        <f>ROUND(F50*G50,2)</f>
        <v/>
      </c>
      <c r="I50" s="247" t="n"/>
      <c r="J50" s="254" t="n"/>
    </row>
    <row r="51">
      <c r="A51" s="245" t="n">
        <v>35</v>
      </c>
      <c r="B51" s="371" t="n"/>
      <c r="C51" s="277" t="inlineStr">
        <is>
          <t>01.3.01.07-0009</t>
        </is>
      </c>
      <c r="D51" s="276" t="inlineStr">
        <is>
          <t>Спирт этиловый ректификованный технический, сорт I</t>
        </is>
      </c>
      <c r="E51" s="277" t="inlineStr">
        <is>
          <t>кг</t>
        </is>
      </c>
      <c r="F51" s="277" t="n">
        <v>0.01972</v>
      </c>
      <c r="G51" s="276" t="n">
        <v>39.05</v>
      </c>
      <c r="H51" s="269">
        <f>ROUND(F51*G51,2)</f>
        <v/>
      </c>
      <c r="I51" s="247" t="n"/>
      <c r="J51" s="254" t="n"/>
    </row>
    <row r="52">
      <c r="A52" s="245" t="n">
        <v>36</v>
      </c>
      <c r="B52" s="371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1" t="n"/>
      <c r="C53" s="277" t="inlineStr">
        <is>
          <t>01.3.05.17-0002</t>
        </is>
      </c>
      <c r="D53" s="276" t="inlineStr">
        <is>
          <t>Канифоль сосновая</t>
        </is>
      </c>
      <c r="E53" s="277" t="inlineStr">
        <is>
          <t>кг</t>
        </is>
      </c>
      <c r="F53" s="277" t="n">
        <v>0.01292</v>
      </c>
      <c r="G53" s="276" t="n">
        <v>27.86</v>
      </c>
      <c r="H53" s="269">
        <f>ROUND(F53*G53,2)</f>
        <v/>
      </c>
      <c r="I53" s="247" t="n"/>
      <c r="J53" s="254" t="n"/>
    </row>
    <row r="54">
      <c r="A54" s="245" t="n">
        <v>38</v>
      </c>
      <c r="B54" s="371" t="n"/>
      <c r="C54" s="277" t="inlineStr">
        <is>
          <t>01.3.05.11-0001</t>
        </is>
      </c>
      <c r="D54" s="276" t="inlineStr">
        <is>
          <t>Дихлорэтан технический, сорт I</t>
        </is>
      </c>
      <c r="E54" s="277" t="inlineStr">
        <is>
          <t>т</t>
        </is>
      </c>
      <c r="F54" s="277" t="n">
        <v>1.36e-05</v>
      </c>
      <c r="G54" s="276" t="n">
        <v>5147.06</v>
      </c>
      <c r="H54" s="269">
        <f>ROUND(F54*G54,2)</f>
        <v/>
      </c>
      <c r="I54" s="247" t="n"/>
      <c r="J54" s="254" t="n"/>
    </row>
    <row r="56">
      <c r="B56" s="326" t="inlineStr">
        <is>
          <t>Составил ______________________     А.Р. Маркова</t>
        </is>
      </c>
    </row>
    <row r="57">
      <c r="B57" s="211" t="inlineStr">
        <is>
          <t xml:space="preserve">                         (подпись, инициалы, фамилия)</t>
        </is>
      </c>
    </row>
    <row r="59">
      <c r="B59" s="326" t="inlineStr">
        <is>
          <t>Проверил ______________________        А.В. Костянецкая</t>
        </is>
      </c>
    </row>
    <row r="60">
      <c r="B60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5" t="inlineStr">
        <is>
          <t>Наименование разрабатываемого показателя УНЦ — ШПАС МТ Шкаф преобразователей аналоговых сигналов датчиков метеоусловий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454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3" t="n"/>
      <c r="E30" s="455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453" t="n"/>
      <c r="E31" s="455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3" t="n"/>
      <c r="E32" s="455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60" zoomScale="85" workbookViewId="0">
      <selection activeCell="C74" sqref="C74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ШПАС МТ Шкаф преобразователей аналоговых сигналов датчиков метеоусловий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4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6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2" t="n">
        <v>5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0" t="n"/>
      <c r="B17" s="366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2.5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2.5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22.768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2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outlineLevel="1" ht="25.5" customFormat="1" customHeight="1" s="322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22.768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2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6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0" t="n">
        <v>8</v>
      </c>
      <c r="B29" s="380" t="inlineStr">
        <is>
          <t>БЦ.35.14</t>
        </is>
      </c>
      <c r="C29" s="308" t="inlineStr">
        <is>
          <t>ШПАС МТ Шкаф преобразователей аналоговых сигналов датчиков метеоусловий</t>
        </is>
      </c>
      <c r="D29" s="380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650000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2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2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2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6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6" t="n">
        <v>37014.51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2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0.51</v>
      </c>
      <c r="F37" s="276" t="n">
        <v>37014.51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2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322">
      <c r="A39" s="380" t="n"/>
      <c r="B39" s="277" t="inlineStr">
        <is>
          <t>21.1.08.03-0579</t>
        </is>
      </c>
      <c r="C39" s="276" t="inlineStr">
        <is>
          <t>Кабель контрольный КВВГЭнг(А)-LS 5x2,5</t>
        </is>
      </c>
      <c r="D39" s="277" t="inlineStr">
        <is>
          <t>1000 м</t>
        </is>
      </c>
      <c r="E39" s="476" t="n">
        <v>0.051</v>
      </c>
      <c r="F39" s="276" t="n">
        <v>38348.24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ht="14.25" customFormat="1" customHeight="1" s="322">
      <c r="A40" s="380" t="n"/>
      <c r="B40" s="204" t="n"/>
      <c r="C40" s="310" t="inlineStr">
        <is>
          <t>Итого основные материалы</t>
        </is>
      </c>
      <c r="D40" s="382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2">
      <c r="A41" s="380" t="n">
        <v>10</v>
      </c>
      <c r="B41" s="274" t="inlineStr">
        <is>
          <t>21.1.01.01-0001</t>
        </is>
      </c>
      <c r="C41" s="275" t="inlineStr">
        <is>
          <t>Кабель волоконно-оптический самонесущий биэлектрический ДСт-49-6z-6/32</t>
        </is>
      </c>
      <c r="D41" s="274" t="inlineStr">
        <is>
          <t>1000 м</t>
        </is>
      </c>
      <c r="E41" s="473" t="n">
        <v>0.1</v>
      </c>
      <c r="F41" s="275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outlineLevel="1" ht="43.15" customFormat="1" customHeight="1" s="322">
      <c r="A42" s="380" t="n">
        <v>11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102</v>
      </c>
      <c r="F42" s="275" t="n">
        <v>3.43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2">
      <c r="A43" s="380" t="n">
        <v>12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outlineLevel="1" ht="25.5" customFormat="1" customHeight="1" s="322">
      <c r="A44" s="380" t="n">
        <v>13</v>
      </c>
      <c r="B44" s="274" t="inlineStr">
        <is>
          <t>10.3.02.03-0011</t>
        </is>
      </c>
      <c r="C44" s="275" t="inlineStr">
        <is>
          <t>Припои оловянно-свинцовые бессурьмянистые, марка ПОС30</t>
        </is>
      </c>
      <c r="D44" s="274" t="inlineStr">
        <is>
          <t>т</t>
        </is>
      </c>
      <c r="E44" s="473" t="n">
        <v>0.003626</v>
      </c>
      <c r="F44" s="275" t="n">
        <v>68030.89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2">
      <c r="A45" s="380" t="n">
        <v>14</v>
      </c>
      <c r="B45" s="274" t="inlineStr">
        <is>
          <t>14.4.03.03-0002</t>
        </is>
      </c>
      <c r="C45" s="275" t="inlineStr">
        <is>
          <t>Лак битумный БТ-123</t>
        </is>
      </c>
      <c r="D45" s="274" t="inlineStr">
        <is>
          <t>т</t>
        </is>
      </c>
      <c r="E45" s="473" t="n">
        <v>0.007296</v>
      </c>
      <c r="F45" s="275" t="n">
        <v>7833.06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2">
      <c r="A46" s="380" t="n">
        <v>15</v>
      </c>
      <c r="B46" s="274" t="inlineStr">
        <is>
          <t>20.1.02.06-0001</t>
        </is>
      </c>
      <c r="C46" s="275" t="inlineStr">
        <is>
          <t>Жир паяльный</t>
        </is>
      </c>
      <c r="D46" s="274" t="inlineStr">
        <is>
          <t>кг</t>
        </is>
      </c>
      <c r="E46" s="473" t="n">
        <v>0.32</v>
      </c>
      <c r="F46" s="275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2">
      <c r="A47" s="380" t="n">
        <v>16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24.814828</v>
      </c>
      <c r="F47" s="275" t="n">
        <v>1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2">
      <c r="A48" s="380" t="n">
        <v>17</v>
      </c>
      <c r="B48" s="274" t="inlineStr">
        <is>
          <t>25.2.01.01-0017</t>
        </is>
      </c>
      <c r="C48" s="275" t="inlineStr">
        <is>
          <t>Бирки маркировочные пластмассовые</t>
        </is>
      </c>
      <c r="D48" s="274" t="inlineStr">
        <is>
          <t>100 шт</t>
        </is>
      </c>
      <c r="E48" s="473" t="n">
        <v>0.68</v>
      </c>
      <c r="F48" s="275" t="n">
        <v>30.74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2">
      <c r="A49" s="380" t="n">
        <v>18</v>
      </c>
      <c r="B49" s="274" t="inlineStr">
        <is>
          <t>01.7.06.07-0002</t>
        </is>
      </c>
      <c r="C49" s="275" t="inlineStr">
        <is>
          <t>Лента монтажная, тип ЛМ-5</t>
        </is>
      </c>
      <c r="D49" s="274" t="inlineStr">
        <is>
          <t>10 м</t>
        </is>
      </c>
      <c r="E49" s="473" t="n">
        <v>2.8585</v>
      </c>
      <c r="F49" s="275" t="n">
        <v>6.9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2">
      <c r="A50" s="380" t="n">
        <v>19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0.48</v>
      </c>
      <c r="F50" s="275" t="n">
        <v>30.27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2">
      <c r="A51" s="380" t="n">
        <v>20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2">
      <c r="A52" s="380" t="n">
        <v>21</v>
      </c>
      <c r="B52" s="274" t="inlineStr">
        <is>
          <t>01.7.15.14-0165</t>
        </is>
      </c>
      <c r="C52" s="275" t="inlineStr">
        <is>
          <t>Шурупы с полукруглой головкой 4x40 мм</t>
        </is>
      </c>
      <c r="D52" s="274" t="inlineStr">
        <is>
          <t>т</t>
        </is>
      </c>
      <c r="E52" s="473" t="n">
        <v>0.001111</v>
      </c>
      <c r="F52" s="275" t="n">
        <v>12457.25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2">
      <c r="A53" s="380" t="n">
        <v>22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2">
      <c r="A54" s="380" t="n">
        <v>23</v>
      </c>
      <c r="B54" s="274" t="inlineStr">
        <is>
          <t>10.3.02.03-0013</t>
        </is>
      </c>
      <c r="C54" s="275" t="inlineStr">
        <is>
          <t>Припои оловянно-свинцовые бессурьмянистые, марка ПОС61</t>
        </is>
      </c>
      <c r="D54" s="274" t="inlineStr">
        <is>
          <t>т</t>
        </is>
      </c>
      <c r="E54" s="473" t="n">
        <v>5.44e-05</v>
      </c>
      <c r="F54" s="275" t="n">
        <v>114338.24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2">
      <c r="A55" s="380" t="n">
        <v>24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3" t="n">
        <v>0.3</v>
      </c>
      <c r="F55" s="275" t="n">
        <v>10.57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2">
      <c r="A56" s="380" t="n">
        <v>25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outlineLevel="1" ht="14.25" customFormat="1" customHeight="1" s="322">
      <c r="A57" s="380" t="n">
        <v>26</v>
      </c>
      <c r="B57" s="274" t="inlineStr">
        <is>
          <t>14.4.02.09-0001</t>
        </is>
      </c>
      <c r="C57" s="275" t="inlineStr">
        <is>
          <t>Краска</t>
        </is>
      </c>
      <c r="D57" s="274" t="inlineStr">
        <is>
          <t>кг</t>
        </is>
      </c>
      <c r="E57" s="473" t="n">
        <v>0.07000000000000001</v>
      </c>
      <c r="F57" s="275" t="n">
        <v>28.57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outlineLevel="1" ht="30" customFormat="1" customHeight="1" s="322">
      <c r="A58" s="380" t="n">
        <v>27</v>
      </c>
      <c r="B58" s="274" t="inlineStr">
        <is>
          <t>01.7.07.20-0002</t>
        </is>
      </c>
      <c r="C58" s="275" t="inlineStr">
        <is>
          <t>Тальк молотый, сорт I</t>
        </is>
      </c>
      <c r="D58" s="274" t="inlineStr">
        <is>
          <t>т</t>
        </is>
      </c>
      <c r="E58" s="473" t="n">
        <v>0.00105</v>
      </c>
      <c r="F58" s="275" t="n">
        <v>1819.05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2">
      <c r="A59" s="380" t="n">
        <v>28</v>
      </c>
      <c r="B59" s="274" t="inlineStr">
        <is>
          <t>01.3.01.05-0009</t>
        </is>
      </c>
      <c r="C59" s="275" t="inlineStr">
        <is>
          <t>Парафин нефтяной твердый Т-1</t>
        </is>
      </c>
      <c r="D59" s="274" t="inlineStr">
        <is>
          <t>т</t>
        </is>
      </c>
      <c r="E59" s="473" t="n">
        <v>0.00016</v>
      </c>
      <c r="F59" s="275" t="n">
        <v>8000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2">
      <c r="A60" s="380" t="n">
        <v>29</v>
      </c>
      <c r="B60" s="274" t="inlineStr">
        <is>
          <t>24.3.01.01-0002</t>
        </is>
      </c>
      <c r="C60" s="275" t="inlineStr">
        <is>
          <t>Трубка полихлорвиниловая</t>
        </is>
      </c>
      <c r="D60" s="274" t="inlineStr">
        <is>
          <t>кг</t>
        </is>
      </c>
      <c r="E60" s="473" t="n">
        <v>0.0272</v>
      </c>
      <c r="F60" s="275" t="n">
        <v>35.66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outlineLevel="1" ht="25.5" customFormat="1" customHeight="1" s="322">
      <c r="A61" s="380" t="n">
        <v>30</v>
      </c>
      <c r="B61" s="274" t="inlineStr">
        <is>
          <t>01.3.01.07-0009</t>
        </is>
      </c>
      <c r="C61" s="275" t="inlineStr">
        <is>
          <t>Спирт этиловый ректификованный технический, сорт I</t>
        </is>
      </c>
      <c r="D61" s="274" t="inlineStr">
        <is>
          <t>кг</t>
        </is>
      </c>
      <c r="E61" s="473" t="n">
        <v>0.01972</v>
      </c>
      <c r="F61" s="275" t="n">
        <v>39.05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2">
      <c r="A62" s="380" t="n">
        <v>31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2">
      <c r="A63" s="380" t="n">
        <v>32</v>
      </c>
      <c r="B63" s="274" t="inlineStr">
        <is>
          <t>01.3.05.17-0002</t>
        </is>
      </c>
      <c r="C63" s="275" t="inlineStr">
        <is>
          <t>Канифоль сосновая</t>
        </is>
      </c>
      <c r="D63" s="274" t="inlineStr">
        <is>
          <t>кг</t>
        </is>
      </c>
      <c r="E63" s="473" t="n">
        <v>0.01292</v>
      </c>
      <c r="F63" s="275" t="n">
        <v>27.86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outlineLevel="1" ht="14.25" customFormat="1" customHeight="1" s="322">
      <c r="A64" s="380" t="n">
        <v>33</v>
      </c>
      <c r="B64" s="274" t="inlineStr">
        <is>
          <t>01.3.05.11-0001</t>
        </is>
      </c>
      <c r="C64" s="275" t="inlineStr">
        <is>
          <t>Дихлорэтан технический, сорт I</t>
        </is>
      </c>
      <c r="D64" s="274" t="inlineStr">
        <is>
          <t>т</t>
        </is>
      </c>
      <c r="E64" s="478" t="n">
        <v>1.36e-05</v>
      </c>
      <c r="F64" s="275" t="n">
        <v>5147.06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ht="14.25" customFormat="1" customHeight="1" s="322">
      <c r="A65" s="380" t="n"/>
      <c r="B65" s="380" t="n"/>
      <c r="C65" s="308" t="inlineStr">
        <is>
          <t>Итого прочие материалы</t>
        </is>
      </c>
      <c r="D65" s="380" t="n"/>
      <c r="E65" s="472" t="n"/>
      <c r="F65" s="390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2">
      <c r="A66" s="380" t="n"/>
      <c r="B66" s="380" t="n"/>
      <c r="C66" s="309" t="inlineStr">
        <is>
          <t>Итого по разделу «Материалы»</t>
        </is>
      </c>
      <c r="D66" s="380" t="n"/>
      <c r="E66" s="389" t="n"/>
      <c r="F66" s="390" t="n"/>
      <c r="G66" s="196">
        <f>G40+G65</f>
        <v/>
      </c>
      <c r="H66" s="391">
        <f>G66/$G$66</f>
        <v/>
      </c>
      <c r="I66" s="196" t="n"/>
      <c r="J66" s="196">
        <f>J40+J65</f>
        <v/>
      </c>
    </row>
    <row r="67" ht="14.25" customFormat="1" customHeight="1" s="322">
      <c r="A67" s="380" t="n"/>
      <c r="B67" s="380" t="n"/>
      <c r="C67" s="308" t="inlineStr">
        <is>
          <t>ИТОГО ПО РМ</t>
        </is>
      </c>
      <c r="D67" s="380" t="n"/>
      <c r="E67" s="389" t="n"/>
      <c r="F67" s="390" t="n"/>
      <c r="G67" s="196">
        <f>G14+G26+G66</f>
        <v/>
      </c>
      <c r="H67" s="391" t="n"/>
      <c r="I67" s="196" t="n"/>
      <c r="J67" s="196">
        <f>J14+J26+J66</f>
        <v/>
      </c>
    </row>
    <row r="68" ht="14.25" customFormat="1" customHeight="1" s="322">
      <c r="A68" s="380" t="n"/>
      <c r="B68" s="380" t="n"/>
      <c r="C68" s="308" t="inlineStr">
        <is>
          <t>Накладные расходы</t>
        </is>
      </c>
      <c r="D68" s="298">
        <f>ROUND(G68/(G$16+$G$14),2)</f>
        <v/>
      </c>
      <c r="E68" s="389" t="n"/>
      <c r="F68" s="390" t="n"/>
      <c r="G68" s="196" t="n">
        <v>1260.09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Сметная прибыль</t>
        </is>
      </c>
      <c r="D69" s="298">
        <f>ROUND(G69/(G$14+G$16),2)</f>
        <v/>
      </c>
      <c r="E69" s="389" t="n"/>
      <c r="F69" s="390" t="n"/>
      <c r="G69" s="196" t="n">
        <v>661.71</v>
      </c>
      <c r="H69" s="391" t="n"/>
      <c r="I69" s="196" t="n"/>
      <c r="J69" s="196">
        <f>ROUND(D69*(J14+J16),2)</f>
        <v/>
      </c>
    </row>
    <row r="70" ht="14.25" customFormat="1" customHeight="1" s="322">
      <c r="A70" s="380" t="n"/>
      <c r="B70" s="380" t="n"/>
      <c r="C70" s="308" t="inlineStr">
        <is>
          <t>Итого СМР (с НР и СП)</t>
        </is>
      </c>
      <c r="D70" s="380" t="n"/>
      <c r="E70" s="389" t="n"/>
      <c r="F70" s="390" t="n"/>
      <c r="G70" s="196">
        <f>G14+G26+G66+G68+G69</f>
        <v/>
      </c>
      <c r="H70" s="391" t="n"/>
      <c r="I70" s="196" t="n"/>
      <c r="J70" s="196">
        <f>J14+J26+J66+J68+J69</f>
        <v/>
      </c>
    </row>
    <row r="71" ht="14.25" customFormat="1" customHeight="1" s="322">
      <c r="A71" s="380" t="n"/>
      <c r="B71" s="380" t="n"/>
      <c r="C71" s="308" t="inlineStr">
        <is>
          <t>ВСЕГО СМР + ОБОРУДОВАНИЕ</t>
        </is>
      </c>
      <c r="D71" s="380" t="n"/>
      <c r="E71" s="389" t="n"/>
      <c r="F71" s="390" t="n"/>
      <c r="G71" s="196">
        <f>G70+G32</f>
        <v/>
      </c>
      <c r="H71" s="391" t="n"/>
      <c r="I71" s="196" t="n"/>
      <c r="J71" s="196">
        <f>J70+J32</f>
        <v/>
      </c>
    </row>
    <row r="72" ht="34.5" customFormat="1" customHeight="1" s="322">
      <c r="A72" s="380" t="n"/>
      <c r="B72" s="380" t="n"/>
      <c r="C72" s="308" t="inlineStr">
        <is>
          <t>ИТОГО ПОКАЗАТЕЛЬ НА ЕД. ИЗМ.</t>
        </is>
      </c>
      <c r="D72" s="380" t="inlineStr">
        <is>
          <t>1 ед.</t>
        </is>
      </c>
      <c r="E72" s="479" t="n">
        <v>1</v>
      </c>
      <c r="F72" s="390" t="n"/>
      <c r="G72" s="196">
        <f>G71/E72</f>
        <v/>
      </c>
      <c r="H72" s="391" t="n"/>
      <c r="I72" s="196" t="n"/>
      <c r="J72" s="196">
        <f>J71/E72</f>
        <v/>
      </c>
    </row>
    <row r="74" ht="14.25" customFormat="1" customHeight="1" s="322">
      <c r="A74" s="323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1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2">
      <c r="A76" s="323" t="n"/>
      <c r="B76" s="296" t="n"/>
      <c r="C76" s="299" t="n"/>
      <c r="D76" s="299" t="n"/>
      <c r="E76" s="299" t="n"/>
      <c r="F76" s="299" t="n"/>
    </row>
    <row r="77" ht="14.25" customFormat="1" customHeight="1" s="322">
      <c r="A77" s="323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2">
      <c r="A78" s="321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ШПАС МТ Шкаф преобразователей аналоговых сигналов датчиков метеоусловий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4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0" t="n"/>
      <c r="B10" s="366" t="n"/>
      <c r="C10" s="388" t="inlineStr">
        <is>
          <t>ИТОГО ИНЖЕНЕРНОЕ ОБОРУДОВАНИЕ</t>
        </is>
      </c>
      <c r="D10" s="366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4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4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Д3-34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18" sqref="D18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2025-01-24T11:55:51Z</dcterms:modified>
  <cp:lastModifiedBy>Nikolay Ivanov</cp:lastModifiedBy>
  <cp:lastPrinted>2023-11-26T07:33:12Z</cp:lastPrinted>
</cp:coreProperties>
</file>