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H32"/>
  <sheetViews>
    <sheetView view="pageBreakPreview" zoomScaleNormal="85" zoomScaleSheetLayoutView="100" workbookViewId="0">
      <selection activeCell="B8" sqref="B8:D8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41.28515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 720 мм____коэф. 0,575_220 кВ</t>
        </is>
      </c>
      <c r="F7" s="111" t="n"/>
      <c r="H7" s="6" t="n"/>
    </row>
    <row r="8" ht="31.5" customHeight="1" s="84">
      <c r="B8" s="111" t="inlineStr">
        <is>
          <t>Сопоставимый уровень цен: 4 кв. 2021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31.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220кВ Усть-Кут - Ковыкта №1. 2 этап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Иркутская область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IIВ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4 кв. 2021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B8" sqref="B8:D8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 720 мм____коэф. 0,575_220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2021г.,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15.75" customHeight="1" s="84">
      <c r="B12" s="104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56" t="n">
        <v>11624.8862916</v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4 кв. 2021г: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J13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 720 мм____коэф. 0,575_220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1609.56091</v>
      </c>
      <c r="G11" s="26" t="n"/>
      <c r="H11" s="26">
        <f>SUM(H12:H28)</f>
        <v/>
      </c>
    </row>
    <row r="12" ht="15.75" customFormat="1" customHeight="1" s="86">
      <c r="A12" s="126" t="n">
        <v>1</v>
      </c>
      <c r="B12" s="126" t="n"/>
      <c r="C12" s="127" t="inlineStr">
        <is>
          <t>1-100-38</t>
        </is>
      </c>
      <c r="D12" s="127" t="inlineStr">
        <is>
          <t>Затраты труда рабочих (ср 3,8)</t>
        </is>
      </c>
      <c r="E12" s="126" t="inlineStr">
        <is>
          <t>чел.-ч</t>
        </is>
      </c>
      <c r="F12" s="126" t="n">
        <v>343.989</v>
      </c>
      <c r="G12" s="132" t="n">
        <v>9.4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1-100-20</t>
        </is>
      </c>
      <c r="D13" s="127" t="inlineStr">
        <is>
          <t>Затраты труда рабочих (ср 2)</t>
        </is>
      </c>
      <c r="E13" s="126" t="inlineStr">
        <is>
          <t>чел.-ч</t>
        </is>
      </c>
      <c r="F13" s="126" t="n">
        <v>348.74302</v>
      </c>
      <c r="G13" s="132" t="n">
        <v>7.8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161.80104</v>
      </c>
      <c r="G14" s="132" t="n">
        <v>11.09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1-100-30</t>
        </is>
      </c>
      <c r="D15" s="127" t="inlineStr">
        <is>
          <t>Затраты труда рабочих (ср 3)</t>
        </is>
      </c>
      <c r="E15" s="126" t="inlineStr">
        <is>
          <t>чел.-ч</t>
        </is>
      </c>
      <c r="F15" s="126" t="n">
        <v>156.71346</v>
      </c>
      <c r="G15" s="132" t="n">
        <v>8.529999999999999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1-100-15</t>
        </is>
      </c>
      <c r="D16" s="127" t="inlineStr">
        <is>
          <t>Затраты труда рабочих (ср 1,5)</t>
        </is>
      </c>
      <c r="E16" s="126" t="inlineStr">
        <is>
          <t>чел.-ч</t>
        </is>
      </c>
      <c r="F16" s="126" t="n">
        <v>168.9465</v>
      </c>
      <c r="G16" s="132" t="n">
        <v>7.5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1-100-53</t>
        </is>
      </c>
      <c r="D17" s="127" t="inlineStr">
        <is>
          <t>Затраты труда рабочих (ср 5,3)</t>
        </is>
      </c>
      <c r="E17" s="126" t="inlineStr">
        <is>
          <t>чел.-ч</t>
        </is>
      </c>
      <c r="F17" s="126" t="n">
        <v>105.52101</v>
      </c>
      <c r="G17" s="132" t="n">
        <v>11.64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1-100-36</t>
        </is>
      </c>
      <c r="D18" s="127" t="inlineStr">
        <is>
          <t>Затраты труда рабочих (ср 3,6)</t>
        </is>
      </c>
      <c r="E18" s="126" t="inlineStr">
        <is>
          <t>чел.-ч</t>
        </is>
      </c>
      <c r="F18" s="126" t="n">
        <v>63.6455</v>
      </c>
      <c r="G18" s="132" t="n">
        <v>9.18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1-100-49</t>
        </is>
      </c>
      <c r="D19" s="127" t="inlineStr">
        <is>
          <t>Затраты труда рабочих (ср 4,9)</t>
        </is>
      </c>
      <c r="E19" s="126" t="inlineStr">
        <is>
          <t>чел.-ч</t>
        </is>
      </c>
      <c r="F19" s="126" t="n">
        <v>50.439</v>
      </c>
      <c r="G19" s="132" t="n">
        <v>10.94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1-100-40</t>
        </is>
      </c>
      <c r="D20" s="127" t="inlineStr">
        <is>
          <t>Затраты труда рабочих (ср 4)</t>
        </is>
      </c>
      <c r="E20" s="126" t="inlineStr">
        <is>
          <t>чел.-ч</t>
        </is>
      </c>
      <c r="F20" s="126" t="n">
        <v>48.62589</v>
      </c>
      <c r="G20" s="132" t="n">
        <v>9.619999999999999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50.968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1-100-46</t>
        </is>
      </c>
      <c r="D22" s="127" t="inlineStr">
        <is>
          <t>Затраты труда рабочих (ср 4,6)</t>
        </is>
      </c>
      <c r="E22" s="126" t="inlineStr">
        <is>
          <t>чел.-ч</t>
        </is>
      </c>
      <c r="F22" s="126" t="n">
        <v>37.996</v>
      </c>
      <c r="G22" s="132" t="n">
        <v>10.5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1-100-47</t>
        </is>
      </c>
      <c r="D23" s="127" t="inlineStr">
        <is>
          <t>Затраты труда рабочих (ср 4,7)</t>
        </is>
      </c>
      <c r="E23" s="126" t="inlineStr">
        <is>
          <t>чел.-ч</t>
        </is>
      </c>
      <c r="F23" s="126" t="n">
        <v>23.4715</v>
      </c>
      <c r="G23" s="132" t="n">
        <v>10.65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1-100-24</t>
        </is>
      </c>
      <c r="D24" s="127" t="inlineStr">
        <is>
          <t>Затраты труда рабочих (ср 2,4)</t>
        </is>
      </c>
      <c r="E24" s="126" t="inlineStr">
        <is>
          <t>чел.-ч</t>
        </is>
      </c>
      <c r="F24" s="126" t="n">
        <v>26.49496</v>
      </c>
      <c r="G24" s="132" t="n">
        <v>8.09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1-100-48</t>
        </is>
      </c>
      <c r="D25" s="127" t="inlineStr">
        <is>
          <t>Затраты труда рабочих (ср 4,8)</t>
        </is>
      </c>
      <c r="E25" s="126" t="inlineStr">
        <is>
          <t>чел.-ч</t>
        </is>
      </c>
      <c r="F25" s="126" t="n">
        <v>11.36881</v>
      </c>
      <c r="G25" s="132" t="n">
        <v>10.79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1-100-32</t>
        </is>
      </c>
      <c r="D26" s="127" t="inlineStr">
        <is>
          <t>Затраты труда рабочих (ср 3,2)</t>
        </is>
      </c>
      <c r="E26" s="126" t="inlineStr">
        <is>
          <t>чел.-ч</t>
        </is>
      </c>
      <c r="F26" s="126" t="n">
        <v>6.56938</v>
      </c>
      <c r="G26" s="132" t="n">
        <v>8.74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3.24</v>
      </c>
      <c r="G27" s="132" t="n">
        <v>8.02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1-100-43</t>
        </is>
      </c>
      <c r="D28" s="127" t="inlineStr">
        <is>
          <t>Затраты труда рабочих (ср 4,3)</t>
        </is>
      </c>
      <c r="E28" s="126" t="inlineStr">
        <is>
          <t>чел.-ч</t>
        </is>
      </c>
      <c r="F28" s="126" t="n">
        <v>1.02784</v>
      </c>
      <c r="G28" s="132" t="n">
        <v>10.06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778.55006</v>
      </c>
      <c r="G29" s="26" t="n"/>
      <c r="H29" s="26">
        <f>SUM(H30:H30)</f>
        <v/>
      </c>
    </row>
    <row r="30" ht="15.75" customFormat="1" customHeight="1" s="86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778.55006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SUM(H32:H89)</f>
        <v/>
      </c>
    </row>
    <row r="32" ht="31.5" customFormat="1" customHeight="1" s="86">
      <c r="A32" s="126" t="n">
        <v>19</v>
      </c>
      <c r="B32" s="126" t="n"/>
      <c r="C32" s="30" t="inlineStr">
        <is>
          <t>91.10.05-008</t>
        </is>
      </c>
      <c r="D32" s="127" t="inlineStr">
        <is>
          <t>Трубоукладчики, номинальная грузоподъемность 20 т</t>
        </is>
      </c>
      <c r="E32" s="126" t="inlineStr">
        <is>
          <t>маш.час</t>
        </is>
      </c>
      <c r="F32" s="126" t="n">
        <v>152.88455</v>
      </c>
      <c r="G32" s="132" t="n">
        <v>330.04</v>
      </c>
      <c r="H32" s="132">
        <f>ROUND(F32*G32,2)</f>
        <v/>
      </c>
    </row>
    <row r="33" ht="31.5" customFormat="1" customHeight="1" s="86">
      <c r="A33" s="126" t="n">
        <v>20</v>
      </c>
      <c r="B33" s="126" t="n"/>
      <c r="C33" s="30" t="inlineStr">
        <is>
          <t>91.10.05-009</t>
        </is>
      </c>
      <c r="D33" s="127" t="inlineStr">
        <is>
          <t>Трубоукладчики, номинальная грузоподъемность 30 т</t>
        </is>
      </c>
      <c r="E33" s="126" t="inlineStr">
        <is>
          <t>маш.час</t>
        </is>
      </c>
      <c r="F33" s="126" t="n">
        <v>25.27079</v>
      </c>
      <c r="G33" s="132" t="n">
        <v>482.12</v>
      </c>
      <c r="H33" s="132">
        <f>ROUND(F33*G33,2)</f>
        <v/>
      </c>
    </row>
    <row r="34" ht="31.5" customFormat="1" customHeight="1" s="86">
      <c r="A34" s="126" t="n">
        <v>21</v>
      </c>
      <c r="B34" s="126" t="n"/>
      <c r="C34" s="30" t="inlineStr">
        <is>
          <t>91.17.02-051</t>
        </is>
      </c>
      <c r="D34" s="127" t="inlineStr">
        <is>
          <t>Лаборатории для контроля сварных соединений высокопроходимые, передвижные</t>
        </is>
      </c>
      <c r="E34" s="126" t="inlineStr">
        <is>
          <t>маш.час</t>
        </is>
      </c>
      <c r="F34" s="126" t="n">
        <v>28.819</v>
      </c>
      <c r="G34" s="132" t="n">
        <v>330.91</v>
      </c>
      <c r="H34" s="132">
        <f>ROUND(F34*G34,2)</f>
        <v/>
      </c>
    </row>
    <row r="35" ht="31.5" customFormat="1" customHeight="1" s="86">
      <c r="A35" s="126" t="n">
        <v>22</v>
      </c>
      <c r="B35" s="126" t="n"/>
      <c r="C35" s="30" t="inlineStr">
        <is>
          <t>91.10.01-003</t>
        </is>
      </c>
      <c r="D35" s="127" t="inlineStr">
        <is>
          <t>Агрегаты наполнительно-опрессовочные до 500 м3/ч</t>
        </is>
      </c>
      <c r="E35" s="126" t="inlineStr">
        <is>
          <t>маш.час</t>
        </is>
      </c>
      <c r="F35" s="126" t="n">
        <v>21.976</v>
      </c>
      <c r="G35" s="132" t="n">
        <v>422.53</v>
      </c>
      <c r="H35" s="132">
        <f>ROUND(F35*G35,2)</f>
        <v/>
      </c>
    </row>
    <row r="36" ht="31.5" customFormat="1" customHeight="1" s="86">
      <c r="A36" s="126" t="n">
        <v>23</v>
      </c>
      <c r="B36" s="126" t="n"/>
      <c r="C36" s="30" t="inlineStr">
        <is>
          <t>91.16.01-004</t>
        </is>
      </c>
      <c r="D36" s="127" t="inlineStr">
        <is>
          <t>Электростанции передвижные, мощность 60 кВт</t>
        </is>
      </c>
      <c r="E36" s="126" t="inlineStr">
        <is>
          <t>маш.час</t>
        </is>
      </c>
      <c r="F36" s="126" t="n">
        <v>49.50934</v>
      </c>
      <c r="G36" s="132" t="n">
        <v>116.79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91.10.01-001</t>
        </is>
      </c>
      <c r="D37" s="127" t="inlineStr">
        <is>
          <t>Агрегаты наполнительно-опрессовочные до 70 м3/ч</t>
        </is>
      </c>
      <c r="E37" s="126" t="inlineStr">
        <is>
          <t>маш.час</t>
        </is>
      </c>
      <c r="F37" s="126" t="n">
        <v>40.227</v>
      </c>
      <c r="G37" s="132" t="n">
        <v>129.8</v>
      </c>
      <c r="H37" s="132">
        <f>ROUND(F37*G37,2)</f>
        <v/>
      </c>
    </row>
    <row r="38" ht="31.5" customFormat="1" customHeight="1" s="86">
      <c r="A38" s="126" t="n">
        <v>25</v>
      </c>
      <c r="B38" s="126" t="n"/>
      <c r="C38" s="30" t="inlineStr">
        <is>
          <t>91.05.05-015</t>
        </is>
      </c>
      <c r="D38" s="127" t="inlineStr">
        <is>
          <t>Краны на автомобильном ходу, грузоподъемность 16 т</t>
        </is>
      </c>
      <c r="E38" s="126" t="inlineStr">
        <is>
          <t>маш.час</t>
        </is>
      </c>
      <c r="F38" s="126" t="n">
        <v>38.60303</v>
      </c>
      <c r="G38" s="132" t="n">
        <v>115.4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91.16.01-005</t>
        </is>
      </c>
      <c r="D39" s="127" t="inlineStr">
        <is>
          <t>Электростанции передвижные, мощность 75 кВт</t>
        </is>
      </c>
      <c r="E39" s="126" t="inlineStr">
        <is>
          <t>маш.час</t>
        </is>
      </c>
      <c r="F39" s="126" t="n">
        <v>33.07906</v>
      </c>
      <c r="G39" s="132" t="n">
        <v>133.8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91.15.02-023</t>
        </is>
      </c>
      <c r="D40" s="127" t="inlineStr">
        <is>
          <t>Тракторы на гусеничном ходу, мощность 59 кВт (80 л.с.)</t>
        </is>
      </c>
      <c r="E40" s="126" t="inlineStr">
        <is>
          <t>маш.час</t>
        </is>
      </c>
      <c r="F40" s="126" t="n">
        <v>55.80628</v>
      </c>
      <c r="G40" s="132" t="n">
        <v>77.2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91.16.01-006</t>
        </is>
      </c>
      <c r="D41" s="127" t="inlineStr">
        <is>
          <t>Электростанции передвижные, мощность 100 кВт</t>
        </is>
      </c>
      <c r="E41" s="126" t="inlineStr">
        <is>
          <t>маш.час</t>
        </is>
      </c>
      <c r="F41" s="126" t="n">
        <v>24.56</v>
      </c>
      <c r="G41" s="132" t="n">
        <v>166.18</v>
      </c>
      <c r="H41" s="132">
        <f>ROUND(F41*G41,2)</f>
        <v/>
      </c>
    </row>
    <row r="42" ht="15.75" customFormat="1" customHeight="1" s="86">
      <c r="A42" s="126" t="n">
        <v>29</v>
      </c>
      <c r="B42" s="126" t="n"/>
      <c r="C42" s="30" t="inlineStr">
        <is>
          <t>91.01.01-036</t>
        </is>
      </c>
      <c r="D42" s="127" t="inlineStr">
        <is>
          <t>Бульдозеры, мощность 96 кВт (130 л.с.)</t>
        </is>
      </c>
      <c r="E42" s="126" t="inlineStr">
        <is>
          <t>маш.час</t>
        </is>
      </c>
      <c r="F42" s="126" t="n">
        <v>37.72</v>
      </c>
      <c r="G42" s="132" t="n">
        <v>94.05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91.17.01-004</t>
        </is>
      </c>
      <c r="D43" s="127" t="inlineStr">
        <is>
          <t>Выпрямители сварочные, номинальный сварочный ток 60-500 А</t>
        </is>
      </c>
      <c r="E43" s="126" t="inlineStr">
        <is>
          <t>маш.час</t>
        </is>
      </c>
      <c r="F43" s="126" t="n">
        <v>205.21105</v>
      </c>
      <c r="G43" s="132" t="n">
        <v>15.13</v>
      </c>
      <c r="H43" s="132">
        <f>ROUND(F43*G43,2)</f>
        <v/>
      </c>
    </row>
    <row r="44" ht="31.5" customFormat="1" customHeight="1" s="86">
      <c r="A44" s="126" t="n">
        <v>31</v>
      </c>
      <c r="B44" s="126" t="n"/>
      <c r="C44" s="30" t="inlineStr">
        <is>
          <t>91.15.02-024</t>
        </is>
      </c>
      <c r="D44" s="127" t="inlineStr">
        <is>
          <t>Тракторы на гусеничном ходу, мощность 79 кВт (108 л.с.)</t>
        </is>
      </c>
      <c r="E44" s="126" t="inlineStr">
        <is>
          <t>маш.час</t>
        </is>
      </c>
      <c r="F44" s="126" t="n">
        <v>37.34922</v>
      </c>
      <c r="G44" s="132" t="n">
        <v>83.09999999999999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91.01.05-085</t>
        </is>
      </c>
      <c r="D45" s="127" t="inlineStr">
        <is>
          <t>Экскаваторы одноковшовые дизельные на гусеничном ходу, емкость ковша 0,5 м3</t>
        </is>
      </c>
      <c r="E45" s="126" t="inlineStr">
        <is>
          <t>маш.час</t>
        </is>
      </c>
      <c r="F45" s="126" t="n">
        <v>27.629</v>
      </c>
      <c r="G45" s="132" t="n">
        <v>100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21.14258</v>
      </c>
      <c r="G46" s="132" t="n">
        <v>122.4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91.01.05-086</t>
        </is>
      </c>
      <c r="D47" s="127" t="inlineStr">
        <is>
          <t>Экскаваторы одноковшовые дизельные на гусеничном ходу, емкость ковша 0,65 м3</t>
        </is>
      </c>
      <c r="E47" s="126" t="inlineStr">
        <is>
          <t>маш.час</t>
        </is>
      </c>
      <c r="F47" s="126" t="n">
        <v>21.2163</v>
      </c>
      <c r="G47" s="132" t="n">
        <v>115.27</v>
      </c>
      <c r="H47" s="132">
        <f>ROUND(F47*G47,2)</f>
        <v/>
      </c>
    </row>
    <row r="48" ht="47.25" customFormat="1" customHeight="1" s="86">
      <c r="A48" s="126" t="n">
        <v>35</v>
      </c>
      <c r="B48" s="126" t="n"/>
      <c r="C48" s="30" t="inlineStr">
        <is>
          <t>91.18.01-007</t>
        </is>
      </c>
      <c r="D48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6" t="inlineStr">
        <is>
          <t>маш.час</t>
        </is>
      </c>
      <c r="F48" s="126" t="n">
        <v>26.18718</v>
      </c>
      <c r="G48" s="132" t="n">
        <v>90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91.19.12-061</t>
        </is>
      </c>
      <c r="D49" s="127" t="inlineStr">
        <is>
          <t>Установки для открытого водоотлива на базе трактора 700 м3/час</t>
        </is>
      </c>
      <c r="E49" s="126" t="inlineStr">
        <is>
          <t>маш.час</t>
        </is>
      </c>
      <c r="F49" s="126" t="n">
        <v>14.053</v>
      </c>
      <c r="G49" s="132" t="n">
        <v>162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91.17.04-033</t>
        </is>
      </c>
      <c r="D50" s="127" t="inlineStr">
        <is>
          <t>Агрегаты сварочные двухпостовые для ручной сварки на тракторе, мощность 79 кВт (108 л.с.)</t>
        </is>
      </c>
      <c r="E50" s="126" t="inlineStr">
        <is>
          <t>маш.час</t>
        </is>
      </c>
      <c r="F50" s="126" t="n">
        <v>16.58875</v>
      </c>
      <c r="G50" s="132" t="n">
        <v>133.97</v>
      </c>
      <c r="H50" s="132">
        <f>ROUND(F50*G50,2)</f>
        <v/>
      </c>
    </row>
    <row r="51" ht="31.5" customFormat="1" customHeight="1" s="86">
      <c r="A51" s="126" t="n">
        <v>38</v>
      </c>
      <c r="B51" s="126" t="n"/>
      <c r="C51" s="30" t="inlineStr">
        <is>
          <t>91.10.01-004</t>
        </is>
      </c>
      <c r="D51" s="127" t="inlineStr">
        <is>
          <t>Агрегаты опрессовочные с подачей при наполнении 25 м3/ч</t>
        </is>
      </c>
      <c r="E51" s="126" t="inlineStr">
        <is>
          <t>маш.час</t>
        </is>
      </c>
      <c r="F51" s="126" t="n">
        <v>22.04208</v>
      </c>
      <c r="G51" s="132" t="n">
        <v>97.59999999999999</v>
      </c>
      <c r="H51" s="132">
        <f>ROUND(F51*G51,2)</f>
        <v/>
      </c>
    </row>
    <row r="52" ht="31.5" customFormat="1" customHeight="1" s="86">
      <c r="A52" s="126" t="n">
        <v>39</v>
      </c>
      <c r="B52" s="126" t="n"/>
      <c r="C52" s="30" t="inlineStr">
        <is>
          <t>91.10.05-005</t>
        </is>
      </c>
      <c r="D52" s="127" t="inlineStr">
        <is>
          <t>Трубоукладчики для труб диаметром до 700 мм, грузоподъемность 12,5 т</t>
        </is>
      </c>
      <c r="E52" s="126" t="inlineStr">
        <is>
          <t>маш.час</t>
        </is>
      </c>
      <c r="F52" s="126" t="n">
        <v>12.61871</v>
      </c>
      <c r="G52" s="132" t="n">
        <v>152.5</v>
      </c>
      <c r="H52" s="132">
        <f>ROUND(F52*G52,2)</f>
        <v/>
      </c>
    </row>
    <row r="53" ht="31.5" customFormat="1" customHeight="1" s="86">
      <c r="A53" s="126" t="n">
        <v>40</v>
      </c>
      <c r="B53" s="126" t="n"/>
      <c r="C53" s="30" t="inlineStr">
        <is>
          <t>91.12.02-002</t>
        </is>
      </c>
      <c r="D53" s="127" t="inlineStr">
        <is>
          <t>Корчеватели-собиратели с трактором, мощность 79 кВт (108 л.с.)</t>
        </is>
      </c>
      <c r="E53" s="126" t="inlineStr">
        <is>
          <t>маш.час</t>
        </is>
      </c>
      <c r="F53" s="126" t="n">
        <v>17.27344</v>
      </c>
      <c r="G53" s="132" t="n">
        <v>88.91</v>
      </c>
      <c r="H53" s="132">
        <f>ROUND(F53*G53,2)</f>
        <v/>
      </c>
    </row>
    <row r="54" ht="15.75" customFormat="1" customHeight="1" s="86">
      <c r="A54" s="126" t="n">
        <v>41</v>
      </c>
      <c r="B54" s="126" t="n"/>
      <c r="C54" s="30" t="inlineStr">
        <is>
          <t>91.01.01-039</t>
        </is>
      </c>
      <c r="D54" s="127" t="inlineStr">
        <is>
          <t>Бульдозеры, мощность 132 кВт (180 л.с.)</t>
        </is>
      </c>
      <c r="E54" s="126" t="inlineStr">
        <is>
          <t>маш.час</t>
        </is>
      </c>
      <c r="F54" s="126" t="n">
        <v>7.798</v>
      </c>
      <c r="G54" s="132" t="n">
        <v>132.79</v>
      </c>
      <c r="H54" s="132">
        <f>ROUND(F54*G54,2)</f>
        <v/>
      </c>
    </row>
    <row r="55" ht="15.75" customFormat="1" customHeight="1" s="86">
      <c r="A55" s="126" t="n">
        <v>42</v>
      </c>
      <c r="B55" s="126" t="n"/>
      <c r="C55" s="30" t="inlineStr">
        <is>
          <t>91.14.06-012</t>
        </is>
      </c>
      <c r="D55" s="127" t="inlineStr">
        <is>
          <t>Трубоплетевозы на автомобильном ходу до 19 т</t>
        </is>
      </c>
      <c r="E55" s="126" t="inlineStr">
        <is>
          <t>маш.час</t>
        </is>
      </c>
      <c r="F55" s="126" t="n">
        <v>5.18896</v>
      </c>
      <c r="G55" s="132" t="n">
        <v>196.8</v>
      </c>
      <c r="H55" s="132">
        <f>ROUND(F55*G55,2)</f>
        <v/>
      </c>
    </row>
    <row r="56" ht="31.5" customFormat="1" customHeight="1" s="86">
      <c r="A56" s="126" t="n">
        <v>43</v>
      </c>
      <c r="B56" s="126" t="n"/>
      <c r="C56" s="30" t="inlineStr">
        <is>
          <t>91.18.01-014</t>
        </is>
      </c>
      <c r="D56" s="127" t="inlineStr">
        <is>
          <t>Компрессоры передвижные, давление 2,5 МПа, производительность 34 м3/мин</t>
        </is>
      </c>
      <c r="E56" s="126" t="inlineStr">
        <is>
          <t>маш.час</t>
        </is>
      </c>
      <c r="F56" s="126" t="n">
        <v>1.78688</v>
      </c>
      <c r="G56" s="132" t="n">
        <v>525.3099999999999</v>
      </c>
      <c r="H56" s="132">
        <f>ROUND(F56*G56,2)</f>
        <v/>
      </c>
    </row>
    <row r="57" ht="31.5" customFormat="1" customHeight="1" s="86">
      <c r="A57" s="126" t="n">
        <v>44</v>
      </c>
      <c r="B57" s="126" t="n"/>
      <c r="C57" s="30" t="inlineStr">
        <is>
          <t>91.10.04-024</t>
        </is>
      </c>
      <c r="D57" s="127" t="inlineStr">
        <is>
          <t>Машины изоляционные для труб диаметром 600-800 мм</t>
        </is>
      </c>
      <c r="E57" s="126" t="inlineStr">
        <is>
          <t>маш.час</t>
        </is>
      </c>
      <c r="F57" s="126" t="n">
        <v>3.99003</v>
      </c>
      <c r="G57" s="132" t="n">
        <v>198.44</v>
      </c>
      <c r="H57" s="132">
        <f>ROUND(F57*G57,2)</f>
        <v/>
      </c>
    </row>
    <row r="58" ht="15.75" customFormat="1" customHeight="1" s="86">
      <c r="A58" s="126" t="n">
        <v>45</v>
      </c>
      <c r="B58" s="126" t="n"/>
      <c r="C58" s="30" t="inlineStr">
        <is>
          <t>91.08.11-011</t>
        </is>
      </c>
      <c r="D58" s="127" t="inlineStr">
        <is>
          <t>Заливщики швов на базе автомобиля</t>
        </is>
      </c>
      <c r="E58" s="126" t="inlineStr">
        <is>
          <t>маш.час</t>
        </is>
      </c>
      <c r="F58" s="126" t="n">
        <v>4.22786</v>
      </c>
      <c r="G58" s="132" t="n">
        <v>175.25</v>
      </c>
      <c r="H58" s="132">
        <f>ROUND(F58*G58,2)</f>
        <v/>
      </c>
    </row>
    <row r="59" ht="15.75" customFormat="1" customHeight="1" s="86">
      <c r="A59" s="126" t="n">
        <v>46</v>
      </c>
      <c r="B59" s="126" t="n"/>
      <c r="C59" s="30" t="inlineStr">
        <is>
          <t>91.09.03-034</t>
        </is>
      </c>
      <c r="D59" s="127" t="inlineStr">
        <is>
          <t>Платформы узкой колеи</t>
        </is>
      </c>
      <c r="E59" s="126" t="inlineStr">
        <is>
          <t>маш.час</t>
        </is>
      </c>
      <c r="F59" s="126" t="n">
        <v>56.5062</v>
      </c>
      <c r="G59" s="132" t="n">
        <v>13</v>
      </c>
      <c r="H59" s="132">
        <f>ROUND(F59*G59,2)</f>
        <v/>
      </c>
    </row>
    <row r="60" ht="15.75" customFormat="1" customHeight="1" s="86">
      <c r="A60" s="126" t="n">
        <v>47</v>
      </c>
      <c r="B60" s="126" t="n"/>
      <c r="C60" s="30" t="inlineStr">
        <is>
          <t>91.08.04-022</t>
        </is>
      </c>
      <c r="D60" s="127" t="inlineStr">
        <is>
          <t>Котлы битумные передвижные 1000 л</t>
        </is>
      </c>
      <c r="E60" s="126" t="inlineStr">
        <is>
          <t>маш.час</t>
        </is>
      </c>
      <c r="F60" s="126" t="n">
        <v>14.58604</v>
      </c>
      <c r="G60" s="132" t="n">
        <v>50</v>
      </c>
      <c r="H60" s="132">
        <f>ROUND(F60*G60,2)</f>
        <v/>
      </c>
    </row>
    <row r="61" ht="31.5" customFormat="1" customHeight="1" s="86">
      <c r="A61" s="126" t="n">
        <v>48</v>
      </c>
      <c r="B61" s="126" t="n"/>
      <c r="C61" s="30" t="inlineStr">
        <is>
          <t>91.08.03-030</t>
        </is>
      </c>
      <c r="D61" s="127" t="inlineStr">
        <is>
          <t>Катки самоходные пневмоколесные статические, масса 30 т</t>
        </is>
      </c>
      <c r="E61" s="126" t="inlineStr">
        <is>
          <t>маш.час</t>
        </is>
      </c>
      <c r="F61" s="126" t="n">
        <v>1.8315</v>
      </c>
      <c r="G61" s="132" t="n">
        <v>364.07</v>
      </c>
      <c r="H61" s="132">
        <f>ROUND(F61*G61,2)</f>
        <v/>
      </c>
    </row>
    <row r="62" ht="15.75" customFormat="1" customHeight="1" s="86">
      <c r="A62" s="126" t="n">
        <v>49</v>
      </c>
      <c r="B62" s="126" t="n"/>
      <c r="C62" s="30" t="inlineStr">
        <is>
          <t>91.01.01-035</t>
        </is>
      </c>
      <c r="D62" s="127" t="inlineStr">
        <is>
          <t>Бульдозеры, мощность 79 кВт (108 л.с.)</t>
        </is>
      </c>
      <c r="E62" s="126" t="inlineStr">
        <is>
          <t>маш.час</t>
        </is>
      </c>
      <c r="F62" s="126" t="n">
        <v>7.83078</v>
      </c>
      <c r="G62" s="132" t="n">
        <v>79.06999999999999</v>
      </c>
      <c r="H62" s="132">
        <f>ROUND(F62*G62,2)</f>
        <v/>
      </c>
    </row>
    <row r="63" ht="31.5" customFormat="1" customHeight="1" s="86">
      <c r="A63" s="126" t="n">
        <v>50</v>
      </c>
      <c r="B63" s="126" t="n"/>
      <c r="C63" s="30" t="inlineStr">
        <is>
          <t>91.17.02-021</t>
        </is>
      </c>
      <c r="D63" s="127" t="inlineStr">
        <is>
          <t>Гамма-дефектоскопы с толщиной просвечиваемой стали до 80 мм</t>
        </is>
      </c>
      <c r="E63" s="126" t="inlineStr">
        <is>
          <t>маш.час</t>
        </is>
      </c>
      <c r="F63" s="126" t="n">
        <v>8.855</v>
      </c>
      <c r="G63" s="132" t="n">
        <v>61.72</v>
      </c>
      <c r="H63" s="132">
        <f>ROUND(F63*G63,2)</f>
        <v/>
      </c>
    </row>
    <row r="64" ht="31.5" customFormat="1" customHeight="1" s="86">
      <c r="A64" s="126" t="n">
        <v>51</v>
      </c>
      <c r="B64" s="126" t="n"/>
      <c r="C64" s="30" t="inlineStr">
        <is>
          <t>91.01.05-070</t>
        </is>
      </c>
      <c r="D64" s="127" t="inlineStr">
        <is>
          <t>Экскаваторы на гусеничном ходу импортного производства, емкость ковша 1,25 м3</t>
        </is>
      </c>
      <c r="E64" s="126" t="inlineStr">
        <is>
          <t>маш.час</t>
        </is>
      </c>
      <c r="F64" s="126" t="n">
        <v>2.08</v>
      </c>
      <c r="G64" s="132" t="n">
        <v>254.89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1.8871</v>
      </c>
      <c r="G65" s="132" t="n">
        <v>242.41</v>
      </c>
      <c r="H65" s="132">
        <f>ROUND(F65*G65,2)</f>
        <v/>
      </c>
    </row>
    <row r="66" ht="31.5" customFormat="1" customHeight="1" s="86">
      <c r="A66" s="126" t="n">
        <v>53</v>
      </c>
      <c r="B66" s="126" t="n"/>
      <c r="C66" s="30" t="inlineStr">
        <is>
          <t>91.15.02-013</t>
        </is>
      </c>
      <c r="D66" s="127" t="inlineStr">
        <is>
          <t>Тракторы на гусеничном ходу, мощность 128,7 кВт (175 л.с.)</t>
        </is>
      </c>
      <c r="E66" s="126" t="inlineStr">
        <is>
          <t>маш.час</t>
        </is>
      </c>
      <c r="F66" s="126" t="n">
        <v>2.415</v>
      </c>
      <c r="G66" s="132" t="n">
        <v>181.29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91.10.05-007</t>
        </is>
      </c>
      <c r="D67" s="127" t="inlineStr">
        <is>
          <t>Трубоукладчики, номинальная грузоподъемность 12,5 т</t>
        </is>
      </c>
      <c r="E67" s="126" t="inlineStr">
        <is>
          <t>маш.час</t>
        </is>
      </c>
      <c r="F67" s="126" t="n">
        <v>1.17304</v>
      </c>
      <c r="G67" s="132" t="n">
        <v>239.44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91.10.08-003</t>
        </is>
      </c>
      <c r="D68" s="127" t="inlineStr">
        <is>
          <t>Установки для сушки труб диаметром 800 мм</t>
        </is>
      </c>
      <c r="E68" s="126" t="inlineStr">
        <is>
          <t>маш.час</t>
        </is>
      </c>
      <c r="F68" s="126" t="n">
        <v>0.49268</v>
      </c>
      <c r="G68" s="132" t="n">
        <v>496.98</v>
      </c>
      <c r="H68" s="132">
        <f>ROUND(F68*G68,2)</f>
        <v/>
      </c>
    </row>
    <row r="69" ht="15.75" customFormat="1" customHeight="1" s="86">
      <c r="A69" s="126" t="n">
        <v>56</v>
      </c>
      <c r="B69" s="126" t="n"/>
      <c r="C69" s="30" t="inlineStr">
        <is>
          <t>91.14.02-001</t>
        </is>
      </c>
      <c r="D69" s="127" t="inlineStr">
        <is>
          <t>Автомобили бортовые, грузоподъемность до 5 т</t>
        </is>
      </c>
      <c r="E69" s="126" t="inlineStr">
        <is>
          <t>маш.час</t>
        </is>
      </c>
      <c r="F69" s="126" t="n">
        <v>3.08262</v>
      </c>
      <c r="G69" s="132" t="n">
        <v>65.70999999999999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91.10.10-013</t>
        </is>
      </c>
      <c r="D70" s="127" t="inlineStr">
        <is>
          <t>Центраторы внутренние гидравлические для труб диаметром 900-1000 мм</t>
        </is>
      </c>
      <c r="E70" s="126" t="inlineStr">
        <is>
          <t>маш.час</t>
        </is>
      </c>
      <c r="F70" s="126" t="n">
        <v>7.51709</v>
      </c>
      <c r="G70" s="132" t="n">
        <v>20.52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0.759</v>
      </c>
      <c r="G71" s="132" t="n">
        <v>187.68</v>
      </c>
      <c r="H71" s="132">
        <f>ROUND(F71*G71,2)</f>
        <v/>
      </c>
    </row>
    <row r="72" ht="15.75" customFormat="1" customHeight="1" s="86">
      <c r="A72" s="126" t="n">
        <v>59</v>
      </c>
      <c r="B72" s="126" t="n"/>
      <c r="C72" s="30" t="inlineStr">
        <is>
          <t>91.17.02-032</t>
        </is>
      </c>
      <c r="D72" s="127" t="inlineStr">
        <is>
          <t>Дефектоскопы ультразвуковые</t>
        </is>
      </c>
      <c r="E72" s="126" t="inlineStr">
        <is>
          <t>маш.час</t>
        </is>
      </c>
      <c r="F72" s="126" t="n">
        <v>16.422</v>
      </c>
      <c r="G72" s="132" t="n">
        <v>7.5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91.12.07-001</t>
        </is>
      </c>
      <c r="D73" s="127" t="inlineStr">
        <is>
          <t>Агрегаты для травосеяния на откосах автомобильных и железных дорог</t>
        </is>
      </c>
      <c r="E73" s="126" t="inlineStr">
        <is>
          <t>маш.час</t>
        </is>
      </c>
      <c r="F73" s="126" t="n">
        <v>3.83914</v>
      </c>
      <c r="G73" s="132" t="n">
        <v>25.1</v>
      </c>
      <c r="H73" s="132">
        <f>ROUND(F73*G73,2)</f>
        <v/>
      </c>
    </row>
    <row r="74" ht="31.5" customFormat="1" customHeight="1" s="86">
      <c r="A74" s="126" t="n">
        <v>61</v>
      </c>
      <c r="B74" s="126" t="n"/>
      <c r="C74" s="30" t="inlineStr">
        <is>
          <t>91.13.03-111</t>
        </is>
      </c>
      <c r="D74" s="127" t="inlineStr">
        <is>
          <t>Спецавтомобили-вездеходы, грузоподъемность до 8 т</t>
        </is>
      </c>
      <c r="E74" s="126" t="inlineStr">
        <is>
          <t>маш.час</t>
        </is>
      </c>
      <c r="F74" s="126" t="n">
        <v>0.31232</v>
      </c>
      <c r="G74" s="132" t="n">
        <v>189.95</v>
      </c>
      <c r="H74" s="132">
        <f>ROUND(F74*G74,2)</f>
        <v/>
      </c>
    </row>
    <row r="75" ht="47.25" customFormat="1" customHeight="1" s="86">
      <c r="A75" s="126" t="n">
        <v>62</v>
      </c>
      <c r="B75" s="126" t="n"/>
      <c r="C75" s="30" t="inlineStr">
        <is>
          <t>91.17.04-036</t>
        </is>
      </c>
      <c r="D75" s="127" t="inlineStr">
        <is>
          <t>Агрегаты сварочные передвижные с дизельным двигателем, номинальный сварочный ток 250-400 А</t>
        </is>
      </c>
      <c r="E75" s="126" t="inlineStr">
        <is>
          <t>маш.час</t>
        </is>
      </c>
      <c r="F75" s="126" t="n">
        <v>3.89658</v>
      </c>
      <c r="G75" s="132" t="n">
        <v>14</v>
      </c>
      <c r="H75" s="132">
        <f>ROUND(F75*G75,2)</f>
        <v/>
      </c>
    </row>
    <row r="76" ht="31.5" customFormat="1" customHeight="1" s="86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93.33450000000001</v>
      </c>
      <c r="G76" s="132" t="n">
        <v>0.55</v>
      </c>
      <c r="H76" s="132">
        <f>ROUND(F76*G76,2)</f>
        <v/>
      </c>
    </row>
    <row r="77" ht="15.75" customFormat="1" customHeight="1" s="86">
      <c r="A77" s="126" t="n">
        <v>64</v>
      </c>
      <c r="B77" s="126" t="n"/>
      <c r="C77" s="30" t="inlineStr">
        <is>
          <t>91.06.05-011</t>
        </is>
      </c>
      <c r="D77" s="127" t="inlineStr">
        <is>
          <t>Погрузчики, грузоподъемность 5 т</t>
        </is>
      </c>
      <c r="E77" s="126" t="inlineStr">
        <is>
          <t>маш.час</t>
        </is>
      </c>
      <c r="F77" s="126" t="n">
        <v>0.48087</v>
      </c>
      <c r="G77" s="132" t="n">
        <v>89.98999999999999</v>
      </c>
      <c r="H77" s="132">
        <f>ROUND(F77*G77,2)</f>
        <v/>
      </c>
    </row>
    <row r="78" ht="31.5" customFormat="1" customHeight="1" s="86">
      <c r="A78" s="126" t="n">
        <v>65</v>
      </c>
      <c r="B78" s="126" t="n"/>
      <c r="C78" s="30" t="inlineStr">
        <is>
          <t>91.01.02-004</t>
        </is>
      </c>
      <c r="D78" s="127" t="inlineStr">
        <is>
          <t>Автогрейдеры среднего типа, мощность 99 кВт (135 л.с.)</t>
        </is>
      </c>
      <c r="E78" s="126" t="inlineStr">
        <is>
          <t>маш.час</t>
        </is>
      </c>
      <c r="F78" s="126" t="n">
        <v>0.345</v>
      </c>
      <c r="G78" s="132" t="n">
        <v>123</v>
      </c>
      <c r="H78" s="132">
        <f>ROUND(F78*G78,2)</f>
        <v/>
      </c>
    </row>
    <row r="79" ht="15.75" customFormat="1" customHeight="1" s="86">
      <c r="A79" s="126" t="n">
        <v>66</v>
      </c>
      <c r="B79" s="126" t="n"/>
      <c r="C79" s="30" t="inlineStr">
        <is>
          <t>91.15.01-001</t>
        </is>
      </c>
      <c r="D79" s="127" t="inlineStr">
        <is>
          <t>Прицепы тракторные 2 т</t>
        </is>
      </c>
      <c r="E79" s="126" t="inlineStr">
        <is>
          <t>маш.час</t>
        </is>
      </c>
      <c r="F79" s="126" t="n">
        <v>10.17886</v>
      </c>
      <c r="G79" s="132" t="n">
        <v>4.01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91.01.01-034</t>
        </is>
      </c>
      <c r="D80" s="127" t="inlineStr">
        <is>
          <t>Бульдозеры, мощность 59 кВт (80 л.с.)</t>
        </is>
      </c>
      <c r="E80" s="126" t="inlineStr">
        <is>
          <t>маш.час</t>
        </is>
      </c>
      <c r="F80" s="126" t="n">
        <v>0.6061800000000001</v>
      </c>
      <c r="G80" s="132" t="n">
        <v>59.47</v>
      </c>
      <c r="H80" s="132">
        <f>ROUND(F80*G80,2)</f>
        <v/>
      </c>
    </row>
    <row r="81" ht="15.75" customFormat="1" customHeight="1" s="86">
      <c r="A81" s="126" t="n">
        <v>68</v>
      </c>
      <c r="B81" s="126" t="n"/>
      <c r="C81" s="30" t="inlineStr">
        <is>
          <t>91.17.04-042</t>
        </is>
      </c>
      <c r="D81" s="127" t="inlineStr">
        <is>
          <t>Аппараты для газовой сварки и резки</t>
        </is>
      </c>
      <c r="E81" s="126" t="inlineStr">
        <is>
          <t>маш.час</t>
        </is>
      </c>
      <c r="F81" s="126" t="n">
        <v>14.41525</v>
      </c>
      <c r="G81" s="132" t="n">
        <v>1.2</v>
      </c>
      <c r="H81" s="132">
        <f>ROUND(F81*G81,2)</f>
        <v/>
      </c>
    </row>
    <row r="82" ht="15.75" customFormat="1" customHeight="1" s="86">
      <c r="A82" s="126" t="n">
        <v>69</v>
      </c>
      <c r="B82" s="126" t="n"/>
      <c r="C82" s="30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0.156</v>
      </c>
      <c r="G82" s="132" t="n">
        <v>110</v>
      </c>
      <c r="H82" s="132">
        <f>ROUND(F82*G82,2)</f>
        <v/>
      </c>
    </row>
    <row r="83" ht="31.5" customFormat="1" customHeight="1" s="86">
      <c r="A83" s="126" t="n">
        <v>70</v>
      </c>
      <c r="B83" s="126" t="n"/>
      <c r="C83" s="30" t="inlineStr">
        <is>
          <t>91.10.11-051</t>
        </is>
      </c>
      <c r="D83" s="127" t="inlineStr">
        <is>
          <t>Устройства для исправления вмятин на трубах диаметром 600-1400 мм</t>
        </is>
      </c>
      <c r="E83" s="126" t="inlineStr">
        <is>
          <t>маш.час</t>
        </is>
      </c>
      <c r="F83" s="126" t="n">
        <v>0.43631</v>
      </c>
      <c r="G83" s="132" t="n">
        <v>35.16</v>
      </c>
      <c r="H83" s="132">
        <f>ROUND(F83*G83,2)</f>
        <v/>
      </c>
    </row>
    <row r="84" ht="15.75" customFormat="1" customHeight="1" s="86">
      <c r="A84" s="126" t="n">
        <v>71</v>
      </c>
      <c r="B84" s="126" t="n"/>
      <c r="C84" s="30" t="inlineStr">
        <is>
          <t>91.08.04-021</t>
        </is>
      </c>
      <c r="D84" s="127" t="inlineStr">
        <is>
          <t>Котлы битумные передвижные 400 л</t>
        </is>
      </c>
      <c r="E84" s="126" t="inlineStr">
        <is>
          <t>маш.час</t>
        </is>
      </c>
      <c r="F84" s="126" t="n">
        <v>0.31714</v>
      </c>
      <c r="G84" s="132" t="n">
        <v>30</v>
      </c>
      <c r="H84" s="132">
        <f>ROUND(F84*G84,2)</f>
        <v/>
      </c>
    </row>
    <row r="85" ht="31.5" customFormat="1" customHeight="1" s="86">
      <c r="A85" s="126" t="n">
        <v>72</v>
      </c>
      <c r="B85" s="126" t="n"/>
      <c r="C85" s="30" t="inlineStr">
        <is>
          <t>91.13.01-032</t>
        </is>
      </c>
      <c r="D85" s="127" t="inlineStr">
        <is>
          <t>Машины дорожной службы (машина дорожного мастера)</t>
        </is>
      </c>
      <c r="E85" s="126" t="inlineStr">
        <is>
          <t>маш.час</t>
        </is>
      </c>
      <c r="F85" s="126" t="n">
        <v>0.08648</v>
      </c>
      <c r="G85" s="132" t="n">
        <v>86.5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0.575</v>
      </c>
      <c r="G86" s="132" t="n">
        <v>8.1</v>
      </c>
      <c r="H86" s="132">
        <f>ROUND(F86*G86,2)</f>
        <v/>
      </c>
    </row>
    <row r="87" ht="47.25" customFormat="1" customHeight="1" s="86">
      <c r="A87" s="126" t="n">
        <v>74</v>
      </c>
      <c r="B87" s="126" t="n"/>
      <c r="C87" s="30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0.39008</v>
      </c>
      <c r="G87" s="132" t="n">
        <v>7.07</v>
      </c>
      <c r="H87" s="132">
        <f>ROUND(F87*G87,2)</f>
        <v/>
      </c>
    </row>
    <row r="88" ht="31.5" customFormat="1" customHeight="1" s="86">
      <c r="A88" s="126" t="n">
        <v>75</v>
      </c>
      <c r="B88" s="126" t="n"/>
      <c r="C88" s="30" t="inlineStr">
        <is>
          <t>91.21.22-071</t>
        </is>
      </c>
      <c r="D88" s="127" t="inlineStr">
        <is>
          <t>Вентиляторы радиальные общего назначения, производительность до 15000 м3/час</t>
        </is>
      </c>
      <c r="E88" s="126" t="inlineStr">
        <is>
          <t>маш.час</t>
        </is>
      </c>
      <c r="F88" s="126" t="n">
        <v>0.1955</v>
      </c>
      <c r="G88" s="132" t="n">
        <v>3.42</v>
      </c>
      <c r="H88" s="132">
        <f>ROUND(F88*G88,2)</f>
        <v/>
      </c>
    </row>
    <row r="89" ht="31.5" customFormat="1" customHeight="1" s="86">
      <c r="A89" s="126" t="n">
        <v>76</v>
      </c>
      <c r="B89" s="126" t="n"/>
      <c r="C89" s="30" t="inlineStr">
        <is>
          <t>91.21.03-502</t>
        </is>
      </c>
      <c r="D89" s="127" t="inlineStr">
        <is>
          <t>Аппараты пескоструйные, объем до 19 л, расход воздуха 270-700 л/мин</t>
        </is>
      </c>
      <c r="E89" s="126" t="inlineStr">
        <is>
          <t>маш.час</t>
        </is>
      </c>
      <c r="F89" s="126" t="n">
        <v>2.898</v>
      </c>
      <c r="G89" s="132" t="n">
        <v>0.14</v>
      </c>
      <c r="H89" s="132">
        <f>ROUND(F89*G89,2)</f>
        <v/>
      </c>
    </row>
    <row r="90" ht="15.75" customFormat="1" customHeight="1" s="23">
      <c r="A90" s="125" t="inlineStr">
        <is>
          <t>Материалы</t>
        </is>
      </c>
      <c r="B90" s="152" t="n"/>
      <c r="C90" s="152" t="n"/>
      <c r="D90" s="152" t="n"/>
      <c r="E90" s="153" t="n"/>
      <c r="F90" s="125" t="n"/>
      <c r="G90" s="26" t="n"/>
      <c r="H90" s="26">
        <f>SUM(H91:H169)</f>
        <v/>
      </c>
    </row>
    <row r="91" ht="78.75" customFormat="1" customHeight="1" s="86">
      <c r="A91" s="126" t="n">
        <v>77</v>
      </c>
      <c r="B91" s="126" t="n"/>
      <c r="C91" s="30" t="inlineStr">
        <is>
          <t>23.4.01.03-0083</t>
        </is>
      </c>
      <c r="D91" s="127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6" t="inlineStr">
        <is>
          <t>м</t>
        </is>
      </c>
      <c r="F91" s="126" t="n">
        <v>95</v>
      </c>
      <c r="G91" s="132" t="n">
        <v>3732.4</v>
      </c>
      <c r="H91" s="132">
        <f>ROUND(F91*G91,2)</f>
        <v/>
      </c>
    </row>
    <row r="92" ht="78.75" customFormat="1" customHeight="1" s="86">
      <c r="A92" s="126" t="n">
        <v>78</v>
      </c>
      <c r="B92" s="126" t="n"/>
      <c r="C92" s="30" t="inlineStr">
        <is>
          <t>23.4.01.03-0086</t>
        </is>
      </c>
      <c r="D92" s="127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6" t="inlineStr">
        <is>
          <t>м</t>
        </is>
      </c>
      <c r="F92" s="126" t="n">
        <v>33</v>
      </c>
      <c r="G92" s="132" t="n">
        <v>5287.6</v>
      </c>
      <c r="H92" s="132">
        <f>ROUND(F92*G92,2)</f>
        <v/>
      </c>
    </row>
    <row r="93" ht="31.5" customFormat="1" customHeight="1" s="86">
      <c r="A93" s="126" t="n">
        <v>79</v>
      </c>
      <c r="B93" s="126" t="n"/>
      <c r="C93" s="30" t="inlineStr">
        <is>
          <t>05.1.02.10-0004</t>
        </is>
      </c>
      <c r="D93" s="127" t="inlineStr">
        <is>
          <t>Утяжелители железобетонные клиновидные для труб диаметром 600-700 мм</t>
        </is>
      </c>
      <c r="E93" s="126" t="inlineStr">
        <is>
          <t>шт</t>
        </is>
      </c>
      <c r="F93" s="126" t="n">
        <v>50.025</v>
      </c>
      <c r="G93" s="132" t="n">
        <v>1928.19</v>
      </c>
      <c r="H93" s="132">
        <f>ROUND(F93*G93,2)</f>
        <v/>
      </c>
    </row>
    <row r="94" ht="31.5" customFormat="1" customHeight="1" s="86">
      <c r="A94" s="126" t="n">
        <v>80</v>
      </c>
      <c r="B94" s="126" t="n"/>
      <c r="C94" s="30" t="inlineStr">
        <is>
          <t>Прайс из СД ОП</t>
        </is>
      </c>
      <c r="D94" s="127" t="inlineStr">
        <is>
          <t>Отвод гнутый 45 град Ду720</t>
        </is>
      </c>
      <c r="E94" s="126" t="inlineStr">
        <is>
          <t>шт</t>
        </is>
      </c>
      <c r="F94" s="126" t="n">
        <v>1</v>
      </c>
      <c r="G94" s="132" t="n">
        <v>85002</v>
      </c>
      <c r="H94" s="132">
        <f>ROUND(F94*G94,2)</f>
        <v/>
      </c>
    </row>
    <row r="95" ht="31.5" customFormat="1" customHeight="1" s="86">
      <c r="A95" s="126" t="n">
        <v>81</v>
      </c>
      <c r="B95" s="126" t="n"/>
      <c r="C95" s="30" t="inlineStr">
        <is>
          <t>Прайс из СД ОП</t>
        </is>
      </c>
      <c r="D95" s="127" t="inlineStr">
        <is>
          <t>Отвод гнутый 40 град Ду720</t>
        </is>
      </c>
      <c r="E95" s="126" t="inlineStr">
        <is>
          <t>шт</t>
        </is>
      </c>
      <c r="F95" s="126" t="n">
        <v>1</v>
      </c>
      <c r="G95" s="132" t="n">
        <v>80069</v>
      </c>
      <c r="H95" s="132">
        <f>ROUND(F95*G95,2)</f>
        <v/>
      </c>
    </row>
    <row r="96" ht="31.5" customFormat="1" customHeight="1" s="86">
      <c r="A96" s="126" t="n">
        <v>82</v>
      </c>
      <c r="B96" s="126" t="n"/>
      <c r="C96" s="30" t="inlineStr">
        <is>
          <t>Прайс из СД ОП</t>
        </is>
      </c>
      <c r="D96" s="127" t="inlineStr">
        <is>
          <t>Отвод гнутый 36 град Ду720</t>
        </is>
      </c>
      <c r="E96" s="126" t="inlineStr">
        <is>
          <t>шт</t>
        </is>
      </c>
      <c r="F96" s="126" t="n">
        <v>1</v>
      </c>
      <c r="G96" s="132" t="n">
        <v>74789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Прайс из СД ОП</t>
        </is>
      </c>
      <c r="D97" s="127" t="inlineStr">
        <is>
          <t>Отвод гнутый 30 град Ду720</t>
        </is>
      </c>
      <c r="E97" s="126" t="inlineStr">
        <is>
          <t>шт</t>
        </is>
      </c>
      <c r="F97" s="126" t="n">
        <v>1</v>
      </c>
      <c r="G97" s="132" t="n">
        <v>67609</v>
      </c>
      <c r="H97" s="132">
        <f>ROUND(F97*G97,2)</f>
        <v/>
      </c>
    </row>
    <row r="98" ht="47.25" customFormat="1" customHeight="1" s="86">
      <c r="A98" s="126" t="n">
        <v>84</v>
      </c>
      <c r="B98" s="126" t="n"/>
      <c r="C98" s="30" t="inlineStr">
        <is>
          <t>05.1.08.06-0026</t>
        </is>
      </c>
      <c r="D98" s="127" t="inlineStr">
        <is>
          <t>Плиты дорожные 1П30.18.30 /бетон В30 (М400), объем 0,88 м3, расход арматуры 46,48 кг/ (ГОСТ 21924.2-84)</t>
        </is>
      </c>
      <c r="E98" s="126" t="inlineStr">
        <is>
          <t>шт.</t>
        </is>
      </c>
      <c r="F98" s="126" t="n">
        <v>23</v>
      </c>
      <c r="G98" s="132" t="n">
        <v>1281.3</v>
      </c>
      <c r="H98" s="132">
        <f>ROUND(F98*G98,2)</f>
        <v/>
      </c>
    </row>
    <row r="99" ht="15.75" customFormat="1" customHeight="1" s="86">
      <c r="A99" s="126" t="n">
        <v>85</v>
      </c>
      <c r="B99" s="126" t="n"/>
      <c r="C99" s="30" t="inlineStr">
        <is>
          <t>16.2.01.02-0001</t>
        </is>
      </c>
      <c r="D99" s="127" t="inlineStr">
        <is>
          <t>Земля растительная</t>
        </is>
      </c>
      <c r="E99" s="126" t="inlineStr">
        <is>
          <t>м3</t>
        </is>
      </c>
      <c r="F99" s="126" t="n">
        <v>159.623</v>
      </c>
      <c r="G99" s="132" t="n">
        <v>135.6</v>
      </c>
      <c r="H99" s="132">
        <f>ROUND(F99*G99,2)</f>
        <v/>
      </c>
    </row>
    <row r="100" ht="31.5" customFormat="1" customHeight="1" s="86">
      <c r="A100" s="126" t="n">
        <v>86</v>
      </c>
      <c r="B100" s="126" t="n"/>
      <c r="C100" s="30" t="inlineStr">
        <is>
          <t>02.3.01.02-0033</t>
        </is>
      </c>
      <c r="D100" s="127" t="inlineStr">
        <is>
          <t>Песок природный обогащенный для строительных работ средний</t>
        </is>
      </c>
      <c r="E100" s="126" t="inlineStr">
        <is>
          <t>м3</t>
        </is>
      </c>
      <c r="F100" s="126" t="n">
        <v>190.9</v>
      </c>
      <c r="G100" s="132" t="n">
        <v>70.59999999999999</v>
      </c>
      <c r="H100" s="132">
        <f>ROUND(F100*G100,2)</f>
        <v/>
      </c>
    </row>
    <row r="101" ht="31.5" customFormat="1" customHeight="1" s="86">
      <c r="A101" s="126" t="n">
        <v>87</v>
      </c>
      <c r="B101" s="126" t="n"/>
      <c r="C101" s="30" t="inlineStr">
        <is>
          <t>01.7.06.10-0012</t>
        </is>
      </c>
      <c r="D101" s="127" t="inlineStr">
        <is>
          <t>Лента полиэтиленовая термоусаживающаяся шириной 640 мм</t>
        </is>
      </c>
      <c r="E101" s="126" t="inlineStr">
        <is>
          <t>м</t>
        </is>
      </c>
      <c r="F101" s="126" t="n">
        <v>127.995</v>
      </c>
      <c r="G101" s="132" t="n">
        <v>96.22</v>
      </c>
      <c r="H101" s="132">
        <f>ROUND(F101*G101,2)</f>
        <v/>
      </c>
    </row>
    <row r="102" ht="63" customFormat="1" customHeight="1" s="86">
      <c r="A102" s="126" t="n">
        <v>88</v>
      </c>
      <c r="B102" s="126" t="n"/>
      <c r="C102" s="30" t="inlineStr">
        <is>
          <t>23.5.02.02-0070</t>
        </is>
      </c>
      <c r="D102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6" t="inlineStr">
        <is>
          <t>м</t>
        </is>
      </c>
      <c r="F102" s="126" t="n">
        <v>86.25</v>
      </c>
      <c r="G102" s="132" t="n">
        <v>129.39</v>
      </c>
      <c r="H102" s="132">
        <f>ROUND(F102*G102,2)</f>
        <v/>
      </c>
    </row>
    <row r="103" ht="31.5" customFormat="1" customHeight="1" s="86">
      <c r="A103" s="126" t="n">
        <v>89</v>
      </c>
      <c r="B103" s="126" t="n"/>
      <c r="C103" s="30" t="inlineStr">
        <is>
          <t>Прайс из СД ОП</t>
        </is>
      </c>
      <c r="D103" s="127" t="inlineStr">
        <is>
          <t xml:space="preserve">Профиль «Нефтегаз» - ПВХП (2000*30 мм) </t>
        </is>
      </c>
      <c r="E103" s="126" t="inlineStr">
        <is>
          <t>м</t>
        </is>
      </c>
      <c r="F103" s="126" t="n">
        <v>127.995</v>
      </c>
      <c r="G103" s="132" t="n">
        <v>85.7</v>
      </c>
      <c r="H103" s="132">
        <f>ROUND(F103*G103,2)</f>
        <v/>
      </c>
    </row>
    <row r="104" ht="31.5" customFormat="1" customHeight="1" s="86">
      <c r="A104" s="126" t="n">
        <v>90</v>
      </c>
      <c r="B104" s="126" t="n"/>
      <c r="C104" s="30" t="inlineStr">
        <is>
          <t>01.7.07.24-0005</t>
        </is>
      </c>
      <c r="D104" s="127" t="inlineStr">
        <is>
          <t>Пленка радиографическая рулонная, ширина 400 мм</t>
        </is>
      </c>
      <c r="E104" s="126" t="inlineStr">
        <is>
          <t>10 м</t>
        </is>
      </c>
      <c r="F104" s="126" t="n">
        <v>3.8</v>
      </c>
      <c r="G104" s="132" t="n">
        <v>2140</v>
      </c>
      <c r="H104" s="132">
        <f>ROUND(F104*G104,2)</f>
        <v/>
      </c>
    </row>
    <row r="105" ht="15.75" customFormat="1" customHeight="1" s="86">
      <c r="A105" s="126" t="n">
        <v>91</v>
      </c>
      <c r="B105" s="126" t="n"/>
      <c r="C105" s="30" t="inlineStr">
        <is>
          <t>16.2.02.07-0161</t>
        </is>
      </c>
      <c r="D105" s="127" t="inlineStr">
        <is>
          <t>Семена газонных трав (смесь)</t>
        </is>
      </c>
      <c r="E105" s="126" t="inlineStr">
        <is>
          <t>кг</t>
        </is>
      </c>
      <c r="F105" s="126" t="n">
        <v>27.277</v>
      </c>
      <c r="G105" s="132" t="n">
        <v>146.25</v>
      </c>
      <c r="H105" s="132">
        <f>ROUND(F105*G105,2)</f>
        <v/>
      </c>
    </row>
    <row r="106" ht="63" customFormat="1" customHeight="1" s="86">
      <c r="A106" s="126" t="n">
        <v>92</v>
      </c>
      <c r="B106" s="126" t="n"/>
      <c r="C106" s="30" t="inlineStr">
        <is>
          <t>23.3.03.02-0157</t>
        </is>
      </c>
      <c r="D106" s="127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6" t="inlineStr">
        <is>
          <t>м</t>
        </is>
      </c>
      <c r="F106" s="126" t="n">
        <v>12.7765</v>
      </c>
      <c r="G106" s="132" t="n">
        <v>195.38</v>
      </c>
      <c r="H106" s="132">
        <f>ROUND(F106*G106,2)</f>
        <v/>
      </c>
    </row>
    <row r="107" ht="63" customFormat="1" customHeight="1" s="86">
      <c r="A107" s="126" t="n">
        <v>93</v>
      </c>
      <c r="B107" s="126" t="n"/>
      <c r="C107" s="30" t="inlineStr">
        <is>
          <t>08.2.02.13-0030</t>
        </is>
      </c>
      <c r="D107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6" t="inlineStr">
        <is>
          <t>10 м</t>
        </is>
      </c>
      <c r="F107" s="126" t="n">
        <v>2.37475</v>
      </c>
      <c r="G107" s="132" t="n">
        <v>721.5599999999999</v>
      </c>
      <c r="H107" s="132">
        <f>ROUND(F107*G107,2)</f>
        <v/>
      </c>
    </row>
    <row r="108" ht="63" customFormat="1" customHeight="1" s="86">
      <c r="A108" s="126" t="n">
        <v>94</v>
      </c>
      <c r="B108" s="126" t="n"/>
      <c r="C108" s="30" t="inlineStr">
        <is>
          <t>23.7.02.01-0028</t>
        </is>
      </c>
      <c r="D108" s="127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6" t="inlineStr">
        <is>
          <t>т</t>
        </is>
      </c>
      <c r="F108" s="126" t="n">
        <v>0.1265</v>
      </c>
      <c r="G108" s="132" t="n">
        <v>12862.38</v>
      </c>
      <c r="H108" s="132">
        <f>ROUND(F108*G108,2)</f>
        <v/>
      </c>
    </row>
    <row r="109" ht="31.5" customFormat="1" customHeight="1" s="86">
      <c r="A109" s="126" t="n">
        <v>95</v>
      </c>
      <c r="B109" s="126" t="n"/>
      <c r="C109" s="30" t="inlineStr">
        <is>
          <t>02.2.05.04-0104</t>
        </is>
      </c>
      <c r="D109" s="127" t="inlineStr">
        <is>
          <t>Щебень из природного камня для строительных работ марка: 1000, фракция 20-80 (70) мм</t>
        </is>
      </c>
      <c r="E109" s="126" t="inlineStr">
        <is>
          <t>м3</t>
        </is>
      </c>
      <c r="F109" s="126" t="n">
        <v>14.95</v>
      </c>
      <c r="G109" s="132" t="n">
        <v>98.55</v>
      </c>
      <c r="H109" s="132">
        <f>ROUND(F109*G109,2)</f>
        <v/>
      </c>
    </row>
    <row r="110" ht="47.25" customFormat="1" customHeight="1" s="86">
      <c r="A110" s="126" t="n">
        <v>96</v>
      </c>
      <c r="B110" s="126" t="n"/>
      <c r="C110" s="30" t="inlineStr">
        <is>
          <t>24.3.05.06-0011</t>
        </is>
      </c>
      <c r="D110" s="127" t="inlineStr">
        <is>
          <t>Манжета предохраняющая для заделки концов кожуха трубопроводов, номинальным наружным диаметром 1000 мм</t>
        </is>
      </c>
      <c r="E110" s="126" t="inlineStr">
        <is>
          <t>шт</t>
        </is>
      </c>
      <c r="F110" s="126" t="n">
        <v>1.15</v>
      </c>
      <c r="G110" s="132" t="n">
        <v>1249.15</v>
      </c>
      <c r="H110" s="132">
        <f>ROUND(F110*G110,2)</f>
        <v/>
      </c>
    </row>
    <row r="111" ht="15.75" customFormat="1" customHeight="1" s="86">
      <c r="A111" s="126" t="n">
        <v>97</v>
      </c>
      <c r="B111" s="126" t="n"/>
      <c r="C111" s="30" t="inlineStr">
        <is>
          <t>01.7.12.05-0060</t>
        </is>
      </c>
      <c r="D111" s="127" t="inlineStr">
        <is>
          <t>Нетканый геотекстиль: Дорнит 600 г/м2</t>
        </is>
      </c>
      <c r="E111" s="126" t="inlineStr">
        <is>
          <t>м2</t>
        </is>
      </c>
      <c r="F111" s="126" t="n">
        <v>99.55</v>
      </c>
      <c r="G111" s="132" t="n">
        <v>13.53</v>
      </c>
      <c r="H111" s="132">
        <f>ROUND(F111*G111,2)</f>
        <v/>
      </c>
    </row>
    <row r="112" ht="47.25" customFormat="1" customHeight="1" s="86">
      <c r="A112" s="126" t="n">
        <v>98</v>
      </c>
      <c r="B112" s="126" t="n"/>
      <c r="C112" s="30" t="inlineStr">
        <is>
          <t>01.5.03.03-0026</t>
        </is>
      </c>
      <c r="D112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2" s="126" t="inlineStr">
        <is>
          <t>шт.</t>
        </is>
      </c>
      <c r="F112" s="126" t="n">
        <v>6.9</v>
      </c>
      <c r="G112" s="132" t="n">
        <v>183.59</v>
      </c>
      <c r="H112" s="132">
        <f>ROUND(F112*G112,2)</f>
        <v/>
      </c>
    </row>
    <row r="113" ht="31.5" customFormat="1" customHeight="1" s="86">
      <c r="A113" s="126" t="n">
        <v>99</v>
      </c>
      <c r="B113" s="126" t="n"/>
      <c r="C113" s="30" t="inlineStr">
        <is>
          <t>01.2.03.02-0001</t>
        </is>
      </c>
      <c r="D113" s="127" t="inlineStr">
        <is>
          <t>Грунтовка битумная под полимерное или резиновое покрытие</t>
        </is>
      </c>
      <c r="E113" s="126" t="inlineStr">
        <is>
          <t>т</t>
        </is>
      </c>
      <c r="F113" s="126" t="n">
        <v>0.04068</v>
      </c>
      <c r="G113" s="132" t="n">
        <v>31060</v>
      </c>
      <c r="H113" s="132">
        <f>ROUND(F113*G113,2)</f>
        <v/>
      </c>
    </row>
    <row r="114" ht="31.5" customFormat="1" customHeight="1" s="86">
      <c r="A114" s="126" t="n">
        <v>100</v>
      </c>
      <c r="B114" s="126" t="n"/>
      <c r="C114" s="30" t="inlineStr">
        <is>
          <t>18.1.09.01-0014</t>
        </is>
      </c>
      <c r="D114" s="127" t="inlineStr">
        <is>
          <t>Кран шаровой газовый стальной, номинальный диаметр 200 мм</t>
        </is>
      </c>
      <c r="E114" s="126" t="inlineStr">
        <is>
          <t>шт</t>
        </is>
      </c>
      <c r="F114" s="126" t="n">
        <v>0.46</v>
      </c>
      <c r="G114" s="132" t="n">
        <v>2722.64</v>
      </c>
      <c r="H114" s="132">
        <f>ROUND(F114*G114,2)</f>
        <v/>
      </c>
    </row>
    <row r="115" ht="31.5" customFormat="1" customHeight="1" s="86">
      <c r="A115" s="126" t="n">
        <v>101</v>
      </c>
      <c r="B115" s="126" t="n"/>
      <c r="C115" s="30" t="inlineStr">
        <is>
          <t>01.7.11.07-0185</t>
        </is>
      </c>
      <c r="D115" s="127" t="inlineStr">
        <is>
          <t>Электроды с основным покрытием Э60А, диаметр 4 мм</t>
        </is>
      </c>
      <c r="E115" s="126" t="inlineStr">
        <is>
          <t>т</t>
        </is>
      </c>
      <c r="F115" s="126" t="n">
        <v>0.08211</v>
      </c>
      <c r="G115" s="132" t="n">
        <v>14221</v>
      </c>
      <c r="H115" s="132">
        <f>ROUND(F115*G115,2)</f>
        <v/>
      </c>
    </row>
    <row r="116" ht="47.25" customFormat="1" customHeight="1" s="86">
      <c r="A116" s="126" t="n">
        <v>102</v>
      </c>
      <c r="B116" s="126" t="n"/>
      <c r="C116" s="30" t="inlineStr">
        <is>
          <t>11.1.03.01-0087</t>
        </is>
      </c>
      <c r="D116" s="127" t="inlineStr">
        <is>
          <t>Бруски обрезные, хвойных пород, длина 4-6,5 м, ширина 75-150 мм, толщина 150 мм и более, сорт III</t>
        </is>
      </c>
      <c r="E116" s="126" t="inlineStr">
        <is>
          <t>м3</t>
        </is>
      </c>
      <c r="F116" s="126" t="n">
        <v>0.77089</v>
      </c>
      <c r="G116" s="132" t="n">
        <v>1514.2</v>
      </c>
      <c r="H116" s="132">
        <f>ROUND(F116*G116,2)</f>
        <v/>
      </c>
    </row>
    <row r="117" ht="31.5" customFormat="1" customHeight="1" s="86">
      <c r="A117" s="126" t="n">
        <v>103</v>
      </c>
      <c r="B117" s="126" t="n"/>
      <c r="C117" s="30" t="inlineStr">
        <is>
          <t>05.1.07.27-0011</t>
        </is>
      </c>
      <c r="D117" s="127" t="inlineStr">
        <is>
          <t>Столбы оград: 2С 24и /бетон В15 (М200), объем 0,05 м3, расход арматуры 11,9 кг/ (серия 3.017-3)</t>
        </is>
      </c>
      <c r="E117" s="126" t="inlineStr">
        <is>
          <t>шт.</t>
        </is>
      </c>
      <c r="F117" s="126" t="n">
        <v>6.9</v>
      </c>
      <c r="G117" s="132" t="n">
        <v>143</v>
      </c>
      <c r="H117" s="132">
        <f>ROUND(F117*G117,2)</f>
        <v/>
      </c>
    </row>
    <row r="118" ht="31.5" customFormat="1" customHeight="1" s="86">
      <c r="A118" s="126" t="n">
        <v>104</v>
      </c>
      <c r="B118" s="126" t="n"/>
      <c r="C118" s="30" t="inlineStr">
        <is>
          <t>01.7.11.07-0184</t>
        </is>
      </c>
      <c r="D118" s="127" t="inlineStr">
        <is>
          <t>Электроды с основным покрытием Э50А, диаметр 4 мм</t>
        </is>
      </c>
      <c r="E118" s="126" t="inlineStr">
        <is>
          <t>т</t>
        </is>
      </c>
      <c r="F118" s="126" t="n">
        <v>0.0772</v>
      </c>
      <c r="G118" s="132" t="n">
        <v>11524</v>
      </c>
      <c r="H118" s="132">
        <f>ROUND(F118*G118,2)</f>
        <v/>
      </c>
    </row>
    <row r="119" ht="31.5" customFormat="1" customHeight="1" s="86">
      <c r="A119" s="126" t="n">
        <v>105</v>
      </c>
      <c r="B119" s="126" t="n"/>
      <c r="C119" s="30" t="inlineStr">
        <is>
          <t>01.7.11.07-0183</t>
        </is>
      </c>
      <c r="D119" s="127" t="inlineStr">
        <is>
          <t>Электроды с основным покрытием Э50А, диаметр 3 мм</t>
        </is>
      </c>
      <c r="E119" s="126" t="inlineStr">
        <is>
          <t>т</t>
        </is>
      </c>
      <c r="F119" s="126" t="n">
        <v>0.054455</v>
      </c>
      <c r="G119" s="132" t="n">
        <v>12545.99</v>
      </c>
      <c r="H119" s="132">
        <f>ROUND(F119*G119,2)</f>
        <v/>
      </c>
    </row>
    <row r="120" ht="63" customFormat="1" customHeight="1" s="86">
      <c r="A120" s="126" t="n">
        <v>106</v>
      </c>
      <c r="B120" s="126" t="n"/>
      <c r="C120" s="30" t="inlineStr">
        <is>
          <t>23.3.03.02-0062</t>
        </is>
      </c>
      <c r="D120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0" s="126" t="inlineStr">
        <is>
          <t>м</t>
        </is>
      </c>
      <c r="F120" s="126" t="n">
        <v>9.292</v>
      </c>
      <c r="G120" s="132" t="n">
        <v>73.12</v>
      </c>
      <c r="H120" s="132">
        <f>ROUND(F120*G120,2)</f>
        <v/>
      </c>
    </row>
    <row r="121" ht="47.25" customFormat="1" customHeight="1" s="86">
      <c r="A121" s="126" t="n">
        <v>107</v>
      </c>
      <c r="B121" s="126" t="n"/>
      <c r="C121" s="30" t="inlineStr">
        <is>
          <t>01.2.03.02-0012</t>
        </is>
      </c>
      <c r="D121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1" s="126" t="inlineStr">
        <is>
          <t>т</t>
        </is>
      </c>
      <c r="F121" s="126" t="n">
        <v>0.02001</v>
      </c>
      <c r="G121" s="132" t="n">
        <v>33439.02</v>
      </c>
      <c r="H121" s="132">
        <f>ROUND(F121*G121,2)</f>
        <v/>
      </c>
    </row>
    <row r="122" ht="31.5" customFormat="1" customHeight="1" s="86">
      <c r="A122" s="126" t="n">
        <v>108</v>
      </c>
      <c r="B122" s="126" t="n"/>
      <c r="C122" s="30" t="inlineStr">
        <is>
          <t>12.2.03.11-0041</t>
        </is>
      </c>
      <c r="D122" s="127" t="inlineStr">
        <is>
          <t>Холсты стекловолокнистые термовлагоустойчивые</t>
        </is>
      </c>
      <c r="E122" s="126" t="inlineStr">
        <is>
          <t>10 м2</t>
        </is>
      </c>
      <c r="F122" s="126" t="n">
        <v>60.568</v>
      </c>
      <c r="G122" s="132" t="n">
        <v>10.71</v>
      </c>
      <c r="H122" s="132">
        <f>ROUND(F122*G122,2)</f>
        <v/>
      </c>
    </row>
    <row r="123" ht="15.75" customFormat="1" customHeight="1" s="86">
      <c r="A123" s="126" t="n">
        <v>109</v>
      </c>
      <c r="B123" s="126" t="n"/>
      <c r="C123" s="30" t="inlineStr">
        <is>
          <t>01.7.02.02-0021</t>
        </is>
      </c>
      <c r="D123" s="127" t="inlineStr">
        <is>
          <t>Бумага оберточная листовая</t>
        </is>
      </c>
      <c r="E123" s="126" t="inlineStr">
        <is>
          <t>1000 м2</t>
        </is>
      </c>
      <c r="F123" s="126" t="n">
        <v>0.51754</v>
      </c>
      <c r="G123" s="132" t="n">
        <v>1252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24.3.05.06-0041</t>
        </is>
      </c>
      <c r="D124" s="127" t="inlineStr">
        <is>
          <t>Манжета термоусаживаемая</t>
        </is>
      </c>
      <c r="E124" s="126" t="inlineStr">
        <is>
          <t>шт</t>
        </is>
      </c>
      <c r="F124" s="126" t="n">
        <v>16.1</v>
      </c>
      <c r="G124" s="132" t="n">
        <v>38</v>
      </c>
      <c r="H124" s="132">
        <f>ROUND(F124*G124,2)</f>
        <v/>
      </c>
    </row>
    <row r="125" ht="63" customFormat="1" customHeight="1" s="86">
      <c r="A125" s="126" t="n">
        <v>111</v>
      </c>
      <c r="B125" s="126" t="n"/>
      <c r="C125" s="30" t="inlineStr">
        <is>
          <t>23.5.01.07-0046</t>
        </is>
      </c>
      <c r="D125" s="127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6" t="inlineStr">
        <is>
          <t>м</t>
        </is>
      </c>
      <c r="F125" s="126" t="n">
        <v>0.20125</v>
      </c>
      <c r="G125" s="132" t="n">
        <v>2398.39</v>
      </c>
      <c r="H125" s="132">
        <f>ROUND(F125*G125,2)</f>
        <v/>
      </c>
    </row>
    <row r="126" ht="15.75" customFormat="1" customHeight="1" s="86">
      <c r="A126" s="126" t="n">
        <v>112</v>
      </c>
      <c r="B126" s="126" t="n"/>
      <c r="C126" s="30" t="inlineStr">
        <is>
          <t>01.5.03.06-0012</t>
        </is>
      </c>
      <c r="D126" s="127" t="inlineStr">
        <is>
          <t>Столбики сигнальные дорожные пластиковые</t>
        </is>
      </c>
      <c r="E126" s="126" t="inlineStr">
        <is>
          <t>шт.</t>
        </is>
      </c>
      <c r="F126" s="126" t="n">
        <v>9.199999999999999</v>
      </c>
      <c r="G126" s="132" t="n">
        <v>43.06</v>
      </c>
      <c r="H126" s="132">
        <f>ROUND(F126*G126,2)</f>
        <v/>
      </c>
    </row>
    <row r="127" ht="15.75" customFormat="1" customHeight="1" s="86">
      <c r="A127" s="126" t="n">
        <v>113</v>
      </c>
      <c r="B127" s="126" t="n"/>
      <c r="C127" s="30" t="inlineStr">
        <is>
          <t>01.5.03.06-0012</t>
        </is>
      </c>
      <c r="D127" s="127" t="inlineStr">
        <is>
          <t>Столбики сигнальные дорожные пластиковые</t>
        </is>
      </c>
      <c r="E127" s="126" t="inlineStr">
        <is>
          <t>шт</t>
        </is>
      </c>
      <c r="F127" s="126" t="n">
        <v>9.199999999999999</v>
      </c>
      <c r="G127" s="132" t="n">
        <v>43.06</v>
      </c>
      <c r="H127" s="132">
        <f>ROUND(F127*G127,2)</f>
        <v/>
      </c>
    </row>
    <row r="128" ht="15.75" customFormat="1" customHeight="1" s="86">
      <c r="A128" s="126" t="n">
        <v>114</v>
      </c>
      <c r="B128" s="126" t="n"/>
      <c r="C128" s="30" t="inlineStr">
        <is>
          <t>01.7.03.01-0001</t>
        </is>
      </c>
      <c r="D128" s="127" t="inlineStr">
        <is>
          <t>Вода</t>
        </is>
      </c>
      <c r="E128" s="126" t="inlineStr">
        <is>
          <t>м3</t>
        </is>
      </c>
      <c r="F128" s="126" t="n">
        <v>144.3419</v>
      </c>
      <c r="G128" s="132" t="n">
        <v>2.44</v>
      </c>
      <c r="H128" s="132">
        <f>ROUND(F128*G128,2)</f>
        <v/>
      </c>
    </row>
    <row r="129" ht="31.5" customFormat="1" customHeight="1" s="86">
      <c r="A129" s="126" t="n">
        <v>115</v>
      </c>
      <c r="B129" s="126" t="n"/>
      <c r="C129" s="30" t="inlineStr">
        <is>
          <t>23.1.02.03-0011</t>
        </is>
      </c>
      <c r="D129" s="127" t="inlineStr">
        <is>
          <t>Кольца центрирующие для труб, диаметр 1000 мм</t>
        </is>
      </c>
      <c r="E129" s="126" t="inlineStr">
        <is>
          <t>шт</t>
        </is>
      </c>
      <c r="F129" s="126" t="n">
        <v>5.93975</v>
      </c>
      <c r="G129" s="132" t="n">
        <v>57.89</v>
      </c>
      <c r="H129" s="132">
        <f>ROUND(F129*G129,2)</f>
        <v/>
      </c>
    </row>
    <row r="130" ht="31.5" customFormat="1" customHeight="1" s="86">
      <c r="A130" s="126" t="n">
        <v>116</v>
      </c>
      <c r="B130" s="126" t="n"/>
      <c r="C130" s="30" t="inlineStr">
        <is>
          <t>24.2.06.05-0003</t>
        </is>
      </c>
      <c r="D130" s="127" t="inlineStr">
        <is>
          <t>Пневмозаглушка резинокордная диаметром до 900 мм</t>
        </is>
      </c>
      <c r="E130" s="126" t="inlineStr">
        <is>
          <t>шт.</t>
        </is>
      </c>
      <c r="F130" s="126" t="n">
        <v>0.028</v>
      </c>
      <c r="G130" s="132" t="n">
        <v>11311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01.7.12.16-0031</t>
        </is>
      </c>
      <c r="D131" s="127" t="inlineStr">
        <is>
          <t>Коврики защитные под утяжелители УБОм из НСМ толщиной 3,5 мм, размером 1900х2400 мм</t>
        </is>
      </c>
      <c r="E131" s="126" t="inlineStr">
        <is>
          <t>шт.</t>
        </is>
      </c>
      <c r="F131" s="126" t="n">
        <v>50.025</v>
      </c>
      <c r="G131" s="132" t="n">
        <v>5.68</v>
      </c>
      <c r="H131" s="132">
        <f>ROUND(F131*G131,2)</f>
        <v/>
      </c>
    </row>
    <row r="132" ht="31.5" customFormat="1" customHeight="1" s="86">
      <c r="A132" s="126" t="n">
        <v>118</v>
      </c>
      <c r="B132" s="126" t="n"/>
      <c r="C132" s="30" t="inlineStr">
        <is>
          <t>23.5.02.02-0012</t>
        </is>
      </c>
      <c r="D132" s="127" t="inlineStr">
        <is>
          <t>Трубы стальные электросварные прямошовные диаметром 100-150 мм</t>
        </is>
      </c>
      <c r="E132" s="126" t="inlineStr">
        <is>
          <t>т</t>
        </is>
      </c>
      <c r="F132" s="126" t="n">
        <v>0.031</v>
      </c>
      <c r="G132" s="132" t="n">
        <v>8920.1</v>
      </c>
      <c r="H132" s="132">
        <f>ROUND(F132*G132,2)</f>
        <v/>
      </c>
    </row>
    <row r="133" ht="63" customFormat="1" customHeight="1" s="86">
      <c r="A133" s="126" t="n">
        <v>119</v>
      </c>
      <c r="B133" s="126" t="n"/>
      <c r="C133" s="30" t="inlineStr">
        <is>
          <t>23.3.03.02-0075</t>
        </is>
      </c>
      <c r="D133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6" t="inlineStr">
        <is>
          <t>м</t>
        </is>
      </c>
      <c r="F133" s="126" t="n">
        <v>2.90375</v>
      </c>
      <c r="G133" s="132" t="n">
        <v>81.61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01.3.02.09-0022</t>
        </is>
      </c>
      <c r="D134" s="127" t="inlineStr">
        <is>
          <t>Пропан-бутан смесь техническая</t>
        </is>
      </c>
      <c r="E134" s="126" t="inlineStr">
        <is>
          <t>кг</t>
        </is>
      </c>
      <c r="F134" s="126" t="n">
        <v>33.605875</v>
      </c>
      <c r="G134" s="132" t="n">
        <v>6.09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16.3.02.01-0002</t>
        </is>
      </c>
      <c r="D135" s="127" t="inlineStr">
        <is>
          <t>Удобрение комплексное на основе диаммонийфосфата</t>
        </is>
      </c>
      <c r="E135" s="126" t="inlineStr">
        <is>
          <t>кг</t>
        </is>
      </c>
      <c r="F135" s="126" t="n">
        <v>34.349</v>
      </c>
      <c r="G135" s="132" t="n">
        <v>5.22</v>
      </c>
      <c r="H135" s="132">
        <f>ROUND(F135*G135,2)</f>
        <v/>
      </c>
    </row>
    <row r="136" ht="15.75" customFormat="1" customHeight="1" s="86">
      <c r="A136" s="126" t="n">
        <v>122</v>
      </c>
      <c r="B136" s="126" t="n"/>
      <c r="C136" s="30" t="inlineStr">
        <is>
          <t>01.2.03.03-0045</t>
        </is>
      </c>
      <c r="D136" s="127" t="inlineStr">
        <is>
          <t>Мастика битумно-полимерная</t>
        </is>
      </c>
      <c r="E136" s="126" t="inlineStr">
        <is>
          <t>т</t>
        </is>
      </c>
      <c r="F136" s="126" t="n">
        <v>0.09089999999999999</v>
      </c>
      <c r="G136" s="132" t="n">
        <v>1500</v>
      </c>
      <c r="H136" s="132">
        <f>ROUND(F136*G136,2)</f>
        <v/>
      </c>
    </row>
    <row r="137" ht="31.5" customFormat="1" customHeight="1" s="86">
      <c r="A137" s="126" t="n">
        <v>123</v>
      </c>
      <c r="B137" s="126" t="n"/>
      <c r="C137" s="30" t="inlineStr">
        <is>
          <t>01.7.11.07-0182</t>
        </is>
      </c>
      <c r="D137" s="127" t="inlineStr">
        <is>
          <t>Электроды с основным покрытием Э42А, диаметр 3 мм</t>
        </is>
      </c>
      <c r="E137" s="126" t="inlineStr">
        <is>
          <t>т</t>
        </is>
      </c>
      <c r="F137" s="126" t="n">
        <v>0.01035</v>
      </c>
      <c r="G137" s="132" t="n">
        <v>12143.01</v>
      </c>
      <c r="H137" s="132">
        <f>ROUND(F137*G137,2)</f>
        <v/>
      </c>
    </row>
    <row r="138" ht="15.75" customFormat="1" customHeight="1" s="86">
      <c r="A138" s="126" t="n">
        <v>124</v>
      </c>
      <c r="B138" s="126" t="n"/>
      <c r="C138" s="30" t="inlineStr">
        <is>
          <t>01.3.02.08-0001</t>
        </is>
      </c>
      <c r="D138" s="127" t="inlineStr">
        <is>
          <t>Кислород газообразный технический</t>
        </is>
      </c>
      <c r="E138" s="126" t="inlineStr">
        <is>
          <t>м3</t>
        </is>
      </c>
      <c r="F138" s="126" t="n">
        <v>20.18135</v>
      </c>
      <c r="G138" s="132" t="n">
        <v>6.22</v>
      </c>
      <c r="H138" s="132">
        <f>ROUND(F138*G138,2)</f>
        <v/>
      </c>
    </row>
    <row r="139" ht="31.5" customFormat="1" customHeight="1" s="86">
      <c r="A139" s="126" t="n">
        <v>125</v>
      </c>
      <c r="B139" s="126" t="n"/>
      <c r="C139" s="30" t="inlineStr">
        <is>
          <t>18.1.09.01-0011</t>
        </is>
      </c>
      <c r="D139" s="127" t="inlineStr">
        <is>
          <t>Кран шаровой газовый стальной, номинальный диаметр 80 мм</t>
        </is>
      </c>
      <c r="E139" s="126" t="inlineStr">
        <is>
          <t>шт</t>
        </is>
      </c>
      <c r="F139" s="126" t="n">
        <v>0.23</v>
      </c>
      <c r="G139" s="132" t="n">
        <v>537.64</v>
      </c>
      <c r="H139" s="132">
        <f>ROUND(F139*G139,2)</f>
        <v/>
      </c>
    </row>
    <row r="140" ht="63" customFormat="1" customHeight="1" s="86">
      <c r="A140" s="126" t="n">
        <v>126</v>
      </c>
      <c r="B140" s="126" t="n"/>
      <c r="C140" s="30" t="inlineStr">
        <is>
          <t>23.8.04.12-0132</t>
        </is>
      </c>
      <c r="D140" s="127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6" t="inlineStr">
        <is>
          <t>шт</t>
        </is>
      </c>
      <c r="F140" s="126" t="n">
        <v>0.345</v>
      </c>
      <c r="G140" s="132" t="n">
        <v>340.32</v>
      </c>
      <c r="H140" s="132">
        <f>ROUND(F140*G140,2)</f>
        <v/>
      </c>
    </row>
    <row r="141" ht="63" customFormat="1" customHeight="1" s="86">
      <c r="A141" s="126" t="n">
        <v>127</v>
      </c>
      <c r="B141" s="126" t="n"/>
      <c r="C141" s="30" t="inlineStr">
        <is>
          <t>23.8.04.06-0094</t>
        </is>
      </c>
      <c r="D141" s="127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6" t="inlineStr">
        <is>
          <t>шт</t>
        </is>
      </c>
      <c r="F141" s="126" t="n">
        <v>0.5175</v>
      </c>
      <c r="G141" s="132" t="n">
        <v>224</v>
      </c>
      <c r="H141" s="132">
        <f>ROUND(F141*G141,2)</f>
        <v/>
      </c>
    </row>
    <row r="142" ht="31.5" customFormat="1" customHeight="1" s="86">
      <c r="A142" s="126" t="n">
        <v>128</v>
      </c>
      <c r="B142" s="126" t="n"/>
      <c r="C142" s="30" t="inlineStr">
        <is>
          <t>01.7.11.07-0181</t>
        </is>
      </c>
      <c r="D142" s="127" t="inlineStr">
        <is>
          <t>Электроды с основным покрытием Э42А, диаметр 2,5 мм</t>
        </is>
      </c>
      <c r="E142" s="126" t="inlineStr">
        <is>
          <t>т</t>
        </is>
      </c>
      <c r="F142" s="126" t="n">
        <v>0.0070725</v>
      </c>
      <c r="G142" s="132" t="n">
        <v>14074</v>
      </c>
      <c r="H142" s="132">
        <f>ROUND(F142*G142,2)</f>
        <v/>
      </c>
    </row>
    <row r="143" ht="31.5" customFormat="1" customHeight="1" s="86">
      <c r="A143" s="126" t="n">
        <v>129</v>
      </c>
      <c r="B143" s="126" t="n"/>
      <c r="C143" s="30" t="inlineStr">
        <is>
          <t>08.4.03.04-0001</t>
        </is>
      </c>
      <c r="D143" s="127" t="inlineStr">
        <is>
          <t>Сталь арматурная, горячекатаная, класс А-I, А-II, А-III</t>
        </is>
      </c>
      <c r="E143" s="126" t="inlineStr">
        <is>
          <t>т</t>
        </is>
      </c>
      <c r="F143" s="126" t="n">
        <v>0.016</v>
      </c>
      <c r="G143" s="132" t="n">
        <v>5650</v>
      </c>
      <c r="H143" s="132">
        <f>ROUND(F143*G143,2)</f>
        <v/>
      </c>
    </row>
    <row r="144" ht="31.5" customFormat="1" customHeight="1" s="86">
      <c r="A144" s="126" t="n">
        <v>130</v>
      </c>
      <c r="B144" s="126" t="n"/>
      <c r="C144" s="30" t="inlineStr">
        <is>
          <t>04.3.01.09-0023</t>
        </is>
      </c>
      <c r="D144" s="127" t="inlineStr">
        <is>
          <t>Раствор отделочный тяжелый цементный, состав 1:3</t>
        </is>
      </c>
      <c r="E144" s="126" t="inlineStr">
        <is>
          <t>м3</t>
        </is>
      </c>
      <c r="F144" s="126" t="n">
        <v>0.14544</v>
      </c>
      <c r="G144" s="132" t="n">
        <v>497</v>
      </c>
      <c r="H144" s="132">
        <f>ROUND(F144*G144,2)</f>
        <v/>
      </c>
    </row>
    <row r="145" ht="15.75" customFormat="1" customHeight="1" s="86">
      <c r="A145" s="126" t="n">
        <v>131</v>
      </c>
      <c r="B145" s="126" t="n"/>
      <c r="C145" s="30" t="inlineStr">
        <is>
          <t>14.4.01.09-0604</t>
        </is>
      </c>
      <c r="D145" s="127" t="inlineStr">
        <is>
          <t>Праймер эпоксидный</t>
        </is>
      </c>
      <c r="E145" s="126" t="inlineStr">
        <is>
          <t>кг</t>
        </is>
      </c>
      <c r="F145" s="126" t="n">
        <v>1.61</v>
      </c>
      <c r="G145" s="132" t="n">
        <v>40.33</v>
      </c>
      <c r="H145" s="132">
        <f>ROUND(F145*G145,2)</f>
        <v/>
      </c>
    </row>
    <row r="146" ht="15.75" customFormat="1" customHeight="1" s="86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0.003312</v>
      </c>
      <c r="G146" s="132" t="n">
        <v>19400</v>
      </c>
      <c r="H146" s="132">
        <f>ROUND(F146*G146,2)</f>
        <v/>
      </c>
    </row>
    <row r="147" ht="31.5" customFormat="1" customHeight="1" s="86">
      <c r="A147" s="126" t="n">
        <v>133</v>
      </c>
      <c r="B147" s="126" t="n"/>
      <c r="C147" s="30" t="inlineStr">
        <is>
          <t>04.1.02.05-0010</t>
        </is>
      </c>
      <c r="D147" s="127" t="inlineStr">
        <is>
          <t>Смеси бетонные тяжелого бетона (БСТ), класс В27,5 (М350)</t>
        </is>
      </c>
      <c r="E147" s="126" t="inlineStr">
        <is>
          <t>м3</t>
        </is>
      </c>
      <c r="F147" s="126" t="n">
        <v>0.08484</v>
      </c>
      <c r="G147" s="132" t="n">
        <v>730</v>
      </c>
      <c r="H147" s="132">
        <f>ROUND(F147*G147,2)</f>
        <v/>
      </c>
    </row>
    <row r="148" ht="15.75" customFormat="1" customHeight="1" s="86">
      <c r="A148" s="126" t="n">
        <v>134</v>
      </c>
      <c r="B148" s="126" t="n"/>
      <c r="C148" s="30" t="inlineStr">
        <is>
          <t>23.8.03.01-0002</t>
        </is>
      </c>
      <c r="D148" s="127" t="inlineStr">
        <is>
          <t>Заглушки инвентарные металлические</t>
        </is>
      </c>
      <c r="E148" s="126" t="inlineStr">
        <is>
          <t>т</t>
        </is>
      </c>
      <c r="F148" s="126" t="n">
        <v>0.006</v>
      </c>
      <c r="G148" s="132" t="n">
        <v>9200</v>
      </c>
      <c r="H148" s="132">
        <f>ROUND(F148*G148,2)</f>
        <v/>
      </c>
    </row>
    <row r="149" ht="15.75" customFormat="1" customHeight="1" s="86">
      <c r="A149" s="126" t="n">
        <v>135</v>
      </c>
      <c r="B149" s="126" t="n"/>
      <c r="C149" s="30" t="inlineStr">
        <is>
          <t>23.8.03.01-0002</t>
        </is>
      </c>
      <c r="D149" s="127" t="inlineStr">
        <is>
          <t>Заглушки инвентарные металлические</t>
        </is>
      </c>
      <c r="E149" s="126" t="inlineStr">
        <is>
          <t>т</t>
        </is>
      </c>
      <c r="F149" s="126" t="n">
        <v>0.00575</v>
      </c>
      <c r="G149" s="132" t="n">
        <v>9200</v>
      </c>
      <c r="H149" s="132">
        <f>ROUND(F149*G149,2)</f>
        <v/>
      </c>
    </row>
    <row r="150" ht="31.5" customFormat="1" customHeight="1" s="86">
      <c r="A150" s="126" t="n">
        <v>136</v>
      </c>
      <c r="B150" s="126" t="n"/>
      <c r="C150" s="30" t="inlineStr">
        <is>
          <t>16.3.02.03-0004</t>
        </is>
      </c>
      <c r="D150" s="127" t="inlineStr">
        <is>
          <t>Удобрения сложно-смешанные гранулированные насыпью</t>
        </is>
      </c>
      <c r="E150" s="126" t="inlineStr">
        <is>
          <t>т</t>
        </is>
      </c>
      <c r="F150" s="126" t="n">
        <v>0.0343502</v>
      </c>
      <c r="G150" s="132" t="n">
        <v>1480</v>
      </c>
      <c r="H150" s="132">
        <f>ROUND(F150*G150,2)</f>
        <v/>
      </c>
    </row>
    <row r="151" ht="15.75" customFormat="1" customHeight="1" s="86">
      <c r="A151" s="126" t="n">
        <v>137</v>
      </c>
      <c r="B151" s="126" t="n"/>
      <c r="C151" s="30" t="inlineStr">
        <is>
          <t>01.7.11.07-0032</t>
        </is>
      </c>
      <c r="D151" s="127" t="inlineStr">
        <is>
          <t>Электроды сварочные Э42, диаметр 4 мм</t>
        </is>
      </c>
      <c r="E151" s="126" t="inlineStr">
        <is>
          <t>т</t>
        </is>
      </c>
      <c r="F151" s="126" t="n">
        <v>0.004848</v>
      </c>
      <c r="G151" s="132" t="n">
        <v>10315.01</v>
      </c>
      <c r="H151" s="132">
        <f>ROUND(F151*G151,2)</f>
        <v/>
      </c>
    </row>
    <row r="152" ht="15.75" customFormat="1" customHeight="1" s="86">
      <c r="A152" s="126" t="n">
        <v>138</v>
      </c>
      <c r="B152" s="126" t="n"/>
      <c r="C152" s="30" t="inlineStr">
        <is>
          <t>14.4.01.08-0001</t>
        </is>
      </c>
      <c r="D152" s="127" t="inlineStr">
        <is>
          <t>Грунтовка В-КФ-093</t>
        </is>
      </c>
      <c r="E152" s="126" t="inlineStr">
        <is>
          <t>т</t>
        </is>
      </c>
      <c r="F152" s="126" t="n">
        <v>0.0013352</v>
      </c>
      <c r="G152" s="132" t="n">
        <v>35003</v>
      </c>
      <c r="H152" s="132">
        <f>ROUND(F152*G152,2)</f>
        <v/>
      </c>
    </row>
    <row r="153" ht="31.5" customFormat="1" customHeight="1" s="86">
      <c r="A153" s="126" t="n">
        <v>139</v>
      </c>
      <c r="B153" s="126" t="n"/>
      <c r="C153" s="30" t="inlineStr">
        <is>
          <t>11.1.02.04-0031</t>
        </is>
      </c>
      <c r="D153" s="127" t="inlineStr">
        <is>
          <t>Лесоматериалы круглые, хвойных пород, для строительства, диаметр 14-24 см, длина 3-6,5 м</t>
        </is>
      </c>
      <c r="E153" s="126" t="inlineStr">
        <is>
          <t>м3</t>
        </is>
      </c>
      <c r="F153" s="126" t="n">
        <v>0.0452</v>
      </c>
      <c r="G153" s="132" t="n">
        <v>558.33</v>
      </c>
      <c r="H153" s="132">
        <f>ROUND(F153*G153,2)</f>
        <v/>
      </c>
    </row>
    <row r="154" ht="31.5" customFormat="1" customHeight="1" s="86">
      <c r="A154" s="126" t="n">
        <v>140</v>
      </c>
      <c r="B154" s="126" t="n"/>
      <c r="C154" s="30" t="inlineStr">
        <is>
          <t>11.1.03.01-0080</t>
        </is>
      </c>
      <c r="D154" s="127" t="inlineStr">
        <is>
          <t>Бруски обрезные, хвойных пород, длина 4-6,5 м, ширина 75-150 мм, толщина 40-75 мм, сорт IV</t>
        </is>
      </c>
      <c r="E154" s="126" t="inlineStr">
        <is>
          <t>м3</t>
        </is>
      </c>
      <c r="F154" s="126" t="n">
        <v>0.0225106</v>
      </c>
      <c r="G154" s="132" t="n">
        <v>1056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14.5.09.11-0102</t>
        </is>
      </c>
      <c r="D155" s="127" t="inlineStr">
        <is>
          <t>Уайт-спирит</t>
        </is>
      </c>
      <c r="E155" s="126" t="inlineStr">
        <is>
          <t>кг</t>
        </is>
      </c>
      <c r="F155" s="126" t="n">
        <v>3.542</v>
      </c>
      <c r="G155" s="132" t="n">
        <v>6.67</v>
      </c>
      <c r="H155" s="132">
        <f>ROUND(F155*G155,2)</f>
        <v/>
      </c>
    </row>
    <row r="156" ht="63" customFormat="1" customHeight="1" s="86">
      <c r="A156" s="126" t="n">
        <v>142</v>
      </c>
      <c r="B156" s="126" t="n"/>
      <c r="C156" s="30" t="inlineStr">
        <is>
          <t>23.8.04.12-0118</t>
        </is>
      </c>
      <c r="D156" s="12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6" t="inlineStr">
        <is>
          <t>шт</t>
        </is>
      </c>
      <c r="F156" s="126" t="n">
        <v>0.1725</v>
      </c>
      <c r="G156" s="132" t="n">
        <v>133.37</v>
      </c>
      <c r="H156" s="132">
        <f>ROUND(F156*G156,2)</f>
        <v/>
      </c>
    </row>
    <row r="157" ht="63" customFormat="1" customHeight="1" s="86">
      <c r="A157" s="126" t="n">
        <v>143</v>
      </c>
      <c r="B157" s="126" t="n"/>
      <c r="C157" s="30" t="inlineStr">
        <is>
          <t>23.8.04.06-0069</t>
        </is>
      </c>
      <c r="D157" s="12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6" t="inlineStr">
        <is>
          <t>шт</t>
        </is>
      </c>
      <c r="F157" s="126" t="n">
        <v>0.46</v>
      </c>
      <c r="G157" s="132" t="n">
        <v>42.35</v>
      </c>
      <c r="H157" s="132">
        <f>ROUND(F157*G157,2)</f>
        <v/>
      </c>
    </row>
    <row r="158" ht="15.75" customFormat="1" customHeight="1" s="86">
      <c r="A158" s="126" t="n">
        <v>144</v>
      </c>
      <c r="B158" s="126" t="n"/>
      <c r="C158" s="30" t="inlineStr">
        <is>
          <t>18.4.01.08-0041</t>
        </is>
      </c>
      <c r="D158" s="127" t="inlineStr">
        <is>
          <t>Свеча вытяжная</t>
        </is>
      </c>
      <c r="E158" s="126" t="inlineStr">
        <is>
          <t>шт</t>
        </is>
      </c>
      <c r="F158" s="126" t="n">
        <v>0.575</v>
      </c>
      <c r="G158" s="132" t="n">
        <v>30</v>
      </c>
      <c r="H158" s="132">
        <f>ROUND(F158*G158,2)</f>
        <v/>
      </c>
    </row>
    <row r="159" ht="63" customFormat="1" customHeight="1" s="86">
      <c r="A159" s="126" t="n">
        <v>145</v>
      </c>
      <c r="B159" s="126" t="n"/>
      <c r="C159" s="30" t="inlineStr">
        <is>
          <t>23.8.04.06-0064</t>
        </is>
      </c>
      <c r="D159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6" t="inlineStr">
        <is>
          <t>шт</t>
        </is>
      </c>
      <c r="F159" s="126" t="n">
        <v>0.575</v>
      </c>
      <c r="G159" s="132" t="n">
        <v>27.02</v>
      </c>
      <c r="H159" s="132">
        <f>ROUND(F159*G159,2)</f>
        <v/>
      </c>
    </row>
    <row r="160" ht="15.75" customFormat="1" customHeight="1" s="86">
      <c r="A160" s="126" t="n">
        <v>146</v>
      </c>
      <c r="B160" s="126" t="n"/>
      <c r="C160" s="30" t="inlineStr">
        <is>
          <t>14.4.04.08-0003</t>
        </is>
      </c>
      <c r="D160" s="127" t="inlineStr">
        <is>
          <t>Эмаль ПФ-115, серая</t>
        </is>
      </c>
      <c r="E160" s="126" t="inlineStr">
        <is>
          <t>т</t>
        </is>
      </c>
      <c r="F160" s="126" t="n">
        <v>0.0003878</v>
      </c>
      <c r="G160" s="132" t="n">
        <v>14312.87</v>
      </c>
      <c r="H160" s="132">
        <f>ROUND(F160*G160,2)</f>
        <v/>
      </c>
    </row>
    <row r="161" ht="15.75" customFormat="1" customHeight="1" s="86">
      <c r="A161" s="126" t="n">
        <v>147</v>
      </c>
      <c r="B161" s="126" t="n"/>
      <c r="C161" s="30" t="inlineStr">
        <is>
          <t>01.7.20.08-0021</t>
        </is>
      </c>
      <c r="D161" s="127" t="inlineStr">
        <is>
          <t>Брезент</t>
        </is>
      </c>
      <c r="E161" s="126" t="inlineStr">
        <is>
          <t>м2</t>
        </is>
      </c>
      <c r="F161" s="126" t="n">
        <v>0.1356</v>
      </c>
      <c r="G161" s="132" t="n">
        <v>37.43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0.0805</v>
      </c>
      <c r="G162" s="132" t="n">
        <v>59.99</v>
      </c>
      <c r="H162" s="132">
        <f>ROUND(F162*G162,2)</f>
        <v/>
      </c>
    </row>
    <row r="163" ht="15.75" customFormat="1" customHeight="1" s="86">
      <c r="A163" s="126" t="n">
        <v>149</v>
      </c>
      <c r="B163" s="126" t="n"/>
      <c r="C163" s="30" t="inlineStr">
        <is>
          <t>01.7.20.08-0162</t>
        </is>
      </c>
      <c r="D163" s="127" t="inlineStr">
        <is>
          <t>Ткань мешочная</t>
        </is>
      </c>
      <c r="E163" s="126" t="inlineStr">
        <is>
          <t>10 м2</t>
        </is>
      </c>
      <c r="F163" s="126" t="n">
        <v>0.02825</v>
      </c>
      <c r="G163" s="132" t="n">
        <v>84.75</v>
      </c>
      <c r="H163" s="132">
        <f>ROUND(F163*G163,2)</f>
        <v/>
      </c>
    </row>
    <row r="164" ht="31.5" customFormat="1" customHeight="1" s="86">
      <c r="A164" s="126" t="n">
        <v>150</v>
      </c>
      <c r="B164" s="126" t="n"/>
      <c r="C164" s="30" t="inlineStr">
        <is>
          <t>999-9950</t>
        </is>
      </c>
      <c r="D164" s="127" t="inlineStr">
        <is>
          <t>Вспомогательные ненормируемые ресурсы (2% от Оплаты труда рабочих)</t>
        </is>
      </c>
      <c r="E164" s="126" t="inlineStr">
        <is>
          <t>руб</t>
        </is>
      </c>
      <c r="F164" s="126" t="n">
        <v>1.449</v>
      </c>
      <c r="G164" s="132" t="n">
        <v>1</v>
      </c>
      <c r="H164" s="132">
        <f>ROUND(F164*G164,2)</f>
        <v/>
      </c>
    </row>
    <row r="165" ht="15.75" customFormat="1" customHeight="1" s="86">
      <c r="A165" s="126" t="n">
        <v>151</v>
      </c>
      <c r="B165" s="126" t="n"/>
      <c r="C165" s="30" t="inlineStr">
        <is>
          <t>14.5.09.07-0031</t>
        </is>
      </c>
      <c r="D165" s="127" t="inlineStr">
        <is>
          <t>Растворитель Р-4А</t>
        </is>
      </c>
      <c r="E165" s="126" t="inlineStr">
        <is>
          <t>т</t>
        </is>
      </c>
      <c r="F165" s="126" t="n">
        <v>0.0002332</v>
      </c>
      <c r="G165" s="132" t="n">
        <v>5479.9</v>
      </c>
      <c r="H165" s="132">
        <f>ROUND(F165*G165,2)</f>
        <v/>
      </c>
    </row>
    <row r="166" ht="15.75" customFormat="1" customHeight="1" s="86">
      <c r="A166" s="126" t="n">
        <v>152</v>
      </c>
      <c r="B166" s="126" t="n"/>
      <c r="C166" s="30" t="inlineStr">
        <is>
          <t>01.7.11.07-0034</t>
        </is>
      </c>
      <c r="D166" s="127" t="inlineStr">
        <is>
          <t>Электроды сварочные Э42А, диаметр 4 мм</t>
        </is>
      </c>
      <c r="E166" s="126" t="inlineStr">
        <is>
          <t>кг</t>
        </is>
      </c>
      <c r="F166" s="126" t="n">
        <v>0.1035</v>
      </c>
      <c r="G166" s="132" t="n">
        <v>10.57</v>
      </c>
      <c r="H166" s="132">
        <f>ROUND(F166*G166,2)</f>
        <v/>
      </c>
    </row>
    <row r="167" ht="15.75" customFormat="1" customHeight="1" s="86">
      <c r="A167" s="126" t="n">
        <v>153</v>
      </c>
      <c r="B167" s="126" t="n"/>
      <c r="C167" s="30" t="inlineStr">
        <is>
          <t>01.7.20.08-0051</t>
        </is>
      </c>
      <c r="D167" s="127" t="inlineStr">
        <is>
          <t>Ветошь</t>
        </is>
      </c>
      <c r="E167" s="126" t="inlineStr">
        <is>
          <t>кг</t>
        </is>
      </c>
      <c r="F167" s="126" t="n">
        <v>0.5474</v>
      </c>
      <c r="G167" s="132" t="n">
        <v>1.82</v>
      </c>
      <c r="H167" s="132">
        <f>ROUND(F167*G167,2)</f>
        <v/>
      </c>
    </row>
    <row r="168" ht="15.75" customFormat="1" customHeight="1" s="86">
      <c r="A168" s="126" t="n">
        <v>154</v>
      </c>
      <c r="B168" s="126" t="n"/>
      <c r="C168" s="30" t="inlineStr">
        <is>
          <t>14.4.04.09-0019</t>
        </is>
      </c>
      <c r="D168" s="127" t="inlineStr">
        <is>
          <t>Эмаль ХВ-125, серебристая</t>
        </is>
      </c>
      <c r="E168" s="126" t="inlineStr">
        <is>
          <t>т</t>
        </is>
      </c>
      <c r="F168" s="126" t="n">
        <v>2.88e-05</v>
      </c>
      <c r="G168" s="132" t="n">
        <v>18750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14.4.01.18-0002</t>
        </is>
      </c>
      <c r="D169" s="127" t="inlineStr">
        <is>
          <t>Грунтовка ФЛ-03К, коричневая</t>
        </is>
      </c>
      <c r="E169" s="126" t="inlineStr">
        <is>
          <t>т</t>
        </is>
      </c>
      <c r="F169" s="126" t="n">
        <v>1.73e-05</v>
      </c>
      <c r="G169" s="132" t="n">
        <v>29470.1</v>
      </c>
      <c r="H169" s="132">
        <f>ROUND(F169*G169,2)</f>
        <v/>
      </c>
    </row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/>
    <row r="172" ht="15.75" customFormat="1" customHeight="1" s="86"/>
    <row r="173" ht="15.75" customFormat="1" customHeight="1" s="86"/>
    <row r="174" ht="15.75" customFormat="1" customHeight="1" s="86">
      <c r="B174" s="86" t="inlineStr">
        <is>
          <t>Составил ______________________        М.С. Колотиевская</t>
        </is>
      </c>
    </row>
    <row r="175" ht="15.75" customFormat="1" customHeight="1" s="86">
      <c r="B175" s="19" t="inlineStr">
        <is>
          <t xml:space="preserve">                         (подпись, инициалы, фамилия)</t>
        </is>
      </c>
    </row>
    <row r="176" ht="15.75" customFormat="1" customHeight="1" s="86"/>
    <row r="177" ht="15.75" customFormat="1" customHeight="1" s="86">
      <c r="B177" s="86" t="inlineStr">
        <is>
          <t>Проверил ______________________       М.С. Колотиевская</t>
        </is>
      </c>
    </row>
    <row r="178" ht="15.75" customFormat="1" customHeight="1" s="86">
      <c r="B178" s="19" t="inlineStr">
        <is>
          <t xml:space="preserve">                        (подпись, инициалы, фамилия)</t>
        </is>
      </c>
    </row>
    <row r="179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 720 мм____коэф. 0,575_220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ОБ'!J36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668118.45085895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1241711.9572439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K183"/>
  <sheetViews>
    <sheetView tabSelected="1" view="pageBreakPreview" topLeftCell="A93" zoomScale="60" zoomScaleNormal="100" workbookViewId="0">
      <selection activeCell="F180" sqref="F180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6.5703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 720 мм____коэф. 0,575_220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1-100-33</t>
        </is>
      </c>
      <c r="C13" s="127" t="inlineStr">
        <is>
          <t>Затраты труда рабочих (Средний разряд работы 3,3)</t>
        </is>
      </c>
      <c r="D13" s="126" t="inlineStr">
        <is>
          <t>чел.-ч</t>
        </is>
      </c>
      <c r="E13" s="126" t="n">
        <v>1623.5953693495</v>
      </c>
      <c r="F13" s="132" t="n">
        <v>9.07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778.55006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91.10.05-008</t>
        </is>
      </c>
      <c r="C19" s="143" t="inlineStr">
        <is>
          <t>Трубоукладчики, номинальная грузоподъемность 20 т</t>
        </is>
      </c>
      <c r="D19" s="146" t="inlineStr">
        <is>
          <t>маш.час</t>
        </is>
      </c>
      <c r="E19" s="144" t="n">
        <v>152.88455</v>
      </c>
      <c r="F19" s="40" t="n">
        <v>330.04</v>
      </c>
      <c r="G19" s="40">
        <f>ROUND(E19*F19,2)</f>
        <v/>
      </c>
      <c r="H19" s="37">
        <f>G19/G79</f>
        <v/>
      </c>
      <c r="I19" s="132">
        <f>ROUND(F19*'Прил. 10'!$D$11,2)</f>
        <v/>
      </c>
      <c r="J19" s="132">
        <f>ROUND(E19*I19,2)</f>
        <v/>
      </c>
    </row>
    <row r="20" ht="31.5" customFormat="1" customHeight="1" s="86">
      <c r="A20" s="126" t="n">
        <v>4</v>
      </c>
      <c r="B20" s="133" t="inlineStr">
        <is>
          <t>91.10.05-009</t>
        </is>
      </c>
      <c r="C20" s="143" t="inlineStr">
        <is>
          <t>Трубоукладчики, номинальная грузоподъемность 30 т</t>
        </is>
      </c>
      <c r="D20" s="146" t="inlineStr">
        <is>
          <t>маш.час</t>
        </is>
      </c>
      <c r="E20" s="144" t="n">
        <v>25.27079</v>
      </c>
      <c r="F20" s="40" t="n">
        <v>482.12</v>
      </c>
      <c r="G20" s="40">
        <f>ROUND(E20*F20,2)</f>
        <v/>
      </c>
      <c r="H20" s="37">
        <f>G20/G79</f>
        <v/>
      </c>
      <c r="I20" s="132">
        <f>ROUND(F20*'Прил. 10'!$D$11,2)</f>
        <v/>
      </c>
      <c r="J20" s="132">
        <f>ROUND(E20*I20,2)</f>
        <v/>
      </c>
    </row>
    <row r="21" ht="47.25" customFormat="1" customHeight="1" s="86">
      <c r="A21" s="126" t="n">
        <v>5</v>
      </c>
      <c r="B21" s="133" t="inlineStr">
        <is>
          <t>91.17.02-051</t>
        </is>
      </c>
      <c r="C21" s="143" t="inlineStr">
        <is>
          <t>Лаборатории для контроля сварных соединений высокопроходимые, передвижные</t>
        </is>
      </c>
      <c r="D21" s="146" t="inlineStr">
        <is>
          <t>маш.час</t>
        </is>
      </c>
      <c r="E21" s="144" t="n">
        <v>28.819</v>
      </c>
      <c r="F21" s="40" t="n">
        <v>330.91</v>
      </c>
      <c r="G21" s="40">
        <f>ROUND(E21*F21,2)</f>
        <v/>
      </c>
      <c r="H21" s="37">
        <f>G21/G79</f>
        <v/>
      </c>
      <c r="I21" s="132">
        <f>ROUND(F21*'Прил. 10'!$D$11,2)</f>
        <v/>
      </c>
      <c r="J21" s="132">
        <f>ROUND(E21*I21,2)</f>
        <v/>
      </c>
    </row>
    <row r="22" ht="31.5" customFormat="1" customHeight="1" s="86">
      <c r="A22" s="126" t="n">
        <v>6</v>
      </c>
      <c r="B22" s="133" t="inlineStr">
        <is>
          <t>91.10.01-003</t>
        </is>
      </c>
      <c r="C22" s="143" t="inlineStr">
        <is>
          <t>Агрегаты наполнительно-опрессовочные до 500 м3/ч</t>
        </is>
      </c>
      <c r="D22" s="146" t="inlineStr">
        <is>
          <t>маш.час</t>
        </is>
      </c>
      <c r="E22" s="144" t="n">
        <v>21.976</v>
      </c>
      <c r="F22" s="40" t="n">
        <v>422.53</v>
      </c>
      <c r="G22" s="40">
        <f>ROUND(E22*F22,2)</f>
        <v/>
      </c>
      <c r="H22" s="37">
        <f>G22/G79</f>
        <v/>
      </c>
      <c r="I22" s="132">
        <f>ROUND(F22*'Прил. 10'!$D$11,2)</f>
        <v/>
      </c>
      <c r="J22" s="132">
        <f>ROUND(E22*I22,2)</f>
        <v/>
      </c>
    </row>
    <row r="23" ht="31.5" customFormat="1" customHeight="1" s="86">
      <c r="A23" s="126" t="n">
        <v>7</v>
      </c>
      <c r="B23" s="133" t="inlineStr">
        <is>
          <t>91.16.01-004</t>
        </is>
      </c>
      <c r="C23" s="143" t="inlineStr">
        <is>
          <t>Электростанции передвижные, мощность 60 кВт</t>
        </is>
      </c>
      <c r="D23" s="146" t="inlineStr">
        <is>
          <t>маш.час</t>
        </is>
      </c>
      <c r="E23" s="144" t="n">
        <v>49.50934</v>
      </c>
      <c r="F23" s="40" t="n">
        <v>116.79</v>
      </c>
      <c r="G23" s="40">
        <f>ROUND(E23*F23,2)</f>
        <v/>
      </c>
      <c r="H23" s="37">
        <f>G23/G79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91.10.01-001</t>
        </is>
      </c>
      <c r="C24" s="143" t="inlineStr">
        <is>
          <t>Агрегаты наполнительно-опрессовочные до 70 м3/ч</t>
        </is>
      </c>
      <c r="D24" s="146" t="inlineStr">
        <is>
          <t>маш.час</t>
        </is>
      </c>
      <c r="E24" s="144" t="n">
        <v>40.227</v>
      </c>
      <c r="F24" s="40" t="n">
        <v>129.8</v>
      </c>
      <c r="G24" s="40">
        <f>ROUND(E24*F24,2)</f>
        <v/>
      </c>
      <c r="H24" s="37">
        <f>G24/G79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91.05.05-015</t>
        </is>
      </c>
      <c r="C25" s="143" t="inlineStr">
        <is>
          <t>Краны на автомобильном ходу, грузоподъемность 16 т</t>
        </is>
      </c>
      <c r="D25" s="146" t="inlineStr">
        <is>
          <t>маш.час</t>
        </is>
      </c>
      <c r="E25" s="144" t="n">
        <v>38.60303</v>
      </c>
      <c r="F25" s="40" t="n">
        <v>115.4</v>
      </c>
      <c r="G25" s="40">
        <f>ROUND(E25*F25,2)</f>
        <v/>
      </c>
      <c r="H25" s="37">
        <f>G25/G79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91.16.01-005</t>
        </is>
      </c>
      <c r="C26" s="143" t="inlineStr">
        <is>
          <t>Электростанции передвижные, мощность 75 кВт</t>
        </is>
      </c>
      <c r="D26" s="146" t="inlineStr">
        <is>
          <t>маш.час</t>
        </is>
      </c>
      <c r="E26" s="144" t="n">
        <v>33.07906</v>
      </c>
      <c r="F26" s="40" t="n">
        <v>133.8</v>
      </c>
      <c r="G26" s="40">
        <f>ROUND(E26*F26,2)</f>
        <v/>
      </c>
      <c r="H26" s="37">
        <f>G26/G79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91.15.02-023</t>
        </is>
      </c>
      <c r="C27" s="143" t="inlineStr">
        <is>
          <t>Тракторы на гусеничном ходу, мощность 59 кВт (80 л.с.)</t>
        </is>
      </c>
      <c r="D27" s="146" t="inlineStr">
        <is>
          <t>маш.час</t>
        </is>
      </c>
      <c r="E27" s="144" t="n">
        <v>55.80628</v>
      </c>
      <c r="F27" s="40" t="n">
        <v>77.2</v>
      </c>
      <c r="G27" s="40">
        <f>ROUND(E27*F27,2)</f>
        <v/>
      </c>
      <c r="H27" s="37">
        <f>G27/G79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91.16.01-006</t>
        </is>
      </c>
      <c r="C28" s="143" t="inlineStr">
        <is>
          <t>Электростанции передвижные, мощность 100 кВт</t>
        </is>
      </c>
      <c r="D28" s="146" t="inlineStr">
        <is>
          <t>маш.час</t>
        </is>
      </c>
      <c r="E28" s="144" t="n">
        <v>24.56</v>
      </c>
      <c r="F28" s="40" t="n">
        <v>166.18</v>
      </c>
      <c r="G28" s="40">
        <f>ROUND(E28*F28,2)</f>
        <v/>
      </c>
      <c r="H28" s="37">
        <f>G28/G79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91.01.01-036</t>
        </is>
      </c>
      <c r="C29" s="143" t="inlineStr">
        <is>
          <t>Бульдозеры, мощность 96 кВт (130 л.с.)</t>
        </is>
      </c>
      <c r="D29" s="146" t="inlineStr">
        <is>
          <t>маш.час</t>
        </is>
      </c>
      <c r="E29" s="144" t="n">
        <v>37.72</v>
      </c>
      <c r="F29" s="40" t="n">
        <v>94.05</v>
      </c>
      <c r="G29" s="40">
        <f>ROUND(E29*F29,2)</f>
        <v/>
      </c>
      <c r="H29" s="37">
        <f>G29/G79</f>
        <v/>
      </c>
      <c r="I29" s="132">
        <f>ROUND(F29*'Прил. 10'!$D$11,2)</f>
        <v/>
      </c>
      <c r="J29" s="132">
        <f>ROUND(E29*I29,2)</f>
        <v/>
      </c>
    </row>
    <row r="30" ht="47.25" customFormat="1" customHeight="1" s="86">
      <c r="A30" s="126" t="n">
        <v>14</v>
      </c>
      <c r="B30" s="133" t="inlineStr">
        <is>
          <t>91.17.01-004</t>
        </is>
      </c>
      <c r="C30" s="143" t="inlineStr">
        <is>
          <t>Выпрямители сварочные, номинальный сварочный ток 60-500 А</t>
        </is>
      </c>
      <c r="D30" s="146" t="inlineStr">
        <is>
          <t>маш.час</t>
        </is>
      </c>
      <c r="E30" s="144" t="n">
        <v>205.21105</v>
      </c>
      <c r="F30" s="40" t="n">
        <v>15.13</v>
      </c>
      <c r="G30" s="40">
        <f>ROUND(E30*F30,2)</f>
        <v/>
      </c>
      <c r="H30" s="37">
        <f>G30/G79</f>
        <v/>
      </c>
      <c r="I30" s="132">
        <f>ROUND(F30*'Прил. 10'!$D$11,2)</f>
        <v/>
      </c>
      <c r="J30" s="132">
        <f>ROUND(E30*I30,2)</f>
        <v/>
      </c>
    </row>
    <row r="31" ht="31.5" customFormat="1" customHeight="1" s="86">
      <c r="A31" s="126" t="n">
        <v>15</v>
      </c>
      <c r="B31" s="133" t="inlineStr">
        <is>
          <t>91.15.02-024</t>
        </is>
      </c>
      <c r="C31" s="143" t="inlineStr">
        <is>
          <t>Тракторы на гусеничном ходу, мощность 79 кВт (108 л.с.)</t>
        </is>
      </c>
      <c r="D31" s="146" t="inlineStr">
        <is>
          <t>маш.час</t>
        </is>
      </c>
      <c r="E31" s="144" t="n">
        <v>37.34922</v>
      </c>
      <c r="F31" s="40" t="n">
        <v>83.09999999999999</v>
      </c>
      <c r="G31" s="40">
        <f>ROUND(E31*F31,2)</f>
        <v/>
      </c>
      <c r="H31" s="37">
        <f>G31/G79</f>
        <v/>
      </c>
      <c r="I31" s="132">
        <f>ROUND(F31*'Прил. 10'!$D$11,2)</f>
        <v/>
      </c>
      <c r="J31" s="132">
        <f>ROUND(E31*I31,2)</f>
        <v/>
      </c>
    </row>
    <row r="32" ht="47.25" customFormat="1" customHeight="1" s="86">
      <c r="A32" s="126" t="n">
        <v>16</v>
      </c>
      <c r="B32" s="133" t="inlineStr">
        <is>
          <t>91.01.05-085</t>
        </is>
      </c>
      <c r="C32" s="143" t="inlineStr">
        <is>
          <t>Экскаваторы одноковшовые дизельные на гусеничном ходу, емкость ковша 0,5 м3</t>
        </is>
      </c>
      <c r="D32" s="146" t="inlineStr">
        <is>
          <t>маш.час</t>
        </is>
      </c>
      <c r="E32" s="144" t="n">
        <v>27.629</v>
      </c>
      <c r="F32" s="40" t="n">
        <v>100</v>
      </c>
      <c r="G32" s="40">
        <f>ROUND(E32*F32,2)</f>
        <v/>
      </c>
      <c r="H32" s="37">
        <f>G32/G79</f>
        <v/>
      </c>
      <c r="I32" s="132">
        <f>ROUND(F32*'Прил. 10'!$D$11,2)</f>
        <v/>
      </c>
      <c r="J32" s="132">
        <f>ROUND(E32*I32,2)</f>
        <v/>
      </c>
    </row>
    <row r="33" ht="31.5" customFormat="1" customHeight="1" s="86">
      <c r="A33" s="126" t="n">
        <v>17</v>
      </c>
      <c r="B33" s="133" t="inlineStr">
        <is>
          <t>91.01.01-038</t>
        </is>
      </c>
      <c r="C33" s="143" t="inlineStr">
        <is>
          <t>Бульдозеры, мощность 121 кВт (165 л.с.)</t>
        </is>
      </c>
      <c r="D33" s="146" t="inlineStr">
        <is>
          <t>маш.час</t>
        </is>
      </c>
      <c r="E33" s="144" t="n">
        <v>21.14258</v>
      </c>
      <c r="F33" s="40" t="n">
        <v>122.4</v>
      </c>
      <c r="G33" s="40">
        <f>ROUND(E33*F33,2)</f>
        <v/>
      </c>
      <c r="H33" s="37">
        <f>G33/G79</f>
        <v/>
      </c>
      <c r="I33" s="132">
        <f>ROUND(F33*'Прил. 10'!$D$11,2)</f>
        <v/>
      </c>
      <c r="J33" s="132">
        <f>ROUND(E33*I33,2)</f>
        <v/>
      </c>
    </row>
    <row r="34" ht="47.25" customFormat="1" customHeight="1" s="86">
      <c r="A34" s="126" t="n">
        <v>18</v>
      </c>
      <c r="B34" s="133" t="inlineStr">
        <is>
          <t>91.01.05-086</t>
        </is>
      </c>
      <c r="C34" s="143" t="inlineStr">
        <is>
          <t>Экскаваторы одноковшовые дизельные на гусеничном ходу, емкость ковша 0,65 м3</t>
        </is>
      </c>
      <c r="D34" s="146" t="inlineStr">
        <is>
          <t>маш.час</t>
        </is>
      </c>
      <c r="E34" s="144" t="n">
        <v>21.2163</v>
      </c>
      <c r="F34" s="40" t="n">
        <v>115.27</v>
      </c>
      <c r="G34" s="40">
        <f>ROUND(E34*F34,2)</f>
        <v/>
      </c>
      <c r="H34" s="37">
        <f>G34/G79</f>
        <v/>
      </c>
      <c r="I34" s="132">
        <f>ROUND(F34*'Прил. 10'!$D$11,2)</f>
        <v/>
      </c>
      <c r="J34" s="132">
        <f>ROUND(E34*I34,2)</f>
        <v/>
      </c>
    </row>
    <row r="35" ht="63" customFormat="1" customHeight="1" s="86">
      <c r="A35" s="126" t="n">
        <v>19</v>
      </c>
      <c r="B35" s="133" t="inlineStr">
        <is>
          <t>91.18.01-007</t>
        </is>
      </c>
      <c r="C35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6" t="inlineStr">
        <is>
          <t>маш.час</t>
        </is>
      </c>
      <c r="E35" s="144" t="n">
        <v>26.18718</v>
      </c>
      <c r="F35" s="40" t="n">
        <v>90</v>
      </c>
      <c r="G35" s="40">
        <f>ROUND(E35*F35,2)</f>
        <v/>
      </c>
      <c r="H35" s="37">
        <f>G35/G79</f>
        <v/>
      </c>
      <c r="I35" s="132">
        <f>ROUND(F35*'Прил. 10'!$D$11,2)</f>
        <v/>
      </c>
      <c r="J35" s="132">
        <f>ROUND(E35*I35,2)</f>
        <v/>
      </c>
    </row>
    <row r="36" ht="15.75" customFormat="1" customHeight="1" s="86">
      <c r="A36" s="126" t="n"/>
      <c r="B36" s="133" t="inlineStr">
        <is>
          <t>Итого основные Машины и механизмы</t>
        </is>
      </c>
      <c r="C36" s="152" t="n"/>
      <c r="D36" s="152" t="n"/>
      <c r="E36" s="152" t="n"/>
      <c r="F36" s="153" t="n"/>
      <c r="G36" s="40">
        <f>SUM(G19:G35)</f>
        <v/>
      </c>
      <c r="H36" s="37">
        <f>SUM(H19:H35)</f>
        <v/>
      </c>
      <c r="I36" s="132" t="n"/>
      <c r="J36" s="132">
        <f>SUM(J19:J35)</f>
        <v/>
      </c>
    </row>
    <row r="37" hidden="1" outlineLevel="1" ht="31.5" customFormat="1" customHeight="1" s="86">
      <c r="A37" s="126" t="n">
        <v>20</v>
      </c>
      <c r="B37" s="133" t="inlineStr">
        <is>
          <t>91.19.12-061</t>
        </is>
      </c>
      <c r="C37" s="143" t="inlineStr">
        <is>
          <t>Установки для открытого водоотлива на базе трактора 700 м3/час</t>
        </is>
      </c>
      <c r="D37" s="146" t="inlineStr">
        <is>
          <t>маш.час</t>
        </is>
      </c>
      <c r="E37" s="144" t="n">
        <v>14.053</v>
      </c>
      <c r="F37" s="40" t="n">
        <v>162</v>
      </c>
      <c r="G37" s="40">
        <f>ROUND(E37*F37,2)</f>
        <v/>
      </c>
      <c r="H37" s="37">
        <f>G37/G79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91.17.04-033</t>
        </is>
      </c>
      <c r="C38" s="143" t="inlineStr">
        <is>
          <t>Агрегаты сварочные двухпостовые для ручной сварки на тракторе, мощность 79 кВт (108 л.с.)</t>
        </is>
      </c>
      <c r="D38" s="146" t="inlineStr">
        <is>
          <t>маш.час</t>
        </is>
      </c>
      <c r="E38" s="144" t="n">
        <v>16.58875</v>
      </c>
      <c r="F38" s="40" t="n">
        <v>133.97</v>
      </c>
      <c r="G38" s="40">
        <f>ROUND(E38*F38,2)</f>
        <v/>
      </c>
      <c r="H38" s="37">
        <f>G38/G79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91.10.01-004</t>
        </is>
      </c>
      <c r="C39" s="143" t="inlineStr">
        <is>
          <t>Агрегаты опрессовочные с подачей при наполнении 25 м3/ч</t>
        </is>
      </c>
      <c r="D39" s="146" t="inlineStr">
        <is>
          <t>маш.час</t>
        </is>
      </c>
      <c r="E39" s="144" t="n">
        <v>22.04208</v>
      </c>
      <c r="F39" s="40" t="n">
        <v>97.59999999999999</v>
      </c>
      <c r="G39" s="40">
        <f>ROUND(E39*F39,2)</f>
        <v/>
      </c>
      <c r="H39" s="37">
        <f>G39/G79</f>
        <v/>
      </c>
      <c r="I39" s="132">
        <f>ROUND(F39*'Прил. 10'!$D$11,2)</f>
        <v/>
      </c>
      <c r="J39" s="132">
        <f>ROUND(E39*I39,2)</f>
        <v/>
      </c>
    </row>
    <row r="40" hidden="1" outlineLevel="1" ht="31.5" customFormat="1" customHeight="1" s="86">
      <c r="A40" s="126" t="n">
        <v>23</v>
      </c>
      <c r="B40" s="133" t="inlineStr">
        <is>
          <t>91.10.05-005</t>
        </is>
      </c>
      <c r="C40" s="143" t="inlineStr">
        <is>
          <t>Трубоукладчики для труб диаметром до 700 мм, грузоподъемность 12,5 т</t>
        </is>
      </c>
      <c r="D40" s="146" t="inlineStr">
        <is>
          <t>маш.час</t>
        </is>
      </c>
      <c r="E40" s="144" t="n">
        <v>12.61871</v>
      </c>
      <c r="F40" s="40" t="n">
        <v>152.5</v>
      </c>
      <c r="G40" s="40">
        <f>ROUND(E40*F40,2)</f>
        <v/>
      </c>
      <c r="H40" s="37">
        <f>G40/G79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91.12.02-002</t>
        </is>
      </c>
      <c r="C41" s="143" t="inlineStr">
        <is>
          <t>Корчеватели-собиратели с трактором, мощность 79 кВт (108 л.с.)</t>
        </is>
      </c>
      <c r="D41" s="146" t="inlineStr">
        <is>
          <t>маш.час</t>
        </is>
      </c>
      <c r="E41" s="144" t="n">
        <v>17.27344</v>
      </c>
      <c r="F41" s="40" t="n">
        <v>88.91</v>
      </c>
      <c r="G41" s="40">
        <f>ROUND(E41*F41,2)</f>
        <v/>
      </c>
      <c r="H41" s="37">
        <f>G41/G79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91.01.01-039</t>
        </is>
      </c>
      <c r="C42" s="143" t="inlineStr">
        <is>
          <t>Бульдозеры, мощность 132 кВт (180 л.с.)</t>
        </is>
      </c>
      <c r="D42" s="146" t="inlineStr">
        <is>
          <t>маш.час</t>
        </is>
      </c>
      <c r="E42" s="144" t="n">
        <v>7.798</v>
      </c>
      <c r="F42" s="40" t="n">
        <v>132.79</v>
      </c>
      <c r="G42" s="40">
        <f>ROUND(E42*F42,2)</f>
        <v/>
      </c>
      <c r="H42" s="37">
        <f>G42/G79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91.14.06-012</t>
        </is>
      </c>
      <c r="C43" s="143" t="inlineStr">
        <is>
          <t>Трубоплетевозы на автомобильном ходу до 19 т</t>
        </is>
      </c>
      <c r="D43" s="146" t="inlineStr">
        <is>
          <t>маш.час</t>
        </is>
      </c>
      <c r="E43" s="144" t="n">
        <v>5.18896</v>
      </c>
      <c r="F43" s="40" t="n">
        <v>196.8</v>
      </c>
      <c r="G43" s="40">
        <f>ROUND(E43*F43,2)</f>
        <v/>
      </c>
      <c r="H43" s="37">
        <f>G43/G79</f>
        <v/>
      </c>
      <c r="I43" s="132">
        <f>ROUND(F43*'Прил. 10'!$D$11,2)</f>
        <v/>
      </c>
      <c r="J43" s="132">
        <f>ROUND(E43*I43,2)</f>
        <v/>
      </c>
    </row>
    <row r="44" hidden="1" outlineLevel="1" ht="47.25" customFormat="1" customHeight="1" s="86">
      <c r="A44" s="126" t="n">
        <v>27</v>
      </c>
      <c r="B44" s="133" t="inlineStr">
        <is>
          <t>91.18.01-014</t>
        </is>
      </c>
      <c r="C44" s="143" t="inlineStr">
        <is>
          <t>Компрессоры передвижные, давление 2,5 МПа, производительность 34 м3/мин</t>
        </is>
      </c>
      <c r="D44" s="146" t="inlineStr">
        <is>
          <t>маш.час</t>
        </is>
      </c>
      <c r="E44" s="144" t="n">
        <v>1.78688</v>
      </c>
      <c r="F44" s="40" t="n">
        <v>525.3099999999999</v>
      </c>
      <c r="G44" s="40">
        <f>ROUND(E44*F44,2)</f>
        <v/>
      </c>
      <c r="H44" s="37">
        <f>G44/G79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91.10.04-024</t>
        </is>
      </c>
      <c r="C45" s="143" t="inlineStr">
        <is>
          <t>Машины изоляционные для труб диаметром 600-800 мм</t>
        </is>
      </c>
      <c r="D45" s="146" t="inlineStr">
        <is>
          <t>маш.час</t>
        </is>
      </c>
      <c r="E45" s="144" t="n">
        <v>3.99003</v>
      </c>
      <c r="F45" s="40" t="n">
        <v>198.44</v>
      </c>
      <c r="G45" s="40">
        <f>ROUND(E45*F45,2)</f>
        <v/>
      </c>
      <c r="H45" s="37">
        <f>G45/G79</f>
        <v/>
      </c>
      <c r="I45" s="132">
        <f>ROUND(F45*'Прил. 10'!$D$11,2)</f>
        <v/>
      </c>
      <c r="J45" s="132">
        <f>ROUND(E45*I45,2)</f>
        <v/>
      </c>
    </row>
    <row r="46" hidden="1" outlineLevel="1" ht="15.75" customFormat="1" customHeight="1" s="86">
      <c r="A46" s="126" t="n">
        <v>29</v>
      </c>
      <c r="B46" s="133" t="inlineStr">
        <is>
          <t>91.08.11-011</t>
        </is>
      </c>
      <c r="C46" s="143" t="inlineStr">
        <is>
          <t>Заливщики швов на базе автомобиля</t>
        </is>
      </c>
      <c r="D46" s="146" t="inlineStr">
        <is>
          <t>маш.час</t>
        </is>
      </c>
      <c r="E46" s="144" t="n">
        <v>4.22786</v>
      </c>
      <c r="F46" s="40" t="n">
        <v>175.25</v>
      </c>
      <c r="G46" s="40">
        <f>ROUND(E46*F46,2)</f>
        <v/>
      </c>
      <c r="H46" s="37">
        <f>G46/G79</f>
        <v/>
      </c>
      <c r="I46" s="132">
        <f>ROUND(F46*'Прил. 10'!$D$11,2)</f>
        <v/>
      </c>
      <c r="J46" s="132">
        <f>ROUND(E46*I46,2)</f>
        <v/>
      </c>
    </row>
    <row r="47" hidden="1" outlineLevel="1" ht="15.75" customFormat="1" customHeight="1" s="86">
      <c r="A47" s="126" t="n">
        <v>30</v>
      </c>
      <c r="B47" s="133" t="inlineStr">
        <is>
          <t>91.09.03-034</t>
        </is>
      </c>
      <c r="C47" s="143" t="inlineStr">
        <is>
          <t>Платформы узкой колеи</t>
        </is>
      </c>
      <c r="D47" s="146" t="inlineStr">
        <is>
          <t>маш.час</t>
        </is>
      </c>
      <c r="E47" s="144" t="n">
        <v>56.5062</v>
      </c>
      <c r="F47" s="40" t="n">
        <v>13</v>
      </c>
      <c r="G47" s="40">
        <f>ROUND(E47*F47,2)</f>
        <v/>
      </c>
      <c r="H47" s="37">
        <f>G47/G79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91.08.04-022</t>
        </is>
      </c>
      <c r="C48" s="143" t="inlineStr">
        <is>
          <t>Котлы битумные передвижные 1000 л</t>
        </is>
      </c>
      <c r="D48" s="146" t="inlineStr">
        <is>
          <t>маш.час</t>
        </is>
      </c>
      <c r="E48" s="144" t="n">
        <v>14.58604</v>
      </c>
      <c r="F48" s="40" t="n">
        <v>50</v>
      </c>
      <c r="G48" s="40">
        <f>ROUND(E48*F48,2)</f>
        <v/>
      </c>
      <c r="H48" s="37">
        <f>G48/G79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6">
      <c r="A49" s="126" t="n">
        <v>32</v>
      </c>
      <c r="B49" s="133" t="inlineStr">
        <is>
          <t>91.08.03-030</t>
        </is>
      </c>
      <c r="C49" s="143" t="inlineStr">
        <is>
          <t>Катки самоходные пневмоколесные статические, масса 30 т</t>
        </is>
      </c>
      <c r="D49" s="146" t="inlineStr">
        <is>
          <t>маш.час</t>
        </is>
      </c>
      <c r="E49" s="144" t="n">
        <v>1.8315</v>
      </c>
      <c r="F49" s="40" t="n">
        <v>364.07</v>
      </c>
      <c r="G49" s="40">
        <f>ROUND(E49*F49,2)</f>
        <v/>
      </c>
      <c r="H49" s="37">
        <f>G49/G79</f>
        <v/>
      </c>
      <c r="I49" s="132">
        <f>ROUND(F49*'Прил. 10'!$D$11,2)</f>
        <v/>
      </c>
      <c r="J49" s="132">
        <f>ROUND(E49*I49,2)</f>
        <v/>
      </c>
    </row>
    <row r="50" hidden="1" outlineLevel="1" ht="31.5" customFormat="1" customHeight="1" s="86">
      <c r="A50" s="126" t="n">
        <v>33</v>
      </c>
      <c r="B50" s="133" t="inlineStr">
        <is>
          <t>91.01.01-035</t>
        </is>
      </c>
      <c r="C50" s="143" t="inlineStr">
        <is>
          <t>Бульдозеры, мощность 79 кВт (108 л.с.)</t>
        </is>
      </c>
      <c r="D50" s="146" t="inlineStr">
        <is>
          <t>маш.час</t>
        </is>
      </c>
      <c r="E50" s="144" t="n">
        <v>7.83078</v>
      </c>
      <c r="F50" s="40" t="n">
        <v>79.06999999999999</v>
      </c>
      <c r="G50" s="40">
        <f>ROUND(E50*F50,2)</f>
        <v/>
      </c>
      <c r="H50" s="37">
        <f>G50/G79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91.17.02-021</t>
        </is>
      </c>
      <c r="C51" s="143" t="inlineStr">
        <is>
          <t>Гамма-дефектоскопы с толщиной просвечиваемой стали до 80 мм</t>
        </is>
      </c>
      <c r="D51" s="146" t="inlineStr">
        <is>
          <t>маш.час</t>
        </is>
      </c>
      <c r="E51" s="144" t="n">
        <v>8.855</v>
      </c>
      <c r="F51" s="40" t="n">
        <v>61.72</v>
      </c>
      <c r="G51" s="40">
        <f>ROUND(E51*F51,2)</f>
        <v/>
      </c>
      <c r="H51" s="37">
        <f>G51/G79</f>
        <v/>
      </c>
      <c r="I51" s="132">
        <f>ROUND(F51*'Прил. 10'!$D$11,2)</f>
        <v/>
      </c>
      <c r="J51" s="132">
        <f>ROUND(E51*I51,2)</f>
        <v/>
      </c>
    </row>
    <row r="52" hidden="1" outlineLevel="1" ht="47.25" customFormat="1" customHeight="1" s="86">
      <c r="A52" s="126" t="n">
        <v>35</v>
      </c>
      <c r="B52" s="133" t="inlineStr">
        <is>
          <t>91.01.05-070</t>
        </is>
      </c>
      <c r="C52" s="143" t="inlineStr">
        <is>
          <t>Экскаваторы на гусеничном ходу импортного производства, емкость ковша 1,25 м3</t>
        </is>
      </c>
      <c r="D52" s="146" t="inlineStr">
        <is>
          <t>маш.час</t>
        </is>
      </c>
      <c r="E52" s="144" t="n">
        <v>2.08</v>
      </c>
      <c r="F52" s="40" t="n">
        <v>254.89</v>
      </c>
      <c r="G52" s="40">
        <f>ROUND(E52*F52,2)</f>
        <v/>
      </c>
      <c r="H52" s="37">
        <f>G52/G79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91.10.04-013</t>
        </is>
      </c>
      <c r="C53" s="143" t="inlineStr">
        <is>
          <t>Машины для очистки и грунтовки труб диаметром 600-800 мм</t>
        </is>
      </c>
      <c r="D53" s="146" t="inlineStr">
        <is>
          <t>маш.час</t>
        </is>
      </c>
      <c r="E53" s="144" t="n">
        <v>1.8871</v>
      </c>
      <c r="F53" s="40" t="n">
        <v>242.41</v>
      </c>
      <c r="G53" s="40">
        <f>ROUND(E53*F53,2)</f>
        <v/>
      </c>
      <c r="H53" s="37">
        <f>G53/G79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91.15.02-013</t>
        </is>
      </c>
      <c r="C54" s="143" t="inlineStr">
        <is>
          <t>Тракторы на гусеничном ходу, мощность 128,7 кВт (175 л.с.)</t>
        </is>
      </c>
      <c r="D54" s="146" t="inlineStr">
        <is>
          <t>маш.час</t>
        </is>
      </c>
      <c r="E54" s="144" t="n">
        <v>2.415</v>
      </c>
      <c r="F54" s="40" t="n">
        <v>181.29</v>
      </c>
      <c r="G54" s="40">
        <f>ROUND(E54*F54,2)</f>
        <v/>
      </c>
      <c r="H54" s="37">
        <f>G54/G79</f>
        <v/>
      </c>
      <c r="I54" s="132">
        <f>ROUND(F54*'Прил. 10'!$D$11,2)</f>
        <v/>
      </c>
      <c r="J54" s="132">
        <f>ROUND(E54*I54,2)</f>
        <v/>
      </c>
    </row>
    <row r="55" hidden="1" outlineLevel="1" ht="31.5" customFormat="1" customHeight="1" s="86">
      <c r="A55" s="126" t="n">
        <v>38</v>
      </c>
      <c r="B55" s="133" t="inlineStr">
        <is>
          <t>91.10.05-007</t>
        </is>
      </c>
      <c r="C55" s="143" t="inlineStr">
        <is>
          <t>Трубоукладчики, номинальная грузоподъемность 12,5 т</t>
        </is>
      </c>
      <c r="D55" s="146" t="inlineStr">
        <is>
          <t>маш.час</t>
        </is>
      </c>
      <c r="E55" s="144" t="n">
        <v>1.17304</v>
      </c>
      <c r="F55" s="40" t="n">
        <v>239.44</v>
      </c>
      <c r="G55" s="40">
        <f>ROUND(E55*F55,2)</f>
        <v/>
      </c>
      <c r="H55" s="37">
        <f>G55/G79</f>
        <v/>
      </c>
      <c r="I55" s="132">
        <f>ROUND(F55*'Прил. 10'!$D$11,2)</f>
        <v/>
      </c>
      <c r="J55" s="132">
        <f>ROUND(E55*I55,2)</f>
        <v/>
      </c>
    </row>
    <row r="56" hidden="1" outlineLevel="1" ht="31.5" customFormat="1" customHeight="1" s="86">
      <c r="A56" s="126" t="n">
        <v>39</v>
      </c>
      <c r="B56" s="133" t="inlineStr">
        <is>
          <t>91.10.08-003</t>
        </is>
      </c>
      <c r="C56" s="143" t="inlineStr">
        <is>
          <t>Установки для сушки труб диаметром 800 мм</t>
        </is>
      </c>
      <c r="D56" s="146" t="inlineStr">
        <is>
          <t>маш.час</t>
        </is>
      </c>
      <c r="E56" s="144" t="n">
        <v>0.49268</v>
      </c>
      <c r="F56" s="40" t="n">
        <v>496.98</v>
      </c>
      <c r="G56" s="40">
        <f>ROUND(E56*F56,2)</f>
        <v/>
      </c>
      <c r="H56" s="37">
        <f>G56/G79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91.14.02-001</t>
        </is>
      </c>
      <c r="C57" s="143" t="inlineStr">
        <is>
          <t>Автомобили бортовые, грузоподъемность до 5 т</t>
        </is>
      </c>
      <c r="D57" s="146" t="inlineStr">
        <is>
          <t>маш.час</t>
        </is>
      </c>
      <c r="E57" s="144" t="n">
        <v>3.08262</v>
      </c>
      <c r="F57" s="40" t="n">
        <v>65.70999999999999</v>
      </c>
      <c r="G57" s="40">
        <f>ROUND(E57*F57,2)</f>
        <v/>
      </c>
      <c r="H57" s="37">
        <f>G57/G79</f>
        <v/>
      </c>
      <c r="I57" s="132">
        <f>ROUND(F57*'Прил. 10'!$D$11,2)</f>
        <v/>
      </c>
      <c r="J57" s="132">
        <f>ROUND(E57*I57,2)</f>
        <v/>
      </c>
    </row>
    <row r="58" hidden="1" outlineLevel="1" ht="47.25" customFormat="1" customHeight="1" s="86">
      <c r="A58" s="126" t="n">
        <v>41</v>
      </c>
      <c r="B58" s="133" t="inlineStr">
        <is>
          <t>91.10.10-013</t>
        </is>
      </c>
      <c r="C58" s="143" t="inlineStr">
        <is>
          <t>Центраторы внутренние гидравлические для труб диаметром 900-1000 мм</t>
        </is>
      </c>
      <c r="D58" s="146" t="inlineStr">
        <is>
          <t>маш.час</t>
        </is>
      </c>
      <c r="E58" s="144" t="n">
        <v>7.51709</v>
      </c>
      <c r="F58" s="40" t="n">
        <v>20.52</v>
      </c>
      <c r="G58" s="40">
        <f>ROUND(E58*F58,2)</f>
        <v/>
      </c>
      <c r="H58" s="37">
        <f>G58/G79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0.759</v>
      </c>
      <c r="F59" s="40" t="n">
        <v>187.68</v>
      </c>
      <c r="G59" s="40">
        <f>ROUND(E59*F59,2)</f>
        <v/>
      </c>
      <c r="H59" s="37">
        <f>G59/G79</f>
        <v/>
      </c>
      <c r="I59" s="132">
        <f>ROUND(F59*'Прил. 10'!$D$11,2)</f>
        <v/>
      </c>
      <c r="J59" s="132">
        <f>ROUND(E59*I59,2)</f>
        <v/>
      </c>
    </row>
    <row r="60" hidden="1" outlineLevel="1" ht="15.75" customFormat="1" customHeight="1" s="86">
      <c r="A60" s="126" t="n">
        <v>43</v>
      </c>
      <c r="B60" s="133" t="inlineStr">
        <is>
          <t>91.17.02-032</t>
        </is>
      </c>
      <c r="C60" s="143" t="inlineStr">
        <is>
          <t>Дефектоскопы ультразвуковые</t>
        </is>
      </c>
      <c r="D60" s="146" t="inlineStr">
        <is>
          <t>маш.час</t>
        </is>
      </c>
      <c r="E60" s="144" t="n">
        <v>16.422</v>
      </c>
      <c r="F60" s="40" t="n">
        <v>7.5</v>
      </c>
      <c r="G60" s="40">
        <f>ROUND(E60*F60,2)</f>
        <v/>
      </c>
      <c r="H60" s="37">
        <f>G60/G79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91.12.07-001</t>
        </is>
      </c>
      <c r="C61" s="143" t="inlineStr">
        <is>
          <t>Агрегаты для травосеяния на откосах автомобильных и железных дорог</t>
        </is>
      </c>
      <c r="D61" s="146" t="inlineStr">
        <is>
          <t>маш.час</t>
        </is>
      </c>
      <c r="E61" s="144" t="n">
        <v>3.83914</v>
      </c>
      <c r="F61" s="40" t="n">
        <v>25.1</v>
      </c>
      <c r="G61" s="40">
        <f>ROUND(E61*F61,2)</f>
        <v/>
      </c>
      <c r="H61" s="37">
        <f>G61/G79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91.13.03-111</t>
        </is>
      </c>
      <c r="C62" s="143" t="inlineStr">
        <is>
          <t>Спецавтомобили-вездеходы, грузоподъемность до 8 т</t>
        </is>
      </c>
      <c r="D62" s="146" t="inlineStr">
        <is>
          <t>маш.час</t>
        </is>
      </c>
      <c r="E62" s="144" t="n">
        <v>0.31232</v>
      </c>
      <c r="F62" s="40" t="n">
        <v>189.95</v>
      </c>
      <c r="G62" s="40">
        <f>ROUND(E62*F62,2)</f>
        <v/>
      </c>
      <c r="H62" s="37">
        <f>G62/G79</f>
        <v/>
      </c>
      <c r="I62" s="132">
        <f>ROUND(F62*'Прил. 10'!$D$11,2)</f>
        <v/>
      </c>
      <c r="J62" s="132">
        <f>ROUND(E62*I62,2)</f>
        <v/>
      </c>
    </row>
    <row r="63" hidden="1" outlineLevel="1" ht="47.25" customFormat="1" customHeight="1" s="86">
      <c r="A63" s="126" t="n">
        <v>46</v>
      </c>
      <c r="B63" s="133" t="inlineStr">
        <is>
          <t>91.17.04-036</t>
        </is>
      </c>
      <c r="C63" s="143" t="inlineStr">
        <is>
          <t>Агрегаты сварочные передвижные с дизельным двигателем, номинальный сварочный ток 250-400 А</t>
        </is>
      </c>
      <c r="D63" s="146" t="inlineStr">
        <is>
          <t>маш.час</t>
        </is>
      </c>
      <c r="E63" s="144" t="n">
        <v>3.89658</v>
      </c>
      <c r="F63" s="40" t="n">
        <v>14</v>
      </c>
      <c r="G63" s="40">
        <f>ROUND(E63*F63,2)</f>
        <v/>
      </c>
      <c r="H63" s="37">
        <f>G63/G79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93.33450000000001</v>
      </c>
      <c r="F64" s="40" t="n">
        <v>0.55</v>
      </c>
      <c r="G64" s="40">
        <f>ROUND(E64*F64,2)</f>
        <v/>
      </c>
      <c r="H64" s="37">
        <f>G64/G79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91.06.05-011</t>
        </is>
      </c>
      <c r="C65" s="143" t="inlineStr">
        <is>
          <t>Погрузчики, грузоподъемность 5 т</t>
        </is>
      </c>
      <c r="D65" s="146" t="inlineStr">
        <is>
          <t>маш.час</t>
        </is>
      </c>
      <c r="E65" s="144" t="n">
        <v>0.48087</v>
      </c>
      <c r="F65" s="40" t="n">
        <v>89.98999999999999</v>
      </c>
      <c r="G65" s="40">
        <f>ROUND(E65*F65,2)</f>
        <v/>
      </c>
      <c r="H65" s="37">
        <f>G65/G79</f>
        <v/>
      </c>
      <c r="I65" s="132">
        <f>ROUND(F65*'Прил. 10'!$D$11,2)</f>
        <v/>
      </c>
      <c r="J65" s="132">
        <f>ROUND(E65*I65,2)</f>
        <v/>
      </c>
    </row>
    <row r="66" hidden="1" outlineLevel="1" ht="31.5" customFormat="1" customHeight="1" s="86">
      <c r="A66" s="126" t="n">
        <v>49</v>
      </c>
      <c r="B66" s="133" t="inlineStr">
        <is>
          <t>91.01.02-004</t>
        </is>
      </c>
      <c r="C66" s="143" t="inlineStr">
        <is>
          <t>Автогрейдеры среднего типа, мощность 99 кВт (135 л.с.)</t>
        </is>
      </c>
      <c r="D66" s="146" t="inlineStr">
        <is>
          <t>маш.час</t>
        </is>
      </c>
      <c r="E66" s="144" t="n">
        <v>0.345</v>
      </c>
      <c r="F66" s="40" t="n">
        <v>123</v>
      </c>
      <c r="G66" s="40">
        <f>ROUND(E66*F66,2)</f>
        <v/>
      </c>
      <c r="H66" s="37">
        <f>G66/G79</f>
        <v/>
      </c>
      <c r="I66" s="132">
        <f>ROUND(F66*'Прил. 10'!$D$11,2)</f>
        <v/>
      </c>
      <c r="J66" s="132">
        <f>ROUND(E66*I66,2)</f>
        <v/>
      </c>
    </row>
    <row r="67" hidden="1" outlineLevel="1" ht="15.75" customFormat="1" customHeight="1" s="86">
      <c r="A67" s="126" t="n">
        <v>50</v>
      </c>
      <c r="B67" s="133" t="inlineStr">
        <is>
          <t>91.15.01-001</t>
        </is>
      </c>
      <c r="C67" s="143" t="inlineStr">
        <is>
          <t>Прицепы тракторные 2 т</t>
        </is>
      </c>
      <c r="D67" s="146" t="inlineStr">
        <is>
          <t>маш.час</t>
        </is>
      </c>
      <c r="E67" s="144" t="n">
        <v>10.17886</v>
      </c>
      <c r="F67" s="40" t="n">
        <v>4.01</v>
      </c>
      <c r="G67" s="40">
        <f>ROUND(E67*F67,2)</f>
        <v/>
      </c>
      <c r="H67" s="37">
        <f>G67/G79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91.01.01-034</t>
        </is>
      </c>
      <c r="C68" s="143" t="inlineStr">
        <is>
          <t>Бульдозеры, мощность 59 кВт (80 л.с.)</t>
        </is>
      </c>
      <c r="D68" s="146" t="inlineStr">
        <is>
          <t>маш.час</t>
        </is>
      </c>
      <c r="E68" s="144" t="n">
        <v>0.6061800000000001</v>
      </c>
      <c r="F68" s="40" t="n">
        <v>59.47</v>
      </c>
      <c r="G68" s="40">
        <f>ROUND(E68*F68,2)</f>
        <v/>
      </c>
      <c r="H68" s="37">
        <f>G68/G79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91.17.04-042</t>
        </is>
      </c>
      <c r="C69" s="143" t="inlineStr">
        <is>
          <t>Аппараты для газовой сварки и резки</t>
        </is>
      </c>
      <c r="D69" s="146" t="inlineStr">
        <is>
          <t>маш.час</t>
        </is>
      </c>
      <c r="E69" s="144" t="n">
        <v>14.41525</v>
      </c>
      <c r="F69" s="40" t="n">
        <v>1.2</v>
      </c>
      <c r="G69" s="40">
        <f>ROUND(E69*F69,2)</f>
        <v/>
      </c>
      <c r="H69" s="37">
        <f>G69/G79</f>
        <v/>
      </c>
      <c r="I69" s="132">
        <f>ROUND(F69*'Прил. 10'!$D$11,2)</f>
        <v/>
      </c>
      <c r="J69" s="132">
        <f>ROUND(E69*I69,2)</f>
        <v/>
      </c>
    </row>
    <row r="70" hidden="1" outlineLevel="1" ht="15.75" customFormat="1" customHeight="1" s="86">
      <c r="A70" s="126" t="n">
        <v>53</v>
      </c>
      <c r="B70" s="133" t="inlineStr">
        <is>
          <t>91.13.01-038</t>
        </is>
      </c>
      <c r="C70" s="143" t="inlineStr">
        <is>
          <t>Машины поливомоечные 6000 л</t>
        </is>
      </c>
      <c r="D70" s="146" t="inlineStr">
        <is>
          <t>маш.час</t>
        </is>
      </c>
      <c r="E70" s="144" t="n">
        <v>0.156</v>
      </c>
      <c r="F70" s="40" t="n">
        <v>110</v>
      </c>
      <c r="G70" s="40">
        <f>ROUND(E70*F70,2)</f>
        <v/>
      </c>
      <c r="H70" s="37">
        <f>G70/G79</f>
        <v/>
      </c>
      <c r="I70" s="132">
        <f>ROUND(F70*'Прил. 10'!$D$11,2)</f>
        <v/>
      </c>
      <c r="J70" s="132">
        <f>ROUND(E70*I70,2)</f>
        <v/>
      </c>
    </row>
    <row r="71" hidden="1" outlineLevel="1" ht="31.5" customFormat="1" customHeight="1" s="86">
      <c r="A71" s="126" t="n">
        <v>54</v>
      </c>
      <c r="B71" s="133" t="inlineStr">
        <is>
          <t>91.10.11-051</t>
        </is>
      </c>
      <c r="C71" s="143" t="inlineStr">
        <is>
          <t>Устройства для исправления вмятин на трубах диаметром 600-1400 мм</t>
        </is>
      </c>
      <c r="D71" s="146" t="inlineStr">
        <is>
          <t>маш.час</t>
        </is>
      </c>
      <c r="E71" s="144" t="n">
        <v>0.43631</v>
      </c>
      <c r="F71" s="40" t="n">
        <v>35.16</v>
      </c>
      <c r="G71" s="40">
        <f>ROUND(E71*F71,2)</f>
        <v/>
      </c>
      <c r="H71" s="37">
        <f>G71/G79</f>
        <v/>
      </c>
      <c r="I71" s="132">
        <f>ROUND(F71*'Прил. 10'!$D$11,2)</f>
        <v/>
      </c>
      <c r="J71" s="132">
        <f>ROUND(E71*I71,2)</f>
        <v/>
      </c>
    </row>
    <row r="72" hidden="1" outlineLevel="1" ht="15.75" customFormat="1" customHeight="1" s="86">
      <c r="A72" s="126" t="n">
        <v>55</v>
      </c>
      <c r="B72" s="133" t="inlineStr">
        <is>
          <t>91.08.04-021</t>
        </is>
      </c>
      <c r="C72" s="143" t="inlineStr">
        <is>
          <t>Котлы битумные передвижные 400 л</t>
        </is>
      </c>
      <c r="D72" s="146" t="inlineStr">
        <is>
          <t>маш.час</t>
        </is>
      </c>
      <c r="E72" s="144" t="n">
        <v>0.31714</v>
      </c>
      <c r="F72" s="40" t="n">
        <v>30</v>
      </c>
      <c r="G72" s="40">
        <f>ROUND(E72*F72,2)</f>
        <v/>
      </c>
      <c r="H72" s="37">
        <f>G72/G79</f>
        <v/>
      </c>
      <c r="I72" s="132">
        <f>ROUND(F72*'Прил. 10'!$D$11,2)</f>
        <v/>
      </c>
      <c r="J72" s="132">
        <f>ROUND(E72*I72,2)</f>
        <v/>
      </c>
    </row>
    <row r="73" hidden="1" outlineLevel="1" ht="31.5" customFormat="1" customHeight="1" s="86">
      <c r="A73" s="126" t="n">
        <v>56</v>
      </c>
      <c r="B73" s="133" t="inlineStr">
        <is>
          <t>91.13.01-032</t>
        </is>
      </c>
      <c r="C73" s="143" t="inlineStr">
        <is>
          <t>Машины дорожной службы (машина дорожного мастера)</t>
        </is>
      </c>
      <c r="D73" s="146" t="inlineStr">
        <is>
          <t>маш.час</t>
        </is>
      </c>
      <c r="E73" s="144" t="n">
        <v>0.08648</v>
      </c>
      <c r="F73" s="40" t="n">
        <v>86.5</v>
      </c>
      <c r="G73" s="40">
        <f>ROUND(E73*F73,2)</f>
        <v/>
      </c>
      <c r="H73" s="37">
        <f>G73/G79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91.17.04-233</t>
        </is>
      </c>
      <c r="C74" s="143" t="inlineStr">
        <is>
          <t>Установки для сварки ручной дуговой (постоянного тока)</t>
        </is>
      </c>
      <c r="D74" s="146" t="inlineStr">
        <is>
          <t>маш.час</t>
        </is>
      </c>
      <c r="E74" s="144" t="n">
        <v>0.575</v>
      </c>
      <c r="F74" s="40" t="n">
        <v>8.1</v>
      </c>
      <c r="G74" s="40">
        <f>ROUND(E74*F74,2)</f>
        <v/>
      </c>
      <c r="H74" s="37">
        <f>G74/G79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91.21.11-001</t>
        </is>
      </c>
      <c r="C75" s="143" t="inlineStr">
        <is>
          <t>Мотобуры ручные, диаметр сверла 200 мм, глубина сверления до 1 м, мощность двигателя 1,6 кВт</t>
        </is>
      </c>
      <c r="D75" s="146" t="inlineStr">
        <is>
          <t>маш.час</t>
        </is>
      </c>
      <c r="E75" s="144" t="n">
        <v>0.39008</v>
      </c>
      <c r="F75" s="40" t="n">
        <v>7.07</v>
      </c>
      <c r="G75" s="40">
        <f>ROUND(E75*F75,2)</f>
        <v/>
      </c>
      <c r="H75" s="37">
        <f>G75/G79</f>
        <v/>
      </c>
      <c r="I75" s="132">
        <f>ROUND(F75*'Прил. 10'!$D$11,2)</f>
        <v/>
      </c>
      <c r="J75" s="132">
        <f>ROUND(E75*I75,2)</f>
        <v/>
      </c>
    </row>
    <row r="76" hidden="1" outlineLevel="1" ht="47.25" customFormat="1" customHeight="1" s="86">
      <c r="A76" s="126" t="n">
        <v>59</v>
      </c>
      <c r="B76" s="133" t="inlineStr">
        <is>
          <t>91.21.22-071</t>
        </is>
      </c>
      <c r="C76" s="143" t="inlineStr">
        <is>
          <t>Вентиляторы радиальные общего назначения, производительность до 15000 м3/час</t>
        </is>
      </c>
      <c r="D76" s="146" t="inlineStr">
        <is>
          <t>маш.час</t>
        </is>
      </c>
      <c r="E76" s="144" t="n">
        <v>0.1955</v>
      </c>
      <c r="F76" s="40" t="n">
        <v>3.42</v>
      </c>
      <c r="G76" s="40">
        <f>ROUND(E76*F76,2)</f>
        <v/>
      </c>
      <c r="H76" s="37">
        <f>G76/G79</f>
        <v/>
      </c>
      <c r="I76" s="132">
        <f>ROUND(F76*'Прил. 10'!$D$11,2)</f>
        <v/>
      </c>
      <c r="J76" s="132">
        <f>ROUND(E76*I76,2)</f>
        <v/>
      </c>
    </row>
    <row r="77" hidden="1" outlineLevel="1" ht="31.5" customFormat="1" customHeight="1" s="86">
      <c r="A77" s="126" t="n">
        <v>60</v>
      </c>
      <c r="B77" s="133" t="inlineStr">
        <is>
          <t>91.21.03-502</t>
        </is>
      </c>
      <c r="C77" s="143" t="inlineStr">
        <is>
          <t>Аппараты пескоструйные, объем до 19 л, расход воздуха 270-700 л/мин</t>
        </is>
      </c>
      <c r="D77" s="146" t="inlineStr">
        <is>
          <t>маш.час</t>
        </is>
      </c>
      <c r="E77" s="144" t="n">
        <v>2.898</v>
      </c>
      <c r="F77" s="40" t="n">
        <v>0.14</v>
      </c>
      <c r="G77" s="40">
        <f>ROUND(E77*F77,2)</f>
        <v/>
      </c>
      <c r="H77" s="37">
        <f>G77/G79</f>
        <v/>
      </c>
      <c r="I77" s="132">
        <f>ROUND(F77*'Прил. 10'!$D$11,2)</f>
        <v/>
      </c>
      <c r="J77" s="132">
        <f>ROUND(E77*I77,2)</f>
        <v/>
      </c>
    </row>
    <row r="78" collapsed="1" ht="15.75" customFormat="1" customHeight="1" s="86">
      <c r="A78" s="126" t="n"/>
      <c r="B78" s="126" t="inlineStr">
        <is>
          <t>Итого прочие Машины и механизмы</t>
        </is>
      </c>
      <c r="C78" s="152" t="n"/>
      <c r="D78" s="152" t="n"/>
      <c r="E78" s="152" t="n"/>
      <c r="F78" s="153" t="n"/>
      <c r="G78" s="132">
        <f>SUM(G37:G77)</f>
        <v/>
      </c>
      <c r="H78" s="37">
        <f>SUM(H37:H77)</f>
        <v/>
      </c>
      <c r="I78" s="132" t="n"/>
      <c r="J78" s="132">
        <f>SUM(J37:J77)</f>
        <v/>
      </c>
    </row>
    <row r="79" ht="15.75" customFormat="1" customHeight="1" s="86">
      <c r="A79" s="126" t="n"/>
      <c r="B79" s="126" t="inlineStr">
        <is>
          <t>Итого по разделу "Машины и механизмы"</t>
        </is>
      </c>
      <c r="C79" s="152" t="n"/>
      <c r="D79" s="152" t="n"/>
      <c r="E79" s="152" t="n"/>
      <c r="F79" s="153" t="n"/>
      <c r="G79" s="132">
        <f>G36+G78</f>
        <v/>
      </c>
      <c r="H79" s="37">
        <f>H36+H78</f>
        <v/>
      </c>
      <c r="I79" s="132" t="n"/>
      <c r="J79" s="132">
        <f>J36+J78</f>
        <v/>
      </c>
    </row>
    <row r="80" ht="15.75" customFormat="1" customHeight="1" s="86">
      <c r="A80" s="135" t="n"/>
      <c r="B80" s="134" t="inlineStr">
        <is>
          <t>Оборудование</t>
        </is>
      </c>
      <c r="C80" s="152" t="n"/>
      <c r="D80" s="152" t="n"/>
      <c r="E80" s="152" t="n"/>
      <c r="F80" s="152" t="n"/>
      <c r="G80" s="152" t="n"/>
      <c r="H80" s="152" t="n"/>
      <c r="I80" s="152" t="n"/>
      <c r="J80" s="153" t="n"/>
    </row>
    <row r="81" ht="15.75" customFormat="1" customHeight="1" s="86">
      <c r="A81" s="135" t="n"/>
      <c r="B81" s="135" t="inlineStr">
        <is>
          <t>Основное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основное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ht="15.75" customFormat="1" customHeight="1" s="86">
      <c r="A83" s="135" t="n"/>
      <c r="B83" s="135" t="inlineStr">
        <is>
          <t>Прочее оборудование</t>
        </is>
      </c>
      <c r="C83" s="152" t="n"/>
      <c r="D83" s="152" t="n"/>
      <c r="E83" s="152" t="n"/>
      <c r="F83" s="152" t="n"/>
      <c r="G83" s="152" t="n"/>
      <c r="H83" s="152" t="n"/>
      <c r="I83" s="152" t="n"/>
      <c r="J83" s="153" t="n"/>
    </row>
    <row r="84" outlineLevel="1" ht="15.75" customFormat="1" customHeight="1" s="86">
      <c r="A84" s="135" t="n"/>
      <c r="B84" s="135" t="n"/>
      <c r="C84" s="135" t="inlineStr">
        <is>
          <t>Итого прочее оборудование</t>
        </is>
      </c>
      <c r="D84" s="135" t="n"/>
      <c r="E84" s="135" t="n"/>
      <c r="F84" s="136" t="n"/>
      <c r="G84" s="136" t="n">
        <v>0</v>
      </c>
      <c r="H84" s="135" t="n">
        <v>0</v>
      </c>
      <c r="I84" s="136" t="n"/>
      <c r="J84" s="136" t="n">
        <v>0</v>
      </c>
    </row>
    <row r="85" outlineLevel="1" ht="15.75" customFormat="1" customHeight="1" s="86">
      <c r="A85" s="135" t="n"/>
      <c r="B85" s="135" t="n"/>
      <c r="C85" s="134" t="inlineStr">
        <is>
          <t>Итого по разделу «Оборудование»</t>
        </is>
      </c>
      <c r="D85" s="135" t="n"/>
      <c r="E85" s="135" t="n"/>
      <c r="F85" s="136" t="n"/>
      <c r="G85" s="136" t="n">
        <v>0</v>
      </c>
      <c r="H85" s="135" t="n">
        <v>0</v>
      </c>
      <c r="I85" s="136" t="n"/>
      <c r="J85" s="136" t="n">
        <v>0</v>
      </c>
    </row>
    <row r="86" outlineLevel="1" ht="15.75" customFormat="1" customHeight="1" s="86">
      <c r="A86" s="135" t="n"/>
      <c r="B86" s="135" t="n"/>
      <c r="C86" s="135" t="inlineStr">
        <is>
          <t>в том числе технологическое оборудование</t>
        </is>
      </c>
      <c r="D86" s="135" t="n"/>
      <c r="E86" s="135" t="n"/>
      <c r="F86" s="136" t="n"/>
      <c r="G86" s="136" t="n">
        <v>0</v>
      </c>
      <c r="H86" s="135" t="n"/>
      <c r="I86" s="136" t="n"/>
      <c r="J86" s="136" t="n">
        <v>0</v>
      </c>
    </row>
    <row r="87" ht="15.75" customFormat="1" customHeight="1" s="86">
      <c r="A87" s="126" t="n"/>
      <c r="B87" s="125" t="inlineStr">
        <is>
          <t>Материалы</t>
        </is>
      </c>
      <c r="C87" s="152" t="n"/>
      <c r="D87" s="152" t="n"/>
      <c r="E87" s="152" t="n"/>
      <c r="F87" s="152" t="n"/>
      <c r="G87" s="152" t="n"/>
      <c r="H87" s="153" t="n"/>
      <c r="I87" s="132" t="n"/>
      <c r="J87" s="132" t="n"/>
    </row>
    <row r="88" ht="15.75" customFormat="1" customHeight="1" s="86">
      <c r="A88" s="126" t="n"/>
      <c r="B88" s="126" t="inlineStr">
        <is>
          <t>Основные Материалы</t>
        </is>
      </c>
      <c r="C88" s="152" t="n"/>
      <c r="D88" s="152" t="n"/>
      <c r="E88" s="152" t="n"/>
      <c r="F88" s="152" t="n"/>
      <c r="G88" s="152" t="n"/>
      <c r="H88" s="153" t="n"/>
      <c r="I88" s="132" t="n"/>
      <c r="J88" s="132" t="n"/>
    </row>
    <row r="89" ht="94.5" customFormat="1" customHeight="1" s="86">
      <c r="A89" s="126" t="n">
        <v>61</v>
      </c>
      <c r="B89" s="133" t="inlineStr">
        <is>
          <t>23.4.01.03-0083</t>
        </is>
      </c>
      <c r="C89" s="143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6" t="inlineStr">
        <is>
          <t>м</t>
        </is>
      </c>
      <c r="E89" s="144" t="n">
        <v>95</v>
      </c>
      <c r="F89" s="40" t="n">
        <v>3732.4</v>
      </c>
      <c r="G89" s="40">
        <f>ROUND(E89*F89,2)</f>
        <v/>
      </c>
      <c r="H89" s="37">
        <f>G89/G170</f>
        <v/>
      </c>
      <c r="I89" s="132">
        <f>ROUND(F89*'Прил. 10'!$D$12,2)</f>
        <v/>
      </c>
      <c r="J89" s="132">
        <f>ROUND(E89*I89,2)</f>
        <v/>
      </c>
    </row>
    <row r="90" ht="94.5" customFormat="1" customHeight="1" s="86">
      <c r="A90" s="126" t="n">
        <v>62</v>
      </c>
      <c r="B90" s="133" t="inlineStr">
        <is>
          <t>23.4.01.03-0086</t>
        </is>
      </c>
      <c r="C90" s="143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6" t="inlineStr">
        <is>
          <t>м</t>
        </is>
      </c>
      <c r="E90" s="144" t="n">
        <v>33</v>
      </c>
      <c r="F90" s="40" t="n">
        <v>5287.6</v>
      </c>
      <c r="G90" s="40">
        <f>ROUND(E90*F90,2)</f>
        <v/>
      </c>
      <c r="H90" s="37">
        <f>G90/G170</f>
        <v/>
      </c>
      <c r="I90" s="132">
        <f>ROUND(F90*'Прил. 10'!$D$12,2)</f>
        <v/>
      </c>
      <c r="J90" s="132">
        <f>ROUND(E90*I90,2)</f>
        <v/>
      </c>
    </row>
    <row r="91" ht="47.25" customFormat="1" customHeight="1" s="86">
      <c r="A91" s="126" t="n">
        <v>63</v>
      </c>
      <c r="B91" s="133" t="inlineStr">
        <is>
          <t>05.1.02.10-0004</t>
        </is>
      </c>
      <c r="C91" s="143" t="inlineStr">
        <is>
          <t>Утяжелители железобетонные клиновидные для труб диаметром 600-700 мм</t>
        </is>
      </c>
      <c r="D91" s="146" t="inlineStr">
        <is>
          <t>шт</t>
        </is>
      </c>
      <c r="E91" s="144" t="n">
        <v>50.025</v>
      </c>
      <c r="F91" s="40" t="n">
        <v>1928.19</v>
      </c>
      <c r="G91" s="40">
        <f>ROUND(E91*F91,2)</f>
        <v/>
      </c>
      <c r="H91" s="37">
        <f>G91/G170</f>
        <v/>
      </c>
      <c r="I91" s="132">
        <f>ROUND(F91*'Прил. 10'!$D$12,2)</f>
        <v/>
      </c>
      <c r="J91" s="132">
        <f>ROUND(E91*I91,2)</f>
        <v/>
      </c>
    </row>
    <row r="92" ht="15.75" customFormat="1" customHeight="1" s="86">
      <c r="A92" s="126" t="n">
        <v>64</v>
      </c>
      <c r="B92" s="133" t="inlineStr">
        <is>
          <t>Прайс из СД ОП</t>
        </is>
      </c>
      <c r="C92" s="143" t="inlineStr">
        <is>
          <t>Отвод гнутый 45 град Ду720</t>
        </is>
      </c>
      <c r="D92" s="146" t="inlineStr">
        <is>
          <t>шт</t>
        </is>
      </c>
      <c r="E92" s="144" t="n">
        <v>1</v>
      </c>
      <c r="F92" s="40" t="n">
        <v>85002</v>
      </c>
      <c r="G92" s="40">
        <f>ROUND(E92*F92,2)</f>
        <v/>
      </c>
      <c r="H92" s="37">
        <f>G92/G170</f>
        <v/>
      </c>
      <c r="I92" s="132">
        <f>ROUND(F92*'Прил. 10'!$D$12,2)</f>
        <v/>
      </c>
      <c r="J92" s="132">
        <f>ROUND(E92*I92,2)</f>
        <v/>
      </c>
    </row>
    <row r="93" ht="15.75" customFormat="1" customHeight="1" s="86">
      <c r="A93" s="126" t="n">
        <v>65</v>
      </c>
      <c r="B93" s="133" t="inlineStr">
        <is>
          <t>Прайс из СД ОП</t>
        </is>
      </c>
      <c r="C93" s="143" t="inlineStr">
        <is>
          <t>Отвод гнутый 40 град Ду720</t>
        </is>
      </c>
      <c r="D93" s="146" t="inlineStr">
        <is>
          <t>шт</t>
        </is>
      </c>
      <c r="E93" s="144" t="n">
        <v>1</v>
      </c>
      <c r="F93" s="40" t="n">
        <v>80069</v>
      </c>
      <c r="G93" s="40">
        <f>ROUND(E93*F93,2)</f>
        <v/>
      </c>
      <c r="H93" s="37">
        <f>G93/G170</f>
        <v/>
      </c>
      <c r="I93" s="132">
        <f>ROUND(F93*'Прил. 10'!$D$12,2)</f>
        <v/>
      </c>
      <c r="J93" s="132">
        <f>ROUND(E93*I93,2)</f>
        <v/>
      </c>
    </row>
    <row r="94" ht="15.75" customFormat="1" customHeight="1" s="86">
      <c r="A94" s="126" t="n">
        <v>66</v>
      </c>
      <c r="B94" s="133" t="inlineStr">
        <is>
          <t>Прайс из СД ОП</t>
        </is>
      </c>
      <c r="C94" s="143" t="inlineStr">
        <is>
          <t>Отвод гнутый 36 град Ду720</t>
        </is>
      </c>
      <c r="D94" s="146" t="inlineStr">
        <is>
          <t>шт</t>
        </is>
      </c>
      <c r="E94" s="144" t="n">
        <v>1</v>
      </c>
      <c r="F94" s="40" t="n">
        <v>74789</v>
      </c>
      <c r="G94" s="40">
        <f>ROUND(E94*F94,2)</f>
        <v/>
      </c>
      <c r="H94" s="37">
        <f>G94/G170</f>
        <v/>
      </c>
      <c r="I94" s="132">
        <f>ROUND(F94*'Прил. 10'!$D$12,2)</f>
        <v/>
      </c>
      <c r="J94" s="132">
        <f>ROUND(E94*I94,2)</f>
        <v/>
      </c>
    </row>
    <row r="95" ht="15.75" customFormat="1" customHeight="1" s="86">
      <c r="A95" s="126" t="n">
        <v>67</v>
      </c>
      <c r="B95" s="133" t="inlineStr">
        <is>
          <t>Прайс из СД ОП</t>
        </is>
      </c>
      <c r="C95" s="143" t="inlineStr">
        <is>
          <t>Отвод гнутый 30 град Ду720</t>
        </is>
      </c>
      <c r="D95" s="146" t="inlineStr">
        <is>
          <t>шт</t>
        </is>
      </c>
      <c r="E95" s="144" t="n">
        <v>1</v>
      </c>
      <c r="F95" s="40" t="n">
        <v>67609</v>
      </c>
      <c r="G95" s="40">
        <f>ROUND(E95*F95,2)</f>
        <v/>
      </c>
      <c r="H95" s="37">
        <f>G95/G170</f>
        <v/>
      </c>
      <c r="I95" s="132">
        <f>ROUND(F95*'Прил. 10'!$D$12,2)</f>
        <v/>
      </c>
      <c r="J95" s="132">
        <f>ROUND(E95*I95,2)</f>
        <v/>
      </c>
    </row>
    <row r="96" ht="15.75" customFormat="1" customHeight="1" s="86">
      <c r="A96" s="126" t="n"/>
      <c r="B96" s="133" t="inlineStr">
        <is>
          <t>Итого основные Материалы</t>
        </is>
      </c>
      <c r="C96" s="152" t="n"/>
      <c r="D96" s="152" t="n"/>
      <c r="E96" s="152" t="n"/>
      <c r="F96" s="153" t="n"/>
      <c r="G96" s="40">
        <f>SUM(G89:G95)</f>
        <v/>
      </c>
      <c r="H96" s="37">
        <f>SUM(H89:H95)</f>
        <v/>
      </c>
      <c r="I96" s="132" t="n"/>
      <c r="J96" s="132">
        <f>SUM(J89:J95)</f>
        <v/>
      </c>
    </row>
    <row r="97" hidden="1" outlineLevel="1" ht="47.25" customFormat="1" customHeight="1" s="86">
      <c r="A97" s="126" t="n">
        <v>68</v>
      </c>
      <c r="B97" s="133" t="inlineStr">
        <is>
          <t>05.1.08.06-0026</t>
        </is>
      </c>
      <c r="C97" s="143" t="inlineStr">
        <is>
          <t>Плиты дорожные 1П30.18.30 /бетон В30 (М400), объем 0,88 м3, расход арматуры 46,48 кг/ (ГОСТ 21924.2-84)</t>
        </is>
      </c>
      <c r="D97" s="146" t="inlineStr">
        <is>
          <t>шт.</t>
        </is>
      </c>
      <c r="E97" s="144" t="n">
        <v>23</v>
      </c>
      <c r="F97" s="40" t="n">
        <v>1281.3</v>
      </c>
      <c r="G97" s="40">
        <f>ROUND(E97*F97,2)</f>
        <v/>
      </c>
      <c r="H97" s="37">
        <f>G97/G170</f>
        <v/>
      </c>
      <c r="I97" s="132">
        <f>ROUND(F97*'Прил. 10'!$D$12,2)</f>
        <v/>
      </c>
      <c r="J97" s="132">
        <f>ROUND(E97*I97,2)</f>
        <v/>
      </c>
    </row>
    <row r="98" hidden="1" outlineLevel="1" ht="15.75" customFormat="1" customHeight="1" s="86">
      <c r="A98" s="126" t="n">
        <v>69</v>
      </c>
      <c r="B98" s="133" t="inlineStr">
        <is>
          <t>16.2.01.02-0001</t>
        </is>
      </c>
      <c r="C98" s="143" t="inlineStr">
        <is>
          <t>Земля растительная</t>
        </is>
      </c>
      <c r="D98" s="146" t="inlineStr">
        <is>
          <t>м3</t>
        </is>
      </c>
      <c r="E98" s="144" t="n">
        <v>159.623</v>
      </c>
      <c r="F98" s="40" t="n">
        <v>135.6</v>
      </c>
      <c r="G98" s="40">
        <f>ROUND(E98*F98,2)</f>
        <v/>
      </c>
      <c r="H98" s="37">
        <f>G98/G170</f>
        <v/>
      </c>
      <c r="I98" s="132">
        <f>ROUND(F98*'Прил. 10'!$D$12,2)</f>
        <v/>
      </c>
      <c r="J98" s="132">
        <f>ROUND(E98*I98,2)</f>
        <v/>
      </c>
    </row>
    <row r="99" hidden="1" outlineLevel="1" ht="31.5" customFormat="1" customHeight="1" s="86">
      <c r="A99" s="126" t="n">
        <v>70</v>
      </c>
      <c r="B99" s="133" t="inlineStr">
        <is>
          <t>02.3.01.02-0033</t>
        </is>
      </c>
      <c r="C99" s="143" t="inlineStr">
        <is>
          <t>Песок природный обогащенный для строительных работ средний</t>
        </is>
      </c>
      <c r="D99" s="146" t="inlineStr">
        <is>
          <t>м3</t>
        </is>
      </c>
      <c r="E99" s="144" t="n">
        <v>190.9</v>
      </c>
      <c r="F99" s="40" t="n">
        <v>70.59999999999999</v>
      </c>
      <c r="G99" s="40">
        <f>ROUND(E99*F99,2)</f>
        <v/>
      </c>
      <c r="H99" s="37">
        <f>G99/G170</f>
        <v/>
      </c>
      <c r="I99" s="132">
        <f>ROUND(F99*'Прил. 10'!$D$12,2)</f>
        <v/>
      </c>
      <c r="J99" s="132">
        <f>ROUND(E99*I99,2)</f>
        <v/>
      </c>
    </row>
    <row r="100" hidden="1" outlineLevel="1" ht="47.25" customFormat="1" customHeight="1" s="86">
      <c r="A100" s="126" t="n">
        <v>71</v>
      </c>
      <c r="B100" s="133" t="inlineStr">
        <is>
          <t>01.7.06.10-0012</t>
        </is>
      </c>
      <c r="C100" s="143" t="inlineStr">
        <is>
          <t>Лента полиэтиленовая термоусаживающаяся шириной 640 мм</t>
        </is>
      </c>
      <c r="D100" s="146" t="inlineStr">
        <is>
          <t>м</t>
        </is>
      </c>
      <c r="E100" s="144" t="n">
        <v>127.995</v>
      </c>
      <c r="F100" s="40" t="n">
        <v>96.22</v>
      </c>
      <c r="G100" s="40">
        <f>ROUND(E100*F100,2)</f>
        <v/>
      </c>
      <c r="H100" s="37">
        <f>G100/G170</f>
        <v/>
      </c>
      <c r="I100" s="132">
        <f>ROUND(F100*'Прил. 10'!$D$12,2)</f>
        <v/>
      </c>
      <c r="J100" s="132">
        <f>ROUND(E100*I100,2)</f>
        <v/>
      </c>
    </row>
    <row r="101" hidden="1" outlineLevel="1" ht="78.75" customFormat="1" customHeight="1" s="86">
      <c r="A101" s="126" t="n">
        <v>72</v>
      </c>
      <c r="B101" s="133" t="inlineStr">
        <is>
          <t>23.5.02.02-0070</t>
        </is>
      </c>
      <c r="C101" s="143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6" t="inlineStr">
        <is>
          <t>м</t>
        </is>
      </c>
      <c r="E101" s="144" t="n">
        <v>86.25</v>
      </c>
      <c r="F101" s="40" t="n">
        <v>129.39</v>
      </c>
      <c r="G101" s="40">
        <f>ROUND(E101*F101,2)</f>
        <v/>
      </c>
      <c r="H101" s="37">
        <f>G101/G170</f>
        <v/>
      </c>
      <c r="I101" s="132">
        <f>ROUND(F101*'Прил. 10'!$D$12,2)</f>
        <v/>
      </c>
      <c r="J101" s="132">
        <f>ROUND(E101*I101,2)</f>
        <v/>
      </c>
    </row>
    <row r="102" hidden="1" outlineLevel="1" ht="31.5" customFormat="1" customHeight="1" s="86">
      <c r="A102" s="126" t="n">
        <v>73</v>
      </c>
      <c r="B102" s="133" t="inlineStr">
        <is>
          <t>Прайс из СД ОП</t>
        </is>
      </c>
      <c r="C102" s="143" t="inlineStr">
        <is>
          <t xml:space="preserve">Профиль «Нефтегаз» - ПВХП (2000*30 мм) </t>
        </is>
      </c>
      <c r="D102" s="146" t="inlineStr">
        <is>
          <t>м</t>
        </is>
      </c>
      <c r="E102" s="144" t="n">
        <v>127.995</v>
      </c>
      <c r="F102" s="40" t="n">
        <v>85.7</v>
      </c>
      <c r="G102" s="40">
        <f>ROUND(E102*F102,2)</f>
        <v/>
      </c>
      <c r="H102" s="37">
        <f>G102/G170</f>
        <v/>
      </c>
      <c r="I102" s="132">
        <f>ROUND(F102*'Прил. 10'!$D$12,2)</f>
        <v/>
      </c>
      <c r="J102" s="132">
        <f>ROUND(E102*I102,2)</f>
        <v/>
      </c>
    </row>
    <row r="103" hidden="1" outlineLevel="1" ht="31.5" customFormat="1" customHeight="1" s="86">
      <c r="A103" s="126" t="n">
        <v>74</v>
      </c>
      <c r="B103" s="133" t="inlineStr">
        <is>
          <t>01.7.07.24-0005</t>
        </is>
      </c>
      <c r="C103" s="143" t="inlineStr">
        <is>
          <t>Пленка радиографическая рулонная, ширина 400 мм</t>
        </is>
      </c>
      <c r="D103" s="146" t="inlineStr">
        <is>
          <t>10 м</t>
        </is>
      </c>
      <c r="E103" s="144" t="n">
        <v>3.8</v>
      </c>
      <c r="F103" s="40" t="n">
        <v>2140</v>
      </c>
      <c r="G103" s="40">
        <f>ROUND(E103*F103,2)</f>
        <v/>
      </c>
      <c r="H103" s="37">
        <f>G103/G170</f>
        <v/>
      </c>
      <c r="I103" s="132">
        <f>ROUND(F103*'Прил. 10'!$D$12,2)</f>
        <v/>
      </c>
      <c r="J103" s="132">
        <f>ROUND(E103*I103,2)</f>
        <v/>
      </c>
    </row>
    <row r="104" hidden="1" outlineLevel="1" ht="15.75" customFormat="1" customHeight="1" s="86">
      <c r="A104" s="126" t="n">
        <v>75</v>
      </c>
      <c r="B104" s="133" t="inlineStr">
        <is>
          <t>16.2.02.07-0161</t>
        </is>
      </c>
      <c r="C104" s="143" t="inlineStr">
        <is>
          <t>Семена газонных трав (смесь)</t>
        </is>
      </c>
      <c r="D104" s="146" t="inlineStr">
        <is>
          <t>кг</t>
        </is>
      </c>
      <c r="E104" s="144" t="n">
        <v>27.277</v>
      </c>
      <c r="F104" s="40" t="n">
        <v>146.25</v>
      </c>
      <c r="G104" s="40">
        <f>ROUND(E104*F104,2)</f>
        <v/>
      </c>
      <c r="H104" s="37">
        <f>G104/G170</f>
        <v/>
      </c>
      <c r="I104" s="132">
        <f>ROUND(F104*'Прил. 10'!$D$12,2)</f>
        <v/>
      </c>
      <c r="J104" s="132">
        <f>ROUND(E104*I104,2)</f>
        <v/>
      </c>
    </row>
    <row r="105" hidden="1" outlineLevel="1" ht="78.75" customFormat="1" customHeight="1" s="86">
      <c r="A105" s="126" t="n">
        <v>76</v>
      </c>
      <c r="B105" s="133" t="inlineStr">
        <is>
          <t>23.3.03.02-0157</t>
        </is>
      </c>
      <c r="C105" s="143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6" t="inlineStr">
        <is>
          <t>м</t>
        </is>
      </c>
      <c r="E105" s="144" t="n">
        <v>12.7765</v>
      </c>
      <c r="F105" s="40" t="n">
        <v>195.38</v>
      </c>
      <c r="G105" s="40">
        <f>ROUND(E105*F105,2)</f>
        <v/>
      </c>
      <c r="H105" s="37">
        <f>G105/G170</f>
        <v/>
      </c>
      <c r="I105" s="132">
        <f>ROUND(F105*'Прил. 10'!$D$12,2)</f>
        <v/>
      </c>
      <c r="J105" s="132">
        <f>ROUND(E105*I105,2)</f>
        <v/>
      </c>
    </row>
    <row r="106" hidden="1" outlineLevel="1" ht="78.75" customFormat="1" customHeight="1" s="86">
      <c r="A106" s="126" t="n">
        <v>77</v>
      </c>
      <c r="B106" s="133" t="inlineStr">
        <is>
          <t>08.2.02.13-0030</t>
        </is>
      </c>
      <c r="C106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6" t="inlineStr">
        <is>
          <t>10 м</t>
        </is>
      </c>
      <c r="E106" s="144" t="n">
        <v>2.37475</v>
      </c>
      <c r="F106" s="40" t="n">
        <v>721.5599999999999</v>
      </c>
      <c r="G106" s="40">
        <f>ROUND(E106*F106,2)</f>
        <v/>
      </c>
      <c r="H106" s="37">
        <f>G106/G170</f>
        <v/>
      </c>
      <c r="I106" s="132">
        <f>ROUND(F106*'Прил. 10'!$D$12,2)</f>
        <v/>
      </c>
      <c r="J106" s="132">
        <f>ROUND(E106*I106,2)</f>
        <v/>
      </c>
    </row>
    <row r="107" hidden="1" outlineLevel="1" ht="78.75" customFormat="1" customHeight="1" s="86">
      <c r="A107" s="126" t="n">
        <v>78</v>
      </c>
      <c r="B107" s="133" t="inlineStr">
        <is>
          <t>23.7.02.01-0028</t>
        </is>
      </c>
      <c r="C107" s="143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6" t="inlineStr">
        <is>
          <t>т</t>
        </is>
      </c>
      <c r="E107" s="144" t="n">
        <v>0.1265</v>
      </c>
      <c r="F107" s="40" t="n">
        <v>12862.38</v>
      </c>
      <c r="G107" s="40">
        <f>ROUND(E107*F107,2)</f>
        <v/>
      </c>
      <c r="H107" s="37">
        <f>G107/G170</f>
        <v/>
      </c>
      <c r="I107" s="132">
        <f>ROUND(F107*'Прил. 10'!$D$12,2)</f>
        <v/>
      </c>
      <c r="J107" s="132">
        <f>ROUND(E107*I107,2)</f>
        <v/>
      </c>
    </row>
    <row r="108" hidden="1" outlineLevel="1" ht="47.25" customFormat="1" customHeight="1" s="86">
      <c r="A108" s="126" t="n">
        <v>79</v>
      </c>
      <c r="B108" s="133" t="inlineStr">
        <is>
          <t>02.2.05.04-0104</t>
        </is>
      </c>
      <c r="C108" s="143" t="inlineStr">
        <is>
          <t>Щебень из природного камня для строительных работ марка: 1000, фракция 20-80 (70) мм</t>
        </is>
      </c>
      <c r="D108" s="146" t="inlineStr">
        <is>
          <t>м3</t>
        </is>
      </c>
      <c r="E108" s="144" t="n">
        <v>14.95</v>
      </c>
      <c r="F108" s="40" t="n">
        <v>98.55</v>
      </c>
      <c r="G108" s="40">
        <f>ROUND(E108*F108,2)</f>
        <v/>
      </c>
      <c r="H108" s="37">
        <f>G108/G170</f>
        <v/>
      </c>
      <c r="I108" s="132">
        <f>ROUND(F108*'Прил. 10'!$D$12,2)</f>
        <v/>
      </c>
      <c r="J108" s="132">
        <f>ROUND(E108*I108,2)</f>
        <v/>
      </c>
    </row>
    <row r="109" hidden="1" outlineLevel="1" ht="63" customFormat="1" customHeight="1" s="86">
      <c r="A109" s="126" t="n">
        <v>80</v>
      </c>
      <c r="B109" s="133" t="inlineStr">
        <is>
          <t>24.3.05.06-0011</t>
        </is>
      </c>
      <c r="C109" s="143" t="inlineStr">
        <is>
          <t>Манжета предохраняющая для заделки концов кожуха трубопроводов, номинальным наружным диаметром 1000 мм</t>
        </is>
      </c>
      <c r="D109" s="146" t="inlineStr">
        <is>
          <t>шт</t>
        </is>
      </c>
      <c r="E109" s="144" t="n">
        <v>1.15</v>
      </c>
      <c r="F109" s="40" t="n">
        <v>1249.15</v>
      </c>
      <c r="G109" s="40">
        <f>ROUND(E109*F109,2)</f>
        <v/>
      </c>
      <c r="H109" s="37">
        <f>G109/G170</f>
        <v/>
      </c>
      <c r="I109" s="132">
        <f>ROUND(F109*'Прил. 10'!$D$12,2)</f>
        <v/>
      </c>
      <c r="J109" s="132">
        <f>ROUND(E109*I109,2)</f>
        <v/>
      </c>
    </row>
    <row r="110" hidden="1" outlineLevel="1" ht="31.5" customFormat="1" customHeight="1" s="86">
      <c r="A110" s="126" t="n">
        <v>81</v>
      </c>
      <c r="B110" s="133" t="inlineStr">
        <is>
          <t>01.7.12.05-0060</t>
        </is>
      </c>
      <c r="C110" s="143" t="inlineStr">
        <is>
          <t>Нетканый геотекстиль: Дорнит 600 г/м2</t>
        </is>
      </c>
      <c r="D110" s="146" t="inlineStr">
        <is>
          <t>м2</t>
        </is>
      </c>
      <c r="E110" s="144" t="n">
        <v>99.55</v>
      </c>
      <c r="F110" s="40" t="n">
        <v>13.53</v>
      </c>
      <c r="G110" s="40">
        <f>ROUND(E110*F110,2)</f>
        <v/>
      </c>
      <c r="H110" s="37">
        <f>G110/G170</f>
        <v/>
      </c>
      <c r="I110" s="132">
        <f>ROUND(F110*'Прил. 10'!$D$12,2)</f>
        <v/>
      </c>
      <c r="J110" s="132">
        <f>ROUND(E110*I110,2)</f>
        <v/>
      </c>
    </row>
    <row r="111" hidden="1" outlineLevel="1" ht="63" customFormat="1" customHeight="1" s="86">
      <c r="A111" s="126" t="n">
        <v>82</v>
      </c>
      <c r="B111" s="133" t="inlineStr">
        <is>
          <t>01.5.03.03-0026</t>
        </is>
      </c>
      <c r="C111" s="14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1" s="146" t="inlineStr">
        <is>
          <t>шт.</t>
        </is>
      </c>
      <c r="E111" s="144" t="n">
        <v>6.9</v>
      </c>
      <c r="F111" s="40" t="n">
        <v>183.59</v>
      </c>
      <c r="G111" s="40">
        <f>ROUND(E111*F111,2)</f>
        <v/>
      </c>
      <c r="H111" s="37">
        <f>G111/G170</f>
        <v/>
      </c>
      <c r="I111" s="132">
        <f>ROUND(F111*'Прил. 10'!$D$12,2)</f>
        <v/>
      </c>
      <c r="J111" s="132">
        <f>ROUND(E111*I111,2)</f>
        <v/>
      </c>
    </row>
    <row r="112" hidden="1" outlineLevel="1" ht="31.5" customFormat="1" customHeight="1" s="86">
      <c r="A112" s="126" t="n">
        <v>83</v>
      </c>
      <c r="B112" s="133" t="inlineStr">
        <is>
          <t>01.2.03.02-0001</t>
        </is>
      </c>
      <c r="C112" s="143" t="inlineStr">
        <is>
          <t>Грунтовка битумная под полимерное или резиновое покрытие</t>
        </is>
      </c>
      <c r="D112" s="146" t="inlineStr">
        <is>
          <t>т</t>
        </is>
      </c>
      <c r="E112" s="144" t="n">
        <v>0.04068</v>
      </c>
      <c r="F112" s="40" t="n">
        <v>31060</v>
      </c>
      <c r="G112" s="40">
        <f>ROUND(E112*F112,2)</f>
        <v/>
      </c>
      <c r="H112" s="37">
        <f>G112/G170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6">
      <c r="A113" s="126" t="n">
        <v>84</v>
      </c>
      <c r="B113" s="133" t="inlineStr">
        <is>
          <t>18.1.09.01-0014</t>
        </is>
      </c>
      <c r="C113" s="143" t="inlineStr">
        <is>
          <t>Кран шаровой газовый стальной, номинальный диаметр 200 мм</t>
        </is>
      </c>
      <c r="D113" s="146" t="inlineStr">
        <is>
          <t>шт</t>
        </is>
      </c>
      <c r="E113" s="144" t="n">
        <v>0.46</v>
      </c>
      <c r="F113" s="40" t="n">
        <v>2722.64</v>
      </c>
      <c r="G113" s="40">
        <f>ROUND(E113*F113,2)</f>
        <v/>
      </c>
      <c r="H113" s="37">
        <f>G113/G170</f>
        <v/>
      </c>
      <c r="I113" s="132">
        <f>ROUND(F113*'Прил. 10'!$D$12,2)</f>
        <v/>
      </c>
      <c r="J113" s="132">
        <f>ROUND(E113*I113,2)</f>
        <v/>
      </c>
    </row>
    <row r="114" hidden="1" outlineLevel="1" ht="31.5" customFormat="1" customHeight="1" s="86">
      <c r="A114" s="126" t="n">
        <v>85</v>
      </c>
      <c r="B114" s="133" t="inlineStr">
        <is>
          <t>01.7.11.07-0185</t>
        </is>
      </c>
      <c r="C114" s="143" t="inlineStr">
        <is>
          <t>Электроды с основным покрытием Э60А, диаметр 4 мм</t>
        </is>
      </c>
      <c r="D114" s="146" t="inlineStr">
        <is>
          <t>т</t>
        </is>
      </c>
      <c r="E114" s="144" t="n">
        <v>0.08211</v>
      </c>
      <c r="F114" s="40" t="n">
        <v>14221</v>
      </c>
      <c r="G114" s="40">
        <f>ROUND(E114*F114,2)</f>
        <v/>
      </c>
      <c r="H114" s="37">
        <f>G114/G170</f>
        <v/>
      </c>
      <c r="I114" s="132">
        <f>ROUND(F114*'Прил. 10'!$D$12,2)</f>
        <v/>
      </c>
      <c r="J114" s="132">
        <f>ROUND(E114*I114,2)</f>
        <v/>
      </c>
    </row>
    <row r="115" hidden="1" outlineLevel="1" ht="47.25" customFormat="1" customHeight="1" s="86">
      <c r="A115" s="126" t="n">
        <v>86</v>
      </c>
      <c r="B115" s="133" t="inlineStr">
        <is>
          <t>11.1.03.01-0087</t>
        </is>
      </c>
      <c r="C115" s="143" t="inlineStr">
        <is>
          <t>Бруски обрезные, хвойных пород, длина 4-6,5 м, ширина 75-150 мм, толщина 150 мм и более, сорт III</t>
        </is>
      </c>
      <c r="D115" s="146" t="inlineStr">
        <is>
          <t>м3</t>
        </is>
      </c>
      <c r="E115" s="144" t="n">
        <v>0.77089</v>
      </c>
      <c r="F115" s="40" t="n">
        <v>1514.2</v>
      </c>
      <c r="G115" s="40">
        <f>ROUND(E115*F115,2)</f>
        <v/>
      </c>
      <c r="H115" s="37">
        <f>G115/G170</f>
        <v/>
      </c>
      <c r="I115" s="132">
        <f>ROUND(F115*'Прил. 10'!$D$12,2)</f>
        <v/>
      </c>
      <c r="J115" s="132">
        <f>ROUND(E115*I115,2)</f>
        <v/>
      </c>
    </row>
    <row r="116" hidden="1" outlineLevel="1" ht="47.25" customFormat="1" customHeight="1" s="86">
      <c r="A116" s="126" t="n">
        <v>87</v>
      </c>
      <c r="B116" s="133" t="inlineStr">
        <is>
          <t>05.1.07.27-0011</t>
        </is>
      </c>
      <c r="C116" s="143" t="inlineStr">
        <is>
          <t>Столбы оград: 2С 24и /бетон В15 (М200), объем 0,05 м3, расход арматуры 11,9 кг/ (серия 3.017-3)</t>
        </is>
      </c>
      <c r="D116" s="146" t="inlineStr">
        <is>
          <t>шт.</t>
        </is>
      </c>
      <c r="E116" s="144" t="n">
        <v>6.9</v>
      </c>
      <c r="F116" s="40" t="n">
        <v>143</v>
      </c>
      <c r="G116" s="40">
        <f>ROUND(E116*F116,2)</f>
        <v/>
      </c>
      <c r="H116" s="37">
        <f>G116/G170</f>
        <v/>
      </c>
      <c r="I116" s="132">
        <f>ROUND(F116*'Прил. 10'!$D$12,2)</f>
        <v/>
      </c>
      <c r="J116" s="132">
        <f>ROUND(E116*I116,2)</f>
        <v/>
      </c>
    </row>
    <row r="117" hidden="1" outlineLevel="1" ht="31.5" customFormat="1" customHeight="1" s="86">
      <c r="A117" s="126" t="n">
        <v>88</v>
      </c>
      <c r="B117" s="133" t="inlineStr">
        <is>
          <t>01.7.11.07-0184</t>
        </is>
      </c>
      <c r="C117" s="143" t="inlineStr">
        <is>
          <t>Электроды с основным покрытием Э50А, диаметр 4 мм</t>
        </is>
      </c>
      <c r="D117" s="146" t="inlineStr">
        <is>
          <t>т</t>
        </is>
      </c>
      <c r="E117" s="144" t="n">
        <v>0.0772</v>
      </c>
      <c r="F117" s="40" t="n">
        <v>11524</v>
      </c>
      <c r="G117" s="40">
        <f>ROUND(E117*F117,2)</f>
        <v/>
      </c>
      <c r="H117" s="37">
        <f>G117/G170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6">
      <c r="A118" s="126" t="n">
        <v>89</v>
      </c>
      <c r="B118" s="133" t="inlineStr">
        <is>
          <t>01.7.11.07-0183</t>
        </is>
      </c>
      <c r="C118" s="143" t="inlineStr">
        <is>
          <t>Электроды с основным покрытием Э50А, диаметр 3 мм</t>
        </is>
      </c>
      <c r="D118" s="146" t="inlineStr">
        <is>
          <t>т</t>
        </is>
      </c>
      <c r="E118" s="144" t="n">
        <v>0.054455</v>
      </c>
      <c r="F118" s="40" t="n">
        <v>12545.99</v>
      </c>
      <c r="G118" s="40">
        <f>ROUND(E118*F118,2)</f>
        <v/>
      </c>
      <c r="H118" s="37">
        <f>G118/G170</f>
        <v/>
      </c>
      <c r="I118" s="132">
        <f>ROUND(F118*'Прил. 10'!$D$12,2)</f>
        <v/>
      </c>
      <c r="J118" s="132">
        <f>ROUND(E118*I118,2)</f>
        <v/>
      </c>
    </row>
    <row r="119" hidden="1" outlineLevel="1" ht="78.75" customFormat="1" customHeight="1" s="86">
      <c r="A119" s="126" t="n">
        <v>90</v>
      </c>
      <c r="B119" s="133" t="inlineStr">
        <is>
          <t>23.3.03.02-0062</t>
        </is>
      </c>
      <c r="C119" s="14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9" s="146" t="inlineStr">
        <is>
          <t>м</t>
        </is>
      </c>
      <c r="E119" s="144" t="n">
        <v>9.292</v>
      </c>
      <c r="F119" s="40" t="n">
        <v>73.12</v>
      </c>
      <c r="G119" s="40">
        <f>ROUND(E119*F119,2)</f>
        <v/>
      </c>
      <c r="H119" s="37">
        <f>G119/G170</f>
        <v/>
      </c>
      <c r="I119" s="132">
        <f>ROUND(F119*'Прил. 10'!$D$12,2)</f>
        <v/>
      </c>
      <c r="J119" s="132">
        <f>ROUND(E119*I119,2)</f>
        <v/>
      </c>
    </row>
    <row r="120" hidden="1" outlineLevel="1" ht="63" customFormat="1" customHeight="1" s="86">
      <c r="A120" s="126" t="n">
        <v>91</v>
      </c>
      <c r="B120" s="133" t="inlineStr">
        <is>
          <t>01.2.03.02-0012</t>
        </is>
      </c>
      <c r="C120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46" t="inlineStr">
        <is>
          <t>т</t>
        </is>
      </c>
      <c r="E120" s="144" t="n">
        <v>0.02001</v>
      </c>
      <c r="F120" s="40" t="n">
        <v>33439.02</v>
      </c>
      <c r="G120" s="40">
        <f>ROUND(E120*F120,2)</f>
        <v/>
      </c>
      <c r="H120" s="37">
        <f>G120/G170</f>
        <v/>
      </c>
      <c r="I120" s="132">
        <f>ROUND(F120*'Прил. 10'!$D$12,2)</f>
        <v/>
      </c>
      <c r="J120" s="132">
        <f>ROUND(E120*I120,2)</f>
        <v/>
      </c>
    </row>
    <row r="121" hidden="1" outlineLevel="1" ht="31.5" customFormat="1" customHeight="1" s="86">
      <c r="A121" s="126" t="n">
        <v>92</v>
      </c>
      <c r="B121" s="133" t="inlineStr">
        <is>
          <t>12.2.03.11-0041</t>
        </is>
      </c>
      <c r="C121" s="143" t="inlineStr">
        <is>
          <t>Холсты стекловолокнистые термовлагоустойчивые</t>
        </is>
      </c>
      <c r="D121" s="146" t="inlineStr">
        <is>
          <t>10 м2</t>
        </is>
      </c>
      <c r="E121" s="144" t="n">
        <v>60.568</v>
      </c>
      <c r="F121" s="40" t="n">
        <v>10.71</v>
      </c>
      <c r="G121" s="40">
        <f>ROUND(E121*F121,2)</f>
        <v/>
      </c>
      <c r="H121" s="37">
        <f>G121/G170</f>
        <v/>
      </c>
      <c r="I121" s="132">
        <f>ROUND(F121*'Прил. 10'!$D$12,2)</f>
        <v/>
      </c>
      <c r="J121" s="132">
        <f>ROUND(E121*I121,2)</f>
        <v/>
      </c>
    </row>
    <row r="122" hidden="1" outlineLevel="1" ht="15.75" customFormat="1" customHeight="1" s="86">
      <c r="A122" s="126" t="n">
        <v>93</v>
      </c>
      <c r="B122" s="133" t="inlineStr">
        <is>
          <t>01.7.02.02-0021</t>
        </is>
      </c>
      <c r="C122" s="143" t="inlineStr">
        <is>
          <t>Бумага оберточная листовая</t>
        </is>
      </c>
      <c r="D122" s="146" t="inlineStr">
        <is>
          <t>1000 м2</t>
        </is>
      </c>
      <c r="E122" s="144" t="n">
        <v>0.51754</v>
      </c>
      <c r="F122" s="40" t="n">
        <v>1252</v>
      </c>
      <c r="G122" s="40">
        <f>ROUND(E122*F122,2)</f>
        <v/>
      </c>
      <c r="H122" s="37">
        <f>G122/G170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24.3.05.06-0041</t>
        </is>
      </c>
      <c r="C123" s="143" t="inlineStr">
        <is>
          <t>Манжета термоусаживаемая</t>
        </is>
      </c>
      <c r="D123" s="146" t="inlineStr">
        <is>
          <t>шт</t>
        </is>
      </c>
      <c r="E123" s="144" t="n">
        <v>16.1</v>
      </c>
      <c r="F123" s="40" t="n">
        <v>38</v>
      </c>
      <c r="G123" s="40">
        <f>ROUND(E123*F123,2)</f>
        <v/>
      </c>
      <c r="H123" s="37">
        <f>G123/G170</f>
        <v/>
      </c>
      <c r="I123" s="132">
        <f>ROUND(F123*'Прил. 10'!$D$12,2)</f>
        <v/>
      </c>
      <c r="J123" s="132">
        <f>ROUND(E123*I123,2)</f>
        <v/>
      </c>
    </row>
    <row r="124" hidden="1" outlineLevel="1" ht="78.75" customFormat="1" customHeight="1" s="86">
      <c r="A124" s="126" t="n">
        <v>95</v>
      </c>
      <c r="B124" s="133" t="inlineStr">
        <is>
          <t>23.5.01.07-0046</t>
        </is>
      </c>
      <c r="C124" s="143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6" t="inlineStr">
        <is>
          <t>м</t>
        </is>
      </c>
      <c r="E124" s="144" t="n">
        <v>0.20125</v>
      </c>
      <c r="F124" s="40" t="n">
        <v>2398.39</v>
      </c>
      <c r="G124" s="40">
        <f>ROUND(E124*F124,2)</f>
        <v/>
      </c>
      <c r="H124" s="37">
        <f>G124/G170</f>
        <v/>
      </c>
      <c r="I124" s="132">
        <f>ROUND(F124*'Прил. 10'!$D$12,2)</f>
        <v/>
      </c>
      <c r="J124" s="132">
        <f>ROUND(E124*I124,2)</f>
        <v/>
      </c>
    </row>
    <row r="125" hidden="1" outlineLevel="1" ht="31.5" customFormat="1" customHeight="1" s="86">
      <c r="A125" s="126" t="n">
        <v>96</v>
      </c>
      <c r="B125" s="133" t="inlineStr">
        <is>
          <t>01.5.03.06-0012</t>
        </is>
      </c>
      <c r="C125" s="143" t="inlineStr">
        <is>
          <t>Столбики сигнальные дорожные пластиковые</t>
        </is>
      </c>
      <c r="D125" s="146" t="inlineStr">
        <is>
          <t>шт.</t>
        </is>
      </c>
      <c r="E125" s="144" t="n">
        <v>9.199999999999999</v>
      </c>
      <c r="F125" s="40" t="n">
        <v>43.06</v>
      </c>
      <c r="G125" s="40">
        <f>ROUND(E125*F125,2)</f>
        <v/>
      </c>
      <c r="H125" s="37">
        <f>G125/G170</f>
        <v/>
      </c>
      <c r="I125" s="132">
        <f>ROUND(F125*'Прил. 10'!$D$12,2)</f>
        <v/>
      </c>
      <c r="J125" s="132">
        <f>ROUND(E125*I125,2)</f>
        <v/>
      </c>
    </row>
    <row r="126" hidden="1" outlineLevel="1" ht="31.5" customFormat="1" customHeight="1" s="86">
      <c r="A126" s="126" t="n">
        <v>97</v>
      </c>
      <c r="B126" s="133" t="inlineStr">
        <is>
          <t>01.5.03.06-0012</t>
        </is>
      </c>
      <c r="C126" s="143" t="inlineStr">
        <is>
          <t>Столбики сигнальные дорожные пластиковые</t>
        </is>
      </c>
      <c r="D126" s="146" t="inlineStr">
        <is>
          <t>шт</t>
        </is>
      </c>
      <c r="E126" s="144" t="n">
        <v>9.199999999999999</v>
      </c>
      <c r="F126" s="40" t="n">
        <v>43.06</v>
      </c>
      <c r="G126" s="40">
        <f>ROUND(E126*F126,2)</f>
        <v/>
      </c>
      <c r="H126" s="37">
        <f>G126/G170</f>
        <v/>
      </c>
      <c r="I126" s="132">
        <f>ROUND(F126*'Прил. 10'!$D$12,2)</f>
        <v/>
      </c>
      <c r="J126" s="132">
        <f>ROUND(E126*I126,2)</f>
        <v/>
      </c>
    </row>
    <row r="127" hidden="1" outlineLevel="1" ht="15.75" customFormat="1" customHeight="1" s="86">
      <c r="A127" s="126" t="n">
        <v>98</v>
      </c>
      <c r="B127" s="133" t="inlineStr">
        <is>
          <t>01.7.03.01-0001</t>
        </is>
      </c>
      <c r="C127" s="143" t="inlineStr">
        <is>
          <t>Вода</t>
        </is>
      </c>
      <c r="D127" s="146" t="inlineStr">
        <is>
          <t>м3</t>
        </is>
      </c>
      <c r="E127" s="144" t="n">
        <v>144.3419</v>
      </c>
      <c r="F127" s="40" t="n">
        <v>2.44</v>
      </c>
      <c r="G127" s="40">
        <f>ROUND(E127*F127,2)</f>
        <v/>
      </c>
      <c r="H127" s="37">
        <f>G127/G170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23.1.02.03-0011</t>
        </is>
      </c>
      <c r="C128" s="143" t="inlineStr">
        <is>
          <t>Кольца центрирующие для труб, диаметр 1000 мм</t>
        </is>
      </c>
      <c r="D128" s="146" t="inlineStr">
        <is>
          <t>шт</t>
        </is>
      </c>
      <c r="E128" s="144" t="n">
        <v>5.93975</v>
      </c>
      <c r="F128" s="40" t="n">
        <v>57.89</v>
      </c>
      <c r="G128" s="40">
        <f>ROUND(E128*F128,2)</f>
        <v/>
      </c>
      <c r="H128" s="37">
        <f>G128/G170</f>
        <v/>
      </c>
      <c r="I128" s="132">
        <f>ROUND(F128*'Прил. 10'!$D$12,2)</f>
        <v/>
      </c>
      <c r="J128" s="132">
        <f>ROUND(E128*I128,2)</f>
        <v/>
      </c>
    </row>
    <row r="129" hidden="1" outlineLevel="1" ht="31.5" customFormat="1" customHeight="1" s="86">
      <c r="A129" s="126" t="n">
        <v>100</v>
      </c>
      <c r="B129" s="133" t="inlineStr">
        <is>
          <t>24.2.06.05-0003</t>
        </is>
      </c>
      <c r="C129" s="143" t="inlineStr">
        <is>
          <t>Пневмозаглушка резинокордная диаметром до 900 мм</t>
        </is>
      </c>
      <c r="D129" s="146" t="inlineStr">
        <is>
          <t>шт.</t>
        </is>
      </c>
      <c r="E129" s="144" t="n">
        <v>0.028</v>
      </c>
      <c r="F129" s="40" t="n">
        <v>11311</v>
      </c>
      <c r="G129" s="40">
        <f>ROUND(E129*F129,2)</f>
        <v/>
      </c>
      <c r="H129" s="37">
        <f>G129/G170</f>
        <v/>
      </c>
      <c r="I129" s="132">
        <f>ROUND(F129*'Прил. 10'!$D$12,2)</f>
        <v/>
      </c>
      <c r="J129" s="132">
        <f>ROUND(E129*I129,2)</f>
        <v/>
      </c>
    </row>
    <row r="130" hidden="1" outlineLevel="1" ht="47.25" customFormat="1" customHeight="1" s="86">
      <c r="A130" s="126" t="n">
        <v>101</v>
      </c>
      <c r="B130" s="133" t="inlineStr">
        <is>
          <t>01.7.12.16-0031</t>
        </is>
      </c>
      <c r="C130" s="143" t="inlineStr">
        <is>
          <t>Коврики защитные под утяжелители УБОм из НСМ толщиной 3,5 мм, размером 1900х2400 мм</t>
        </is>
      </c>
      <c r="D130" s="146" t="inlineStr">
        <is>
          <t>шт.</t>
        </is>
      </c>
      <c r="E130" s="144" t="n">
        <v>50.025</v>
      </c>
      <c r="F130" s="40" t="n">
        <v>5.68</v>
      </c>
      <c r="G130" s="40">
        <f>ROUND(E130*F130,2)</f>
        <v/>
      </c>
      <c r="H130" s="37">
        <f>G130/G170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23.5.02.02-0012</t>
        </is>
      </c>
      <c r="C131" s="143" t="inlineStr">
        <is>
          <t>Трубы стальные электросварные прямошовные диаметром 100-150 мм</t>
        </is>
      </c>
      <c r="D131" s="146" t="inlineStr">
        <is>
          <t>т</t>
        </is>
      </c>
      <c r="E131" s="144" t="n">
        <v>0.031</v>
      </c>
      <c r="F131" s="40" t="n">
        <v>8920.1</v>
      </c>
      <c r="G131" s="40">
        <f>ROUND(E131*F131,2)</f>
        <v/>
      </c>
      <c r="H131" s="37">
        <f>G131/G170</f>
        <v/>
      </c>
      <c r="I131" s="132">
        <f>ROUND(F131*'Прил. 10'!$D$12,2)</f>
        <v/>
      </c>
      <c r="J131" s="132">
        <f>ROUND(E131*I131,2)</f>
        <v/>
      </c>
    </row>
    <row r="132" hidden="1" outlineLevel="1" ht="78.75" customFormat="1" customHeight="1" s="86">
      <c r="A132" s="126" t="n">
        <v>103</v>
      </c>
      <c r="B132" s="133" t="inlineStr">
        <is>
          <t>23.3.03.02-0075</t>
        </is>
      </c>
      <c r="C132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6" t="inlineStr">
        <is>
          <t>м</t>
        </is>
      </c>
      <c r="E132" s="144" t="n">
        <v>2.90375</v>
      </c>
      <c r="F132" s="40" t="n">
        <v>81.61</v>
      </c>
      <c r="G132" s="40">
        <f>ROUND(E132*F132,2)</f>
        <v/>
      </c>
      <c r="H132" s="37">
        <f>G132/G170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01.3.02.09-0022</t>
        </is>
      </c>
      <c r="C133" s="143" t="inlineStr">
        <is>
          <t>Пропан-бутан смесь техническая</t>
        </is>
      </c>
      <c r="D133" s="146" t="inlineStr">
        <is>
          <t>кг</t>
        </is>
      </c>
      <c r="E133" s="144" t="n">
        <v>33.605875</v>
      </c>
      <c r="F133" s="40" t="n">
        <v>6.09</v>
      </c>
      <c r="G133" s="40">
        <f>ROUND(E133*F133,2)</f>
        <v/>
      </c>
      <c r="H133" s="37">
        <f>G133/G170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16.3.02.01-0002</t>
        </is>
      </c>
      <c r="C134" s="143" t="inlineStr">
        <is>
          <t>Удобрение комплексное на основе диаммонийфосфата</t>
        </is>
      </c>
      <c r="D134" s="146" t="inlineStr">
        <is>
          <t>кг</t>
        </is>
      </c>
      <c r="E134" s="144" t="n">
        <v>34.349</v>
      </c>
      <c r="F134" s="40" t="n">
        <v>5.22</v>
      </c>
      <c r="G134" s="40">
        <f>ROUND(E134*F134,2)</f>
        <v/>
      </c>
      <c r="H134" s="37">
        <f>G134/G170</f>
        <v/>
      </c>
      <c r="I134" s="132">
        <f>ROUND(F134*'Прил. 10'!$D$12,2)</f>
        <v/>
      </c>
      <c r="J134" s="132">
        <f>ROUND(E134*I134,2)</f>
        <v/>
      </c>
    </row>
    <row r="135" hidden="1" outlineLevel="1" ht="15.75" customFormat="1" customHeight="1" s="86">
      <c r="A135" s="126" t="n">
        <v>106</v>
      </c>
      <c r="B135" s="133" t="inlineStr">
        <is>
          <t>01.2.03.03-0045</t>
        </is>
      </c>
      <c r="C135" s="143" t="inlineStr">
        <is>
          <t>Мастика битумно-полимерная</t>
        </is>
      </c>
      <c r="D135" s="146" t="inlineStr">
        <is>
          <t>т</t>
        </is>
      </c>
      <c r="E135" s="144" t="n">
        <v>0.09089999999999999</v>
      </c>
      <c r="F135" s="40" t="n">
        <v>1500</v>
      </c>
      <c r="G135" s="40">
        <f>ROUND(E135*F135,2)</f>
        <v/>
      </c>
      <c r="H135" s="37">
        <f>G135/G170</f>
        <v/>
      </c>
      <c r="I135" s="132">
        <f>ROUND(F135*'Прил. 10'!$D$12,2)</f>
        <v/>
      </c>
      <c r="J135" s="132">
        <f>ROUND(E135*I135,2)</f>
        <v/>
      </c>
    </row>
    <row r="136" hidden="1" outlineLevel="1" ht="31.5" customFormat="1" customHeight="1" s="86">
      <c r="A136" s="126" t="n">
        <v>107</v>
      </c>
      <c r="B136" s="133" t="inlineStr">
        <is>
          <t>01.7.11.07-0182</t>
        </is>
      </c>
      <c r="C136" s="143" t="inlineStr">
        <is>
          <t>Электроды с основным покрытием Э42А, диаметр 3 мм</t>
        </is>
      </c>
      <c r="D136" s="146" t="inlineStr">
        <is>
          <t>т</t>
        </is>
      </c>
      <c r="E136" s="144" t="n">
        <v>0.01035</v>
      </c>
      <c r="F136" s="40" t="n">
        <v>12143.01</v>
      </c>
      <c r="G136" s="40">
        <f>ROUND(E136*F136,2)</f>
        <v/>
      </c>
      <c r="H136" s="37">
        <f>G136/G170</f>
        <v/>
      </c>
      <c r="I136" s="132">
        <f>ROUND(F136*'Прил. 10'!$D$12,2)</f>
        <v/>
      </c>
      <c r="J136" s="132">
        <f>ROUND(E136*I136,2)</f>
        <v/>
      </c>
    </row>
    <row r="137" hidden="1" outlineLevel="1" ht="15.75" customFormat="1" customHeight="1" s="86">
      <c r="A137" s="126" t="n">
        <v>108</v>
      </c>
      <c r="B137" s="133" t="inlineStr">
        <is>
          <t>01.3.02.08-0001</t>
        </is>
      </c>
      <c r="C137" s="143" t="inlineStr">
        <is>
          <t>Кислород газообразный технический</t>
        </is>
      </c>
      <c r="D137" s="146" t="inlineStr">
        <is>
          <t>м3</t>
        </is>
      </c>
      <c r="E137" s="144" t="n">
        <v>20.18135</v>
      </c>
      <c r="F137" s="40" t="n">
        <v>6.22</v>
      </c>
      <c r="G137" s="40">
        <f>ROUND(E137*F137,2)</f>
        <v/>
      </c>
      <c r="H137" s="37">
        <f>G137/G170</f>
        <v/>
      </c>
      <c r="I137" s="132">
        <f>ROUND(F137*'Прил. 10'!$D$12,2)</f>
        <v/>
      </c>
      <c r="J137" s="132">
        <f>ROUND(E137*I137,2)</f>
        <v/>
      </c>
    </row>
    <row r="138" hidden="1" outlineLevel="1" ht="31.5" customFormat="1" customHeight="1" s="86">
      <c r="A138" s="126" t="n">
        <v>109</v>
      </c>
      <c r="B138" s="133" t="inlineStr">
        <is>
          <t>18.1.09.01-0011</t>
        </is>
      </c>
      <c r="C138" s="143" t="inlineStr">
        <is>
          <t>Кран шаровой газовый стальной, номинальный диаметр 80 мм</t>
        </is>
      </c>
      <c r="D138" s="146" t="inlineStr">
        <is>
          <t>шт</t>
        </is>
      </c>
      <c r="E138" s="144" t="n">
        <v>0.23</v>
      </c>
      <c r="F138" s="40" t="n">
        <v>537.64</v>
      </c>
      <c r="G138" s="40">
        <f>ROUND(E138*F138,2)</f>
        <v/>
      </c>
      <c r="H138" s="37">
        <f>G138/G170</f>
        <v/>
      </c>
      <c r="I138" s="132">
        <f>ROUND(F138*'Прил. 10'!$D$12,2)</f>
        <v/>
      </c>
      <c r="J138" s="132">
        <f>ROUND(E138*I138,2)</f>
        <v/>
      </c>
    </row>
    <row r="139" hidden="1" outlineLevel="1" ht="78.75" customFormat="1" customHeight="1" s="86">
      <c r="A139" s="126" t="n">
        <v>110</v>
      </c>
      <c r="B139" s="133" t="inlineStr">
        <is>
          <t>23.8.04.12-0132</t>
        </is>
      </c>
      <c r="C139" s="143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6" t="inlineStr">
        <is>
          <t>шт</t>
        </is>
      </c>
      <c r="E139" s="144" t="n">
        <v>0.345</v>
      </c>
      <c r="F139" s="40" t="n">
        <v>340.32</v>
      </c>
      <c r="G139" s="40">
        <f>ROUND(E139*F139,2)</f>
        <v/>
      </c>
      <c r="H139" s="37">
        <f>G139/G170</f>
        <v/>
      </c>
      <c r="I139" s="132">
        <f>ROUND(F139*'Прил. 10'!$D$12,2)</f>
        <v/>
      </c>
      <c r="J139" s="132">
        <f>ROUND(E139*I139,2)</f>
        <v/>
      </c>
    </row>
    <row r="140" hidden="1" outlineLevel="1" ht="78.75" customFormat="1" customHeight="1" s="86">
      <c r="A140" s="126" t="n">
        <v>111</v>
      </c>
      <c r="B140" s="133" t="inlineStr">
        <is>
          <t>23.8.04.06-0094</t>
        </is>
      </c>
      <c r="C140" s="143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6" t="inlineStr">
        <is>
          <t>шт</t>
        </is>
      </c>
      <c r="E140" s="144" t="n">
        <v>0.5175</v>
      </c>
      <c r="F140" s="40" t="n">
        <v>224</v>
      </c>
      <c r="G140" s="40">
        <f>ROUND(E140*F140,2)</f>
        <v/>
      </c>
      <c r="H140" s="37">
        <f>G140/G170</f>
        <v/>
      </c>
      <c r="I140" s="132">
        <f>ROUND(F140*'Прил. 10'!$D$12,2)</f>
        <v/>
      </c>
      <c r="J140" s="132">
        <f>ROUND(E140*I140,2)</f>
        <v/>
      </c>
    </row>
    <row r="141" hidden="1" outlineLevel="1" ht="31.5" customFormat="1" customHeight="1" s="86">
      <c r="A141" s="126" t="n">
        <v>112</v>
      </c>
      <c r="B141" s="133" t="inlineStr">
        <is>
          <t>01.7.11.07-0181</t>
        </is>
      </c>
      <c r="C141" s="143" t="inlineStr">
        <is>
          <t>Электроды с основным покрытием Э42А, диаметр 2,5 мм</t>
        </is>
      </c>
      <c r="D141" s="146" t="inlineStr">
        <is>
          <t>т</t>
        </is>
      </c>
      <c r="E141" s="144" t="n">
        <v>0.0070725</v>
      </c>
      <c r="F141" s="40" t="n">
        <v>14074</v>
      </c>
      <c r="G141" s="40">
        <f>ROUND(E141*F141,2)</f>
        <v/>
      </c>
      <c r="H141" s="37">
        <f>G141/G170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08.4.03.04-0001</t>
        </is>
      </c>
      <c r="C142" s="143" t="inlineStr">
        <is>
          <t>Сталь арматурная, горячекатаная, класс А-I, А-II, А-III</t>
        </is>
      </c>
      <c r="D142" s="146" t="inlineStr">
        <is>
          <t>т</t>
        </is>
      </c>
      <c r="E142" s="144" t="n">
        <v>0.016</v>
      </c>
      <c r="F142" s="40" t="n">
        <v>5650</v>
      </c>
      <c r="G142" s="40">
        <f>ROUND(E142*F142,2)</f>
        <v/>
      </c>
      <c r="H142" s="37">
        <f>G142/G170</f>
        <v/>
      </c>
      <c r="I142" s="132">
        <f>ROUND(F142*'Прил. 10'!$D$12,2)</f>
        <v/>
      </c>
      <c r="J142" s="132">
        <f>ROUND(E142*I142,2)</f>
        <v/>
      </c>
    </row>
    <row r="143" hidden="1" outlineLevel="1" ht="31.5" customFormat="1" customHeight="1" s="86">
      <c r="A143" s="126" t="n">
        <v>114</v>
      </c>
      <c r="B143" s="133" t="inlineStr">
        <is>
          <t>04.3.01.09-0023</t>
        </is>
      </c>
      <c r="C143" s="143" t="inlineStr">
        <is>
          <t>Раствор отделочный тяжелый цементный, состав 1:3</t>
        </is>
      </c>
      <c r="D143" s="146" t="inlineStr">
        <is>
          <t>м3</t>
        </is>
      </c>
      <c r="E143" s="144" t="n">
        <v>0.14544</v>
      </c>
      <c r="F143" s="40" t="n">
        <v>497</v>
      </c>
      <c r="G143" s="40">
        <f>ROUND(E143*F143,2)</f>
        <v/>
      </c>
      <c r="H143" s="37">
        <f>G143/G170</f>
        <v/>
      </c>
      <c r="I143" s="132">
        <f>ROUND(F143*'Прил. 10'!$D$12,2)</f>
        <v/>
      </c>
      <c r="J143" s="132">
        <f>ROUND(E143*I143,2)</f>
        <v/>
      </c>
    </row>
    <row r="144" hidden="1" outlineLevel="1" ht="15.75" customFormat="1" customHeight="1" s="86">
      <c r="A144" s="126" t="n">
        <v>115</v>
      </c>
      <c r="B144" s="133" t="inlineStr">
        <is>
          <t>14.4.01.09-0604</t>
        </is>
      </c>
      <c r="C144" s="143" t="inlineStr">
        <is>
          <t>Праймер эпоксидный</t>
        </is>
      </c>
      <c r="D144" s="146" t="inlineStr">
        <is>
          <t>кг</t>
        </is>
      </c>
      <c r="E144" s="144" t="n">
        <v>1.61</v>
      </c>
      <c r="F144" s="40" t="n">
        <v>40.33</v>
      </c>
      <c r="G144" s="40">
        <f>ROUND(E144*F144,2)</f>
        <v/>
      </c>
      <c r="H144" s="37">
        <f>G144/G170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0.003312</v>
      </c>
      <c r="F145" s="40" t="n">
        <v>19400</v>
      </c>
      <c r="G145" s="40">
        <f>ROUND(E145*F145,2)</f>
        <v/>
      </c>
      <c r="H145" s="37">
        <f>G145/G170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04.1.02.05-0010</t>
        </is>
      </c>
      <c r="C146" s="143" t="inlineStr">
        <is>
          <t>Смеси бетонные тяжелого бетона (БСТ), класс В27,5 (М350)</t>
        </is>
      </c>
      <c r="D146" s="146" t="inlineStr">
        <is>
          <t>м3</t>
        </is>
      </c>
      <c r="E146" s="144" t="n">
        <v>0.08484</v>
      </c>
      <c r="F146" s="40" t="n">
        <v>730</v>
      </c>
      <c r="G146" s="40">
        <f>ROUND(E146*F146,2)</f>
        <v/>
      </c>
      <c r="H146" s="37">
        <f>G146/G170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23.8.03.01-0002</t>
        </is>
      </c>
      <c r="C147" s="143" t="inlineStr">
        <is>
          <t>Заглушки инвентарные металлические</t>
        </is>
      </c>
      <c r="D147" s="146" t="inlineStr">
        <is>
          <t>т</t>
        </is>
      </c>
      <c r="E147" s="144" t="n">
        <v>0.006</v>
      </c>
      <c r="F147" s="40" t="n">
        <v>9200</v>
      </c>
      <c r="G147" s="40">
        <f>ROUND(E147*F147,2)</f>
        <v/>
      </c>
      <c r="H147" s="37">
        <f>G147/G170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23.8.03.01-0002</t>
        </is>
      </c>
      <c r="C148" s="143" t="inlineStr">
        <is>
          <t>Заглушки инвентарные металлические</t>
        </is>
      </c>
      <c r="D148" s="146" t="inlineStr">
        <is>
          <t>т</t>
        </is>
      </c>
      <c r="E148" s="144" t="n">
        <v>0.00575</v>
      </c>
      <c r="F148" s="40" t="n">
        <v>9200</v>
      </c>
      <c r="G148" s="40">
        <f>ROUND(E148*F148,2)</f>
        <v/>
      </c>
      <c r="H148" s="37">
        <f>G148/G170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6">
      <c r="A149" s="126" t="n">
        <v>120</v>
      </c>
      <c r="B149" s="133" t="inlineStr">
        <is>
          <t>16.3.02.03-0004</t>
        </is>
      </c>
      <c r="C149" s="143" t="inlineStr">
        <is>
          <t>Удобрения сложно-смешанные гранулированные насыпью</t>
        </is>
      </c>
      <c r="D149" s="146" t="inlineStr">
        <is>
          <t>т</t>
        </is>
      </c>
      <c r="E149" s="144" t="n">
        <v>0.0343502</v>
      </c>
      <c r="F149" s="40" t="n">
        <v>1480</v>
      </c>
      <c r="G149" s="40">
        <f>ROUND(E149*F149,2)</f>
        <v/>
      </c>
      <c r="H149" s="37">
        <f>G149/G170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6">
      <c r="A150" s="126" t="n">
        <v>121</v>
      </c>
      <c r="B150" s="133" t="inlineStr">
        <is>
          <t>01.7.11.07-0032</t>
        </is>
      </c>
      <c r="C150" s="143" t="inlineStr">
        <is>
          <t>Электроды сварочные Э42, диаметр 4 мм</t>
        </is>
      </c>
      <c r="D150" s="146" t="inlineStr">
        <is>
          <t>т</t>
        </is>
      </c>
      <c r="E150" s="144" t="n">
        <v>0.004848</v>
      </c>
      <c r="F150" s="40" t="n">
        <v>10315.01</v>
      </c>
      <c r="G150" s="40">
        <f>ROUND(E150*F150,2)</f>
        <v/>
      </c>
      <c r="H150" s="37">
        <f>G150/G170</f>
        <v/>
      </c>
      <c r="I150" s="132">
        <f>ROUND(F150*'Прил. 10'!$D$12,2)</f>
        <v/>
      </c>
      <c r="J150" s="132">
        <f>ROUND(E150*I150,2)</f>
        <v/>
      </c>
    </row>
    <row r="151" hidden="1" outlineLevel="1" ht="15.75" customFormat="1" customHeight="1" s="86">
      <c r="A151" s="126" t="n">
        <v>122</v>
      </c>
      <c r="B151" s="133" t="inlineStr">
        <is>
          <t>14.4.01.08-0001</t>
        </is>
      </c>
      <c r="C151" s="143" t="inlineStr">
        <is>
          <t>Грунтовка В-КФ-093</t>
        </is>
      </c>
      <c r="D151" s="146" t="inlineStr">
        <is>
          <t>т</t>
        </is>
      </c>
      <c r="E151" s="144" t="n">
        <v>0.0013352</v>
      </c>
      <c r="F151" s="40" t="n">
        <v>35003</v>
      </c>
      <c r="G151" s="40">
        <f>ROUND(E151*F151,2)</f>
        <v/>
      </c>
      <c r="H151" s="37">
        <f>G151/G170</f>
        <v/>
      </c>
      <c r="I151" s="132">
        <f>ROUND(F151*'Прил. 10'!$D$12,2)</f>
        <v/>
      </c>
      <c r="J151" s="132">
        <f>ROUND(E151*I151,2)</f>
        <v/>
      </c>
    </row>
    <row r="152" hidden="1" outlineLevel="1" ht="47.25" customFormat="1" customHeight="1" s="86">
      <c r="A152" s="126" t="n">
        <v>123</v>
      </c>
      <c r="B152" s="133" t="inlineStr">
        <is>
          <t>11.1.02.04-0031</t>
        </is>
      </c>
      <c r="C152" s="143" t="inlineStr">
        <is>
          <t>Лесоматериалы круглые, хвойных пород, для строительства, диаметр 14-24 см, длина 3-6,5 м</t>
        </is>
      </c>
      <c r="D152" s="146" t="inlineStr">
        <is>
          <t>м3</t>
        </is>
      </c>
      <c r="E152" s="144" t="n">
        <v>0.0452</v>
      </c>
      <c r="F152" s="40" t="n">
        <v>558.33</v>
      </c>
      <c r="G152" s="40">
        <f>ROUND(E152*F152,2)</f>
        <v/>
      </c>
      <c r="H152" s="37">
        <f>G152/G170</f>
        <v/>
      </c>
      <c r="I152" s="132">
        <f>ROUND(F152*'Прил. 10'!$D$12,2)</f>
        <v/>
      </c>
      <c r="J152" s="132">
        <f>ROUND(E152*I152,2)</f>
        <v/>
      </c>
    </row>
    <row r="153" hidden="1" outlineLevel="1" ht="47.25" customFormat="1" customHeight="1" s="86">
      <c r="A153" s="126" t="n">
        <v>124</v>
      </c>
      <c r="B153" s="133" t="inlineStr">
        <is>
          <t>11.1.03.01-0080</t>
        </is>
      </c>
      <c r="C153" s="143" t="inlineStr">
        <is>
          <t>Бруски обрезные, хвойных пород, длина 4-6,5 м, ширина 75-150 мм, толщина 40-75 мм, сорт IV</t>
        </is>
      </c>
      <c r="D153" s="146" t="inlineStr">
        <is>
          <t>м3</t>
        </is>
      </c>
      <c r="E153" s="144" t="n">
        <v>0.0225106</v>
      </c>
      <c r="F153" s="40" t="n">
        <v>1056</v>
      </c>
      <c r="G153" s="40">
        <f>ROUND(E153*F153,2)</f>
        <v/>
      </c>
      <c r="H153" s="37">
        <f>G153/G170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6">
      <c r="A154" s="126" t="n">
        <v>125</v>
      </c>
      <c r="B154" s="133" t="inlineStr">
        <is>
          <t>14.5.09.11-0102</t>
        </is>
      </c>
      <c r="C154" s="143" t="inlineStr">
        <is>
          <t>Уайт-спирит</t>
        </is>
      </c>
      <c r="D154" s="146" t="inlineStr">
        <is>
          <t>кг</t>
        </is>
      </c>
      <c r="E154" s="144" t="n">
        <v>3.542</v>
      </c>
      <c r="F154" s="40" t="n">
        <v>6.67</v>
      </c>
      <c r="G154" s="40">
        <f>ROUND(E154*F154,2)</f>
        <v/>
      </c>
      <c r="H154" s="37">
        <f>G154/G170</f>
        <v/>
      </c>
      <c r="I154" s="132">
        <f>ROUND(F154*'Прил. 10'!$D$12,2)</f>
        <v/>
      </c>
      <c r="J154" s="132">
        <f>ROUND(E154*I154,2)</f>
        <v/>
      </c>
    </row>
    <row r="155" hidden="1" outlineLevel="1" ht="78.75" customFormat="1" customHeight="1" s="86">
      <c r="A155" s="126" t="n">
        <v>126</v>
      </c>
      <c r="B155" s="133" t="inlineStr">
        <is>
          <t>23.8.04.12-0118</t>
        </is>
      </c>
      <c r="C155" s="143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6" t="inlineStr">
        <is>
          <t>шт</t>
        </is>
      </c>
      <c r="E155" s="144" t="n">
        <v>0.1725</v>
      </c>
      <c r="F155" s="40" t="n">
        <v>133.37</v>
      </c>
      <c r="G155" s="40">
        <f>ROUND(E155*F155,2)</f>
        <v/>
      </c>
      <c r="H155" s="37">
        <f>G155/G170</f>
        <v/>
      </c>
      <c r="I155" s="132">
        <f>ROUND(F155*'Прил. 10'!$D$12,2)</f>
        <v/>
      </c>
      <c r="J155" s="132">
        <f>ROUND(E155*I155,2)</f>
        <v/>
      </c>
    </row>
    <row r="156" hidden="1" outlineLevel="1" ht="78.75" customFormat="1" customHeight="1" s="86">
      <c r="A156" s="126" t="n">
        <v>127</v>
      </c>
      <c r="B156" s="133" t="inlineStr">
        <is>
          <t>23.8.04.06-0069</t>
        </is>
      </c>
      <c r="C156" s="143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6" t="inlineStr">
        <is>
          <t>шт</t>
        </is>
      </c>
      <c r="E156" s="144" t="n">
        <v>0.46</v>
      </c>
      <c r="F156" s="40" t="n">
        <v>42.35</v>
      </c>
      <c r="G156" s="40">
        <f>ROUND(E156*F156,2)</f>
        <v/>
      </c>
      <c r="H156" s="37">
        <f>G156/G170</f>
        <v/>
      </c>
      <c r="I156" s="132">
        <f>ROUND(F156*'Прил. 10'!$D$12,2)</f>
        <v/>
      </c>
      <c r="J156" s="132">
        <f>ROUND(E156*I156,2)</f>
        <v/>
      </c>
    </row>
    <row r="157" hidden="1" outlineLevel="1" ht="15.75" customFormat="1" customHeight="1" s="86">
      <c r="A157" s="126" t="n">
        <v>128</v>
      </c>
      <c r="B157" s="133" t="inlineStr">
        <is>
          <t>18.4.01.08-0041</t>
        </is>
      </c>
      <c r="C157" s="143" t="inlineStr">
        <is>
          <t>Свеча вытяжная</t>
        </is>
      </c>
      <c r="D157" s="146" t="inlineStr">
        <is>
          <t>шт</t>
        </is>
      </c>
      <c r="E157" s="144" t="n">
        <v>0.575</v>
      </c>
      <c r="F157" s="40" t="n">
        <v>30</v>
      </c>
      <c r="G157" s="40">
        <f>ROUND(E157*F157,2)</f>
        <v/>
      </c>
      <c r="H157" s="37">
        <f>G157/G170</f>
        <v/>
      </c>
      <c r="I157" s="132">
        <f>ROUND(F157*'Прил. 10'!$D$12,2)</f>
        <v/>
      </c>
      <c r="J157" s="132">
        <f>ROUND(E157*I157,2)</f>
        <v/>
      </c>
    </row>
    <row r="158" hidden="1" outlineLevel="1" ht="78.75" customFormat="1" customHeight="1" s="86">
      <c r="A158" s="126" t="n">
        <v>129</v>
      </c>
      <c r="B158" s="133" t="inlineStr">
        <is>
          <t>23.8.04.06-0064</t>
        </is>
      </c>
      <c r="C158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6" t="inlineStr">
        <is>
          <t>шт</t>
        </is>
      </c>
      <c r="E158" s="144" t="n">
        <v>0.575</v>
      </c>
      <c r="F158" s="40" t="n">
        <v>27.02</v>
      </c>
      <c r="G158" s="40">
        <f>ROUND(E158*F158,2)</f>
        <v/>
      </c>
      <c r="H158" s="37">
        <f>G158/G170</f>
        <v/>
      </c>
      <c r="I158" s="132">
        <f>ROUND(F158*'Прил. 10'!$D$12,2)</f>
        <v/>
      </c>
      <c r="J158" s="132">
        <f>ROUND(E158*I158,2)</f>
        <v/>
      </c>
    </row>
    <row r="159" hidden="1" outlineLevel="1" ht="15.75" customFormat="1" customHeight="1" s="86">
      <c r="A159" s="126" t="n">
        <v>130</v>
      </c>
      <c r="B159" s="133" t="inlineStr">
        <is>
          <t>14.4.04.08-0003</t>
        </is>
      </c>
      <c r="C159" s="143" t="inlineStr">
        <is>
          <t>Эмаль ПФ-115, серая</t>
        </is>
      </c>
      <c r="D159" s="146" t="inlineStr">
        <is>
          <t>т</t>
        </is>
      </c>
      <c r="E159" s="144" t="n">
        <v>0.0003878</v>
      </c>
      <c r="F159" s="40" t="n">
        <v>14312.87</v>
      </c>
      <c r="G159" s="40">
        <f>ROUND(E159*F159,2)</f>
        <v/>
      </c>
      <c r="H159" s="37">
        <f>G159/G170</f>
        <v/>
      </c>
      <c r="I159" s="132">
        <f>ROUND(F159*'Прил. 10'!$D$12,2)</f>
        <v/>
      </c>
      <c r="J159" s="132">
        <f>ROUND(E159*I159,2)</f>
        <v/>
      </c>
    </row>
    <row r="160" hidden="1" outlineLevel="1" ht="15.75" customFormat="1" customHeight="1" s="86">
      <c r="A160" s="126" t="n">
        <v>131</v>
      </c>
      <c r="B160" s="133" t="inlineStr">
        <is>
          <t>01.7.20.08-0021</t>
        </is>
      </c>
      <c r="C160" s="143" t="inlineStr">
        <is>
          <t>Брезент</t>
        </is>
      </c>
      <c r="D160" s="146" t="inlineStr">
        <is>
          <t>м2</t>
        </is>
      </c>
      <c r="E160" s="144" t="n">
        <v>0.1356</v>
      </c>
      <c r="F160" s="40" t="n">
        <v>37.43</v>
      </c>
      <c r="G160" s="40">
        <f>ROUND(E160*F160,2)</f>
        <v/>
      </c>
      <c r="H160" s="37">
        <f>G160/G170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6">
      <c r="A161" s="126" t="n">
        <v>132</v>
      </c>
      <c r="B161" s="133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0.0805</v>
      </c>
      <c r="F161" s="40" t="n">
        <v>59.99</v>
      </c>
      <c r="G161" s="40">
        <f>ROUND(E161*F161,2)</f>
        <v/>
      </c>
      <c r="H161" s="37">
        <f>G161/G170</f>
        <v/>
      </c>
      <c r="I161" s="132">
        <f>ROUND(F161*'Прил. 10'!$D$12,2)</f>
        <v/>
      </c>
      <c r="J161" s="132">
        <f>ROUND(E161*I161,2)</f>
        <v/>
      </c>
    </row>
    <row r="162" hidden="1" outlineLevel="1" ht="15.75" customFormat="1" customHeight="1" s="86">
      <c r="A162" s="126" t="n">
        <v>133</v>
      </c>
      <c r="B162" s="133" t="inlineStr">
        <is>
          <t>01.7.20.08-0162</t>
        </is>
      </c>
      <c r="C162" s="143" t="inlineStr">
        <is>
          <t>Ткань мешочная</t>
        </is>
      </c>
      <c r="D162" s="146" t="inlineStr">
        <is>
          <t>10 м2</t>
        </is>
      </c>
      <c r="E162" s="144" t="n">
        <v>0.02825</v>
      </c>
      <c r="F162" s="40" t="n">
        <v>84.75</v>
      </c>
      <c r="G162" s="40">
        <f>ROUND(E162*F162,2)</f>
        <v/>
      </c>
      <c r="H162" s="37">
        <f>G162/G170</f>
        <v/>
      </c>
      <c r="I162" s="132">
        <f>ROUND(F162*'Прил. 10'!$D$12,2)</f>
        <v/>
      </c>
      <c r="J162" s="132">
        <f>ROUND(E162*I162,2)</f>
        <v/>
      </c>
    </row>
    <row r="163" hidden="1" outlineLevel="1" ht="47.25" customFormat="1" customHeight="1" s="86">
      <c r="A163" s="126" t="n">
        <v>134</v>
      </c>
      <c r="B163" s="133" t="inlineStr">
        <is>
          <t>999-9950</t>
        </is>
      </c>
      <c r="C163" s="143" t="inlineStr">
        <is>
          <t>Вспомогательные ненормируемые ресурсы (2% от Оплаты труда рабочих)</t>
        </is>
      </c>
      <c r="D163" s="146" t="inlineStr">
        <is>
          <t>руб</t>
        </is>
      </c>
      <c r="E163" s="144" t="n">
        <v>1.449</v>
      </c>
      <c r="F163" s="40" t="n">
        <v>1</v>
      </c>
      <c r="G163" s="40">
        <f>ROUND(E163*F163,2)</f>
        <v/>
      </c>
      <c r="H163" s="37">
        <f>G163/G170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6">
      <c r="A164" s="126" t="n">
        <v>135</v>
      </c>
      <c r="B164" s="133" t="inlineStr">
        <is>
          <t>14.5.09.07-0031</t>
        </is>
      </c>
      <c r="C164" s="143" t="inlineStr">
        <is>
          <t>Растворитель Р-4А</t>
        </is>
      </c>
      <c r="D164" s="146" t="inlineStr">
        <is>
          <t>т</t>
        </is>
      </c>
      <c r="E164" s="144" t="n">
        <v>0.0002332</v>
      </c>
      <c r="F164" s="40" t="n">
        <v>5479.9</v>
      </c>
      <c r="G164" s="40">
        <f>ROUND(E164*F164,2)</f>
        <v/>
      </c>
      <c r="H164" s="37">
        <f>G164/G170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6">
      <c r="A165" s="126" t="n">
        <v>136</v>
      </c>
      <c r="B165" s="133" t="inlineStr">
        <is>
          <t>01.7.11.07-0034</t>
        </is>
      </c>
      <c r="C165" s="143" t="inlineStr">
        <is>
          <t>Электроды сварочные Э42А, диаметр 4 мм</t>
        </is>
      </c>
      <c r="D165" s="146" t="inlineStr">
        <is>
          <t>кг</t>
        </is>
      </c>
      <c r="E165" s="144" t="n">
        <v>0.1035</v>
      </c>
      <c r="F165" s="40" t="n">
        <v>10.57</v>
      </c>
      <c r="G165" s="40">
        <f>ROUND(E165*F165,2)</f>
        <v/>
      </c>
      <c r="H165" s="37">
        <f>G165/G170</f>
        <v/>
      </c>
      <c r="I165" s="132">
        <f>ROUND(F165*'Прил. 10'!$D$12,2)</f>
        <v/>
      </c>
      <c r="J165" s="132">
        <f>ROUND(E165*I165,2)</f>
        <v/>
      </c>
    </row>
    <row r="166" hidden="1" outlineLevel="1" ht="15.75" customFormat="1" customHeight="1" s="86">
      <c r="A166" s="126" t="n">
        <v>137</v>
      </c>
      <c r="B166" s="133" t="inlineStr">
        <is>
          <t>01.7.20.08-0051</t>
        </is>
      </c>
      <c r="C166" s="143" t="inlineStr">
        <is>
          <t>Ветошь</t>
        </is>
      </c>
      <c r="D166" s="146" t="inlineStr">
        <is>
          <t>кг</t>
        </is>
      </c>
      <c r="E166" s="144" t="n">
        <v>0.5474</v>
      </c>
      <c r="F166" s="40" t="n">
        <v>1.82</v>
      </c>
      <c r="G166" s="40">
        <f>ROUND(E166*F166,2)</f>
        <v/>
      </c>
      <c r="H166" s="37">
        <f>G166/G170</f>
        <v/>
      </c>
      <c r="I166" s="132">
        <f>ROUND(F166*'Прил. 10'!$D$12,2)</f>
        <v/>
      </c>
      <c r="J166" s="132">
        <f>ROUND(E166*I166,2)</f>
        <v/>
      </c>
    </row>
    <row r="167" hidden="1" outlineLevel="1" ht="15.75" customFormat="1" customHeight="1" s="86">
      <c r="A167" s="126" t="n">
        <v>138</v>
      </c>
      <c r="B167" s="133" t="inlineStr">
        <is>
          <t>14.4.04.09-0019</t>
        </is>
      </c>
      <c r="C167" s="143" t="inlineStr">
        <is>
          <t>Эмаль ХВ-125, серебристая</t>
        </is>
      </c>
      <c r="D167" s="146" t="inlineStr">
        <is>
          <t>т</t>
        </is>
      </c>
      <c r="E167" s="144" t="n">
        <v>2.88e-05</v>
      </c>
      <c r="F167" s="40" t="n">
        <v>18750</v>
      </c>
      <c r="G167" s="40">
        <f>ROUND(E167*F167,2)</f>
        <v/>
      </c>
      <c r="H167" s="37">
        <f>G167/G170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6">
      <c r="A168" s="126" t="n">
        <v>139</v>
      </c>
      <c r="B168" s="133" t="inlineStr">
        <is>
          <t>14.4.01.18-0002</t>
        </is>
      </c>
      <c r="C168" s="143" t="inlineStr">
        <is>
          <t>Грунтовка ФЛ-03К, коричневая</t>
        </is>
      </c>
      <c r="D168" s="146" t="inlineStr">
        <is>
          <t>т</t>
        </is>
      </c>
      <c r="E168" s="144" t="n">
        <v>1.73e-05</v>
      </c>
      <c r="F168" s="40" t="n">
        <v>29470.1</v>
      </c>
      <c r="G168" s="40">
        <f>ROUND(E168*F168,2)</f>
        <v/>
      </c>
      <c r="H168" s="37">
        <f>G168/G170</f>
        <v/>
      </c>
      <c r="I168" s="132">
        <f>ROUND(F168*'Прил. 10'!$D$12,2)</f>
        <v/>
      </c>
      <c r="J168" s="132">
        <f>ROUND(E168*I168,2)</f>
        <v/>
      </c>
    </row>
    <row r="169" collapsed="1" ht="15.75" customFormat="1" customHeight="1" s="86">
      <c r="A169" s="126" t="n"/>
      <c r="B169" s="126" t="inlineStr">
        <is>
          <t>Итого прочие Материалы</t>
        </is>
      </c>
      <c r="C169" s="152" t="n"/>
      <c r="D169" s="152" t="n"/>
      <c r="E169" s="152" t="n"/>
      <c r="F169" s="153" t="n"/>
      <c r="G169" s="132">
        <f>SUM(G97:G168)</f>
        <v/>
      </c>
      <c r="H169" s="37">
        <f>SUM(H97:H168)</f>
        <v/>
      </c>
      <c r="I169" s="132" t="n"/>
      <c r="J169" s="132">
        <f>SUM(J97:J168)</f>
        <v/>
      </c>
    </row>
    <row r="170" ht="15.75" customFormat="1" customHeight="1" s="86">
      <c r="A170" s="126" t="n"/>
      <c r="B170" s="126" t="inlineStr">
        <is>
          <t>Итого по разделу "Материалы"</t>
        </is>
      </c>
      <c r="C170" s="152" t="n"/>
      <c r="D170" s="152" t="n"/>
      <c r="E170" s="152" t="n"/>
      <c r="F170" s="153" t="n"/>
      <c r="G170" s="132">
        <f>G96+G169</f>
        <v/>
      </c>
      <c r="H170" s="37">
        <f>H96+H169</f>
        <v/>
      </c>
      <c r="I170" s="132" t="n"/>
      <c r="J170" s="132">
        <f>J96+J169</f>
        <v/>
      </c>
    </row>
    <row r="171" ht="15.75" customFormat="1" customHeight="1" s="86">
      <c r="A171" s="127" t="n"/>
      <c r="B171" s="146" t="n"/>
      <c r="C171" s="143" t="inlineStr">
        <is>
          <t>ИТОГО ПО РМ</t>
        </is>
      </c>
      <c r="D171" s="146" t="n"/>
      <c r="E171" s="146" t="n"/>
      <c r="F171" s="145" t="n"/>
      <c r="G171" s="145">
        <f>+G14+G79+G170</f>
        <v/>
      </c>
      <c r="H171" s="44" t="n"/>
      <c r="I171" s="132" t="n"/>
      <c r="J171" s="145">
        <f>+J14+J79+J170</f>
        <v/>
      </c>
    </row>
    <row r="172" ht="15.75" customFormat="1" customHeight="1" s="86">
      <c r="A172" s="127" t="n"/>
      <c r="B172" s="146" t="n"/>
      <c r="C172" s="143" t="inlineStr">
        <is>
          <t>Накладные расходы</t>
        </is>
      </c>
      <c r="D172" s="45" t="n">
        <v>1.1030769877196</v>
      </c>
      <c r="E172" s="146" t="n"/>
      <c r="F172" s="145" t="n"/>
      <c r="G172" s="145">
        <f>(G14+G16)*D172</f>
        <v/>
      </c>
      <c r="H172" s="44" t="n"/>
      <c r="I172" s="132" t="n"/>
      <c r="J172" s="132">
        <f>(J14+J16)*D172</f>
        <v/>
      </c>
    </row>
    <row r="173" ht="15.75" customFormat="1" customHeight="1" s="86">
      <c r="A173" s="127" t="n"/>
      <c r="B173" s="146" t="n"/>
      <c r="C173" s="143" t="inlineStr">
        <is>
          <t>Сметная прибыль</t>
        </is>
      </c>
      <c r="D173" s="45" t="n">
        <v>0.59352419368594</v>
      </c>
      <c r="E173" s="146" t="n"/>
      <c r="F173" s="145" t="n"/>
      <c r="G173" s="145">
        <f>(G14+G16)*D173</f>
        <v/>
      </c>
      <c r="H173" s="44" t="n"/>
      <c r="I173" s="132" t="n"/>
      <c r="J173" s="132">
        <f>(J14+J16)*D173</f>
        <v/>
      </c>
    </row>
    <row r="174" ht="15.75" customFormat="1" customHeight="1" s="86">
      <c r="A174" s="127" t="n"/>
      <c r="B174" s="146" t="n"/>
      <c r="C174" s="143" t="inlineStr">
        <is>
          <t>Итого СМР (с НР и СП)</t>
        </is>
      </c>
      <c r="D174" s="146" t="n"/>
      <c r="E174" s="146" t="n"/>
      <c r="F174" s="145" t="n"/>
      <c r="G174" s="145">
        <f>G171+G172+G173</f>
        <v/>
      </c>
      <c r="H174" s="44" t="n"/>
      <c r="I174" s="132" t="n"/>
      <c r="J174" s="145">
        <f>J171+J172+J173</f>
        <v/>
      </c>
    </row>
    <row r="175" ht="15.75" customFormat="1" customHeight="1" s="86">
      <c r="A175" s="127" t="n"/>
      <c r="B175" s="146" t="n"/>
      <c r="C175" s="143" t="inlineStr">
        <is>
          <t>ВСЕГО СМР + ОБОРУДОВАНИЕ</t>
        </is>
      </c>
      <c r="D175" s="146" t="n"/>
      <c r="E175" s="146" t="n"/>
      <c r="F175" s="145" t="n"/>
      <c r="G175" s="145">
        <f>G85+G174</f>
        <v/>
      </c>
      <c r="H175" s="44" t="n"/>
      <c r="I175" s="132" t="n"/>
      <c r="J175" s="132">
        <f>J85+J174</f>
        <v/>
      </c>
    </row>
    <row r="176" ht="15.75" customFormat="1" customHeight="1" s="86">
      <c r="A176" s="127" t="n"/>
      <c r="B176" s="146" t="n"/>
      <c r="C176" s="143" t="inlineStr">
        <is>
          <t>ИТОГО ПОКАЗАТЕЛЬ НА ЕД. ИЗМ.</t>
        </is>
      </c>
      <c r="D176" s="146" t="inlineStr">
        <is>
          <t>1 переход</t>
        </is>
      </c>
      <c r="E176" s="146" t="n">
        <v>1</v>
      </c>
      <c r="F176" s="145" t="n"/>
      <c r="G176" s="145">
        <f>G175/E176</f>
        <v/>
      </c>
      <c r="H176" s="44" t="n"/>
      <c r="I176" s="132" t="n"/>
      <c r="J176" s="145">
        <f>J175/E176</f>
        <v/>
      </c>
    </row>
    <row r="177" ht="15.75" customHeight="1" s="84">
      <c r="A177" s="86" t="n"/>
      <c r="B177" s="19" t="n"/>
      <c r="C177" s="86" t="n"/>
      <c r="D177" s="86" t="n"/>
      <c r="E177" s="86" t="n"/>
      <c r="F177" s="86" t="n"/>
      <c r="G177" s="86" t="n"/>
    </row>
    <row r="178" ht="15.75" customHeight="1" s="84">
      <c r="A178" s="86" t="n"/>
      <c r="B178" s="86" t="inlineStr">
        <is>
          <t>Составил ______________________         М.С. Колотиевская</t>
        </is>
      </c>
      <c r="C178" s="86" t="n"/>
      <c r="D178" s="86" t="n"/>
      <c r="E178" s="86" t="n"/>
      <c r="F178" s="86" t="n"/>
      <c r="G178" s="86" t="n"/>
    </row>
    <row r="179" ht="15.75" customHeight="1" s="84">
      <c r="A179" s="86" t="n"/>
      <c r="B179" s="19" t="inlineStr">
        <is>
          <t xml:space="preserve">                         (подпись, инициалы, фамилия)</t>
        </is>
      </c>
      <c r="C179" s="86" t="n"/>
      <c r="D179" s="86" t="n"/>
      <c r="E179" s="86" t="n"/>
      <c r="F179" s="86" t="n"/>
      <c r="G179" s="86" t="n"/>
    </row>
    <row r="180" ht="15.75" customHeight="1" s="84">
      <c r="A180" s="86" t="n"/>
      <c r="B180" s="86" t="n"/>
      <c r="C180" s="86" t="n"/>
      <c r="D180" s="86" t="n"/>
      <c r="E180" s="86" t="n"/>
      <c r="F180" s="86" t="n"/>
      <c r="G180" s="86" t="n"/>
    </row>
    <row r="181" ht="15.75" customHeight="1" s="84">
      <c r="A181" s="86" t="n"/>
      <c r="B181" s="86" t="inlineStr">
        <is>
          <t>Проверил ______________________         А.В. Костянецкая</t>
        </is>
      </c>
      <c r="C181" s="86" t="n"/>
      <c r="D181" s="86" t="n"/>
      <c r="E181" s="86" t="n"/>
      <c r="F181" s="86" t="n"/>
      <c r="G181" s="86" t="n"/>
    </row>
    <row r="182" ht="15.75" customHeight="1" s="84">
      <c r="A182" s="86" t="n"/>
      <c r="B182" s="19" t="inlineStr">
        <is>
          <t xml:space="preserve">                        (подпись, инициалы, фамилия)</t>
        </is>
      </c>
      <c r="C182" s="86" t="n"/>
      <c r="D182" s="86" t="n"/>
      <c r="E182" s="86" t="n"/>
      <c r="F182" s="86" t="n"/>
      <c r="G182" s="86" t="n"/>
    </row>
    <row r="183" ht="15.75" customFormat="1" customHeight="1" s="86">
      <c r="F183" s="46" t="n"/>
      <c r="G183" s="46" t="n"/>
      <c r="I183" s="46" t="n"/>
      <c r="J183" s="46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17:H17"/>
    <mergeCell ref="B81:J81"/>
    <mergeCell ref="B88:H88"/>
    <mergeCell ref="A9:A10"/>
    <mergeCell ref="A6:C6"/>
    <mergeCell ref="B169:F169"/>
    <mergeCell ref="B87:H87"/>
    <mergeCell ref="B79:F79"/>
    <mergeCell ref="B36:F36"/>
    <mergeCell ref="A7:C7"/>
    <mergeCell ref="I9:J9"/>
  </mergeCells>
  <conditionalFormatting sqref="E13:E176">
    <cfRule type="expression" priority="1" dxfId="0" stopIfTrue="1">
      <formula>E13&gt;=1/10000</formula>
    </cfRule>
  </conditionalFormatting>
  <conditionalFormatting sqref="E177:E183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75" min="0" max="16383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 720 мм____коэф. 0,575_220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8" sqref="B8:D8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Ж3-03-3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B8" sqref="B8:D8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3.3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1.232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2023-08-18T13:49:01Z</dcterms:created>
  <dcterms:modified xsi:type="dcterms:W3CDTF">2025-01-24T11:56:10Z</dcterms:modified>
  <cp:lastModifiedBy>Danil</cp:lastModifiedBy>
  <cp:lastPrinted>2023-12-04T08:29:28Z</cp:lastPrinted>
</cp:coreProperties>
</file>