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5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4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4" fontId="16" fillId="0" borderId="7" applyAlignment="1" pivotButton="0" quotePrefix="0" xfId="0">
      <alignment horizontal="center" vertical="center" wrapText="1"/>
    </xf>
    <xf numFmtId="4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4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4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4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5" zoomScaleNormal="85" zoomScaleSheetLayoutView="100" workbookViewId="0">
      <selection activeCell="F12" sqref="F12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3.1406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4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11" t="inlineStr">
        <is>
          <t>Наименование разрабатываемого показателя УНЦ — Ж3 Переустр. НП диам.1220мм____коэф. 0,575_220 кВ</t>
        </is>
      </c>
      <c r="F7" s="111" t="n"/>
      <c r="H7" s="6" t="n"/>
    </row>
    <row r="8" ht="31.5" customHeight="1" s="84">
      <c r="B8" s="111" t="inlineStr">
        <is>
          <t>Сопоставимый уровень цен: 4 кв. 2021</t>
        </is>
      </c>
      <c r="F8" s="111" t="n"/>
    </row>
    <row r="9" ht="15.6" customHeight="1" s="84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</t>
        </is>
      </c>
      <c r="E11" s="6" t="n"/>
      <c r="F11" s="114" t="n"/>
      <c r="H11" s="6" t="n"/>
    </row>
    <row r="12" ht="31.5" customHeight="1" s="84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220кВ Усть-Кут - Ковыкта №1. 2 этап</t>
        </is>
      </c>
      <c r="F12" s="114" t="n"/>
    </row>
    <row r="13" ht="31.5" customHeight="1" s="84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Иркутская область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IIВ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4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4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4 кв. 2021</t>
        </is>
      </c>
      <c r="E22" s="16" t="n"/>
      <c r="F22" s="114" t="n"/>
    </row>
    <row r="23" ht="110.25" customHeight="1" s="84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4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4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zoomScaleSheetLayoutView="100" workbookViewId="0">
      <selection activeCell="F12" sqref="F12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диам.1220мм____коэф. 0,575_220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4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4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4 кв. 2021г., тыс. руб.</t>
        </is>
      </c>
      <c r="G10" s="152" t="n"/>
      <c r="H10" s="152" t="n"/>
      <c r="I10" s="152" t="n"/>
      <c r="J10" s="153" t="n"/>
    </row>
    <row r="11" ht="31.5" customHeight="1" s="84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31.5" customHeight="1" s="84">
      <c r="B12" s="104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56" t="n">
        <v>19381.7462214</v>
      </c>
      <c r="G12" s="157" t="n"/>
      <c r="H12" s="104" t="n"/>
      <c r="I12" s="104" t="n"/>
      <c r="J12" s="106">
        <f>F12</f>
        <v/>
      </c>
    </row>
    <row r="13" ht="15.75" customHeight="1" s="84">
      <c r="B13" s="115" t="inlineStr">
        <is>
          <t>Всего по объекту:</t>
        </is>
      </c>
      <c r="C13" s="158" t="n"/>
      <c r="D13" s="158" t="n"/>
      <c r="E13" s="159" t="n"/>
      <c r="F13" s="160">
        <f>F12</f>
        <v/>
      </c>
      <c r="G13" s="161" t="n"/>
      <c r="H13" s="107" t="n"/>
      <c r="I13" s="107" t="n"/>
      <c r="J13" s="108">
        <f>J12</f>
        <v/>
      </c>
    </row>
    <row r="14" ht="28.5" customHeight="1" s="84">
      <c r="B14" s="116" t="inlineStr">
        <is>
          <t>Всего по объекту в сопоставимом уровне цен 4 кв. 2021г:</t>
        </is>
      </c>
      <c r="C14" s="152" t="n"/>
      <c r="D14" s="152" t="n"/>
      <c r="E14" s="153" t="n"/>
      <c r="F14" s="162">
        <f>F13</f>
        <v/>
      </c>
      <c r="G14" s="153" t="n"/>
      <c r="H14" s="109" t="n"/>
      <c r="I14" s="109" t="n"/>
      <c r="J14" s="110">
        <f>J13</f>
        <v/>
      </c>
    </row>
    <row r="15">
      <c r="B15" s="111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2" t="inlineStr">
        <is>
          <t xml:space="preserve">Приложение № 3 </t>
        </is>
      </c>
    </row>
    <row r="3" ht="18.75" customHeight="1" s="84">
      <c r="A3" s="128" t="inlineStr">
        <is>
          <t>Объектная ресурсная ведомость</t>
        </is>
      </c>
    </row>
    <row r="4" ht="18.75" customHeight="1" s="84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30" t="inlineStr">
        <is>
          <t>Наименование разрабатываемого показателя УНЦ -  Ж3 Переустр. НП диам.1220мм____коэф. 0,575_220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6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6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2691.80682</v>
      </c>
      <c r="G11" s="26" t="n"/>
      <c r="H11" s="26">
        <f>SUM(H12:H30)</f>
        <v/>
      </c>
    </row>
    <row r="12" ht="15.75" customFormat="1" customHeight="1" s="86">
      <c r="A12" s="126" t="n">
        <v>1</v>
      </c>
      <c r="B12" s="126" t="n"/>
      <c r="C12" s="127" t="inlineStr">
        <is>
          <t>1-100-49</t>
        </is>
      </c>
      <c r="D12" s="127" t="inlineStr">
        <is>
          <t>Затраты труда рабочих (ср 4,9)</t>
        </is>
      </c>
      <c r="E12" s="126" t="inlineStr">
        <is>
          <t>чел.-ч</t>
        </is>
      </c>
      <c r="F12" s="126" t="n">
        <v>525.78396</v>
      </c>
      <c r="G12" s="132" t="n">
        <v>10.94</v>
      </c>
      <c r="H12" s="132">
        <f>ROUND(F12*G12,2)</f>
        <v/>
      </c>
    </row>
    <row r="13" ht="15.75" customFormat="1" customHeight="1" s="86">
      <c r="A13" s="126" t="n">
        <v>2</v>
      </c>
      <c r="B13" s="126" t="n"/>
      <c r="C13" s="127" t="inlineStr">
        <is>
          <t>1-100-41</t>
        </is>
      </c>
      <c r="D13" s="127" t="inlineStr">
        <is>
          <t>Затраты труда рабочих (ср 4,1)</t>
        </is>
      </c>
      <c r="E13" s="126" t="inlineStr">
        <is>
          <t>чел.-ч</t>
        </is>
      </c>
      <c r="F13" s="126" t="n">
        <v>365.102</v>
      </c>
      <c r="G13" s="132" t="n">
        <v>9.76</v>
      </c>
      <c r="H13" s="132">
        <f>ROUND(F13*G13,2)</f>
        <v/>
      </c>
    </row>
    <row r="14" ht="15.75" customFormat="1" customHeight="1" s="86">
      <c r="A14" s="126" t="n">
        <v>3</v>
      </c>
      <c r="B14" s="126" t="n"/>
      <c r="C14" s="127" t="inlineStr">
        <is>
          <t>1-100-50</t>
        </is>
      </c>
      <c r="D14" s="127" t="inlineStr">
        <is>
          <t>Затраты труда рабочих (ср 5)</t>
        </is>
      </c>
      <c r="E14" s="126" t="inlineStr">
        <is>
          <t>чел.-ч</t>
        </is>
      </c>
      <c r="F14" s="126" t="n">
        <v>263.97614</v>
      </c>
      <c r="G14" s="132" t="n">
        <v>11.09</v>
      </c>
      <c r="H14" s="132">
        <f>ROUND(F14*G14,2)</f>
        <v/>
      </c>
    </row>
    <row r="15" ht="15.75" customFormat="1" customHeight="1" s="86">
      <c r="A15" s="126" t="n">
        <v>4</v>
      </c>
      <c r="B15" s="126" t="n"/>
      <c r="C15" s="127" t="inlineStr">
        <is>
          <t>1-100-20</t>
        </is>
      </c>
      <c r="D15" s="127" t="inlineStr">
        <is>
          <t>Затраты труда рабочих (ср 2)</t>
        </is>
      </c>
      <c r="E15" s="126" t="inlineStr">
        <is>
          <t>чел.-ч</t>
        </is>
      </c>
      <c r="F15" s="126" t="n">
        <v>337.1565</v>
      </c>
      <c r="G15" s="132" t="n">
        <v>7.8</v>
      </c>
      <c r="H15" s="132">
        <f>ROUND(F15*G15,2)</f>
        <v/>
      </c>
    </row>
    <row r="16" ht="15.75" customFormat="1" customHeight="1" s="86">
      <c r="A16" s="126" t="n">
        <v>5</v>
      </c>
      <c r="B16" s="126" t="n"/>
      <c r="C16" s="127" t="inlineStr">
        <is>
          <t>1-100-15</t>
        </is>
      </c>
      <c r="D16" s="127" t="inlineStr">
        <is>
          <t>Затраты труда рабочих (ср 1,5)</t>
        </is>
      </c>
      <c r="E16" s="126" t="inlineStr">
        <is>
          <t>чел.-ч</t>
        </is>
      </c>
      <c r="F16" s="126" t="n">
        <v>217.7985</v>
      </c>
      <c r="G16" s="132" t="n">
        <v>7.5</v>
      </c>
      <c r="H16" s="132">
        <f>ROUND(F16*G16,2)</f>
        <v/>
      </c>
    </row>
    <row r="17" ht="15.75" customFormat="1" customHeight="1" s="86">
      <c r="A17" s="126" t="n">
        <v>6</v>
      </c>
      <c r="B17" s="126" t="n"/>
      <c r="C17" s="127" t="inlineStr">
        <is>
          <t>1-100-36</t>
        </is>
      </c>
      <c r="D17" s="127" t="inlineStr">
        <is>
          <t>Затраты труда рабочих (ср 3,6)</t>
        </is>
      </c>
      <c r="E17" s="126" t="inlineStr">
        <is>
          <t>чел.-ч</t>
        </is>
      </c>
      <c r="F17" s="126" t="n">
        <v>132.828</v>
      </c>
      <c r="G17" s="132" t="n">
        <v>9.18</v>
      </c>
      <c r="H17" s="132">
        <f>ROUND(F17*G17,2)</f>
        <v/>
      </c>
    </row>
    <row r="18" ht="15.75" customFormat="1" customHeight="1" s="86">
      <c r="A18" s="126" t="n">
        <v>7</v>
      </c>
      <c r="B18" s="126" t="n"/>
      <c r="C18" s="127" t="inlineStr">
        <is>
          <t>1-100-54</t>
        </is>
      </c>
      <c r="D18" s="127" t="inlineStr">
        <is>
          <t>Затраты труда рабочих (ср 5,4)</t>
        </is>
      </c>
      <c r="E18" s="126" t="inlineStr">
        <is>
          <t>чел.-ч</t>
        </is>
      </c>
      <c r="F18" s="126" t="n">
        <v>99.18705</v>
      </c>
      <c r="G18" s="132" t="n">
        <v>11.82</v>
      </c>
      <c r="H18" s="132">
        <f>ROUND(F18*G18,2)</f>
        <v/>
      </c>
    </row>
    <row r="19" ht="15.75" customFormat="1" customHeight="1" s="86">
      <c r="A19" s="126" t="n">
        <v>8</v>
      </c>
      <c r="B19" s="126" t="n"/>
      <c r="C19" s="127" t="inlineStr">
        <is>
          <t>1-100-30</t>
        </is>
      </c>
      <c r="D19" s="127" t="inlineStr">
        <is>
          <t>Затраты труда рабочих (ср 3)</t>
        </is>
      </c>
      <c r="E19" s="126" t="inlineStr">
        <is>
          <t>чел.-ч</t>
        </is>
      </c>
      <c r="F19" s="126" t="n">
        <v>136.02118</v>
      </c>
      <c r="G19" s="132" t="n">
        <v>8.529999999999999</v>
      </c>
      <c r="H19" s="132">
        <f>ROUND(F19*G19,2)</f>
        <v/>
      </c>
    </row>
    <row r="20" ht="15.75" customFormat="1" customHeight="1" s="86">
      <c r="A20" s="126" t="n">
        <v>9</v>
      </c>
      <c r="B20" s="126" t="n"/>
      <c r="C20" s="127" t="inlineStr">
        <is>
          <t>1-100-51</t>
        </is>
      </c>
      <c r="D20" s="127" t="inlineStr">
        <is>
          <t>Затраты труда рабочих (ср 5,1)</t>
        </is>
      </c>
      <c r="E20" s="126" t="inlineStr">
        <is>
          <t>чел.-ч</t>
        </is>
      </c>
      <c r="F20" s="126" t="n">
        <v>95.496</v>
      </c>
      <c r="G20" s="132" t="n">
        <v>11.27</v>
      </c>
      <c r="H20" s="132">
        <f>ROUND(F20*G20,2)</f>
        <v/>
      </c>
    </row>
    <row r="21" ht="15.75" customFormat="1" customHeight="1" s="86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102.72375</v>
      </c>
      <c r="G21" s="132" t="n">
        <v>9.07</v>
      </c>
      <c r="H21" s="132">
        <f>ROUND(F21*G21,2)</f>
        <v/>
      </c>
    </row>
    <row r="22" ht="15.75" customFormat="1" customHeight="1" s="86">
      <c r="A22" s="126" t="n">
        <v>11</v>
      </c>
      <c r="B22" s="126" t="n"/>
      <c r="C22" s="127" t="inlineStr">
        <is>
          <t>1-100-40</t>
        </is>
      </c>
      <c r="D22" s="127" t="inlineStr">
        <is>
          <t>Затраты труда рабочих (ср 4)</t>
        </is>
      </c>
      <c r="E22" s="126" t="inlineStr">
        <is>
          <t>чел.-ч</t>
        </is>
      </c>
      <c r="F22" s="126" t="n">
        <v>88.81986000000001</v>
      </c>
      <c r="G22" s="132" t="n">
        <v>9.619999999999999</v>
      </c>
      <c r="H22" s="132">
        <f>ROUND(F22*G22,2)</f>
        <v/>
      </c>
    </row>
    <row r="23" ht="15.75" customFormat="1" customHeight="1" s="86">
      <c r="A23" s="126" t="n">
        <v>12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74.727</v>
      </c>
      <c r="G23" s="132" t="n">
        <v>10.5</v>
      </c>
      <c r="H23" s="132">
        <f>ROUND(F23*G23,2)</f>
        <v/>
      </c>
    </row>
    <row r="24" ht="15.75" customFormat="1" customHeight="1" s="86">
      <c r="A24" s="126" t="n">
        <v>13</v>
      </c>
      <c r="B24" s="126" t="n"/>
      <c r="C24" s="127" t="inlineStr">
        <is>
          <t>1-100-53</t>
        </is>
      </c>
      <c r="D24" s="127" t="inlineStr">
        <is>
          <t>Затраты труда рабочих (ср 5,3)</t>
        </is>
      </c>
      <c r="E24" s="126" t="inlineStr">
        <is>
          <t>чел.-ч</t>
        </is>
      </c>
      <c r="F24" s="126" t="n">
        <v>64.11158</v>
      </c>
      <c r="G24" s="132" t="n">
        <v>11.64</v>
      </c>
      <c r="H24" s="132">
        <f>ROUND(F24*G24,2)</f>
        <v/>
      </c>
    </row>
    <row r="25" ht="15.75" customFormat="1" customHeight="1" s="86">
      <c r="A25" s="126" t="n">
        <v>14</v>
      </c>
      <c r="B25" s="126" t="n"/>
      <c r="C25" s="127" t="inlineStr">
        <is>
          <t>1-100-38</t>
        </is>
      </c>
      <c r="D25" s="127" t="inlineStr">
        <is>
          <t>Затраты труда рабочих (ср 3,8)</t>
        </is>
      </c>
      <c r="E25" s="126" t="inlineStr">
        <is>
          <t>чел.-ч</t>
        </is>
      </c>
      <c r="F25" s="126" t="n">
        <v>56.5035</v>
      </c>
      <c r="G25" s="132" t="n">
        <v>9.4</v>
      </c>
      <c r="H25" s="132">
        <f>ROUND(F25*G25,2)</f>
        <v/>
      </c>
    </row>
    <row r="26" ht="15.75" customFormat="1" customHeight="1" s="86">
      <c r="A26" s="126" t="n">
        <v>15</v>
      </c>
      <c r="B26" s="126" t="n"/>
      <c r="C26" s="127" t="inlineStr">
        <is>
          <t>1-100-45</t>
        </is>
      </c>
      <c r="D26" s="127" t="inlineStr">
        <is>
          <t>Затраты труда рабочих (ср 4,5)</t>
        </is>
      </c>
      <c r="E26" s="126" t="inlineStr">
        <is>
          <t>чел.-ч</t>
        </is>
      </c>
      <c r="F26" s="126" t="n">
        <v>41.76</v>
      </c>
      <c r="G26" s="132" t="n">
        <v>10.35</v>
      </c>
      <c r="H26" s="132">
        <f>ROUND(F26*G26,2)</f>
        <v/>
      </c>
    </row>
    <row r="27" ht="15.75" customFormat="1" customHeight="1" s="86">
      <c r="A27" s="126" t="n">
        <v>16</v>
      </c>
      <c r="B27" s="126" t="n"/>
      <c r="C27" s="127" t="inlineStr">
        <is>
          <t>1-100-48</t>
        </is>
      </c>
      <c r="D27" s="127" t="inlineStr">
        <is>
          <t>Затраты труда рабочих (ср 4,8)</t>
        </is>
      </c>
      <c r="E27" s="126" t="inlineStr">
        <is>
          <t>чел.-ч</t>
        </is>
      </c>
      <c r="F27" s="126" t="n">
        <v>36.62175</v>
      </c>
      <c r="G27" s="132" t="n">
        <v>10.79</v>
      </c>
      <c r="H27" s="132">
        <f>ROUND(F27*G27,2)</f>
        <v/>
      </c>
    </row>
    <row r="28" ht="15.75" customFormat="1" customHeight="1" s="86">
      <c r="A28" s="126" t="n">
        <v>17</v>
      </c>
      <c r="B28" s="126" t="n"/>
      <c r="C28" s="127" t="inlineStr">
        <is>
          <t>1-100-47</t>
        </is>
      </c>
      <c r="D28" s="127" t="inlineStr">
        <is>
          <t>Затраты труда рабочих (ср 4,7)</t>
        </is>
      </c>
      <c r="E28" s="126" t="inlineStr">
        <is>
          <t>чел.-ч</t>
        </is>
      </c>
      <c r="F28" s="126" t="n">
        <v>36.38025</v>
      </c>
      <c r="G28" s="132" t="n">
        <v>10.65</v>
      </c>
      <c r="H28" s="132">
        <f>ROUND(F28*G28,2)</f>
        <v/>
      </c>
    </row>
    <row r="29" ht="15.75" customFormat="1" customHeight="1" s="86">
      <c r="A29" s="126" t="n">
        <v>18</v>
      </c>
      <c r="B29" s="126" t="n"/>
      <c r="C29" s="127" t="inlineStr">
        <is>
          <t>1-100-23</t>
        </is>
      </c>
      <c r="D29" s="127" t="inlineStr">
        <is>
          <t>Затраты труда рабочих (ср 2,3)</t>
        </is>
      </c>
      <c r="E29" s="126" t="inlineStr">
        <is>
          <t>чел.-ч</t>
        </is>
      </c>
      <c r="F29" s="126" t="n">
        <v>15.7656</v>
      </c>
      <c r="G29" s="132" t="n">
        <v>8.02</v>
      </c>
      <c r="H29" s="132">
        <f>ROUND(F29*G29,2)</f>
        <v/>
      </c>
    </row>
    <row r="30" ht="15.75" customFormat="1" customHeight="1" s="86">
      <c r="A30" s="126" t="n">
        <v>19</v>
      </c>
      <c r="B30" s="126" t="n"/>
      <c r="C30" s="127" t="inlineStr">
        <is>
          <t>1-100-24</t>
        </is>
      </c>
      <c r="D30" s="127" t="inlineStr">
        <is>
          <t>Затраты труда рабочих (ср 2,4)</t>
        </is>
      </c>
      <c r="E30" s="126" t="inlineStr">
        <is>
          <t>чел.-ч</t>
        </is>
      </c>
      <c r="F30" s="126" t="n">
        <v>1.0442</v>
      </c>
      <c r="G30" s="132" t="n">
        <v>8.09</v>
      </c>
      <c r="H30" s="132">
        <f>ROUND(F30*G30,2)</f>
        <v/>
      </c>
    </row>
    <row r="31" ht="15.75" customFormat="1" customHeight="1" s="23">
      <c r="A31" s="125" t="inlineStr">
        <is>
          <t>Затраты труда машинистов</t>
        </is>
      </c>
      <c r="B31" s="152" t="n"/>
      <c r="C31" s="152" t="n"/>
      <c r="D31" s="152" t="n"/>
      <c r="E31" s="153" t="n"/>
      <c r="F31" s="125" t="n">
        <v>1410.11212</v>
      </c>
      <c r="G31" s="26" t="n"/>
      <c r="H31" s="26">
        <f>SUM(H32:H32)</f>
        <v/>
      </c>
    </row>
    <row r="32" ht="15.75" customFormat="1" customHeight="1" s="86">
      <c r="A32" s="126" t="n">
        <v>20</v>
      </c>
      <c r="B32" s="126" t="n"/>
      <c r="C32" s="127" t="n">
        <v>2</v>
      </c>
      <c r="D32" s="127" t="inlineStr">
        <is>
          <t>Затраты труда машинистов</t>
        </is>
      </c>
      <c r="E32" s="126" t="inlineStr">
        <is>
          <t>чел.-ч</t>
        </is>
      </c>
      <c r="F32" s="126" t="n">
        <v>1410.11212</v>
      </c>
      <c r="G32" s="132" t="n">
        <v>11.96</v>
      </c>
      <c r="H32" s="132">
        <f>ROUND(F32*G32,2)</f>
        <v/>
      </c>
    </row>
    <row r="33" ht="15.75" customFormat="1" customHeight="1" s="23">
      <c r="A33" s="125" t="inlineStr">
        <is>
          <t>Машины и механизмы</t>
        </is>
      </c>
      <c r="B33" s="152" t="n"/>
      <c r="C33" s="152" t="n"/>
      <c r="D33" s="152" t="n"/>
      <c r="E33" s="153" t="n"/>
      <c r="F33" s="125" t="n"/>
      <c r="G33" s="26" t="n"/>
      <c r="H33" s="26">
        <f>SUM(H34:H89)</f>
        <v/>
      </c>
    </row>
    <row r="34" ht="31.5" customFormat="1" customHeight="1" s="86">
      <c r="A34" s="126" t="n">
        <v>21</v>
      </c>
      <c r="B34" s="126" t="n"/>
      <c r="C34" s="30" t="inlineStr">
        <is>
          <t>91.10.05-010</t>
        </is>
      </c>
      <c r="D34" s="127" t="inlineStr">
        <is>
          <t>Трубоукладчики, номинальная грузоподъемность 50 т</t>
        </is>
      </c>
      <c r="E34" s="126" t="inlineStr">
        <is>
          <t>маш.час</t>
        </is>
      </c>
      <c r="F34" s="126" t="n">
        <v>229.53261</v>
      </c>
      <c r="G34" s="132" t="n">
        <v>729.08</v>
      </c>
      <c r="H34" s="132">
        <f>ROUND(F34*G34,2)</f>
        <v/>
      </c>
    </row>
    <row r="35" ht="31.5" customFormat="1" customHeight="1" s="86">
      <c r="A35" s="126" t="n">
        <v>22</v>
      </c>
      <c r="B35" s="126" t="n"/>
      <c r="C35" s="30" t="inlineStr">
        <is>
          <t>91.10.05-009</t>
        </is>
      </c>
      <c r="D35" s="127" t="inlineStr">
        <is>
          <t>Трубоукладчики, номинальная грузоподъемность 30 т</t>
        </is>
      </c>
      <c r="E35" s="126" t="inlineStr">
        <is>
          <t>маш.час</t>
        </is>
      </c>
      <c r="F35" s="126" t="n">
        <v>55.32</v>
      </c>
      <c r="G35" s="132" t="n">
        <v>482.12</v>
      </c>
      <c r="H35" s="132">
        <f>ROUND(F35*G35,2)</f>
        <v/>
      </c>
    </row>
    <row r="36" ht="31.5" customFormat="1" customHeight="1" s="86">
      <c r="A36" s="126" t="n">
        <v>23</v>
      </c>
      <c r="B36" s="126" t="n"/>
      <c r="C36" s="30" t="inlineStr">
        <is>
          <t>91.10.05-002</t>
        </is>
      </c>
      <c r="D36" s="127" t="inlineStr">
        <is>
          <t>Трубоукладчики для труб диаметром 1200 мм, грузоподъемность 50 т</t>
        </is>
      </c>
      <c r="E36" s="126" t="inlineStr">
        <is>
          <t>маш.час</t>
        </is>
      </c>
      <c r="F36" s="126" t="n">
        <v>28.6464</v>
      </c>
      <c r="G36" s="132" t="n">
        <v>729.08</v>
      </c>
      <c r="H36" s="132">
        <f>ROUND(F36*G36,2)</f>
        <v/>
      </c>
    </row>
    <row r="37" ht="31.5" customFormat="1" customHeight="1" s="86">
      <c r="A37" s="126" t="n">
        <v>24</v>
      </c>
      <c r="B37" s="126" t="n"/>
      <c r="C37" s="30" t="inlineStr">
        <is>
          <t>91.17.02-051</t>
        </is>
      </c>
      <c r="D37" s="127" t="inlineStr">
        <is>
          <t>Лаборатории для контроля сварных соединений высокопроходимые, передвижные</t>
        </is>
      </c>
      <c r="E37" s="126" t="inlineStr">
        <is>
          <t>маш.час</t>
        </is>
      </c>
      <c r="F37" s="126" t="n">
        <v>62.491</v>
      </c>
      <c r="G37" s="132" t="n">
        <v>330.91</v>
      </c>
      <c r="H37" s="132">
        <f>ROUND(F37*G37,2)</f>
        <v/>
      </c>
    </row>
    <row r="38" ht="15.75" customFormat="1" customHeight="1" s="86">
      <c r="A38" s="126" t="n">
        <v>25</v>
      </c>
      <c r="B38" s="126" t="n"/>
      <c r="C38" s="30" t="inlineStr">
        <is>
          <t>91.21.22-447</t>
        </is>
      </c>
      <c r="D38" s="127" t="inlineStr">
        <is>
          <t>Установки электрометаллизационные</t>
        </is>
      </c>
      <c r="E38" s="126" t="inlineStr">
        <is>
          <t>маш.час</t>
        </is>
      </c>
      <c r="F38" s="126" t="n">
        <v>164.956</v>
      </c>
      <c r="G38" s="132" t="n">
        <v>74.23999999999999</v>
      </c>
      <c r="H38" s="132">
        <f>ROUND(F38*G38,2)</f>
        <v/>
      </c>
    </row>
    <row r="39" ht="31.5" customFormat="1" customHeight="1" s="86">
      <c r="A39" s="126" t="n">
        <v>26</v>
      </c>
      <c r="B39" s="126" t="n"/>
      <c r="C39" s="30" t="inlineStr">
        <is>
          <t>91.16.01-004</t>
        </is>
      </c>
      <c r="D39" s="127" t="inlineStr">
        <is>
          <t>Электростанции передвижные, мощность 60 кВт</t>
        </is>
      </c>
      <c r="E39" s="126" t="inlineStr">
        <is>
          <t>маш.час</t>
        </is>
      </c>
      <c r="F39" s="126" t="n">
        <v>84.79571</v>
      </c>
      <c r="G39" s="132" t="n">
        <v>116.79</v>
      </c>
      <c r="H39" s="132">
        <f>ROUND(F39*G39,2)</f>
        <v/>
      </c>
    </row>
    <row r="40" ht="31.5" customFormat="1" customHeight="1" s="86">
      <c r="A40" s="126" t="n">
        <v>27</v>
      </c>
      <c r="B40" s="126" t="n"/>
      <c r="C40" s="30" t="inlineStr">
        <is>
          <t>91.10.01-003</t>
        </is>
      </c>
      <c r="D40" s="127" t="inlineStr">
        <is>
          <t>Агрегаты наполнительно-опрессовочные до 500 м3/ч</t>
        </is>
      </c>
      <c r="E40" s="126" t="inlineStr">
        <is>
          <t>маш.час</t>
        </is>
      </c>
      <c r="F40" s="126" t="n">
        <v>22.28646</v>
      </c>
      <c r="G40" s="132" t="n">
        <v>422.53</v>
      </c>
      <c r="H40" s="132">
        <f>ROUND(F40*G40,2)</f>
        <v/>
      </c>
    </row>
    <row r="41" ht="31.5" customFormat="1" customHeight="1" s="86">
      <c r="A41" s="126" t="n">
        <v>28</v>
      </c>
      <c r="B41" s="126" t="n"/>
      <c r="C41" s="30" t="inlineStr">
        <is>
          <t>91.16.01-006</t>
        </is>
      </c>
      <c r="D41" s="127" t="inlineStr">
        <is>
          <t>Электростанции передвижные, мощность 100 кВт</t>
        </is>
      </c>
      <c r="E41" s="126" t="inlineStr">
        <is>
          <t>маш.час</t>
        </is>
      </c>
      <c r="F41" s="126" t="n">
        <v>48.64</v>
      </c>
      <c r="G41" s="132" t="n">
        <v>166.18</v>
      </c>
      <c r="H41" s="132">
        <f>ROUND(F41*G41,2)</f>
        <v/>
      </c>
    </row>
    <row r="42" ht="31.5" customFormat="1" customHeight="1" s="86">
      <c r="A42" s="126" t="n">
        <v>29</v>
      </c>
      <c r="B42" s="126" t="n"/>
      <c r="C42" s="30" t="inlineStr">
        <is>
          <t>91.10.01-001</t>
        </is>
      </c>
      <c r="D42" s="127" t="inlineStr">
        <is>
          <t>Агрегаты наполнительно-опрессовочные до 70 м3/ч</t>
        </is>
      </c>
      <c r="E42" s="126" t="inlineStr">
        <is>
          <t>маш.час</t>
        </is>
      </c>
      <c r="F42" s="126" t="n">
        <v>55.05625</v>
      </c>
      <c r="G42" s="132" t="n">
        <v>129.8</v>
      </c>
      <c r="H42" s="132">
        <f>ROUND(F42*G42,2)</f>
        <v/>
      </c>
    </row>
    <row r="43" ht="31.5" customFormat="1" customHeight="1" s="86">
      <c r="A43" s="126" t="n">
        <v>30</v>
      </c>
      <c r="B43" s="126" t="n"/>
      <c r="C43" s="30" t="inlineStr">
        <is>
          <t>91.16.01-005</t>
        </is>
      </c>
      <c r="D43" s="127" t="inlineStr">
        <is>
          <t>Электростанции передвижные, мощность 75 кВт</t>
        </is>
      </c>
      <c r="E43" s="126" t="inlineStr">
        <is>
          <t>маш.час</t>
        </is>
      </c>
      <c r="F43" s="126" t="n">
        <v>50.48009</v>
      </c>
      <c r="G43" s="132" t="n">
        <v>133.8</v>
      </c>
      <c r="H43" s="132">
        <f>ROUND(F43*G43,2)</f>
        <v/>
      </c>
    </row>
    <row r="44" ht="31.5" customFormat="1" customHeight="1" s="86">
      <c r="A44" s="126" t="n">
        <v>31</v>
      </c>
      <c r="B44" s="126" t="n"/>
      <c r="C44" s="30" t="inlineStr">
        <is>
          <t>91.15.02-023</t>
        </is>
      </c>
      <c r="D44" s="127" t="inlineStr">
        <is>
          <t>Тракторы на гусеничном ходу, мощность 59 кВт (80 л.с.)</t>
        </is>
      </c>
      <c r="E44" s="126" t="inlineStr">
        <is>
          <t>маш.час</t>
        </is>
      </c>
      <c r="F44" s="126" t="n">
        <v>80.11824</v>
      </c>
      <c r="G44" s="132" t="n">
        <v>77.2</v>
      </c>
      <c r="H44" s="132">
        <f>ROUND(F44*G44,2)</f>
        <v/>
      </c>
    </row>
    <row r="45" ht="31.5" customFormat="1" customHeight="1" s="86">
      <c r="A45" s="126" t="n">
        <v>32</v>
      </c>
      <c r="B45" s="126" t="n"/>
      <c r="C45" s="30" t="inlineStr">
        <is>
          <t>91.05.05-015</t>
        </is>
      </c>
      <c r="D45" s="127" t="inlineStr">
        <is>
          <t>Краны на автомобильном ходу, грузоподъемность 16 т</t>
        </is>
      </c>
      <c r="E45" s="126" t="inlineStr">
        <is>
          <t>маш.час</t>
        </is>
      </c>
      <c r="F45" s="126" t="n">
        <v>52.79874</v>
      </c>
      <c r="G45" s="132" t="n">
        <v>115.4</v>
      </c>
      <c r="H45" s="132">
        <f>ROUND(F45*G45,2)</f>
        <v/>
      </c>
    </row>
    <row r="46" ht="15.75" customFormat="1" customHeight="1" s="86">
      <c r="A46" s="126" t="n">
        <v>33</v>
      </c>
      <c r="B46" s="126" t="n"/>
      <c r="C46" s="30" t="inlineStr">
        <is>
          <t>91.01.01-036</t>
        </is>
      </c>
      <c r="D46" s="127" t="inlineStr">
        <is>
          <t>Бульдозеры, мощность 96 кВт (130 л.с.)</t>
        </is>
      </c>
      <c r="E46" s="126" t="inlineStr">
        <is>
          <t>маш.час</t>
        </is>
      </c>
      <c r="F46" s="126" t="n">
        <v>54.34465</v>
      </c>
      <c r="G46" s="132" t="n">
        <v>94.05</v>
      </c>
      <c r="H46" s="132">
        <f>ROUND(F46*G46,2)</f>
        <v/>
      </c>
    </row>
    <row r="47" ht="31.5" customFormat="1" customHeight="1" s="86">
      <c r="A47" s="126" t="n">
        <v>34</v>
      </c>
      <c r="B47" s="126" t="n"/>
      <c r="C47" s="30" t="inlineStr">
        <is>
          <t>91.17.01-004</t>
        </is>
      </c>
      <c r="D47" s="127" t="inlineStr">
        <is>
          <t>Выпрямители сварочные, номинальный сварочный ток 60-500 А</t>
        </is>
      </c>
      <c r="E47" s="126" t="inlineStr">
        <is>
          <t>маш.час</t>
        </is>
      </c>
      <c r="F47" s="126" t="n">
        <v>317.05172</v>
      </c>
      <c r="G47" s="132" t="n">
        <v>15.13</v>
      </c>
      <c r="H47" s="132">
        <f>ROUND(F47*G47,2)</f>
        <v/>
      </c>
    </row>
    <row r="48" ht="15.75" customFormat="1" customHeight="1" s="86">
      <c r="A48" s="126" t="n">
        <v>35</v>
      </c>
      <c r="B48" s="126" t="n"/>
      <c r="C48" s="30" t="inlineStr">
        <is>
          <t>91.01.01-038</t>
        </is>
      </c>
      <c r="D48" s="127" t="inlineStr">
        <is>
          <t>Бульдозеры, мощность 121 кВт (165 л.с.)</t>
        </is>
      </c>
      <c r="E48" s="126" t="inlineStr">
        <is>
          <t>маш.час</t>
        </is>
      </c>
      <c r="F48" s="126" t="n">
        <v>32.92299</v>
      </c>
      <c r="G48" s="132" t="n">
        <v>122.4</v>
      </c>
      <c r="H48" s="132">
        <f>ROUND(F48*G48,2)</f>
        <v/>
      </c>
    </row>
    <row r="49" ht="31.5" customFormat="1" customHeight="1" s="86">
      <c r="A49" s="126" t="n">
        <v>36</v>
      </c>
      <c r="B49" s="126" t="n"/>
      <c r="C49" s="30" t="inlineStr">
        <is>
          <t>91.17.04-033</t>
        </is>
      </c>
      <c r="D49" s="127" t="inlineStr">
        <is>
          <t>Агрегаты сварочные двухпостовые для ручной сварки на тракторе, мощность 79 кВт (108 л.с.)</t>
        </is>
      </c>
      <c r="E49" s="126" t="inlineStr">
        <is>
          <t>маш.час</t>
        </is>
      </c>
      <c r="F49" s="126" t="n">
        <v>30.01375</v>
      </c>
      <c r="G49" s="132" t="n">
        <v>133.97</v>
      </c>
      <c r="H49" s="132">
        <f>ROUND(F49*G49,2)</f>
        <v/>
      </c>
    </row>
    <row r="50" ht="31.5" customFormat="1" customHeight="1" s="86">
      <c r="A50" s="126" t="n">
        <v>37</v>
      </c>
      <c r="B50" s="126" t="n"/>
      <c r="C50" s="30" t="inlineStr">
        <is>
          <t>91.19.12-061</t>
        </is>
      </c>
      <c r="D50" s="127" t="inlineStr">
        <is>
          <t>Установки для открытого водоотлива на базе трактора 700 м3/час</t>
        </is>
      </c>
      <c r="E50" s="126" t="inlineStr">
        <is>
          <t>маш.час</t>
        </is>
      </c>
      <c r="F50" s="126" t="n">
        <v>23.53475</v>
      </c>
      <c r="G50" s="132" t="n">
        <v>162</v>
      </c>
      <c r="H50" s="132">
        <f>ROUND(F50*G50,2)</f>
        <v/>
      </c>
    </row>
    <row r="51" ht="31.5" customFormat="1" customHeight="1" s="86">
      <c r="A51" s="126" t="n">
        <v>38</v>
      </c>
      <c r="B51" s="126" t="n"/>
      <c r="C51" s="30" t="inlineStr">
        <is>
          <t>91.18.01-014</t>
        </is>
      </c>
      <c r="D51" s="127" t="inlineStr">
        <is>
          <t>Компрессоры передвижные, давление 2,5 МПа, производительность 34 м3/мин</t>
        </is>
      </c>
      <c r="E51" s="126" t="inlineStr">
        <is>
          <t>маш.час</t>
        </is>
      </c>
      <c r="F51" s="126" t="n">
        <v>5.40328</v>
      </c>
      <c r="G51" s="132" t="n">
        <v>525.3099999999999</v>
      </c>
      <c r="H51" s="132">
        <f>ROUND(F51*G51,2)</f>
        <v/>
      </c>
    </row>
    <row r="52" ht="31.5" customFormat="1" customHeight="1" s="86">
      <c r="A52" s="126" t="n">
        <v>39</v>
      </c>
      <c r="B52" s="126" t="n"/>
      <c r="C52" s="30" t="inlineStr">
        <is>
          <t>91.01.05-085</t>
        </is>
      </c>
      <c r="D52" s="127" t="inlineStr">
        <is>
          <t>Экскаваторы одноковшовые дизельные на гусеничном ходу, емкость ковша 0,5 м3</t>
        </is>
      </c>
      <c r="E52" s="126" t="inlineStr">
        <is>
          <t>маш.час</t>
        </is>
      </c>
      <c r="F52" s="126" t="n">
        <v>26.7544</v>
      </c>
      <c r="G52" s="132" t="n">
        <v>100</v>
      </c>
      <c r="H52" s="132">
        <f>ROUND(F52*G52,2)</f>
        <v/>
      </c>
    </row>
    <row r="53" ht="15.75" customFormat="1" customHeight="1" s="86">
      <c r="A53" s="126" t="n">
        <v>40</v>
      </c>
      <c r="B53" s="126" t="n"/>
      <c r="C53" s="30" t="inlineStr">
        <is>
          <t>91.14.06-013</t>
        </is>
      </c>
      <c r="D53" s="127" t="inlineStr">
        <is>
          <t>Трубоплетевозы на автомобильном ходу до 30 т</t>
        </is>
      </c>
      <c r="E53" s="126" t="inlineStr">
        <is>
          <t>маш.час</t>
        </is>
      </c>
      <c r="F53" s="126" t="n">
        <v>5.87776</v>
      </c>
      <c r="G53" s="132" t="n">
        <v>446.08</v>
      </c>
      <c r="H53" s="132">
        <f>ROUND(F53*G53,2)</f>
        <v/>
      </c>
    </row>
    <row r="54" ht="47.25" customFormat="1" customHeight="1" s="86">
      <c r="A54" s="126" t="n">
        <v>41</v>
      </c>
      <c r="B54" s="126" t="n"/>
      <c r="C54" s="30" t="inlineStr">
        <is>
          <t>91.18.01-007</t>
        </is>
      </c>
      <c r="D54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6" t="inlineStr">
        <is>
          <t>маш.час</t>
        </is>
      </c>
      <c r="F54" s="126" t="n">
        <v>26.60341</v>
      </c>
      <c r="G54" s="132" t="n">
        <v>90</v>
      </c>
      <c r="H54" s="132">
        <f>ROUND(F54*G54,2)</f>
        <v/>
      </c>
    </row>
    <row r="55" ht="15.75" customFormat="1" customHeight="1" s="86">
      <c r="A55" s="126" t="n">
        <v>42</v>
      </c>
      <c r="B55" s="126" t="n"/>
      <c r="C55" s="30" t="inlineStr">
        <is>
          <t>91.08.04-022</t>
        </is>
      </c>
      <c r="D55" s="127" t="inlineStr">
        <is>
          <t>Котлы битумные передвижные 1000 л</t>
        </is>
      </c>
      <c r="E55" s="126" t="inlineStr">
        <is>
          <t>маш.час</t>
        </is>
      </c>
      <c r="F55" s="126" t="n">
        <v>45.0112</v>
      </c>
      <c r="G55" s="132" t="n">
        <v>50</v>
      </c>
      <c r="H55" s="132">
        <f>ROUND(F55*G55,2)</f>
        <v/>
      </c>
    </row>
    <row r="56" ht="31.5" customFormat="1" customHeight="1" s="86">
      <c r="A56" s="126" t="n">
        <v>43</v>
      </c>
      <c r="B56" s="126" t="n"/>
      <c r="C56" s="30" t="inlineStr">
        <is>
          <t>91.10.01-004</t>
        </is>
      </c>
      <c r="D56" s="127" t="inlineStr">
        <is>
          <t>Агрегаты опрессовочные с подачей при наполнении 25 м3/ч</t>
        </is>
      </c>
      <c r="E56" s="126" t="inlineStr">
        <is>
          <t>маш.час</t>
        </is>
      </c>
      <c r="F56" s="126" t="n">
        <v>21.88916</v>
      </c>
      <c r="G56" s="132" t="n">
        <v>97.59999999999999</v>
      </c>
      <c r="H56" s="132">
        <f>ROUND(F56*G56,2)</f>
        <v/>
      </c>
    </row>
    <row r="57" ht="15.75" customFormat="1" customHeight="1" s="86">
      <c r="A57" s="126" t="n">
        <v>44</v>
      </c>
      <c r="B57" s="126" t="n"/>
      <c r="C57" s="30" t="inlineStr">
        <is>
          <t>91.14.02-001</t>
        </is>
      </c>
      <c r="D57" s="127" t="inlineStr">
        <is>
          <t>Автомобили бортовые, грузоподъемность до 5 т</t>
        </is>
      </c>
      <c r="E57" s="126" t="inlineStr">
        <is>
          <t>маш.час</t>
        </is>
      </c>
      <c r="F57" s="126" t="n">
        <v>22.18247</v>
      </c>
      <c r="G57" s="132" t="n">
        <v>65.70999999999999</v>
      </c>
      <c r="H57" s="132">
        <f>ROUND(F57*G57,2)</f>
        <v/>
      </c>
    </row>
    <row r="58" ht="31.5" customFormat="1" customHeight="1" s="86">
      <c r="A58" s="126" t="n">
        <v>45</v>
      </c>
      <c r="B58" s="126" t="n"/>
      <c r="C58" s="30" t="inlineStr">
        <is>
          <t>91.10.04-024</t>
        </is>
      </c>
      <c r="D58" s="127" t="inlineStr">
        <is>
          <t>Машины изоляционные для труб диаметром 600-800 мм</t>
        </is>
      </c>
      <c r="E58" s="126" t="inlineStr">
        <is>
          <t>маш.час</t>
        </is>
      </c>
      <c r="F58" s="126" t="n">
        <v>7.25888</v>
      </c>
      <c r="G58" s="132" t="n">
        <v>198.44</v>
      </c>
      <c r="H58" s="132">
        <f>ROUND(F58*G58,2)</f>
        <v/>
      </c>
    </row>
    <row r="59" ht="31.5" customFormat="1" customHeight="1" s="86">
      <c r="A59" s="126" t="n">
        <v>46</v>
      </c>
      <c r="B59" s="126" t="n"/>
      <c r="C59" s="30" t="inlineStr">
        <is>
          <t>91.17.02-021</t>
        </is>
      </c>
      <c r="D59" s="127" t="inlineStr">
        <is>
          <t>Гамма-дефектоскопы с толщиной просвечиваемой стали до 80 мм</t>
        </is>
      </c>
      <c r="E59" s="126" t="inlineStr">
        <is>
          <t>маш.час</t>
        </is>
      </c>
      <c r="F59" s="126" t="n">
        <v>22.287</v>
      </c>
      <c r="G59" s="132" t="n">
        <v>61.72</v>
      </c>
      <c r="H59" s="132">
        <f>ROUND(F59*G59,2)</f>
        <v/>
      </c>
    </row>
    <row r="60" ht="31.5" customFormat="1" customHeight="1" s="86">
      <c r="A60" s="126" t="n">
        <v>47</v>
      </c>
      <c r="B60" s="126" t="n"/>
      <c r="C60" s="30" t="inlineStr">
        <is>
          <t>91.15.02-013</t>
        </is>
      </c>
      <c r="D60" s="127" t="inlineStr">
        <is>
          <t>Тракторы на гусеничном ходу, мощность 128,7 кВт (175 л.с.)</t>
        </is>
      </c>
      <c r="E60" s="126" t="inlineStr">
        <is>
          <t>маш.час</t>
        </is>
      </c>
      <c r="F60" s="126" t="n">
        <v>6.049</v>
      </c>
      <c r="G60" s="132" t="n">
        <v>181.29</v>
      </c>
      <c r="H60" s="132">
        <f>ROUND(F60*G60,2)</f>
        <v/>
      </c>
    </row>
    <row r="61" ht="31.5" customFormat="1" customHeight="1" s="86">
      <c r="A61" s="126" t="n">
        <v>48</v>
      </c>
      <c r="B61" s="126" t="n"/>
      <c r="C61" s="30" t="inlineStr">
        <is>
          <t>91.01.05-070</t>
        </is>
      </c>
      <c r="D61" s="127" t="inlineStr">
        <is>
          <t>Экскаваторы на гусеничном ходу импортного производства, емкость ковша 1,25 м3</t>
        </is>
      </c>
      <c r="E61" s="126" t="inlineStr">
        <is>
          <t>маш.час</t>
        </is>
      </c>
      <c r="F61" s="126" t="n">
        <v>3.32</v>
      </c>
      <c r="G61" s="132" t="n">
        <v>254.89</v>
      </c>
      <c r="H61" s="132">
        <f>ROUND(F61*G61,2)</f>
        <v/>
      </c>
    </row>
    <row r="62" ht="31.5" customFormat="1" customHeight="1" s="86">
      <c r="A62" s="126" t="n">
        <v>49</v>
      </c>
      <c r="B62" s="126" t="n"/>
      <c r="C62" s="30" t="inlineStr">
        <is>
          <t>91.08.03-030</t>
        </is>
      </c>
      <c r="D62" s="127" t="inlineStr">
        <is>
          <t>Катки самоходные пневмоколесные статические, масса 30 т</t>
        </is>
      </c>
      <c r="E62" s="126" t="inlineStr">
        <is>
          <t>маш.час</t>
        </is>
      </c>
      <c r="F62" s="126" t="n">
        <v>2.27754</v>
      </c>
      <c r="G62" s="132" t="n">
        <v>364.07</v>
      </c>
      <c r="H62" s="132">
        <f>ROUND(F62*G62,2)</f>
        <v/>
      </c>
    </row>
    <row r="63" ht="15.75" customFormat="1" customHeight="1" s="86">
      <c r="A63" s="126" t="n">
        <v>50</v>
      </c>
      <c r="B63" s="126" t="n"/>
      <c r="C63" s="30" t="inlineStr">
        <is>
          <t>91.01.01-039</t>
        </is>
      </c>
      <c r="D63" s="127" t="inlineStr">
        <is>
          <t>Бульдозеры, мощность 132 кВт (180 л.с.)</t>
        </is>
      </c>
      <c r="E63" s="126" t="inlineStr">
        <is>
          <t>маш.час</t>
        </is>
      </c>
      <c r="F63" s="126" t="n">
        <v>5.91031</v>
      </c>
      <c r="G63" s="132" t="n">
        <v>132.79</v>
      </c>
      <c r="H63" s="132">
        <f>ROUND(F63*G63,2)</f>
        <v/>
      </c>
    </row>
    <row r="64" ht="15.75" customFormat="1" customHeight="1" s="86">
      <c r="A64" s="126" t="n">
        <v>51</v>
      </c>
      <c r="B64" s="126" t="n"/>
      <c r="C64" s="30" t="inlineStr">
        <is>
          <t>91.08.11-011</t>
        </is>
      </c>
      <c r="D64" s="127" t="inlineStr">
        <is>
          <t>Заливщики швов на базе автомобиля</t>
        </is>
      </c>
      <c r="E64" s="126" t="inlineStr">
        <is>
          <t>маш.час</t>
        </is>
      </c>
      <c r="F64" s="126" t="n">
        <v>4.43716</v>
      </c>
      <c r="G64" s="132" t="n">
        <v>175.25</v>
      </c>
      <c r="H64" s="132">
        <f>ROUND(F64*G64,2)</f>
        <v/>
      </c>
    </row>
    <row r="65" ht="31.5" customFormat="1" customHeight="1" s="86">
      <c r="A65" s="126" t="n">
        <v>52</v>
      </c>
      <c r="B65" s="126" t="n"/>
      <c r="C65" s="30" t="inlineStr">
        <is>
          <t>91.10.04-013</t>
        </is>
      </c>
      <c r="D65" s="127" t="inlineStr">
        <is>
          <t>Машины для очистки и грунтовки труб диаметром 600-800 мм</t>
        </is>
      </c>
      <c r="E65" s="126" t="inlineStr">
        <is>
          <t>маш.час</t>
        </is>
      </c>
      <c r="F65" s="126" t="n">
        <v>2.94144</v>
      </c>
      <c r="G65" s="132" t="n">
        <v>242.41</v>
      </c>
      <c r="H65" s="132">
        <f>ROUND(F65*G65,2)</f>
        <v/>
      </c>
    </row>
    <row r="66" ht="15.75" customFormat="1" customHeight="1" s="86">
      <c r="A66" s="126" t="n">
        <v>53</v>
      </c>
      <c r="B66" s="126" t="n"/>
      <c r="C66" s="30" t="inlineStr">
        <is>
          <t>91.06.05-011</t>
        </is>
      </c>
      <c r="D66" s="127" t="inlineStr">
        <is>
          <t>Погрузчики, грузоподъемность 5 т</t>
        </is>
      </c>
      <c r="E66" s="126" t="inlineStr">
        <is>
          <t>маш.час</t>
        </is>
      </c>
      <c r="F66" s="126" t="n">
        <v>4.61099</v>
      </c>
      <c r="G66" s="132" t="n">
        <v>89.98999999999999</v>
      </c>
      <c r="H66" s="132">
        <f>ROUND(F66*G66,2)</f>
        <v/>
      </c>
    </row>
    <row r="67" ht="31.5" customFormat="1" customHeight="1" s="86">
      <c r="A67" s="126" t="n">
        <v>54</v>
      </c>
      <c r="B67" s="126" t="n"/>
      <c r="C67" s="30" t="inlineStr">
        <is>
          <t>91.10.08-004</t>
        </is>
      </c>
      <c r="D67" s="127" t="inlineStr">
        <is>
          <t>Установки для сушки труб диаметром до 1000-1200 мм</t>
        </is>
      </c>
      <c r="E67" s="126" t="inlineStr">
        <is>
          <t>маш.час</t>
        </is>
      </c>
      <c r="F67" s="126" t="n">
        <v>0.75392</v>
      </c>
      <c r="G67" s="132" t="n">
        <v>517.48</v>
      </c>
      <c r="H67" s="132">
        <f>ROUND(F67*G67,2)</f>
        <v/>
      </c>
    </row>
    <row r="68" ht="15.75" customFormat="1" customHeight="1" s="86">
      <c r="A68" s="126" t="n">
        <v>55</v>
      </c>
      <c r="B68" s="126" t="n"/>
      <c r="C68" s="30" t="inlineStr">
        <is>
          <t>91.01.01-035</t>
        </is>
      </c>
      <c r="D68" s="127" t="inlineStr">
        <is>
          <t>Бульдозеры, мощность 79 кВт (108 л.с.)</t>
        </is>
      </c>
      <c r="E68" s="126" t="inlineStr">
        <is>
          <t>маш.час</t>
        </is>
      </c>
      <c r="F68" s="126" t="n">
        <v>4.09302</v>
      </c>
      <c r="G68" s="132" t="n">
        <v>79.06999999999999</v>
      </c>
      <c r="H68" s="132">
        <f>ROUND(F68*G68,2)</f>
        <v/>
      </c>
    </row>
    <row r="69" ht="15.75" customFormat="1" customHeight="1" s="86">
      <c r="A69" s="126" t="n">
        <v>56</v>
      </c>
      <c r="B69" s="126" t="n"/>
      <c r="C69" s="30" t="inlineStr">
        <is>
          <t>91.17.02-032</t>
        </is>
      </c>
      <c r="D69" s="127" t="inlineStr">
        <is>
          <t>Дефектоскопы ультразвуковые</t>
        </is>
      </c>
      <c r="E69" s="126" t="inlineStr">
        <is>
          <t>маш.час</t>
        </is>
      </c>
      <c r="F69" s="126" t="n">
        <v>32.338</v>
      </c>
      <c r="G69" s="132" t="n">
        <v>7.5</v>
      </c>
      <c r="H69" s="132">
        <f>ROUND(F69*G69,2)</f>
        <v/>
      </c>
    </row>
    <row r="70" ht="31.5" customFormat="1" customHeight="1" s="86">
      <c r="A70" s="126" t="n">
        <v>57</v>
      </c>
      <c r="B70" s="126" t="n"/>
      <c r="C70" s="30" t="inlineStr">
        <is>
          <t>91.10.10-014</t>
        </is>
      </c>
      <c r="D70" s="127" t="inlineStr">
        <is>
          <t>Центраторы внутренние гидравлические для труб диаметром 1200 мм</t>
        </is>
      </c>
      <c r="E70" s="126" t="inlineStr">
        <is>
          <t>маш.час</t>
        </is>
      </c>
      <c r="F70" s="126" t="n">
        <v>10.48893</v>
      </c>
      <c r="G70" s="132" t="n">
        <v>22.42</v>
      </c>
      <c r="H70" s="132">
        <f>ROUND(F70*G70,2)</f>
        <v/>
      </c>
    </row>
    <row r="71" ht="31.5" customFormat="1" customHeight="1" s="86">
      <c r="A71" s="126" t="n">
        <v>58</v>
      </c>
      <c r="B71" s="126" t="n"/>
      <c r="C71" s="30" t="inlineStr">
        <is>
          <t>91.10.05-004</t>
        </is>
      </c>
      <c r="D71" s="127" t="inlineStr">
        <is>
          <t>Трубоукладчики для труб диаметром до 400 мм, грузоподъемность 6,3 т</t>
        </is>
      </c>
      <c r="E71" s="126" t="inlineStr">
        <is>
          <t>маш.час</t>
        </is>
      </c>
      <c r="F71" s="126" t="n">
        <v>1.35055</v>
      </c>
      <c r="G71" s="132" t="n">
        <v>160.03</v>
      </c>
      <c r="H71" s="132">
        <f>ROUND(F71*G71,2)</f>
        <v/>
      </c>
    </row>
    <row r="72" ht="31.5" customFormat="1" customHeight="1" s="86">
      <c r="A72" s="126" t="n">
        <v>59</v>
      </c>
      <c r="B72" s="126" t="n"/>
      <c r="C72" s="30" t="inlineStr">
        <is>
          <t>91.04.01-033</t>
        </is>
      </c>
      <c r="D72" s="127" t="inlineStr">
        <is>
          <t>Машины бурильные на тракторе 85 кВт (115 л.с.), глубина бурения 3,5 м</t>
        </is>
      </c>
      <c r="E72" s="126" t="inlineStr">
        <is>
          <t>маш.час</t>
        </is>
      </c>
      <c r="F72" s="126" t="n">
        <v>1.012</v>
      </c>
      <c r="G72" s="132" t="n">
        <v>187.68</v>
      </c>
      <c r="H72" s="132">
        <f>ROUND(F72*G72,2)</f>
        <v/>
      </c>
    </row>
    <row r="73" ht="31.5" customFormat="1" customHeight="1" s="86">
      <c r="A73" s="126" t="n">
        <v>60</v>
      </c>
      <c r="B73" s="126" t="n"/>
      <c r="C73" s="30" t="inlineStr">
        <is>
          <t>91.13.03-111</t>
        </is>
      </c>
      <c r="D73" s="127" t="inlineStr">
        <is>
          <t>Спецавтомобили-вездеходы, грузоподъемность до 8 т</t>
        </is>
      </c>
      <c r="E73" s="126" t="inlineStr">
        <is>
          <t>маш.час</t>
        </is>
      </c>
      <c r="F73" s="126" t="n">
        <v>0.82474</v>
      </c>
      <c r="G73" s="132" t="n">
        <v>189.95</v>
      </c>
      <c r="H73" s="132">
        <f>ROUND(F73*G73,2)</f>
        <v/>
      </c>
    </row>
    <row r="74" ht="47.25" customFormat="1" customHeight="1" s="86">
      <c r="A74" s="126" t="n">
        <v>61</v>
      </c>
      <c r="B74" s="126" t="n"/>
      <c r="C74" s="30" t="inlineStr">
        <is>
          <t>91.17.04-036</t>
        </is>
      </c>
      <c r="D74" s="127" t="inlineStr">
        <is>
          <t>Агрегаты сварочные передвижные с дизельным двигателем, номинальный сварочный ток 250-400 А</t>
        </is>
      </c>
      <c r="E74" s="126" t="inlineStr">
        <is>
          <t>маш.час</t>
        </is>
      </c>
      <c r="F74" s="126" t="n">
        <v>4.04168</v>
      </c>
      <c r="G74" s="132" t="n">
        <v>14</v>
      </c>
      <c r="H74" s="132">
        <f>ROUND(F74*G74,2)</f>
        <v/>
      </c>
    </row>
    <row r="75" ht="31.5" customFormat="1" customHeight="1" s="86">
      <c r="A75" s="126" t="n">
        <v>62</v>
      </c>
      <c r="B75" s="126" t="n"/>
      <c r="C75" s="30" t="inlineStr">
        <is>
          <t>91.01.02-004</t>
        </is>
      </c>
      <c r="D75" s="127" t="inlineStr">
        <is>
          <t>Автогрейдеры среднего типа, мощность 99 кВт (135 л.с.)</t>
        </is>
      </c>
      <c r="E75" s="126" t="inlineStr">
        <is>
          <t>маш.час</t>
        </is>
      </c>
      <c r="F75" s="126" t="n">
        <v>0.45651</v>
      </c>
      <c r="G75" s="132" t="n">
        <v>123</v>
      </c>
      <c r="H75" s="132">
        <f>ROUND(F75*G75,2)</f>
        <v/>
      </c>
    </row>
    <row r="76" ht="15.75" customFormat="1" customHeight="1" s="86">
      <c r="A76" s="126" t="n">
        <v>63</v>
      </c>
      <c r="B76" s="126" t="n"/>
      <c r="C76" s="30" t="inlineStr">
        <is>
          <t>91.16.01-002</t>
        </is>
      </c>
      <c r="D76" s="127" t="inlineStr">
        <is>
          <t>Электростанции передвижные, мощность 4 кВт</t>
        </is>
      </c>
      <c r="E76" s="126" t="inlineStr">
        <is>
          <t>маш.час</t>
        </is>
      </c>
      <c r="F76" s="126" t="n">
        <v>1.98244</v>
      </c>
      <c r="G76" s="132" t="n">
        <v>27.11</v>
      </c>
      <c r="H76" s="132">
        <f>ROUND(F76*G76,2)</f>
        <v/>
      </c>
    </row>
    <row r="77" ht="63" customFormat="1" customHeight="1" s="86">
      <c r="A77" s="126" t="n">
        <v>64</v>
      </c>
      <c r="B77" s="126" t="n"/>
      <c r="C77" s="30" t="inlineStr">
        <is>
          <t>91.10.09-012</t>
        </is>
      </c>
      <c r="D77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6" t="inlineStr">
        <is>
          <t>маш.час</t>
        </is>
      </c>
      <c r="F77" s="126" t="n">
        <v>1.99984</v>
      </c>
      <c r="G77" s="132" t="n">
        <v>26.32</v>
      </c>
      <c r="H77" s="132">
        <f>ROUND(F77*G77,2)</f>
        <v/>
      </c>
    </row>
    <row r="78" ht="31.5" customFormat="1" customHeight="1" s="86">
      <c r="A78" s="126" t="n">
        <v>65</v>
      </c>
      <c r="B78" s="126" t="n"/>
      <c r="C78" s="30" t="inlineStr">
        <is>
          <t>91.08.09-023</t>
        </is>
      </c>
      <c r="D78" s="127" t="inlineStr">
        <is>
          <t>Трамбовки пневматические при работе от передвижных компрессорных станций</t>
        </is>
      </c>
      <c r="E78" s="126" t="inlineStr">
        <is>
          <t>маш.час</t>
        </is>
      </c>
      <c r="F78" s="126" t="n">
        <v>76.31399999999999</v>
      </c>
      <c r="G78" s="132" t="n">
        <v>0.55</v>
      </c>
      <c r="H78" s="132">
        <f>ROUND(F78*G78,2)</f>
        <v/>
      </c>
    </row>
    <row r="79" ht="15.75" customFormat="1" customHeight="1" s="86">
      <c r="A79" s="126" t="n">
        <v>66</v>
      </c>
      <c r="B79" s="126" t="n"/>
      <c r="C79" s="30" t="inlineStr">
        <is>
          <t>91.17.04-042</t>
        </is>
      </c>
      <c r="D79" s="127" t="inlineStr">
        <is>
          <t>Аппараты для газовой сварки и резки</t>
        </is>
      </c>
      <c r="E79" s="126" t="inlineStr">
        <is>
          <t>маш.час</t>
        </is>
      </c>
      <c r="F79" s="126" t="n">
        <v>25.60402</v>
      </c>
      <c r="G79" s="132" t="n">
        <v>1.2</v>
      </c>
      <c r="H79" s="132">
        <f>ROUND(F79*G79,2)</f>
        <v/>
      </c>
    </row>
    <row r="80" ht="15.75" customFormat="1" customHeight="1" s="86">
      <c r="A80" s="126" t="n">
        <v>67</v>
      </c>
      <c r="B80" s="126" t="n"/>
      <c r="C80" s="30" t="inlineStr">
        <is>
          <t>91.15.01-001</t>
        </is>
      </c>
      <c r="D80" s="127" t="inlineStr">
        <is>
          <t>Прицепы тракторные 2 т</t>
        </is>
      </c>
      <c r="E80" s="126" t="inlineStr">
        <is>
          <t>маш.час</t>
        </is>
      </c>
      <c r="F80" s="126" t="n">
        <v>6.049</v>
      </c>
      <c r="G80" s="132" t="n">
        <v>4.01</v>
      </c>
      <c r="H80" s="132">
        <f>ROUND(F80*G80,2)</f>
        <v/>
      </c>
    </row>
    <row r="81" ht="31.5" customFormat="1" customHeight="1" s="86">
      <c r="A81" s="126" t="n">
        <v>68</v>
      </c>
      <c r="B81" s="126" t="n"/>
      <c r="C81" s="30" t="inlineStr">
        <is>
          <t>91.10.11-051</t>
        </is>
      </c>
      <c r="D81" s="127" t="inlineStr">
        <is>
          <t>Устройства для исправления вмятин на трубах диаметром 600-1400 мм</t>
        </is>
      </c>
      <c r="E81" s="126" t="inlineStr">
        <is>
          <t>маш.час</t>
        </is>
      </c>
      <c r="F81" s="126" t="n">
        <v>0.63468</v>
      </c>
      <c r="G81" s="132" t="n">
        <v>35.16</v>
      </c>
      <c r="H81" s="132">
        <f>ROUND(F81*G81,2)</f>
        <v/>
      </c>
    </row>
    <row r="82" ht="15.75" customFormat="1" customHeight="1" s="86">
      <c r="A82" s="126" t="n">
        <v>69</v>
      </c>
      <c r="B82" s="126" t="n"/>
      <c r="C82" s="30" t="inlineStr">
        <is>
          <t>91.13.01-038</t>
        </is>
      </c>
      <c r="D82" s="127" t="inlineStr">
        <is>
          <t>Машины поливомоечные 6000 л</t>
        </is>
      </c>
      <c r="E82" s="126" t="inlineStr">
        <is>
          <t>маш.час</t>
        </is>
      </c>
      <c r="F82" s="126" t="n">
        <v>0.20262</v>
      </c>
      <c r="G82" s="132" t="n">
        <v>110</v>
      </c>
      <c r="H82" s="132">
        <f>ROUND(F82*G82,2)</f>
        <v/>
      </c>
    </row>
    <row r="83" ht="15.75" customFormat="1" customHeight="1" s="86">
      <c r="A83" s="126" t="n">
        <v>70</v>
      </c>
      <c r="B83" s="126" t="n"/>
      <c r="C83" s="30" t="inlineStr">
        <is>
          <t>91.08.04-021</t>
        </is>
      </c>
      <c r="D83" s="127" t="inlineStr">
        <is>
          <t>Котлы битумные передвижные 400 л</t>
        </is>
      </c>
      <c r="E83" s="126" t="inlineStr">
        <is>
          <t>маш.час</t>
        </is>
      </c>
      <c r="F83" s="126" t="n">
        <v>0.33394</v>
      </c>
      <c r="G83" s="132" t="n">
        <v>30</v>
      </c>
      <c r="H83" s="132">
        <f>ROUND(F83*G83,2)</f>
        <v/>
      </c>
    </row>
    <row r="84" ht="31.5" customFormat="1" customHeight="1" s="86">
      <c r="A84" s="126" t="n">
        <v>71</v>
      </c>
      <c r="B84" s="126" t="n"/>
      <c r="C84" s="30" t="inlineStr">
        <is>
          <t>91.13.01-032</t>
        </is>
      </c>
      <c r="D84" s="127" t="inlineStr">
        <is>
          <t>Машины дорожной службы (машина дорожного мастера)</t>
        </is>
      </c>
      <c r="E84" s="126" t="inlineStr">
        <is>
          <t>маш.час</t>
        </is>
      </c>
      <c r="F84" s="126" t="n">
        <v>0.08648</v>
      </c>
      <c r="G84" s="132" t="n">
        <v>86.5</v>
      </c>
      <c r="H84" s="132">
        <f>ROUND(F84*G84,2)</f>
        <v/>
      </c>
    </row>
    <row r="85" ht="15.75" customFormat="1" customHeight="1" s="86">
      <c r="A85" s="126" t="n">
        <v>72</v>
      </c>
      <c r="B85" s="126" t="n"/>
      <c r="C85" s="30" t="inlineStr">
        <is>
          <t>91.10.06-001</t>
        </is>
      </c>
      <c r="D85" s="127" t="inlineStr">
        <is>
          <t>Установки для подогрева стыков</t>
        </is>
      </c>
      <c r="E85" s="126" t="inlineStr">
        <is>
          <t>маш.час</t>
        </is>
      </c>
      <c r="F85" s="126" t="n">
        <v>0.174</v>
      </c>
      <c r="G85" s="132" t="n">
        <v>36.9</v>
      </c>
      <c r="H85" s="132">
        <f>ROUND(F85*G85,2)</f>
        <v/>
      </c>
    </row>
    <row r="86" ht="31.5" customFormat="1" customHeight="1" s="86">
      <c r="A86" s="126" t="n">
        <v>73</v>
      </c>
      <c r="B86" s="126" t="n"/>
      <c r="C86" s="30" t="inlineStr">
        <is>
          <t>91.17.04-233</t>
        </is>
      </c>
      <c r="D86" s="127" t="inlineStr">
        <is>
          <t>Установки для сварки ручной дуговой (постоянного тока)</t>
        </is>
      </c>
      <c r="E86" s="126" t="inlineStr">
        <is>
          <t>маш.час</t>
        </is>
      </c>
      <c r="F86" s="126" t="n">
        <v>0.575</v>
      </c>
      <c r="G86" s="132" t="n">
        <v>8.1</v>
      </c>
      <c r="H86" s="132">
        <f>ROUND(F86*G86,2)</f>
        <v/>
      </c>
    </row>
    <row r="87" ht="47.25" customFormat="1" customHeight="1" s="86">
      <c r="A87" s="126" t="n">
        <v>74</v>
      </c>
      <c r="B87" s="126" t="n"/>
      <c r="C87" s="30" t="inlineStr">
        <is>
          <t>91.21.11-001</t>
        </is>
      </c>
      <c r="D87" s="127" t="inlineStr">
        <is>
          <t>Мотобуры ручные, диаметр сверла 200 мм, глубина сверления до 1 м, мощность двигателя 1,6 кВт</t>
        </is>
      </c>
      <c r="E87" s="126" t="inlineStr">
        <is>
          <t>маш.час</t>
        </is>
      </c>
      <c r="F87" s="126" t="n">
        <v>0.39008</v>
      </c>
      <c r="G87" s="132" t="n">
        <v>7.07</v>
      </c>
      <c r="H87" s="132">
        <f>ROUND(F87*G87,2)</f>
        <v/>
      </c>
    </row>
    <row r="88" ht="31.5" customFormat="1" customHeight="1" s="86">
      <c r="A88" s="126" t="n">
        <v>75</v>
      </c>
      <c r="B88" s="126" t="n"/>
      <c r="C88" s="30" t="inlineStr">
        <is>
          <t>91.21.03-502</t>
        </is>
      </c>
      <c r="D88" s="127" t="inlineStr">
        <is>
          <t>Аппараты пескоструйные, объем до 19 л, расход воздуха 270-700 л/мин</t>
        </is>
      </c>
      <c r="E88" s="126" t="inlineStr">
        <is>
          <t>маш.час</t>
        </is>
      </c>
      <c r="F88" s="126" t="n">
        <v>7.56125</v>
      </c>
      <c r="G88" s="132" t="n">
        <v>0.14</v>
      </c>
      <c r="H88" s="132">
        <f>ROUND(F88*G88,2)</f>
        <v/>
      </c>
    </row>
    <row r="89" ht="31.5" customFormat="1" customHeight="1" s="86">
      <c r="A89" s="126" t="n">
        <v>76</v>
      </c>
      <c r="B89" s="126" t="n"/>
      <c r="C89" s="30" t="inlineStr">
        <is>
          <t>91.21.22-071</t>
        </is>
      </c>
      <c r="D89" s="127" t="inlineStr">
        <is>
          <t>Вентиляторы радиальные общего назначения, производительность до 15000 м3/час</t>
        </is>
      </c>
      <c r="E89" s="126" t="inlineStr">
        <is>
          <t>маш.час</t>
        </is>
      </c>
      <c r="F89" s="126" t="n">
        <v>0.1955</v>
      </c>
      <c r="G89" s="132" t="n">
        <v>3.42</v>
      </c>
      <c r="H89" s="132">
        <f>ROUND(F89*G89,2)</f>
        <v/>
      </c>
    </row>
    <row r="90" ht="15.75" customFormat="1" customHeight="1" s="23">
      <c r="A90" s="125" t="inlineStr">
        <is>
          <t>Материалы</t>
        </is>
      </c>
      <c r="B90" s="152" t="n"/>
      <c r="C90" s="152" t="n"/>
      <c r="D90" s="152" t="n"/>
      <c r="E90" s="153" t="n"/>
      <c r="F90" s="125" t="n"/>
      <c r="G90" s="26" t="n"/>
      <c r="H90" s="26">
        <f>SUM(H91:H181)</f>
        <v/>
      </c>
    </row>
    <row r="91" ht="78.75" customFormat="1" customHeight="1" s="86">
      <c r="A91" s="126" t="n">
        <v>77</v>
      </c>
      <c r="B91" s="126" t="n"/>
      <c r="C91" s="133" t="inlineStr">
        <is>
          <t>23.8.04.06-0141</t>
        </is>
      </c>
      <c r="D91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1" s="146" t="inlineStr">
        <is>
          <t>шт</t>
        </is>
      </c>
      <c r="F91" s="144" t="n">
        <v>4</v>
      </c>
      <c r="G91" s="40" t="n">
        <v>178491.76</v>
      </c>
      <c r="H91" s="132">
        <f>ROUND(F91*G91,2)</f>
        <v/>
      </c>
    </row>
    <row r="92" ht="63" customFormat="1" customHeight="1" s="86">
      <c r="A92" s="126" t="n">
        <v>78</v>
      </c>
      <c r="B92" s="126" t="n"/>
      <c r="C92" s="30" t="inlineStr">
        <is>
          <t>23.5.01.08-0080</t>
        </is>
      </c>
      <c r="D92" s="127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2" s="126" t="inlineStr">
        <is>
          <t>м</t>
        </is>
      </c>
      <c r="F92" s="126" t="n">
        <v>139.4</v>
      </c>
      <c r="G92" s="132" t="n">
        <v>3366.61</v>
      </c>
      <c r="H92" s="132">
        <f>ROUND(F92*G92,2)</f>
        <v/>
      </c>
    </row>
    <row r="93" ht="31.5" customFormat="1" customHeight="1" s="86">
      <c r="A93" s="126" t="n">
        <v>79</v>
      </c>
      <c r="B93" s="126" t="n"/>
      <c r="C93" s="30" t="inlineStr">
        <is>
          <t>05.1.02.10-0007</t>
        </is>
      </c>
      <c r="D93" s="127" t="inlineStr">
        <is>
          <t>Утяжелители железобетонные клиновидные для труб диаметром 1200 мм</t>
        </is>
      </c>
      <c r="E93" s="126" t="inlineStr">
        <is>
          <t>шт</t>
        </is>
      </c>
      <c r="F93" s="126" t="n">
        <v>47.725</v>
      </c>
      <c r="G93" s="132" t="n">
        <v>3890.47</v>
      </c>
      <c r="H93" s="132">
        <f>ROUND(F93*G93,2)</f>
        <v/>
      </c>
    </row>
    <row r="94" ht="63" customFormat="1" customHeight="1" s="86">
      <c r="A94" s="126" t="n">
        <v>80</v>
      </c>
      <c r="B94" s="126" t="n"/>
      <c r="C94" s="30" t="inlineStr">
        <is>
          <t>23.5.01.08-0095</t>
        </is>
      </c>
      <c r="D94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4" s="126" t="inlineStr">
        <is>
          <t>м</t>
        </is>
      </c>
      <c r="F94" s="126" t="n">
        <v>33</v>
      </c>
      <c r="G94" s="132" t="n">
        <v>4473.06</v>
      </c>
      <c r="H94" s="132">
        <f>ROUND(F94*G94,2)</f>
        <v/>
      </c>
    </row>
    <row r="95" ht="47.25" customFormat="1" customHeight="1" s="86">
      <c r="A95" s="126" t="n">
        <v>81</v>
      </c>
      <c r="B95" s="126" t="n"/>
      <c r="C95" s="30" t="inlineStr">
        <is>
          <t>05.1.08.06-0026</t>
        </is>
      </c>
      <c r="D95" s="127" t="inlineStr">
        <is>
          <t>Плиты дорожные 1П30.18.30 /бетон В30 (М400), объем 0,88 м3, расход арматуры 46,48 кг/ (ГОСТ 21924.2-84)</t>
        </is>
      </c>
      <c r="E95" s="126" t="inlineStr">
        <is>
          <t>шт.</t>
        </is>
      </c>
      <c r="F95" s="126" t="n">
        <v>23</v>
      </c>
      <c r="G95" s="132" t="n">
        <v>1281.3</v>
      </c>
      <c r="H95" s="132">
        <f>ROUND(F95*G95,2)</f>
        <v/>
      </c>
    </row>
    <row r="96" ht="31.5" customFormat="1" customHeight="1" s="86">
      <c r="A96" s="126" t="n">
        <v>82</v>
      </c>
      <c r="B96" s="126" t="n"/>
      <c r="C96" s="30" t="inlineStr">
        <is>
          <t>02.3.01.02-0033</t>
        </is>
      </c>
      <c r="D96" s="127" t="inlineStr">
        <is>
          <t>Песок природный обогащенный для строительных работ средний</t>
        </is>
      </c>
      <c r="E96" s="126" t="inlineStr">
        <is>
          <t>м3</t>
        </is>
      </c>
      <c r="F96" s="126" t="n">
        <v>271.286</v>
      </c>
      <c r="G96" s="132" t="n">
        <v>70.59999999999999</v>
      </c>
      <c r="H96" s="132">
        <f>ROUND(F96*G96,2)</f>
        <v/>
      </c>
    </row>
    <row r="97" ht="31.5" customFormat="1" customHeight="1" s="86">
      <c r="A97" s="126" t="n">
        <v>83</v>
      </c>
      <c r="B97" s="126" t="n"/>
      <c r="C97" s="30" t="inlineStr">
        <is>
          <t>01.7.07.24-0005</t>
        </is>
      </c>
      <c r="D97" s="127" t="inlineStr">
        <is>
          <t>Пленка радиографическая рулонная, ширина 400 мм</t>
        </is>
      </c>
      <c r="E97" s="126" t="inlineStr">
        <is>
          <t>10 м</t>
        </is>
      </c>
      <c r="F97" s="126" t="n">
        <v>8.587</v>
      </c>
      <c r="G97" s="132" t="n">
        <v>2140</v>
      </c>
      <c r="H97" s="132">
        <f>ROUND(F97*G97,2)</f>
        <v/>
      </c>
    </row>
    <row r="98" ht="15.75" customFormat="1" customHeight="1" s="86">
      <c r="A98" s="126" t="n">
        <v>84</v>
      </c>
      <c r="B98" s="126" t="n"/>
      <c r="C98" s="30" t="inlineStr">
        <is>
          <t>05.1.02.07-0112</t>
        </is>
      </c>
      <c r="D98" s="127" t="inlineStr">
        <is>
          <t>Столбики сигнальные железобетонные СС-1</t>
        </is>
      </c>
      <c r="E98" s="126" t="inlineStr">
        <is>
          <t>м3</t>
        </is>
      </c>
      <c r="F98" s="126" t="n">
        <v>11.586</v>
      </c>
      <c r="G98" s="132" t="n">
        <v>1194</v>
      </c>
      <c r="H98" s="132">
        <f>ROUND(F98*G98,2)</f>
        <v/>
      </c>
    </row>
    <row r="99" ht="31.5" customFormat="1" customHeight="1" s="86">
      <c r="A99" s="126" t="n">
        <v>85</v>
      </c>
      <c r="B99" s="126" t="n"/>
      <c r="C99" s="30" t="inlineStr">
        <is>
          <t>10.1.02.03-0001</t>
        </is>
      </c>
      <c r="D99" s="127" t="inlineStr">
        <is>
          <t>Проволока алюминиевая, марка АМЦ, диаметр 1,4-1,8 мм</t>
        </is>
      </c>
      <c r="E99" s="126" t="inlineStr">
        <is>
          <t>т</t>
        </is>
      </c>
      <c r="F99" s="126" t="n">
        <v>0.41239</v>
      </c>
      <c r="G99" s="132" t="n">
        <v>30090</v>
      </c>
      <c r="H99" s="132">
        <f>ROUND(F99*G99,2)</f>
        <v/>
      </c>
    </row>
    <row r="100" ht="31.5" customFormat="1" customHeight="1" s="86">
      <c r="A100" s="126" t="n">
        <v>86</v>
      </c>
      <c r="B100" s="126" t="n"/>
      <c r="C100" s="30" t="inlineStr">
        <is>
          <t>Прайс из СД ОП</t>
        </is>
      </c>
      <c r="D100" s="127" t="inlineStr">
        <is>
          <t xml:space="preserve">Профиль «Нефтегаз» - ПВХП (2000*30 мм) </t>
        </is>
      </c>
      <c r="E100" s="126" t="inlineStr">
        <is>
          <t>м</t>
        </is>
      </c>
      <c r="F100" s="126" t="n">
        <v>139.351</v>
      </c>
      <c r="G100" s="132" t="n">
        <v>71</v>
      </c>
      <c r="H100" s="132">
        <f>ROUND(F100*G100,2)</f>
        <v/>
      </c>
    </row>
    <row r="101" ht="63" customFormat="1" customHeight="1" s="86">
      <c r="A101" s="126" t="n">
        <v>87</v>
      </c>
      <c r="B101" s="126" t="n"/>
      <c r="C101" s="30" t="inlineStr">
        <is>
          <t>23.5.02.02-0073</t>
        </is>
      </c>
      <c r="D101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1" s="126" t="inlineStr">
        <is>
          <t>м</t>
        </is>
      </c>
      <c r="F101" s="126" t="n">
        <v>57.73</v>
      </c>
      <c r="G101" s="132" t="n">
        <v>112</v>
      </c>
      <c r="H101" s="132">
        <f>ROUND(F101*G101,2)</f>
        <v/>
      </c>
    </row>
    <row r="102" ht="63" customFormat="1" customHeight="1" s="86">
      <c r="A102" s="126" t="n">
        <v>88</v>
      </c>
      <c r="B102" s="126" t="n"/>
      <c r="C102" s="30" t="inlineStr">
        <is>
          <t>23.3.03.02-0173</t>
        </is>
      </c>
      <c r="D102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2" s="126" t="inlineStr">
        <is>
          <t>м</t>
        </is>
      </c>
      <c r="F102" s="126" t="n">
        <v>18.00325</v>
      </c>
      <c r="G102" s="132" t="n">
        <v>316.5</v>
      </c>
      <c r="H102" s="132">
        <f>ROUND(F102*G102,2)</f>
        <v/>
      </c>
    </row>
    <row r="103" ht="63" customFormat="1" customHeight="1" s="86">
      <c r="A103" s="126" t="n">
        <v>89</v>
      </c>
      <c r="B103" s="126" t="n"/>
      <c r="C103" s="30" t="inlineStr">
        <is>
          <t>23.7.02.01-0049</t>
        </is>
      </c>
      <c r="D103" s="127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3" s="126" t="inlineStr">
        <is>
          <t>т</t>
        </is>
      </c>
      <c r="F103" s="126" t="n">
        <v>0.43125</v>
      </c>
      <c r="G103" s="132" t="n">
        <v>11705.7</v>
      </c>
      <c r="H103" s="132">
        <f>ROUND(F103*G103,2)</f>
        <v/>
      </c>
    </row>
    <row r="104" ht="31.5" customFormat="1" customHeight="1" s="86">
      <c r="A104" s="126" t="n">
        <v>90</v>
      </c>
      <c r="B104" s="126" t="n"/>
      <c r="C104" s="30" t="inlineStr">
        <is>
          <t>01.7.11.07-0185</t>
        </is>
      </c>
      <c r="D104" s="127" t="inlineStr">
        <is>
          <t>Электроды с основным покрытием Э60А, диаметр 4 мм</t>
        </is>
      </c>
      <c r="E104" s="126" t="inlineStr">
        <is>
          <t>т</t>
        </is>
      </c>
      <c r="F104" s="126" t="n">
        <v>0.23931</v>
      </c>
      <c r="G104" s="132" t="n">
        <v>14221</v>
      </c>
      <c r="H104" s="132">
        <f>ROUND(F104*G104,2)</f>
        <v/>
      </c>
    </row>
    <row r="105" ht="47.25" customFormat="1" customHeight="1" s="86">
      <c r="A105" s="126" t="n">
        <v>91</v>
      </c>
      <c r="B105" s="126" t="n"/>
      <c r="C105" s="30" t="inlineStr">
        <is>
          <t>11.1.03.01-0087</t>
        </is>
      </c>
      <c r="D105" s="127" t="inlineStr">
        <is>
          <t>Бруски обрезные, хвойных пород, длина 4-6,5 м, ширина 75-150 мм, толщина 150 мм и более, сорт III</t>
        </is>
      </c>
      <c r="E105" s="126" t="inlineStr">
        <is>
          <t>м3</t>
        </is>
      </c>
      <c r="F105" s="126" t="n">
        <v>1.737865</v>
      </c>
      <c r="G105" s="132" t="n">
        <v>1514.2</v>
      </c>
      <c r="H105" s="132">
        <f>ROUND(F105*G105,2)</f>
        <v/>
      </c>
    </row>
    <row r="106" ht="47.25" customFormat="1" customHeight="1" s="86">
      <c r="A106" s="126" t="n">
        <v>92</v>
      </c>
      <c r="B106" s="126" t="n"/>
      <c r="C106" s="30" t="inlineStr">
        <is>
          <t>01.5.03.05-0021</t>
        </is>
      </c>
      <c r="D106" s="127" t="inlineStr">
        <is>
          <t>Стойки круглые металлические для дорожных знаков с покраской и креплением для знака СКМ 3.35</t>
        </is>
      </c>
      <c r="E106" s="126" t="inlineStr">
        <is>
          <t>шт.</t>
        </is>
      </c>
      <c r="F106" s="126" t="n">
        <v>9.199999999999999</v>
      </c>
      <c r="G106" s="132" t="n">
        <v>285.57</v>
      </c>
      <c r="H106" s="132">
        <f>ROUND(F106*G106,2)</f>
        <v/>
      </c>
    </row>
    <row r="107" ht="31.5" customFormat="1" customHeight="1" s="86">
      <c r="A107" s="126" t="n">
        <v>93</v>
      </c>
      <c r="B107" s="126" t="n"/>
      <c r="C107" s="30" t="inlineStr">
        <is>
          <t>01.2.03.02-0001</t>
        </is>
      </c>
      <c r="D107" s="127" t="inlineStr">
        <is>
          <t>Грунтовка битумная под полимерное или резиновое покрытие</t>
        </is>
      </c>
      <c r="E107" s="126" t="inlineStr">
        <is>
          <t>т</t>
        </is>
      </c>
      <c r="F107" s="126" t="n">
        <v>0.08064</v>
      </c>
      <c r="G107" s="132" t="n">
        <v>31060</v>
      </c>
      <c r="H107" s="132">
        <f>ROUND(F107*G107,2)</f>
        <v/>
      </c>
    </row>
    <row r="108" ht="31.5" customFormat="1" customHeight="1" s="86">
      <c r="A108" s="126" t="n">
        <v>94</v>
      </c>
      <c r="B108" s="126" t="n"/>
      <c r="C108" s="30" t="inlineStr">
        <is>
          <t>01.7.12.05-0049</t>
        </is>
      </c>
      <c r="D108" s="127" t="inlineStr">
        <is>
          <t>Нетканый геотекстиль: ГЕОКОМ Д250, иглопробивной</t>
        </is>
      </c>
      <c r="E108" s="126" t="inlineStr">
        <is>
          <t>м2</t>
        </is>
      </c>
      <c r="F108" s="126" t="n">
        <v>282.44</v>
      </c>
      <c r="G108" s="132" t="n">
        <v>8.720000000000001</v>
      </c>
      <c r="H108" s="132">
        <f>ROUND(F108*G108,2)</f>
        <v/>
      </c>
    </row>
    <row r="109" ht="15.75" customFormat="1" customHeight="1" s="86">
      <c r="A109" s="126" t="n">
        <v>95</v>
      </c>
      <c r="B109" s="126" t="n"/>
      <c r="C109" s="30" t="inlineStr">
        <is>
          <t>01.7.12.05-0060</t>
        </is>
      </c>
      <c r="D109" s="127" t="inlineStr">
        <is>
          <t>Нетканый геотекстиль: Дорнит 600 г/м2</t>
        </is>
      </c>
      <c r="E109" s="126" t="inlineStr">
        <is>
          <t>м2</t>
        </is>
      </c>
      <c r="F109" s="126" t="n">
        <v>143.652</v>
      </c>
      <c r="G109" s="132" t="n">
        <v>13.53</v>
      </c>
      <c r="H109" s="132">
        <f>ROUND(F109*G109,2)</f>
        <v/>
      </c>
    </row>
    <row r="110" ht="63" customFormat="1" customHeight="1" s="86">
      <c r="A110" s="126" t="n">
        <v>96</v>
      </c>
      <c r="B110" s="126" t="n"/>
      <c r="C110" s="30" t="inlineStr">
        <is>
          <t>23.5.01.09-0016</t>
        </is>
      </c>
      <c r="D110" s="127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0" s="126" t="inlineStr">
        <is>
          <t>м</t>
        </is>
      </c>
      <c r="F110" s="126" t="n">
        <v>0.345</v>
      </c>
      <c r="G110" s="132" t="n">
        <v>5478.44</v>
      </c>
      <c r="H110" s="132">
        <f>ROUND(F110*G110,2)</f>
        <v/>
      </c>
    </row>
    <row r="111" ht="31.5" customFormat="1" customHeight="1" s="86">
      <c r="A111" s="126" t="n">
        <v>97</v>
      </c>
      <c r="B111" s="126" t="n"/>
      <c r="C111" s="30" t="inlineStr">
        <is>
          <t>02.2.05.04-0104</t>
        </is>
      </c>
      <c r="D111" s="127" t="inlineStr">
        <is>
          <t>Щебень из природного камня для строительных работ марка: 1000, фракция 20-80 (70) мм</t>
        </is>
      </c>
      <c r="E111" s="126" t="inlineStr">
        <is>
          <t>м3</t>
        </is>
      </c>
      <c r="F111" s="126" t="n">
        <v>18.837</v>
      </c>
      <c r="G111" s="132" t="n">
        <v>98.55</v>
      </c>
      <c r="H111" s="132">
        <f>ROUND(F111*G111,2)</f>
        <v/>
      </c>
    </row>
    <row r="112" ht="63" customFormat="1" customHeight="1" s="86">
      <c r="A112" s="126" t="n">
        <v>98</v>
      </c>
      <c r="B112" s="126" t="n"/>
      <c r="C112" s="30" t="inlineStr">
        <is>
          <t>23.3.03.02-0079</t>
        </is>
      </c>
      <c r="D112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2" s="126" t="inlineStr">
        <is>
          <t>м</t>
        </is>
      </c>
      <c r="F112" s="126" t="n">
        <v>13.6505</v>
      </c>
      <c r="G112" s="132" t="n">
        <v>130.63</v>
      </c>
      <c r="H112" s="132">
        <f>ROUND(F112*G112,2)</f>
        <v/>
      </c>
    </row>
    <row r="113" ht="47.25" customFormat="1" customHeight="1" s="86">
      <c r="A113" s="126" t="n">
        <v>99</v>
      </c>
      <c r="B113" s="126" t="n"/>
      <c r="C113" s="30" t="inlineStr">
        <is>
          <t>05.1.08.06-0063</t>
        </is>
      </c>
      <c r="D113" s="127" t="inlineStr">
        <is>
          <t>Плиты дорожные: ПДН, ПДО /бетон В25 (М350), объем 1,68 м3, расход арматуры 112,52 кг/ (серия 3.503.1-91 выпуск 1)</t>
        </is>
      </c>
      <c r="E113" s="126" t="inlineStr">
        <is>
          <t>шт.</t>
        </is>
      </c>
      <c r="F113" s="126" t="n">
        <v>0.575</v>
      </c>
      <c r="G113" s="132" t="n">
        <v>3087.73</v>
      </c>
      <c r="H113" s="132">
        <f>ROUND(F113*G113,2)</f>
        <v/>
      </c>
    </row>
    <row r="114" ht="63" customFormat="1" customHeight="1" s="86">
      <c r="A114" s="126" t="n">
        <v>100</v>
      </c>
      <c r="B114" s="126" t="n"/>
      <c r="C114" s="30" t="inlineStr">
        <is>
          <t>08.2.02.13-0030</t>
        </is>
      </c>
      <c r="D114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4" s="126" t="inlineStr">
        <is>
          <t>10 м</t>
        </is>
      </c>
      <c r="F114" s="126" t="n">
        <v>2.37475</v>
      </c>
      <c r="G114" s="132" t="n">
        <v>721.5599999999999</v>
      </c>
      <c r="H114" s="132">
        <f>ROUND(F114*G114,2)</f>
        <v/>
      </c>
    </row>
    <row r="115" ht="31.5" customFormat="1" customHeight="1" s="86">
      <c r="A115" s="126" t="n">
        <v>101</v>
      </c>
      <c r="B115" s="126" t="n"/>
      <c r="C115" s="30" t="inlineStr">
        <is>
          <t>18.1.09.01-0015</t>
        </is>
      </c>
      <c r="D115" s="127" t="inlineStr">
        <is>
          <t>Кран шаровой газовый стальной, номинальный диаметр 300 мм</t>
        </is>
      </c>
      <c r="E115" s="126" t="inlineStr">
        <is>
          <t>шт</t>
        </is>
      </c>
      <c r="F115" s="126" t="n">
        <v>0.46</v>
      </c>
      <c r="G115" s="132" t="n">
        <v>3631.3</v>
      </c>
      <c r="H115" s="132">
        <f>ROUND(F115*G115,2)</f>
        <v/>
      </c>
    </row>
    <row r="116" ht="47.25" customFormat="1" customHeight="1" s="86">
      <c r="A116" s="126" t="n">
        <v>102</v>
      </c>
      <c r="B116" s="126" t="n"/>
      <c r="C116" s="30" t="inlineStr">
        <is>
          <t>24.3.05.06-0012</t>
        </is>
      </c>
      <c r="D116" s="127" t="inlineStr">
        <is>
          <t>Манжета предохраняющая для заделки концов кожуха трубопроводов, номинальным наружным диаметром 1200 мм</t>
        </is>
      </c>
      <c r="E116" s="126" t="inlineStr">
        <is>
          <t>шт</t>
        </is>
      </c>
      <c r="F116" s="126" t="n">
        <v>1.15</v>
      </c>
      <c r="G116" s="132" t="n">
        <v>1399.07</v>
      </c>
      <c r="H116" s="132">
        <f>ROUND(F116*G116,2)</f>
        <v/>
      </c>
    </row>
    <row r="117" ht="63" customFormat="1" customHeight="1" s="86">
      <c r="A117" s="126" t="n">
        <v>103</v>
      </c>
      <c r="B117" s="126" t="n"/>
      <c r="C117" s="30" t="inlineStr">
        <is>
          <t>01.5.03.03-0050</t>
        </is>
      </c>
      <c r="D117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7" s="126" t="inlineStr">
        <is>
          <t>шт.</t>
        </is>
      </c>
      <c r="F117" s="126" t="n">
        <v>8.050000000000001</v>
      </c>
      <c r="G117" s="132" t="n">
        <v>171.86</v>
      </c>
      <c r="H117" s="132">
        <f>ROUND(F117*G117,2)</f>
        <v/>
      </c>
    </row>
    <row r="118" ht="31.5" customFormat="1" customHeight="1" s="86">
      <c r="A118" s="126" t="n">
        <v>104</v>
      </c>
      <c r="B118" s="126" t="n"/>
      <c r="C118" s="30" t="inlineStr">
        <is>
          <t>12.2.03.11-0041</t>
        </is>
      </c>
      <c r="D118" s="127" t="inlineStr">
        <is>
          <t>Холсты стекловолокнистые термовлагоустойчивые</t>
        </is>
      </c>
      <c r="E118" s="126" t="inlineStr">
        <is>
          <t>10 м2</t>
        </is>
      </c>
      <c r="F118" s="126" t="n">
        <v>120.448</v>
      </c>
      <c r="G118" s="132" t="n">
        <v>10.71</v>
      </c>
      <c r="H118" s="132">
        <f>ROUND(F118*G118,2)</f>
        <v/>
      </c>
    </row>
    <row r="119" ht="15.75" customFormat="1" customHeight="1" s="86">
      <c r="A119" s="126" t="n">
        <v>105</v>
      </c>
      <c r="B119" s="126" t="n"/>
      <c r="C119" s="30" t="inlineStr">
        <is>
          <t>01.7.02.02-0021</t>
        </is>
      </c>
      <c r="D119" s="127" t="inlineStr">
        <is>
          <t>Бумага оберточная листовая</t>
        </is>
      </c>
      <c r="E119" s="126" t="inlineStr">
        <is>
          <t>1000 м2</t>
        </is>
      </c>
      <c r="F119" s="126" t="n">
        <v>0.9984</v>
      </c>
      <c r="G119" s="132" t="n">
        <v>1252</v>
      </c>
      <c r="H119" s="132">
        <f>ROUND(F119*G119,2)</f>
        <v/>
      </c>
    </row>
    <row r="120" ht="31.5" customFormat="1" customHeight="1" s="86">
      <c r="A120" s="126" t="n">
        <v>106</v>
      </c>
      <c r="B120" s="126" t="n"/>
      <c r="C120" s="30" t="inlineStr">
        <is>
          <t>01.7.11.07-0183</t>
        </is>
      </c>
      <c r="D120" s="127" t="inlineStr">
        <is>
          <t>Электроды с основным покрытием Э50А, диаметр 3 мм</t>
        </is>
      </c>
      <c r="E120" s="126" t="inlineStr">
        <is>
          <t>т</t>
        </is>
      </c>
      <c r="F120" s="126" t="n">
        <v>0.09703680000000001</v>
      </c>
      <c r="G120" s="132" t="n">
        <v>12545.99</v>
      </c>
      <c r="H120" s="132">
        <f>ROUND(F120*G120,2)</f>
        <v/>
      </c>
    </row>
    <row r="121" ht="31.5" customFormat="1" customHeight="1" s="86">
      <c r="A121" s="126" t="n">
        <v>107</v>
      </c>
      <c r="B121" s="126" t="n"/>
      <c r="C121" s="30" t="inlineStr">
        <is>
          <t>18.1.09.01-0016</t>
        </is>
      </c>
      <c r="D121" s="127" t="inlineStr">
        <is>
          <t>Кран шаровой газовый стальной, номинальный диаметр 400 мм</t>
        </is>
      </c>
      <c r="E121" s="126" t="inlineStr">
        <is>
          <t>шт</t>
        </is>
      </c>
      <c r="F121" s="126" t="n">
        <v>0.23</v>
      </c>
      <c r="G121" s="132" t="n">
        <v>5060</v>
      </c>
      <c r="H121" s="132">
        <f>ROUND(F121*G121,2)</f>
        <v/>
      </c>
    </row>
    <row r="122" ht="15.75" customFormat="1" customHeight="1" s="86">
      <c r="A122" s="126" t="n">
        <v>108</v>
      </c>
      <c r="B122" s="126" t="n"/>
      <c r="C122" s="30" t="inlineStr">
        <is>
          <t>01.3.02.09-0022</t>
        </is>
      </c>
      <c r="D122" s="127" t="inlineStr">
        <is>
          <t>Пропан-бутан смесь техническая</t>
        </is>
      </c>
      <c r="E122" s="126" t="inlineStr">
        <is>
          <t>кг</t>
        </is>
      </c>
      <c r="F122" s="126" t="n">
        <v>185.584125</v>
      </c>
      <c r="G122" s="132" t="n">
        <v>6.09</v>
      </c>
      <c r="H122" s="132">
        <f>ROUND(F122*G122,2)</f>
        <v/>
      </c>
    </row>
    <row r="123" ht="31.5" customFormat="1" customHeight="1" s="86">
      <c r="A123" s="126" t="n">
        <v>109</v>
      </c>
      <c r="B123" s="126" t="n"/>
      <c r="C123" s="30" t="inlineStr">
        <is>
          <t>01.7.11.07-0184</t>
        </is>
      </c>
      <c r="D123" s="127" t="inlineStr">
        <is>
          <t>Электроды с основным покрытием Э50А, диаметр 4 мм</t>
        </is>
      </c>
      <c r="E123" s="126" t="inlineStr">
        <is>
          <t>т</t>
        </is>
      </c>
      <c r="F123" s="126" t="n">
        <v>0.0971578</v>
      </c>
      <c r="G123" s="132" t="n">
        <v>11524</v>
      </c>
      <c r="H123" s="132">
        <f>ROUND(F123*G123,2)</f>
        <v/>
      </c>
    </row>
    <row r="124" ht="15.75" customFormat="1" customHeight="1" s="86">
      <c r="A124" s="126" t="n">
        <v>110</v>
      </c>
      <c r="B124" s="126" t="n"/>
      <c r="C124" s="30" t="inlineStr">
        <is>
          <t>14.5.09.11-0102</t>
        </is>
      </c>
      <c r="D124" s="127" t="inlineStr">
        <is>
          <t>Уайт-спирит</t>
        </is>
      </c>
      <c r="E124" s="126" t="inlineStr">
        <is>
          <t>кг</t>
        </is>
      </c>
      <c r="F124" s="126" t="n">
        <v>144.28475</v>
      </c>
      <c r="G124" s="132" t="n">
        <v>6.67</v>
      </c>
      <c r="H124" s="132">
        <f>ROUND(F124*G124,2)</f>
        <v/>
      </c>
    </row>
    <row r="125" ht="47.25" customFormat="1" customHeight="1" s="86">
      <c r="A125" s="126" t="n">
        <v>111</v>
      </c>
      <c r="B125" s="126" t="n"/>
      <c r="C125" s="30" t="inlineStr">
        <is>
          <t>01.2.03.02-0012</t>
        </is>
      </c>
      <c r="D125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5" s="126" t="inlineStr">
        <is>
          <t>т</t>
        </is>
      </c>
      <c r="F125" s="126" t="n">
        <v>0.028635</v>
      </c>
      <c r="G125" s="132" t="n">
        <v>33439.02</v>
      </c>
      <c r="H125" s="132">
        <f>ROUND(F125*G125,2)</f>
        <v/>
      </c>
    </row>
    <row r="126" ht="15.75" customFormat="1" customHeight="1" s="86">
      <c r="A126" s="126" t="n">
        <v>112</v>
      </c>
      <c r="B126" s="126" t="n"/>
      <c r="C126" s="30" t="inlineStr">
        <is>
          <t>01.7.03.01-0001</t>
        </is>
      </c>
      <c r="D126" s="127" t="inlineStr">
        <is>
          <t>Вода</t>
        </is>
      </c>
      <c r="E126" s="126" t="inlineStr">
        <is>
          <t>м3</t>
        </is>
      </c>
      <c r="F126" s="126" t="n">
        <v>328.9326</v>
      </c>
      <c r="G126" s="132" t="n">
        <v>2.44</v>
      </c>
      <c r="H126" s="132">
        <f>ROUND(F126*G126,2)</f>
        <v/>
      </c>
    </row>
    <row r="127" ht="31.5" customFormat="1" customHeight="1" s="86">
      <c r="A127" s="126" t="n">
        <v>113</v>
      </c>
      <c r="B127" s="126" t="n"/>
      <c r="C127" s="30" t="inlineStr">
        <is>
          <t>Прайс из СД ОП</t>
        </is>
      </c>
      <c r="D127" s="127" t="inlineStr">
        <is>
          <t>Манжета термоусаж. ТЕРМА СТМП -1420 мм</t>
        </is>
      </c>
      <c r="E127" s="126" t="inlineStr">
        <is>
          <t>шт.</t>
        </is>
      </c>
      <c r="F127" s="126" t="n">
        <v>2.875</v>
      </c>
      <c r="G127" s="132" t="n">
        <v>242.2</v>
      </c>
      <c r="H127" s="132">
        <f>ROUND(F127*G127,2)</f>
        <v/>
      </c>
    </row>
    <row r="128" ht="63" customFormat="1" customHeight="1" s="86">
      <c r="A128" s="126" t="n">
        <v>114</v>
      </c>
      <c r="B128" s="126" t="n"/>
      <c r="C128" s="30" t="inlineStr">
        <is>
          <t>08.2.02.03-0038</t>
        </is>
      </c>
      <c r="D128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8" s="126" t="inlineStr">
        <is>
          <t>10 м</t>
        </is>
      </c>
      <c r="F128" s="126" t="n">
        <v>0.8364</v>
      </c>
      <c r="G128" s="132" t="n">
        <v>828.36</v>
      </c>
      <c r="H128" s="132">
        <f>ROUND(F128*G128,2)</f>
        <v/>
      </c>
    </row>
    <row r="129" ht="15.75" customFormat="1" customHeight="1" s="86">
      <c r="A129" s="126" t="n">
        <v>115</v>
      </c>
      <c r="B129" s="126" t="n"/>
      <c r="C129" s="30" t="inlineStr">
        <is>
          <t>23.8.03.01-0002</t>
        </is>
      </c>
      <c r="D129" s="127" t="inlineStr">
        <is>
          <t>Заглушки инвентарные металлические</t>
        </is>
      </c>
      <c r="E129" s="126" t="inlineStr">
        <is>
          <t>т</t>
        </is>
      </c>
      <c r="F129" s="126" t="n">
        <v>0.06265999999999999</v>
      </c>
      <c r="G129" s="132" t="n">
        <v>9200</v>
      </c>
      <c r="H129" s="132">
        <f>ROUND(F129*G129,2)</f>
        <v/>
      </c>
    </row>
    <row r="130" ht="63" customFormat="1" customHeight="1" s="86">
      <c r="A130" s="126" t="n">
        <v>116</v>
      </c>
      <c r="B130" s="126" t="n"/>
      <c r="C130" s="30" t="inlineStr">
        <is>
          <t>23.8.04.12-0139</t>
        </is>
      </c>
      <c r="D130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6" t="inlineStr">
        <is>
          <t>шт</t>
        </is>
      </c>
      <c r="F130" s="126" t="n">
        <v>0.4025</v>
      </c>
      <c r="G130" s="132" t="n">
        <v>1276.8</v>
      </c>
      <c r="H130" s="132">
        <f>ROUND(F130*G130,2)</f>
        <v/>
      </c>
    </row>
    <row r="131" ht="31.5" customFormat="1" customHeight="1" s="86">
      <c r="A131" s="126" t="n">
        <v>117</v>
      </c>
      <c r="B131" s="126" t="n"/>
      <c r="C131" s="30" t="inlineStr">
        <is>
          <t>23.5.02.02-0012</t>
        </is>
      </c>
      <c r="D131" s="127" t="inlineStr">
        <is>
          <t>Трубы стальные электросварные прямошовные диаметром 100-150 мм</t>
        </is>
      </c>
      <c r="E131" s="126" t="inlineStr">
        <is>
          <t>т</t>
        </is>
      </c>
      <c r="F131" s="126" t="n">
        <v>0.051</v>
      </c>
      <c r="G131" s="132" t="n">
        <v>8920.1</v>
      </c>
      <c r="H131" s="132">
        <f>ROUND(F131*G131,2)</f>
        <v/>
      </c>
    </row>
    <row r="132" ht="31.5" customFormat="1" customHeight="1" s="86">
      <c r="A132" s="126" t="n">
        <v>118</v>
      </c>
      <c r="B132" s="126" t="n"/>
      <c r="C132" s="30" t="inlineStr">
        <is>
          <t>23.1.02.03-0012</t>
        </is>
      </c>
      <c r="D132" s="127" t="inlineStr">
        <is>
          <t>Кольца центрирующие для труб, диаметр 1200 мм</t>
        </is>
      </c>
      <c r="E132" s="126" t="inlineStr">
        <is>
          <t>шт</t>
        </is>
      </c>
      <c r="F132" s="126" t="n">
        <v>5.93975</v>
      </c>
      <c r="G132" s="132" t="n">
        <v>75.14</v>
      </c>
      <c r="H132" s="132">
        <f>ROUND(F132*G132,2)</f>
        <v/>
      </c>
    </row>
    <row r="133" ht="15.75" customFormat="1" customHeight="1" s="86">
      <c r="A133" s="126" t="n">
        <v>119</v>
      </c>
      <c r="B133" s="126" t="n"/>
      <c r="C133" s="30" t="inlineStr">
        <is>
          <t>01.3.02.08-0001</t>
        </is>
      </c>
      <c r="D133" s="127" t="inlineStr">
        <is>
          <t>Кислород газообразный технический</t>
        </is>
      </c>
      <c r="E133" s="126" t="inlineStr">
        <is>
          <t>м3</t>
        </is>
      </c>
      <c r="F133" s="126" t="n">
        <v>71.57025</v>
      </c>
      <c r="G133" s="132" t="n">
        <v>6.22</v>
      </c>
      <c r="H133" s="132">
        <f>ROUND(F133*G133,2)</f>
        <v/>
      </c>
    </row>
    <row r="134" ht="15.75" customFormat="1" customHeight="1" s="86">
      <c r="A134" s="126" t="n">
        <v>120</v>
      </c>
      <c r="B134" s="126" t="n"/>
      <c r="C134" s="30" t="inlineStr">
        <is>
          <t>01.5.03.06-0012</t>
        </is>
      </c>
      <c r="D134" s="127" t="inlineStr">
        <is>
          <t>Столбики сигнальные дорожные пластиковые</t>
        </is>
      </c>
      <c r="E134" s="126" t="inlineStr">
        <is>
          <t>шт</t>
        </is>
      </c>
      <c r="F134" s="126" t="n">
        <v>9.199999999999999</v>
      </c>
      <c r="G134" s="132" t="n">
        <v>43.06</v>
      </c>
      <c r="H134" s="132">
        <f>ROUND(F134*G134,2)</f>
        <v/>
      </c>
    </row>
    <row r="135" ht="31.5" customFormat="1" customHeight="1" s="86">
      <c r="A135" s="126" t="n">
        <v>121</v>
      </c>
      <c r="B135" s="126" t="n"/>
      <c r="C135" s="30" t="inlineStr">
        <is>
          <t>04.1.02.03-0006</t>
        </is>
      </c>
      <c r="D135" s="127" t="inlineStr">
        <is>
          <t>Бетон тяжелый для дорожных и аэродромных покрытий и оснований, класс В15 (М200)</t>
        </is>
      </c>
      <c r="E135" s="126" t="inlineStr">
        <is>
          <t>м3</t>
        </is>
      </c>
      <c r="F135" s="126" t="n">
        <v>0.575</v>
      </c>
      <c r="G135" s="132" t="n">
        <v>632.46</v>
      </c>
      <c r="H135" s="132">
        <f>ROUND(F135*G135,2)</f>
        <v/>
      </c>
    </row>
    <row r="136" ht="15.75" customFormat="1" customHeight="1" s="86">
      <c r="A136" s="126" t="n">
        <v>122</v>
      </c>
      <c r="B136" s="126" t="n"/>
      <c r="C136" s="30" t="inlineStr">
        <is>
          <t>02.2.04.03-0003</t>
        </is>
      </c>
      <c r="D136" s="127" t="inlineStr">
        <is>
          <t>Смесь песчано-гравийная природная</t>
        </is>
      </c>
      <c r="E136" s="126" t="inlineStr">
        <is>
          <t>м3</t>
        </is>
      </c>
      <c r="F136" s="126" t="n">
        <v>5.693</v>
      </c>
      <c r="G136" s="132" t="n">
        <v>60</v>
      </c>
      <c r="H136" s="132">
        <f>ROUND(F136*G136,2)</f>
        <v/>
      </c>
    </row>
    <row r="137" ht="31.5" customFormat="1" customHeight="1" s="86">
      <c r="A137" s="126" t="n">
        <v>123</v>
      </c>
      <c r="B137" s="126" t="n"/>
      <c r="C137" s="30" t="inlineStr">
        <is>
          <t>05.1.08.06-0071</t>
        </is>
      </c>
      <c r="D137" s="127" t="inlineStr">
        <is>
          <t>Плиты железобетонные для покрытий автомобильных дорог</t>
        </is>
      </c>
      <c r="E137" s="126" t="inlineStr">
        <is>
          <t>м3</t>
        </is>
      </c>
      <c r="F137" s="126" t="n">
        <v>0.319</v>
      </c>
      <c r="G137" s="132" t="n">
        <v>964</v>
      </c>
      <c r="H137" s="132">
        <f>ROUND(F137*G137,2)</f>
        <v/>
      </c>
    </row>
    <row r="138" ht="63" customFormat="1" customHeight="1" s="86">
      <c r="A138" s="126" t="n">
        <v>124</v>
      </c>
      <c r="B138" s="126" t="n"/>
      <c r="C138" s="30" t="inlineStr">
        <is>
          <t>23.8.04.06-0107</t>
        </is>
      </c>
      <c r="D138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8" s="126" t="inlineStr">
        <is>
          <t>шт</t>
        </is>
      </c>
      <c r="F138" s="126" t="n">
        <v>0.5175</v>
      </c>
      <c r="G138" s="132" t="n">
        <v>544</v>
      </c>
      <c r="H138" s="132">
        <f>ROUND(F138*G138,2)</f>
        <v/>
      </c>
    </row>
    <row r="139" ht="47.25" customFormat="1" customHeight="1" s="86">
      <c r="A139" s="126" t="n">
        <v>125</v>
      </c>
      <c r="B139" s="126" t="n"/>
      <c r="C139" s="30" t="inlineStr">
        <is>
          <t>18.1.02.02-0014</t>
        </is>
      </c>
      <c r="D139" s="127" t="inlineStr">
        <is>
          <t>Задвижки клиновые с невыдвижным шпинделем раструбные ВКЗ, давлением 1 МПа (10 кгс/см2) диаметром 150 мм</t>
        </is>
      </c>
      <c r="E139" s="126" t="inlineStr">
        <is>
          <t>шт.</t>
        </is>
      </c>
      <c r="F139" s="126" t="n">
        <v>0.575</v>
      </c>
      <c r="G139" s="132" t="n">
        <v>432.89</v>
      </c>
      <c r="H139" s="132">
        <f>ROUND(F139*G139,2)</f>
        <v/>
      </c>
    </row>
    <row r="140" ht="31.5" customFormat="1" customHeight="1" s="86">
      <c r="A140" s="126" t="n">
        <v>126</v>
      </c>
      <c r="B140" s="126" t="n"/>
      <c r="C140" s="30" t="inlineStr">
        <is>
          <t>Прайс из СД ОП</t>
        </is>
      </c>
      <c r="D140" s="127" t="inlineStr">
        <is>
          <t>Манжета термоусаж. ТЕРМА СТМП -1220 мм</t>
        </is>
      </c>
      <c r="E140" s="126" t="inlineStr">
        <is>
          <t>шт.</t>
        </is>
      </c>
      <c r="F140" s="126" t="n">
        <v>1.15</v>
      </c>
      <c r="G140" s="132" t="n">
        <v>209</v>
      </c>
      <c r="H140" s="132">
        <f>ROUND(F140*G140,2)</f>
        <v/>
      </c>
    </row>
    <row r="141" ht="63" customFormat="1" customHeight="1" s="86">
      <c r="A141" s="126" t="n">
        <v>127</v>
      </c>
      <c r="B141" s="126" t="n"/>
      <c r="C141" s="30" t="inlineStr">
        <is>
          <t>23.3.03.02-0075</t>
        </is>
      </c>
      <c r="D141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6" t="inlineStr">
        <is>
          <t>м</t>
        </is>
      </c>
      <c r="F141" s="126" t="n">
        <v>2.90375</v>
      </c>
      <c r="G141" s="132" t="n">
        <v>81.61</v>
      </c>
      <c r="H141" s="132">
        <f>ROUND(F141*G141,2)</f>
        <v/>
      </c>
    </row>
    <row r="142" ht="47.25" customFormat="1" customHeight="1" s="86">
      <c r="A142" s="126" t="n">
        <v>128</v>
      </c>
      <c r="B142" s="126" t="n"/>
      <c r="C142" s="30" t="inlineStr">
        <is>
          <t>01.5.03.03-0063</t>
        </is>
      </c>
      <c r="D142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2" s="126" t="inlineStr">
        <is>
          <t>шт.</t>
        </is>
      </c>
      <c r="F142" s="126" t="n">
        <v>1.15</v>
      </c>
      <c r="G142" s="132" t="n">
        <v>155.5</v>
      </c>
      <c r="H142" s="132">
        <f>ROUND(F142*G142,2)</f>
        <v/>
      </c>
    </row>
    <row r="143" ht="31.5" customFormat="1" customHeight="1" s="86">
      <c r="A143" s="126" t="n">
        <v>129</v>
      </c>
      <c r="B143" s="126" t="n"/>
      <c r="C143" s="30" t="inlineStr">
        <is>
          <t>01.7.11.07-0181</t>
        </is>
      </c>
      <c r="D143" s="127" t="inlineStr">
        <is>
          <t>Электроды с основным покрытием Э42А, диаметр 2,5 мм</t>
        </is>
      </c>
      <c r="E143" s="126" t="inlineStr">
        <is>
          <t>т</t>
        </is>
      </c>
      <c r="F143" s="126" t="n">
        <v>0.012075</v>
      </c>
      <c r="G143" s="132" t="n">
        <v>14074</v>
      </c>
      <c r="H143" s="132">
        <f>ROUND(F143*G143,2)</f>
        <v/>
      </c>
    </row>
    <row r="144" ht="15.75" customFormat="1" customHeight="1" s="86">
      <c r="A144" s="126" t="n">
        <v>130</v>
      </c>
      <c r="B144" s="126" t="n"/>
      <c r="C144" s="30" t="inlineStr">
        <is>
          <t>14.4.01.09-0604</t>
        </is>
      </c>
      <c r="D144" s="127" t="inlineStr">
        <is>
          <t>Праймер эпоксидный</t>
        </is>
      </c>
      <c r="E144" s="126" t="inlineStr">
        <is>
          <t>кг</t>
        </is>
      </c>
      <c r="F144" s="126" t="n">
        <v>4.04225</v>
      </c>
      <c r="G144" s="132" t="n">
        <v>40.33</v>
      </c>
      <c r="H144" s="132">
        <f>ROUND(F144*G144,2)</f>
        <v/>
      </c>
    </row>
    <row r="145" ht="15.75" customFormat="1" customHeight="1" s="86">
      <c r="A145" s="126" t="n">
        <v>131</v>
      </c>
      <c r="B145" s="126" t="n"/>
      <c r="C145" s="30" t="inlineStr">
        <is>
          <t>01.7.11.07-0032</t>
        </is>
      </c>
      <c r="D145" s="127" t="inlineStr">
        <is>
          <t>Электроды сварочные Э42, диаметр 4 мм</t>
        </is>
      </c>
      <c r="E145" s="126" t="inlineStr">
        <is>
          <t>т</t>
        </is>
      </c>
      <c r="F145" s="126" t="n">
        <v>0.014264</v>
      </c>
      <c r="G145" s="132" t="n">
        <v>10315.01</v>
      </c>
      <c r="H145" s="132">
        <f>ROUND(F145*G145,2)</f>
        <v/>
      </c>
    </row>
    <row r="146" ht="31.5" customFormat="1" customHeight="1" s="86">
      <c r="A146" s="126" t="n">
        <v>132</v>
      </c>
      <c r="B146" s="126" t="n"/>
      <c r="C146" s="30" t="inlineStr">
        <is>
          <t>24.2.06.05-0001</t>
        </is>
      </c>
      <c r="D146" s="127" t="inlineStr">
        <is>
          <t>Пневмозаглушка резинокордная, номинальный наружный диаметр более 900 мм</t>
        </is>
      </c>
      <c r="E146" s="126" t="inlineStr">
        <is>
          <t>шт</t>
        </is>
      </c>
      <c r="F146" s="126" t="n">
        <v>0.01</v>
      </c>
      <c r="G146" s="132" t="n">
        <v>14647</v>
      </c>
      <c r="H146" s="132">
        <f>ROUND(F146*G146,2)</f>
        <v/>
      </c>
    </row>
    <row r="147" ht="15.75" customFormat="1" customHeight="1" s="86">
      <c r="A147" s="126" t="n">
        <v>133</v>
      </c>
      <c r="B147" s="126" t="n"/>
      <c r="C147" s="30" t="inlineStr">
        <is>
          <t>01.2.03.03-0045</t>
        </is>
      </c>
      <c r="D147" s="127" t="inlineStr">
        <is>
          <t>Мастика битумно-полимерная</t>
        </is>
      </c>
      <c r="E147" s="126" t="inlineStr">
        <is>
          <t>т</t>
        </is>
      </c>
      <c r="F147" s="126" t="n">
        <v>0.0954</v>
      </c>
      <c r="G147" s="132" t="n">
        <v>1500</v>
      </c>
      <c r="H147" s="132">
        <f>ROUND(F147*G147,2)</f>
        <v/>
      </c>
    </row>
    <row r="148" ht="31.5" customFormat="1" customHeight="1" s="86">
      <c r="A148" s="126" t="n">
        <v>134</v>
      </c>
      <c r="B148" s="126" t="n"/>
      <c r="C148" s="30" t="inlineStr">
        <is>
          <t>08.4.03.04-0001</t>
        </is>
      </c>
      <c r="D148" s="127" t="inlineStr">
        <is>
          <t>Горячекатаная арматурная сталь класса: А-I, А-II, А-III</t>
        </is>
      </c>
      <c r="E148" s="126" t="inlineStr">
        <is>
          <t>т</t>
        </is>
      </c>
      <c r="F148" s="126" t="n">
        <v>0.017</v>
      </c>
      <c r="G148" s="132" t="n">
        <v>5650</v>
      </c>
      <c r="H148" s="132">
        <f>ROUND(F148*G148,2)</f>
        <v/>
      </c>
    </row>
    <row r="149" ht="15.75" customFormat="1" customHeight="1" s="86">
      <c r="A149" s="126" t="n">
        <v>135</v>
      </c>
      <c r="B149" s="126" t="n"/>
      <c r="C149" s="30" t="inlineStr">
        <is>
          <t>01.7.15.02-0083</t>
        </is>
      </c>
      <c r="D149" s="127" t="inlineStr">
        <is>
          <t>Болты с шестигранной головкой, диаметр 10 мм</t>
        </is>
      </c>
      <c r="E149" s="126" t="inlineStr">
        <is>
          <t>т</t>
        </is>
      </c>
      <c r="F149" s="126" t="n">
        <v>0.004416</v>
      </c>
      <c r="G149" s="132" t="n">
        <v>19400</v>
      </c>
      <c r="H149" s="132">
        <f>ROUND(F149*G149,2)</f>
        <v/>
      </c>
    </row>
    <row r="150" ht="31.5" customFormat="1" customHeight="1" s="86">
      <c r="A150" s="126" t="n">
        <v>136</v>
      </c>
      <c r="B150" s="126" t="n"/>
      <c r="C150" s="30" t="inlineStr">
        <is>
          <t>04.3.01.09-0023</t>
        </is>
      </c>
      <c r="D150" s="127" t="inlineStr">
        <is>
          <t>Раствор отделочный тяжелый цементный, состав 1:3</t>
        </is>
      </c>
      <c r="E150" s="126" t="inlineStr">
        <is>
          <t>м3</t>
        </is>
      </c>
      <c r="F150" s="126" t="n">
        <v>0.15264</v>
      </c>
      <c r="G150" s="132" t="n">
        <v>497</v>
      </c>
      <c r="H150" s="132">
        <f>ROUND(F150*G150,2)</f>
        <v/>
      </c>
    </row>
    <row r="151" ht="31.5" customFormat="1" customHeight="1" s="86">
      <c r="A151" s="126" t="n">
        <v>137</v>
      </c>
      <c r="B151" s="126" t="n"/>
      <c r="C151" s="30" t="inlineStr">
        <is>
          <t>04.1.02.05-0010</t>
        </is>
      </c>
      <c r="D151" s="127" t="inlineStr">
        <is>
          <t>Смеси бетонные тяжелого бетона (БСТ), класс В27,5 (М350)</t>
        </is>
      </c>
      <c r="E151" s="126" t="inlineStr">
        <is>
          <t>м3</t>
        </is>
      </c>
      <c r="F151" s="126" t="n">
        <v>0.08903999999999999</v>
      </c>
      <c r="G151" s="132" t="n">
        <v>730</v>
      </c>
      <c r="H151" s="132">
        <f>ROUND(F151*G151,2)</f>
        <v/>
      </c>
    </row>
    <row r="152" ht="15.75" customFormat="1" customHeight="1" s="86">
      <c r="A152" s="126" t="n">
        <v>138</v>
      </c>
      <c r="B152" s="126" t="n"/>
      <c r="C152" s="30" t="inlineStr">
        <is>
          <t>23.8.03.01-0002</t>
        </is>
      </c>
      <c r="D152" s="127" t="inlineStr">
        <is>
          <t>Заглушки инвентарные металлические</t>
        </is>
      </c>
      <c r="E152" s="126" t="inlineStr">
        <is>
          <t>т</t>
        </is>
      </c>
      <c r="F152" s="126" t="n">
        <v>0.007</v>
      </c>
      <c r="G152" s="132" t="n">
        <v>9200</v>
      </c>
      <c r="H152" s="132">
        <f>ROUND(F152*G152,2)</f>
        <v/>
      </c>
    </row>
    <row r="153" ht="31.5" customFormat="1" customHeight="1" s="86">
      <c r="A153" s="126" t="n">
        <v>139</v>
      </c>
      <c r="B153" s="126" t="n"/>
      <c r="C153" s="30" t="inlineStr">
        <is>
          <t>01.7.11.04-0072</t>
        </is>
      </c>
      <c r="D153" s="127" t="inlineStr">
        <is>
          <t>Проволока сварочная легированная, диаметр 4 мм</t>
        </is>
      </c>
      <c r="E153" s="126" t="inlineStr">
        <is>
          <t>т</t>
        </is>
      </c>
      <c r="F153" s="126" t="n">
        <v>0.00464</v>
      </c>
      <c r="G153" s="132" t="n">
        <v>13560</v>
      </c>
      <c r="H153" s="132">
        <f>ROUND(F153*G153,2)</f>
        <v/>
      </c>
    </row>
    <row r="154" ht="31.5" customFormat="1" customHeight="1" s="86">
      <c r="A154" s="126" t="n">
        <v>140</v>
      </c>
      <c r="B154" s="126" t="n"/>
      <c r="C154" s="30" t="inlineStr">
        <is>
          <t>01.7.11.07-0182</t>
        </is>
      </c>
      <c r="D154" s="127" t="inlineStr">
        <is>
          <t>Электроды с основным покрытием Э42А, диаметр 3 мм</t>
        </is>
      </c>
      <c r="E154" s="126" t="inlineStr">
        <is>
          <t>т</t>
        </is>
      </c>
      <c r="F154" s="126" t="n">
        <v>0.005175</v>
      </c>
      <c r="G154" s="132" t="n">
        <v>12143.01</v>
      </c>
      <c r="H154" s="132">
        <f>ROUND(F154*G154,2)</f>
        <v/>
      </c>
    </row>
    <row r="155" ht="15.75" customFormat="1" customHeight="1" s="86">
      <c r="A155" s="126" t="n">
        <v>141</v>
      </c>
      <c r="B155" s="126" t="n"/>
      <c r="C155" s="30" t="inlineStr">
        <is>
          <t>14.4.01.08-0001</t>
        </is>
      </c>
      <c r="D155" s="127" t="inlineStr">
        <is>
          <t>Грунтовка В-КФ-093</t>
        </is>
      </c>
      <c r="E155" s="126" t="inlineStr">
        <is>
          <t>т</t>
        </is>
      </c>
      <c r="F155" s="126" t="n">
        <v>0.0017802</v>
      </c>
      <c r="G155" s="132" t="n">
        <v>35003</v>
      </c>
      <c r="H155" s="132">
        <f>ROUND(F155*G155,2)</f>
        <v/>
      </c>
    </row>
    <row r="156" ht="15.75" customFormat="1" customHeight="1" s="86">
      <c r="A156" s="126" t="n">
        <v>142</v>
      </c>
      <c r="B156" s="126" t="n"/>
      <c r="C156" s="30" t="inlineStr">
        <is>
          <t>18.4.01.08-0041</t>
        </is>
      </c>
      <c r="D156" s="127" t="inlineStr">
        <is>
          <t>Свеча вытяжная</t>
        </is>
      </c>
      <c r="E156" s="126" t="inlineStr">
        <is>
          <t>шт.</t>
        </is>
      </c>
      <c r="F156" s="126" t="n">
        <v>1.311</v>
      </c>
      <c r="G156" s="132" t="n">
        <v>30</v>
      </c>
      <c r="H156" s="132">
        <f>ROUND(F156*G156,2)</f>
        <v/>
      </c>
    </row>
    <row r="157" ht="63" customFormat="1" customHeight="1" s="86">
      <c r="A157" s="126" t="n">
        <v>143</v>
      </c>
      <c r="B157" s="126" t="n"/>
      <c r="C157" s="30" t="inlineStr">
        <is>
          <t>23.8.04.06-0074</t>
        </is>
      </c>
      <c r="D157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6" t="inlineStr">
        <is>
          <t>шт</t>
        </is>
      </c>
      <c r="F157" s="126" t="n">
        <v>0.46</v>
      </c>
      <c r="G157" s="132" t="n">
        <v>77.51000000000001</v>
      </c>
      <c r="H157" s="132">
        <f>ROUND(F157*G157,2)</f>
        <v/>
      </c>
    </row>
    <row r="158" ht="15.75" customFormat="1" customHeight="1" s="86">
      <c r="A158" s="126" t="n">
        <v>144</v>
      </c>
      <c r="B158" s="126" t="n"/>
      <c r="C158" s="30" t="inlineStr">
        <is>
          <t>01.7.11.06-0002</t>
        </is>
      </c>
      <c r="D158" s="127" t="inlineStr">
        <is>
          <t>Флюс АН-47</t>
        </is>
      </c>
      <c r="E158" s="126" t="inlineStr">
        <is>
          <t>кг</t>
        </is>
      </c>
      <c r="F158" s="126" t="n">
        <v>5.8</v>
      </c>
      <c r="G158" s="132" t="n">
        <v>6</v>
      </c>
      <c r="H158" s="132">
        <f>ROUND(F158*G158,2)</f>
        <v/>
      </c>
    </row>
    <row r="159" ht="31.5" customFormat="1" customHeight="1" s="86">
      <c r="A159" s="126" t="n">
        <v>145</v>
      </c>
      <c r="B159" s="126" t="n"/>
      <c r="C159" s="30" t="inlineStr">
        <is>
          <t>11.1.03.01-0079</t>
        </is>
      </c>
      <c r="D159" s="127" t="inlineStr">
        <is>
          <t>Бруски обрезные, хвойных пород, длина 4-6,5 м, ширина 75-150 мм, толщина 40-75 мм, сорт III</t>
        </is>
      </c>
      <c r="E159" s="126" t="inlineStr">
        <is>
          <t>м3</t>
        </is>
      </c>
      <c r="F159" s="126" t="n">
        <v>0.0232</v>
      </c>
      <c r="G159" s="132" t="n">
        <v>1287</v>
      </c>
      <c r="H159" s="132">
        <f>ROUND(F159*G159,2)</f>
        <v/>
      </c>
    </row>
    <row r="160" ht="63" customFormat="1" customHeight="1" s="86">
      <c r="A160" s="126" t="n">
        <v>146</v>
      </c>
      <c r="B160" s="126" t="n"/>
      <c r="C160" s="30" t="inlineStr">
        <is>
          <t>23.8.04.12-0123</t>
        </is>
      </c>
      <c r="D160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0" s="126" t="inlineStr">
        <is>
          <t>шт</t>
        </is>
      </c>
      <c r="F160" s="126" t="n">
        <v>0.1725</v>
      </c>
      <c r="G160" s="132" t="n">
        <v>171.86</v>
      </c>
      <c r="H160" s="132">
        <f>ROUND(F160*G160,2)</f>
        <v/>
      </c>
    </row>
    <row r="161" ht="31.5" customFormat="1" customHeight="1" s="86">
      <c r="A161" s="126" t="n">
        <v>147</v>
      </c>
      <c r="B161" s="126" t="n"/>
      <c r="C161" s="30" t="inlineStr">
        <is>
          <t>11.1.02.04-0031</t>
        </is>
      </c>
      <c r="D161" s="127" t="inlineStr">
        <is>
          <t>Лесоматериалы круглые, хвойных пород, для строительства, диаметр 14-24 см, длина 3-6,5 м</t>
        </is>
      </c>
      <c r="E161" s="126" t="inlineStr">
        <is>
          <t>м3</t>
        </is>
      </c>
      <c r="F161" s="126" t="n">
        <v>0.0512</v>
      </c>
      <c r="G161" s="132" t="n">
        <v>558.33</v>
      </c>
      <c r="H161" s="132">
        <f>ROUND(F161*G161,2)</f>
        <v/>
      </c>
    </row>
    <row r="162" ht="31.5" customFormat="1" customHeight="1" s="86">
      <c r="A162" s="126" t="n">
        <v>148</v>
      </c>
      <c r="B162" s="126" t="n"/>
      <c r="C162" s="30" t="inlineStr">
        <is>
          <t>08.4.03.03-0030</t>
        </is>
      </c>
      <c r="D162" s="127" t="inlineStr">
        <is>
          <t>Горячекатаная арматурная сталь периодического профиля класса А-III, диаметром 8 мм</t>
        </is>
      </c>
      <c r="E162" s="126" t="inlineStr">
        <is>
          <t>т</t>
        </is>
      </c>
      <c r="F162" s="126" t="n">
        <v>0.003</v>
      </c>
      <c r="G162" s="132" t="n">
        <v>8102.64</v>
      </c>
      <c r="H162" s="132">
        <f>ROUND(F162*G162,2)</f>
        <v/>
      </c>
    </row>
    <row r="163" ht="31.5" customFormat="1" customHeight="1" s="86">
      <c r="A163" s="126" t="n">
        <v>149</v>
      </c>
      <c r="B163" s="126" t="n"/>
      <c r="C163" s="30" t="inlineStr">
        <is>
          <t>08.4.03.03-0032</t>
        </is>
      </c>
      <c r="D163" s="127" t="inlineStr">
        <is>
          <t>Горячекатаная арматурная сталь периодического профиля класса А-III, диаметром 12 мм</t>
        </is>
      </c>
      <c r="E163" s="126" t="inlineStr">
        <is>
          <t>т</t>
        </is>
      </c>
      <c r="F163" s="126" t="n">
        <v>0.003</v>
      </c>
      <c r="G163" s="132" t="n">
        <v>7997.23</v>
      </c>
      <c r="H163" s="132">
        <f>ROUND(F163*G163,2)</f>
        <v/>
      </c>
    </row>
    <row r="164" ht="31.5" customFormat="1" customHeight="1" s="86">
      <c r="A164" s="126" t="n">
        <v>150</v>
      </c>
      <c r="B164" s="126" t="n"/>
      <c r="C164" s="30" t="inlineStr">
        <is>
          <t>24.2.06.05-0003</t>
        </is>
      </c>
      <c r="D164" s="127" t="inlineStr">
        <is>
          <t>Пневмозаглушка резинокордная диаметром до 900 мм</t>
        </is>
      </c>
      <c r="E164" s="126" t="inlineStr">
        <is>
          <t>шт.</t>
        </is>
      </c>
      <c r="F164" s="126" t="n">
        <v>0.002</v>
      </c>
      <c r="G164" s="132" t="n">
        <v>11311</v>
      </c>
      <c r="H164" s="132">
        <f>ROUND(F164*G164,2)</f>
        <v/>
      </c>
    </row>
    <row r="165" ht="31.5" customFormat="1" customHeight="1" s="86">
      <c r="A165" s="126" t="n">
        <v>151</v>
      </c>
      <c r="B165" s="126" t="n"/>
      <c r="C165" s="30" t="inlineStr">
        <is>
          <t>01.7.15.03-0015</t>
        </is>
      </c>
      <c r="D165" s="127" t="inlineStr">
        <is>
          <t>Болты с гайками и шайбами для санитарно-технических работ, диаметр 20-22 мм</t>
        </is>
      </c>
      <c r="E165" s="126" t="inlineStr">
        <is>
          <t>т</t>
        </is>
      </c>
      <c r="F165" s="126" t="n">
        <v>0.00138</v>
      </c>
      <c r="G165" s="132" t="n">
        <v>13560</v>
      </c>
      <c r="H165" s="132">
        <f>ROUND(F165*G165,2)</f>
        <v/>
      </c>
    </row>
    <row r="166" ht="63" customFormat="1" customHeight="1" s="86">
      <c r="A166" s="126" t="n">
        <v>152</v>
      </c>
      <c r="B166" s="126" t="n"/>
      <c r="C166" s="30" t="inlineStr">
        <is>
          <t>23.8.04.06-0064</t>
        </is>
      </c>
      <c r="D166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6" t="inlineStr">
        <is>
          <t>шт</t>
        </is>
      </c>
      <c r="F166" s="126" t="n">
        <v>0.575</v>
      </c>
      <c r="G166" s="132" t="n">
        <v>27.02</v>
      </c>
      <c r="H166" s="132">
        <f>ROUND(F166*G166,2)</f>
        <v/>
      </c>
    </row>
    <row r="167" ht="31.5" customFormat="1" customHeight="1" s="86">
      <c r="A167" s="126" t="n">
        <v>153</v>
      </c>
      <c r="B167" s="126" t="n"/>
      <c r="C167" s="30" t="inlineStr">
        <is>
          <t>02.3.01.02-1012</t>
        </is>
      </c>
      <c r="D167" s="127" t="inlineStr">
        <is>
          <t>Песок природный II класс, средний, круглые сита</t>
        </is>
      </c>
      <c r="E167" s="126" t="inlineStr">
        <is>
          <t>м3</t>
        </is>
      </c>
      <c r="F167" s="126" t="n">
        <v>0.228275</v>
      </c>
      <c r="G167" s="132" t="n">
        <v>59.99</v>
      </c>
      <c r="H167" s="132">
        <f>ROUND(F167*G167,2)</f>
        <v/>
      </c>
    </row>
    <row r="168" ht="15.75" customFormat="1" customHeight="1" s="86">
      <c r="A168" s="126" t="n">
        <v>154</v>
      </c>
      <c r="B168" s="126" t="n"/>
      <c r="C168" s="30" t="inlineStr">
        <is>
          <t>01.7.20.08-0021</t>
        </is>
      </c>
      <c r="D168" s="127" t="inlineStr">
        <is>
          <t>Брезент</t>
        </is>
      </c>
      <c r="E168" s="126" t="inlineStr">
        <is>
          <t>м2</t>
        </is>
      </c>
      <c r="F168" s="126" t="n">
        <v>0.2304</v>
      </c>
      <c r="G168" s="132" t="n">
        <v>37.43</v>
      </c>
      <c r="H168" s="132">
        <f>ROUND(F168*G168,2)</f>
        <v/>
      </c>
    </row>
    <row r="169" ht="15.75" customFormat="1" customHeight="1" s="86">
      <c r="A169" s="126" t="n">
        <v>155</v>
      </c>
      <c r="B169" s="126" t="n"/>
      <c r="C169" s="30" t="inlineStr">
        <is>
          <t>14.4.04.08-0003</t>
        </is>
      </c>
      <c r="D169" s="127" t="inlineStr">
        <is>
          <t>Эмаль ПФ-115, серая</t>
        </is>
      </c>
      <c r="E169" s="126" t="inlineStr">
        <is>
          <t>т</t>
        </is>
      </c>
      <c r="F169" s="126" t="n">
        <v>0.000517</v>
      </c>
      <c r="G169" s="132" t="n">
        <v>14312.87</v>
      </c>
      <c r="H169" s="132">
        <f>ROUND(F169*G169,2)</f>
        <v/>
      </c>
    </row>
    <row r="170" ht="15.75" customFormat="1" customHeight="1" s="86">
      <c r="A170" s="126" t="n">
        <v>156</v>
      </c>
      <c r="B170" s="126" t="inlineStr">
        <is>
          <t>Проверил ______________________       А.В. Костянецкая</t>
        </is>
      </c>
      <c r="C170" s="30" t="inlineStr">
        <is>
          <t>01.2.03.02-0022</t>
        </is>
      </c>
      <c r="D170" s="127" t="inlineStr">
        <is>
          <t>Грунтовка полиуретановая "Праймер 1101"</t>
        </is>
      </c>
      <c r="E170" s="126" t="inlineStr">
        <is>
          <t>кг</t>
        </is>
      </c>
      <c r="F170" s="126" t="n">
        <v>0.207</v>
      </c>
      <c r="G170" s="132" t="n">
        <v>26.96</v>
      </c>
      <c r="H170" s="132">
        <f>ROUND(F170*G170,2)</f>
        <v/>
      </c>
    </row>
    <row r="171" ht="31.5" customFormat="1" customHeight="1" s="86">
      <c r="A171" s="126" t="n">
        <v>157</v>
      </c>
      <c r="B171" s="126" t="n"/>
      <c r="C171" s="30" t="inlineStr">
        <is>
          <t>01.2.01.02-0054</t>
        </is>
      </c>
      <c r="D171" s="127" t="inlineStr">
        <is>
          <t>Битумы нефтяные строительные марки БН-90/10</t>
        </is>
      </c>
      <c r="E171" s="126" t="inlineStr">
        <is>
          <t>т</t>
        </is>
      </c>
      <c r="F171" s="126" t="n">
        <v>0.003</v>
      </c>
      <c r="G171" s="132" t="n">
        <v>1383.1</v>
      </c>
      <c r="H171" s="132">
        <f>ROUND(F171*G171,2)</f>
        <v/>
      </c>
    </row>
    <row r="172" ht="31.5" customFormat="1" customHeight="1" s="86">
      <c r="A172" s="126" t="n">
        <v>158</v>
      </c>
      <c r="B172" s="126" t="n"/>
      <c r="C172" s="30" t="inlineStr">
        <is>
          <t>999-9950</t>
        </is>
      </c>
      <c r="D172" s="127" t="inlineStr">
        <is>
          <t>Вспомогательные ненормируемые ресурсы (2% от Оплаты труда рабочих)</t>
        </is>
      </c>
      <c r="E172" s="126" t="inlineStr">
        <is>
          <t>руб</t>
        </is>
      </c>
      <c r="F172" s="126" t="n">
        <v>3.496</v>
      </c>
      <c r="G172" s="132" t="n">
        <v>1</v>
      </c>
      <c r="H172" s="132">
        <f>ROUND(F172*G172,2)</f>
        <v/>
      </c>
    </row>
    <row r="173" ht="15.75" customFormat="1" customHeight="1" s="86">
      <c r="A173" s="126" t="n">
        <v>159</v>
      </c>
      <c r="B173" s="126" t="n"/>
      <c r="C173" s="30" t="inlineStr">
        <is>
          <t>01.7.20.08-0162</t>
        </is>
      </c>
      <c r="D173" s="127" t="inlineStr">
        <is>
          <t>Ткань мешочная</t>
        </is>
      </c>
      <c r="E173" s="126" t="inlineStr">
        <is>
          <t>10 м2</t>
        </is>
      </c>
      <c r="F173" s="126" t="n">
        <v>0.03584</v>
      </c>
      <c r="G173" s="132" t="n">
        <v>84.75</v>
      </c>
      <c r="H173" s="132">
        <f>ROUND(F173*G173,2)</f>
        <v/>
      </c>
    </row>
    <row r="174" ht="15.75" customFormat="1" customHeight="1" s="86">
      <c r="A174" s="126" t="n">
        <v>160</v>
      </c>
      <c r="B174" s="126" t="n"/>
      <c r="C174" s="30" t="inlineStr">
        <is>
          <t>01.7.20.08-0051</t>
        </is>
      </c>
      <c r="D174" s="127" t="inlineStr">
        <is>
          <t>Ветошь</t>
        </is>
      </c>
      <c r="E174" s="126" t="inlineStr">
        <is>
          <t>кг</t>
        </is>
      </c>
      <c r="F174" s="126" t="n">
        <v>1.51225</v>
      </c>
      <c r="G174" s="132" t="n">
        <v>1.82</v>
      </c>
      <c r="H174" s="132">
        <f>ROUND(F174*G174,2)</f>
        <v/>
      </c>
    </row>
    <row r="175" ht="31.5" customFormat="1" customHeight="1" s="86">
      <c r="A175" s="126" t="n">
        <v>161</v>
      </c>
      <c r="B175" s="126" t="n"/>
      <c r="C175" s="30" t="inlineStr">
        <is>
          <t>01.7.19.04-0031</t>
        </is>
      </c>
      <c r="D175" s="127" t="inlineStr">
        <is>
          <t>Прокладки резиновые (пластина техническая прессованная)</t>
        </is>
      </c>
      <c r="E175" s="126" t="inlineStr">
        <is>
          <t>кг</t>
        </is>
      </c>
      <c r="F175" s="126" t="n">
        <v>0.08624999999999999</v>
      </c>
      <c r="G175" s="132" t="n">
        <v>23.09</v>
      </c>
      <c r="H175" s="132">
        <f>ROUND(F175*G175,2)</f>
        <v/>
      </c>
    </row>
    <row r="176" ht="15.75" customFormat="1" customHeight="1" s="86">
      <c r="A176" s="126" t="n">
        <v>162</v>
      </c>
      <c r="B176" s="126" t="n"/>
      <c r="C176" s="30" t="inlineStr">
        <is>
          <t>14.5.09.07-0031</t>
        </is>
      </c>
      <c r="D176" s="127" t="inlineStr">
        <is>
          <t>Растворитель Р-4А</t>
        </is>
      </c>
      <c r="E176" s="126" t="inlineStr">
        <is>
          <t>т</t>
        </is>
      </c>
      <c r="F176" s="126" t="n">
        <v>0.000311</v>
      </c>
      <c r="G176" s="132" t="n">
        <v>5479.9</v>
      </c>
      <c r="H176" s="132">
        <f>ROUND(F176*G176,2)</f>
        <v/>
      </c>
    </row>
    <row r="177" ht="15.75" customFormat="1" customHeight="1" s="86">
      <c r="A177" s="126" t="n">
        <v>163</v>
      </c>
      <c r="B177" s="126" t="n"/>
      <c r="C177" s="30" t="inlineStr">
        <is>
          <t>02.2.05.04-1777</t>
        </is>
      </c>
      <c r="D177" s="127" t="inlineStr">
        <is>
          <t>Щебень М 800, фракция 20-40 мм, группа 2</t>
        </is>
      </c>
      <c r="E177" s="126" t="inlineStr">
        <is>
          <t>м3</t>
        </is>
      </c>
      <c r="F177" s="126" t="n">
        <v>0.01368</v>
      </c>
      <c r="G177" s="132" t="n">
        <v>108.4</v>
      </c>
      <c r="H177" s="132">
        <f>ROUND(F177*G177,2)</f>
        <v/>
      </c>
    </row>
    <row r="178" ht="15.75" customFormat="1" customHeight="1" s="86">
      <c r="A178" s="126" t="n">
        <v>164</v>
      </c>
      <c r="B178" s="126" t="n"/>
      <c r="C178" s="30" t="inlineStr">
        <is>
          <t>01.7.11.07-0034</t>
        </is>
      </c>
      <c r="D178" s="127" t="inlineStr">
        <is>
          <t>Электроды сварочные Э42А, диаметр 4 мм</t>
        </is>
      </c>
      <c r="E178" s="126" t="inlineStr">
        <is>
          <t>кг</t>
        </is>
      </c>
      <c r="F178" s="126" t="n">
        <v>0.1035</v>
      </c>
      <c r="G178" s="132" t="n">
        <v>10.57</v>
      </c>
      <c r="H178" s="132">
        <f>ROUND(F178*G178,2)</f>
        <v/>
      </c>
    </row>
    <row r="179" ht="15.75" customFormat="1" customHeight="1" s="86">
      <c r="A179" s="126" t="n">
        <v>165</v>
      </c>
      <c r="B179" s="126" t="n"/>
      <c r="C179" s="30" t="inlineStr">
        <is>
          <t>14.4.04.09-0019</t>
        </is>
      </c>
      <c r="D179" s="127" t="inlineStr">
        <is>
          <t>Эмаль ХВ-125, серебристая</t>
        </is>
      </c>
      <c r="E179" s="126" t="inlineStr">
        <is>
          <t>т</t>
        </is>
      </c>
      <c r="F179" s="126" t="n">
        <v>2.88e-05</v>
      </c>
      <c r="G179" s="132" t="n">
        <v>18750</v>
      </c>
      <c r="H179" s="132">
        <f>ROUND(F179*G179,2)</f>
        <v/>
      </c>
    </row>
    <row r="180" ht="15.75" customFormat="1" customHeight="1" s="86">
      <c r="A180" s="126" t="n">
        <v>166</v>
      </c>
      <c r="B180" s="126" t="n"/>
      <c r="C180" s="30" t="inlineStr">
        <is>
          <t>14.4.01.18-0002</t>
        </is>
      </c>
      <c r="D180" s="127" t="inlineStr">
        <is>
          <t>Грунтовка ФЛ-03К, коричневая</t>
        </is>
      </c>
      <c r="E180" s="126" t="inlineStr">
        <is>
          <t>т</t>
        </is>
      </c>
      <c r="F180" s="126" t="n">
        <v>1.73e-05</v>
      </c>
      <c r="G180" s="132" t="n">
        <v>29470.1</v>
      </c>
      <c r="H180" s="132">
        <f>ROUND(F180*G180,2)</f>
        <v/>
      </c>
    </row>
    <row r="181" ht="15.75" customFormat="1" customHeight="1" s="86">
      <c r="A181" s="126" t="n">
        <v>167</v>
      </c>
      <c r="B181" s="126" t="n"/>
      <c r="C181" s="30" t="inlineStr">
        <is>
          <t>08.1.02.11-0001</t>
        </is>
      </c>
      <c r="D181" s="127" t="inlineStr">
        <is>
          <t>Поковки из квадратных заготовок, масса 1,8 кг</t>
        </is>
      </c>
      <c r="E181" s="126" t="inlineStr">
        <is>
          <t>т</t>
        </is>
      </c>
      <c r="F181" s="126" t="n">
        <v>3.67e-05</v>
      </c>
      <c r="G181" s="132" t="n">
        <v>5989</v>
      </c>
      <c r="H181" s="132">
        <f>ROUND(F181*G181,2)</f>
        <v/>
      </c>
    </row>
    <row r="182" ht="15.75" customFormat="1" customHeight="1" s="86"/>
    <row r="183" ht="15.75" customFormat="1" customHeight="1" s="86"/>
    <row r="184" ht="15.75" customFormat="1" customHeight="1" s="86"/>
    <row r="185" ht="15.75" customFormat="1" customHeight="1" s="86"/>
    <row r="186" ht="15.75" customFormat="1" customHeight="1" s="86">
      <c r="B186" s="86" t="inlineStr">
        <is>
          <t>Составил ______________________        М.С. Колотиевская</t>
        </is>
      </c>
    </row>
    <row r="187" ht="15.75" customFormat="1" customHeight="1" s="86">
      <c r="B187" s="19" t="inlineStr">
        <is>
          <t xml:space="preserve">                         (подпись, инициалы, фамилия)</t>
        </is>
      </c>
    </row>
    <row r="188" ht="15.75" customFormat="1" customHeight="1" s="86"/>
    <row r="189" ht="15.75" customFormat="1" customHeight="1" s="86">
      <c r="B189" s="86" t="inlineStr">
        <is>
          <t>Проверил ______________________       М.С. Колотиевская</t>
        </is>
      </c>
    </row>
    <row r="190" ht="15.75" customFormat="1" customHeight="1" s="86">
      <c r="B190" s="19" t="inlineStr">
        <is>
          <t xml:space="preserve">                        (подпись, инициалы, фамилия)</t>
        </is>
      </c>
    </row>
    <row r="191" ht="15.75" customFormat="1" customHeight="1" s="86"/>
  </sheetData>
  <mergeCells count="15">
    <mergeCell ref="A3:H3"/>
    <mergeCell ref="A8:A9"/>
    <mergeCell ref="E8:E9"/>
    <mergeCell ref="C8:C9"/>
    <mergeCell ref="F8:F9"/>
    <mergeCell ref="A2:H2"/>
    <mergeCell ref="A90:E90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90">
    <cfRule type="expression" priority="1" dxfId="0" stopIfTrue="1">
      <formula>ROUND(F10*10000,0)/10000=F10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1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F12" sqref="F12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7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3" t="inlineStr">
        <is>
          <t>Ресурсная модель</t>
        </is>
      </c>
    </row>
    <row r="6" ht="15.75" customHeight="1" s="84">
      <c r="B6" s="111" t="n"/>
      <c r="C6" s="86" t="n"/>
      <c r="D6" s="86" t="n"/>
      <c r="E6" s="86" t="n"/>
    </row>
    <row r="7" ht="15.75" customHeight="1" s="84">
      <c r="B7" s="130" t="inlineStr">
        <is>
          <t>Наименование разрабатываемой расценки УНЦ —  Ж3 Переустр. НП диам.1220мм____коэф. 0,575_220 кВ</t>
        </is>
      </c>
    </row>
    <row r="8" ht="15.75" customHeight="1" s="84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6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41" t="inlineStr">
        <is>
          <t>Эксплуатация машин основных</t>
        </is>
      </c>
      <c r="C12" s="52">
        <f>'Прил.5 Расчет СМР и ОБ'!J31</f>
        <v/>
      </c>
      <c r="D12" s="53">
        <f>C12/C24</f>
        <v/>
      </c>
      <c r="E12" s="53">
        <f>C12/C40</f>
        <v/>
      </c>
    </row>
    <row r="13" ht="15" customFormat="1" customHeight="1" s="86">
      <c r="B13" s="141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41" t="inlineStr">
        <is>
          <t>Материалы основные</t>
        </is>
      </c>
      <c r="C16" s="52">
        <f>'Прил.5 Расчет СМР и ОБ'!J90</f>
        <v/>
      </c>
      <c r="D16" s="53">
        <f>C16/C24</f>
        <v/>
      </c>
      <c r="E16" s="53">
        <f>C16/C40</f>
        <v/>
      </c>
    </row>
    <row r="17" ht="15" customFormat="1" customHeight="1" s="86">
      <c r="B17" s="141" t="inlineStr">
        <is>
          <t>Материалы прочие</t>
        </is>
      </c>
      <c r="C17" s="52">
        <f>'Прил.5 Расчет СМР и ОБ'!J179</f>
        <v/>
      </c>
      <c r="D17" s="53">
        <f>C17/C24</f>
        <v/>
      </c>
      <c r="E17" s="53">
        <f>C17/C40</f>
        <v/>
      </c>
    </row>
    <row r="18" ht="15" customFormat="1" customHeight="1" s="86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41" t="inlineStr">
        <is>
          <t>Сметная прибыль, руб.</t>
        </is>
      </c>
      <c r="C20" s="52" t="n">
        <v>1232158.908275</v>
      </c>
      <c r="D20" s="53">
        <f>C20/C24</f>
        <v/>
      </c>
      <c r="E20" s="53">
        <f>C20/C40</f>
        <v/>
      </c>
    </row>
    <row r="21" ht="15" customFormat="1" customHeight="1" s="86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41" t="inlineStr">
        <is>
          <t>Накладные расходы, руб.</t>
        </is>
      </c>
      <c r="C22" s="52" t="n">
        <v>2248817.7827498</v>
      </c>
      <c r="D22" s="53">
        <f>C22/C24</f>
        <v/>
      </c>
      <c r="E22" s="53">
        <f>C22/C40</f>
        <v/>
      </c>
    </row>
    <row r="23" ht="15" customFormat="1" customHeight="1" s="86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41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6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41" t="inlineStr">
        <is>
          <t>ИТОГО ПОКАЗАТЕЛЬ НА ЕД. ИЗМ.</t>
        </is>
      </c>
      <c r="C41" s="52">
        <f>C40/'Прил.5 Расчет СМР и ОБ'!E186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30" t="inlineStr">
        <is>
          <t>(должность, подпись, инициалы, фамилия)</t>
        </is>
      </c>
      <c r="C47" s="130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3"/>
  <sheetViews>
    <sheetView tabSelected="1" view="pageBreakPreview" topLeftCell="A76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22.285156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7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диам.1220мм____коэф. 0,575_220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6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6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6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6">
      <c r="A13" s="126" t="n">
        <v>1</v>
      </c>
      <c r="B13" s="126" t="inlineStr">
        <is>
          <t>1-100-39</t>
        </is>
      </c>
      <c r="C13" s="127" t="inlineStr">
        <is>
          <t>Затраты труда рабочих (Средний разряд работы 3,9)</t>
        </is>
      </c>
      <c r="D13" s="126" t="inlineStr">
        <is>
          <t>чел.-ч</t>
        </is>
      </c>
      <c r="E13" s="126" t="n">
        <v>2737.2577962578</v>
      </c>
      <c r="F13" s="132" t="n">
        <v>9.619999999999999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6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6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6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1410.11212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6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6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6">
      <c r="A19" s="126" t="n">
        <v>3</v>
      </c>
      <c r="B19" s="133" t="inlineStr">
        <is>
          <t>91.10.05-010</t>
        </is>
      </c>
      <c r="C19" s="143" t="inlineStr">
        <is>
          <t>Трубоукладчики, номинальная грузоподъемность 50 т</t>
        </is>
      </c>
      <c r="D19" s="146" t="inlineStr">
        <is>
          <t>маш.час</t>
        </is>
      </c>
      <c r="E19" s="144" t="n">
        <v>229.53261</v>
      </c>
      <c r="F19" s="40" t="n">
        <v>729.08</v>
      </c>
      <c r="G19" s="40">
        <f>ROUND(E19*F19,2)</f>
        <v/>
      </c>
      <c r="H19" s="37">
        <f>G19/G77</f>
        <v/>
      </c>
      <c r="I19" s="132">
        <f>ROUND(F19*'Прил. 10'!$D$11,2)</f>
        <v/>
      </c>
      <c r="J19" s="132">
        <f>ROUND(E19*I19,2)</f>
        <v/>
      </c>
    </row>
    <row r="20" ht="31.5" customFormat="1" customHeight="1" s="86">
      <c r="A20" s="126" t="n">
        <v>4</v>
      </c>
      <c r="B20" s="133" t="inlineStr">
        <is>
          <t>91.10.05-009</t>
        </is>
      </c>
      <c r="C20" s="143" t="inlineStr">
        <is>
          <t>Трубоукладчики, номинальная грузоподъемность 30 т</t>
        </is>
      </c>
      <c r="D20" s="146" t="inlineStr">
        <is>
          <t>маш.час</t>
        </is>
      </c>
      <c r="E20" s="144" t="n">
        <v>55.32</v>
      </c>
      <c r="F20" s="40" t="n">
        <v>482.12</v>
      </c>
      <c r="G20" s="40">
        <f>ROUND(E20*F20,2)</f>
        <v/>
      </c>
      <c r="H20" s="37">
        <f>G20/G77</f>
        <v/>
      </c>
      <c r="I20" s="132">
        <f>ROUND(F20*'Прил. 10'!$D$11,2)</f>
        <v/>
      </c>
      <c r="J20" s="132">
        <f>ROUND(E20*I20,2)</f>
        <v/>
      </c>
    </row>
    <row r="21" ht="31.5" customFormat="1" customHeight="1" s="86">
      <c r="A21" s="126" t="n">
        <v>5</v>
      </c>
      <c r="B21" s="133" t="inlineStr">
        <is>
          <t>91.10.05-002</t>
        </is>
      </c>
      <c r="C21" s="143" t="inlineStr">
        <is>
          <t>Трубоукладчики для труб диаметром 1200 мм, грузоподъемность 50 т</t>
        </is>
      </c>
      <c r="D21" s="146" t="inlineStr">
        <is>
          <t>маш.час</t>
        </is>
      </c>
      <c r="E21" s="144" t="n">
        <v>28.6464</v>
      </c>
      <c r="F21" s="40" t="n">
        <v>729.08</v>
      </c>
      <c r="G21" s="40">
        <f>ROUND(E21*F21,2)</f>
        <v/>
      </c>
      <c r="H21" s="37">
        <f>G21/G77</f>
        <v/>
      </c>
      <c r="I21" s="132">
        <f>ROUND(F21*'Прил. 10'!$D$11,2)</f>
        <v/>
      </c>
      <c r="J21" s="132">
        <f>ROUND(E21*I21,2)</f>
        <v/>
      </c>
    </row>
    <row r="22" ht="47.25" customFormat="1" customHeight="1" s="86">
      <c r="A22" s="126" t="n">
        <v>6</v>
      </c>
      <c r="B22" s="133" t="inlineStr">
        <is>
          <t>91.17.02-051</t>
        </is>
      </c>
      <c r="C22" s="143" t="inlineStr">
        <is>
          <t>Лаборатории для контроля сварных соединений высокопроходимые, передвижные</t>
        </is>
      </c>
      <c r="D22" s="146" t="inlineStr">
        <is>
          <t>маш.час</t>
        </is>
      </c>
      <c r="E22" s="144" t="n">
        <v>62.491</v>
      </c>
      <c r="F22" s="40" t="n">
        <v>330.91</v>
      </c>
      <c r="G22" s="40">
        <f>ROUND(E22*F22,2)</f>
        <v/>
      </c>
      <c r="H22" s="37">
        <f>G22/G77</f>
        <v/>
      </c>
      <c r="I22" s="132">
        <f>ROUND(F22*'Прил. 10'!$D$11,2)</f>
        <v/>
      </c>
      <c r="J22" s="132">
        <f>ROUND(E22*I22,2)</f>
        <v/>
      </c>
    </row>
    <row r="23" ht="15.75" customFormat="1" customHeight="1" s="86">
      <c r="A23" s="126" t="n">
        <v>7</v>
      </c>
      <c r="B23" s="133" t="inlineStr">
        <is>
          <t>91.21.22-447</t>
        </is>
      </c>
      <c r="C23" s="143" t="inlineStr">
        <is>
          <t>Установки электрометаллизационные</t>
        </is>
      </c>
      <c r="D23" s="146" t="inlineStr">
        <is>
          <t>маш.час</t>
        </is>
      </c>
      <c r="E23" s="144" t="n">
        <v>164.956</v>
      </c>
      <c r="F23" s="40" t="n">
        <v>74.23999999999999</v>
      </c>
      <c r="G23" s="40">
        <f>ROUND(E23*F23,2)</f>
        <v/>
      </c>
      <c r="H23" s="37">
        <f>G23/G77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6">
      <c r="A24" s="126" t="n">
        <v>8</v>
      </c>
      <c r="B24" s="133" t="inlineStr">
        <is>
          <t>91.16.01-004</t>
        </is>
      </c>
      <c r="C24" s="143" t="inlineStr">
        <is>
          <t>Электростанции передвижные, мощность 60 кВт</t>
        </is>
      </c>
      <c r="D24" s="146" t="inlineStr">
        <is>
          <t>маш.час</t>
        </is>
      </c>
      <c r="E24" s="144" t="n">
        <v>84.79571</v>
      </c>
      <c r="F24" s="40" t="n">
        <v>116.79</v>
      </c>
      <c r="G24" s="40">
        <f>ROUND(E24*F24,2)</f>
        <v/>
      </c>
      <c r="H24" s="37">
        <f>G24/G77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6">
      <c r="A25" s="126" t="n">
        <v>9</v>
      </c>
      <c r="B25" s="133" t="inlineStr">
        <is>
          <t>91.10.01-003</t>
        </is>
      </c>
      <c r="C25" s="143" t="inlineStr">
        <is>
          <t>Агрегаты наполнительно-опрессовочные до 500 м3/ч</t>
        </is>
      </c>
      <c r="D25" s="146" t="inlineStr">
        <is>
          <t>маш.час</t>
        </is>
      </c>
      <c r="E25" s="144" t="n">
        <v>22.28646</v>
      </c>
      <c r="F25" s="40" t="n">
        <v>422.53</v>
      </c>
      <c r="G25" s="40">
        <f>ROUND(E25*F25,2)</f>
        <v/>
      </c>
      <c r="H25" s="37">
        <f>G25/G77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6">
      <c r="A26" s="126" t="n">
        <v>10</v>
      </c>
      <c r="B26" s="133" t="inlineStr">
        <is>
          <t>91.16.01-006</t>
        </is>
      </c>
      <c r="C26" s="143" t="inlineStr">
        <is>
          <t>Электростанции передвижные, мощность 100 кВт</t>
        </is>
      </c>
      <c r="D26" s="146" t="inlineStr">
        <is>
          <t>маш.час</t>
        </is>
      </c>
      <c r="E26" s="144" t="n">
        <v>48.64</v>
      </c>
      <c r="F26" s="40" t="n">
        <v>166.18</v>
      </c>
      <c r="G26" s="40">
        <f>ROUND(E26*F26,2)</f>
        <v/>
      </c>
      <c r="H26" s="37">
        <f>G26/G77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6">
      <c r="A27" s="126" t="n">
        <v>11</v>
      </c>
      <c r="B27" s="133" t="inlineStr">
        <is>
          <t>91.10.01-001</t>
        </is>
      </c>
      <c r="C27" s="143" t="inlineStr">
        <is>
          <t>Агрегаты наполнительно-опрессовочные до 70 м3/ч</t>
        </is>
      </c>
      <c r="D27" s="146" t="inlineStr">
        <is>
          <t>маш.час</t>
        </is>
      </c>
      <c r="E27" s="144" t="n">
        <v>55.05625</v>
      </c>
      <c r="F27" s="40" t="n">
        <v>129.8</v>
      </c>
      <c r="G27" s="40">
        <f>ROUND(E27*F27,2)</f>
        <v/>
      </c>
      <c r="H27" s="37">
        <f>G27/G77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6">
      <c r="A28" s="126" t="n">
        <v>12</v>
      </c>
      <c r="B28" s="133" t="inlineStr">
        <is>
          <t>91.16.01-005</t>
        </is>
      </c>
      <c r="C28" s="143" t="inlineStr">
        <is>
          <t>Электростанции передвижные, мощность 75 кВт</t>
        </is>
      </c>
      <c r="D28" s="146" t="inlineStr">
        <is>
          <t>маш.час</t>
        </is>
      </c>
      <c r="E28" s="144" t="n">
        <v>50.48009</v>
      </c>
      <c r="F28" s="40" t="n">
        <v>133.8</v>
      </c>
      <c r="G28" s="40">
        <f>ROUND(E28*F28,2)</f>
        <v/>
      </c>
      <c r="H28" s="37">
        <f>G28/G77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6">
      <c r="A29" s="126" t="n">
        <v>13</v>
      </c>
      <c r="B29" s="133" t="inlineStr">
        <is>
          <t>91.15.02-023</t>
        </is>
      </c>
      <c r="C29" s="143" t="inlineStr">
        <is>
          <t>Тракторы на гусеничном ходу, мощность 59 кВт (80 л.с.)</t>
        </is>
      </c>
      <c r="D29" s="146" t="inlineStr">
        <is>
          <t>маш.час</t>
        </is>
      </c>
      <c r="E29" s="144" t="n">
        <v>80.11824</v>
      </c>
      <c r="F29" s="40" t="n">
        <v>77.2</v>
      </c>
      <c r="G29" s="40">
        <f>ROUND(E29*F29,2)</f>
        <v/>
      </c>
      <c r="H29" s="37">
        <f>G29/G77</f>
        <v/>
      </c>
      <c r="I29" s="132">
        <f>ROUND(F29*'Прил. 10'!$D$11,2)</f>
        <v/>
      </c>
      <c r="J29" s="132">
        <f>ROUND(E29*I29,2)</f>
        <v/>
      </c>
    </row>
    <row r="30" ht="31.5" customFormat="1" customHeight="1" s="86">
      <c r="A30" s="126" t="n">
        <v>14</v>
      </c>
      <c r="B30" s="133" t="inlineStr">
        <is>
          <t>91.05.05-015</t>
        </is>
      </c>
      <c r="C30" s="143" t="inlineStr">
        <is>
          <t>Краны на автомобильном ходу, грузоподъемность 16 т</t>
        </is>
      </c>
      <c r="D30" s="146" t="inlineStr">
        <is>
          <t>маш.час</t>
        </is>
      </c>
      <c r="E30" s="144" t="n">
        <v>52.79874</v>
      </c>
      <c r="F30" s="40" t="n">
        <v>115.4</v>
      </c>
      <c r="G30" s="40">
        <f>ROUND(E30*F30,2)</f>
        <v/>
      </c>
      <c r="H30" s="37">
        <f>G30/G77</f>
        <v/>
      </c>
      <c r="I30" s="132">
        <f>ROUND(F30*'Прил. 10'!$D$11,2)</f>
        <v/>
      </c>
      <c r="J30" s="132">
        <f>ROUND(E30*I30,2)</f>
        <v/>
      </c>
    </row>
    <row r="31" ht="15.75" customFormat="1" customHeight="1" s="86">
      <c r="A31" s="126" t="n"/>
      <c r="B31" s="133" t="inlineStr">
        <is>
          <t>Итого основные Машины и механизмы</t>
        </is>
      </c>
      <c r="C31" s="152" t="n"/>
      <c r="D31" s="152" t="n"/>
      <c r="E31" s="152" t="n"/>
      <c r="F31" s="153" t="n"/>
      <c r="G31" s="40">
        <f>SUM(G19:G30)</f>
        <v/>
      </c>
      <c r="H31" s="37">
        <f>SUM(H19:H30)</f>
        <v/>
      </c>
      <c r="I31" s="132" t="n"/>
      <c r="J31" s="132">
        <f>SUM(J19:J30)</f>
        <v/>
      </c>
    </row>
    <row r="32" hidden="1" outlineLevel="1" ht="31.5" customFormat="1" customHeight="1" s="86">
      <c r="A32" s="126" t="n">
        <v>15</v>
      </c>
      <c r="B32" s="133" t="inlineStr">
        <is>
          <t>91.01.01-036</t>
        </is>
      </c>
      <c r="C32" s="143" t="inlineStr">
        <is>
          <t>Бульдозеры, мощность 96 кВт (130 л.с.)</t>
        </is>
      </c>
      <c r="D32" s="146" t="inlineStr">
        <is>
          <t>маш.час</t>
        </is>
      </c>
      <c r="E32" s="144" t="n">
        <v>54.34465</v>
      </c>
      <c r="F32" s="40" t="n">
        <v>94.05</v>
      </c>
      <c r="G32" s="40">
        <f>ROUND(E32*F32,2)</f>
        <v/>
      </c>
      <c r="H32" s="37">
        <f>G32/G77</f>
        <v/>
      </c>
      <c r="I32" s="132">
        <f>ROUND(F32*'Прил. 10'!$D$11,2)</f>
        <v/>
      </c>
      <c r="J32" s="132">
        <f>ROUND(E32*I32,2)</f>
        <v/>
      </c>
    </row>
    <row r="33" hidden="1" outlineLevel="1" ht="47.25" customFormat="1" customHeight="1" s="86">
      <c r="A33" s="126" t="n">
        <v>16</v>
      </c>
      <c r="B33" s="133" t="inlineStr">
        <is>
          <t>91.17.01-004</t>
        </is>
      </c>
      <c r="C33" s="143" t="inlineStr">
        <is>
          <t>Выпрямители сварочные, номинальный сварочный ток 60-500 А</t>
        </is>
      </c>
      <c r="D33" s="146" t="inlineStr">
        <is>
          <t>маш.час</t>
        </is>
      </c>
      <c r="E33" s="144" t="n">
        <v>317.05172</v>
      </c>
      <c r="F33" s="40" t="n">
        <v>15.13</v>
      </c>
      <c r="G33" s="40">
        <f>ROUND(E33*F33,2)</f>
        <v/>
      </c>
      <c r="H33" s="37">
        <f>G33/G77</f>
        <v/>
      </c>
      <c r="I33" s="132">
        <f>ROUND(F33*'Прил. 10'!$D$11,2)</f>
        <v/>
      </c>
      <c r="J33" s="132">
        <f>ROUND(E33*I33,2)</f>
        <v/>
      </c>
    </row>
    <row r="34" hidden="1" outlineLevel="1" ht="31.5" customFormat="1" customHeight="1" s="86">
      <c r="A34" s="126" t="n">
        <v>17</v>
      </c>
      <c r="B34" s="133" t="inlineStr">
        <is>
          <t>91.01.01-038</t>
        </is>
      </c>
      <c r="C34" s="143" t="inlineStr">
        <is>
          <t>Бульдозеры, мощность 121 кВт (165 л.с.)</t>
        </is>
      </c>
      <c r="D34" s="146" t="inlineStr">
        <is>
          <t>маш.час</t>
        </is>
      </c>
      <c r="E34" s="144" t="n">
        <v>32.92299</v>
      </c>
      <c r="F34" s="40" t="n">
        <v>122.4</v>
      </c>
      <c r="G34" s="40">
        <f>ROUND(E34*F34,2)</f>
        <v/>
      </c>
      <c r="H34" s="37">
        <f>G34/G77</f>
        <v/>
      </c>
      <c r="I34" s="132">
        <f>ROUND(F34*'Прил. 10'!$D$11,2)</f>
        <v/>
      </c>
      <c r="J34" s="132">
        <f>ROUND(E34*I34,2)</f>
        <v/>
      </c>
    </row>
    <row r="35" hidden="1" outlineLevel="1" ht="47.25" customFormat="1" customHeight="1" s="86">
      <c r="A35" s="126" t="n">
        <v>18</v>
      </c>
      <c r="B35" s="133" t="inlineStr">
        <is>
          <t>91.17.04-033</t>
        </is>
      </c>
      <c r="C35" s="143" t="inlineStr">
        <is>
          <t>Агрегаты сварочные двухпостовые для ручной сварки на тракторе, мощность 79 кВт (108 л.с.)</t>
        </is>
      </c>
      <c r="D35" s="146" t="inlineStr">
        <is>
          <t>маш.час</t>
        </is>
      </c>
      <c r="E35" s="144" t="n">
        <v>30.01375</v>
      </c>
      <c r="F35" s="40" t="n">
        <v>133.97</v>
      </c>
      <c r="G35" s="40">
        <f>ROUND(E35*F35,2)</f>
        <v/>
      </c>
      <c r="H35" s="37">
        <f>G35/G77</f>
        <v/>
      </c>
      <c r="I35" s="132">
        <f>ROUND(F35*'Прил. 10'!$D$11,2)</f>
        <v/>
      </c>
      <c r="J35" s="132">
        <f>ROUND(E35*I35,2)</f>
        <v/>
      </c>
    </row>
    <row r="36" hidden="1" outlineLevel="1" ht="31.5" customFormat="1" customHeight="1" s="86">
      <c r="A36" s="126" t="n">
        <v>19</v>
      </c>
      <c r="B36" s="133" t="inlineStr">
        <is>
          <t>91.19.12-061</t>
        </is>
      </c>
      <c r="C36" s="143" t="inlineStr">
        <is>
          <t>Установки для открытого водоотлива на базе трактора 700 м3/час</t>
        </is>
      </c>
      <c r="D36" s="146" t="inlineStr">
        <is>
          <t>маш.час</t>
        </is>
      </c>
      <c r="E36" s="144" t="n">
        <v>23.53475</v>
      </c>
      <c r="F36" s="40" t="n">
        <v>162</v>
      </c>
      <c r="G36" s="40">
        <f>ROUND(E36*F36,2)</f>
        <v/>
      </c>
      <c r="H36" s="37">
        <f>G36/G77</f>
        <v/>
      </c>
      <c r="I36" s="132">
        <f>ROUND(F36*'Прил. 10'!$D$11,2)</f>
        <v/>
      </c>
      <c r="J36" s="132">
        <f>ROUND(E36*I36,2)</f>
        <v/>
      </c>
    </row>
    <row r="37" hidden="1" outlineLevel="1" ht="47.25" customFormat="1" customHeight="1" s="86">
      <c r="A37" s="126" t="n">
        <v>20</v>
      </c>
      <c r="B37" s="133" t="inlineStr">
        <is>
          <t>91.18.01-014</t>
        </is>
      </c>
      <c r="C37" s="143" t="inlineStr">
        <is>
          <t>Компрессоры передвижные, давление 2,5 МПа, производительность 34 м3/мин</t>
        </is>
      </c>
      <c r="D37" s="146" t="inlineStr">
        <is>
          <t>маш.час</t>
        </is>
      </c>
      <c r="E37" s="144" t="n">
        <v>5.40328</v>
      </c>
      <c r="F37" s="40" t="n">
        <v>525.3099999999999</v>
      </c>
      <c r="G37" s="40">
        <f>ROUND(E37*F37,2)</f>
        <v/>
      </c>
      <c r="H37" s="37">
        <f>G37/G77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6">
      <c r="A38" s="126" t="n">
        <v>21</v>
      </c>
      <c r="B38" s="133" t="inlineStr">
        <is>
          <t>91.01.05-085</t>
        </is>
      </c>
      <c r="C38" s="143" t="inlineStr">
        <is>
          <t>Экскаваторы одноковшовые дизельные на гусеничном ходу, емкость ковша 0,5 м3</t>
        </is>
      </c>
      <c r="D38" s="146" t="inlineStr">
        <is>
          <t>маш.час</t>
        </is>
      </c>
      <c r="E38" s="144" t="n">
        <v>26.7544</v>
      </c>
      <c r="F38" s="40" t="n">
        <v>100</v>
      </c>
      <c r="G38" s="40">
        <f>ROUND(E38*F38,2)</f>
        <v/>
      </c>
      <c r="H38" s="37">
        <f>G38/G77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6">
      <c r="A39" s="126" t="n">
        <v>22</v>
      </c>
      <c r="B39" s="133" t="inlineStr">
        <is>
          <t>91.14.06-013</t>
        </is>
      </c>
      <c r="C39" s="143" t="inlineStr">
        <is>
          <t>Трубоплетевозы на автомобильном ходу до 30 т</t>
        </is>
      </c>
      <c r="D39" s="146" t="inlineStr">
        <is>
          <t>маш.час</t>
        </is>
      </c>
      <c r="E39" s="144" t="n">
        <v>5.87776</v>
      </c>
      <c r="F39" s="40" t="n">
        <v>446.08</v>
      </c>
      <c r="G39" s="40">
        <f>ROUND(E39*F39,2)</f>
        <v/>
      </c>
      <c r="H39" s="37">
        <f>G39/G77</f>
        <v/>
      </c>
      <c r="I39" s="132">
        <f>ROUND(F39*'Прил. 10'!$D$11,2)</f>
        <v/>
      </c>
      <c r="J39" s="132">
        <f>ROUND(E39*I39,2)</f>
        <v/>
      </c>
    </row>
    <row r="40" hidden="1" outlineLevel="1" ht="63" customFormat="1" customHeight="1" s="86">
      <c r="A40" s="126" t="n">
        <v>23</v>
      </c>
      <c r="B40" s="133" t="inlineStr">
        <is>
          <t>91.18.01-007</t>
        </is>
      </c>
      <c r="C40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6" t="inlineStr">
        <is>
          <t>маш.час</t>
        </is>
      </c>
      <c r="E40" s="144" t="n">
        <v>26.60341</v>
      </c>
      <c r="F40" s="40" t="n">
        <v>90</v>
      </c>
      <c r="G40" s="40">
        <f>ROUND(E40*F40,2)</f>
        <v/>
      </c>
      <c r="H40" s="37">
        <f>G40/G77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6">
      <c r="A41" s="126" t="n">
        <v>24</v>
      </c>
      <c r="B41" s="133" t="inlineStr">
        <is>
          <t>91.08.04-022</t>
        </is>
      </c>
      <c r="C41" s="143" t="inlineStr">
        <is>
          <t>Котлы битумные передвижные 1000 л</t>
        </is>
      </c>
      <c r="D41" s="146" t="inlineStr">
        <is>
          <t>маш.час</t>
        </is>
      </c>
      <c r="E41" s="144" t="n">
        <v>45.0112</v>
      </c>
      <c r="F41" s="40" t="n">
        <v>50</v>
      </c>
      <c r="G41" s="40">
        <f>ROUND(E41*F41,2)</f>
        <v/>
      </c>
      <c r="H41" s="37">
        <f>G41/G77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6">
      <c r="A42" s="126" t="n">
        <v>25</v>
      </c>
      <c r="B42" s="133" t="inlineStr">
        <is>
          <t>91.10.01-004</t>
        </is>
      </c>
      <c r="C42" s="143" t="inlineStr">
        <is>
          <t>Агрегаты опрессовочные с подачей при наполнении 25 м3/ч</t>
        </is>
      </c>
      <c r="D42" s="146" t="inlineStr">
        <is>
          <t>маш.час</t>
        </is>
      </c>
      <c r="E42" s="144" t="n">
        <v>21.88916</v>
      </c>
      <c r="F42" s="40" t="n">
        <v>97.59999999999999</v>
      </c>
      <c r="G42" s="40">
        <f>ROUND(E42*F42,2)</f>
        <v/>
      </c>
      <c r="H42" s="37">
        <f>G42/G77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6">
      <c r="A43" s="126" t="n">
        <v>26</v>
      </c>
      <c r="B43" s="133" t="inlineStr">
        <is>
          <t>91.14.02-001</t>
        </is>
      </c>
      <c r="C43" s="143" t="inlineStr">
        <is>
          <t>Автомобили бортовые, грузоподъемность до 5 т</t>
        </is>
      </c>
      <c r="D43" s="146" t="inlineStr">
        <is>
          <t>маш.час</t>
        </is>
      </c>
      <c r="E43" s="144" t="n">
        <v>22.18247</v>
      </c>
      <c r="F43" s="40" t="n">
        <v>65.70999999999999</v>
      </c>
      <c r="G43" s="40">
        <f>ROUND(E43*F43,2)</f>
        <v/>
      </c>
      <c r="H43" s="37">
        <f>G43/G77</f>
        <v/>
      </c>
      <c r="I43" s="132">
        <f>ROUND(F43*'Прил. 10'!$D$11,2)</f>
        <v/>
      </c>
      <c r="J43" s="132">
        <f>ROUND(E43*I43,2)</f>
        <v/>
      </c>
    </row>
    <row r="44" hidden="1" outlineLevel="1" ht="31.5" customFormat="1" customHeight="1" s="86">
      <c r="A44" s="126" t="n">
        <v>27</v>
      </c>
      <c r="B44" s="133" t="inlineStr">
        <is>
          <t>91.10.04-024</t>
        </is>
      </c>
      <c r="C44" s="143" t="inlineStr">
        <is>
          <t>Машины изоляционные для труб диаметром 600-800 мм</t>
        </is>
      </c>
      <c r="D44" s="146" t="inlineStr">
        <is>
          <t>маш.час</t>
        </is>
      </c>
      <c r="E44" s="144" t="n">
        <v>7.25888</v>
      </c>
      <c r="F44" s="40" t="n">
        <v>198.44</v>
      </c>
      <c r="G44" s="40">
        <f>ROUND(E44*F44,2)</f>
        <v/>
      </c>
      <c r="H44" s="37">
        <f>G44/G77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6">
      <c r="A45" s="126" t="n">
        <v>28</v>
      </c>
      <c r="B45" s="133" t="inlineStr">
        <is>
          <t>91.17.02-021</t>
        </is>
      </c>
      <c r="C45" s="143" t="inlineStr">
        <is>
          <t>Гамма-дефектоскопы с толщиной просвечиваемой стали до 80 мм</t>
        </is>
      </c>
      <c r="D45" s="146" t="inlineStr">
        <is>
          <t>маш.час</t>
        </is>
      </c>
      <c r="E45" s="144" t="n">
        <v>22.287</v>
      </c>
      <c r="F45" s="40" t="n">
        <v>61.72</v>
      </c>
      <c r="G45" s="40">
        <f>ROUND(E45*F45,2)</f>
        <v/>
      </c>
      <c r="H45" s="37">
        <f>G45/G77</f>
        <v/>
      </c>
      <c r="I45" s="132">
        <f>ROUND(F45*'Прил. 10'!$D$11,2)</f>
        <v/>
      </c>
      <c r="J45" s="132">
        <f>ROUND(E45*I45,2)</f>
        <v/>
      </c>
    </row>
    <row r="46" hidden="1" outlineLevel="1" ht="31.5" customFormat="1" customHeight="1" s="86">
      <c r="A46" s="126" t="n">
        <v>29</v>
      </c>
      <c r="B46" s="133" t="inlineStr">
        <is>
          <t>91.15.02-013</t>
        </is>
      </c>
      <c r="C46" s="143" t="inlineStr">
        <is>
          <t>Тракторы на гусеничном ходу, мощность 128,7 кВт (175 л.с.)</t>
        </is>
      </c>
      <c r="D46" s="146" t="inlineStr">
        <is>
          <t>маш.час</t>
        </is>
      </c>
      <c r="E46" s="144" t="n">
        <v>6.049</v>
      </c>
      <c r="F46" s="40" t="n">
        <v>181.29</v>
      </c>
      <c r="G46" s="40">
        <f>ROUND(E46*F46,2)</f>
        <v/>
      </c>
      <c r="H46" s="37">
        <f>G46/G77</f>
        <v/>
      </c>
      <c r="I46" s="132">
        <f>ROUND(F46*'Прил. 10'!$D$11,2)</f>
        <v/>
      </c>
      <c r="J46" s="132">
        <f>ROUND(E46*I46,2)</f>
        <v/>
      </c>
    </row>
    <row r="47" hidden="1" outlineLevel="1" ht="47.25" customFormat="1" customHeight="1" s="86">
      <c r="A47" s="126" t="n">
        <v>30</v>
      </c>
      <c r="B47" s="133" t="inlineStr">
        <is>
          <t>91.01.05-070</t>
        </is>
      </c>
      <c r="C47" s="143" t="inlineStr">
        <is>
          <t>Экскаваторы на гусеничном ходу импортного производства, емкость ковша 1,25 м3</t>
        </is>
      </c>
      <c r="D47" s="146" t="inlineStr">
        <is>
          <t>маш.час</t>
        </is>
      </c>
      <c r="E47" s="144" t="n">
        <v>3.32</v>
      </c>
      <c r="F47" s="40" t="n">
        <v>254.89</v>
      </c>
      <c r="G47" s="40">
        <f>ROUND(E47*F47,2)</f>
        <v/>
      </c>
      <c r="H47" s="37">
        <f>G47/G77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6">
      <c r="A48" s="126" t="n">
        <v>31</v>
      </c>
      <c r="B48" s="133" t="inlineStr">
        <is>
          <t>91.08.03-030</t>
        </is>
      </c>
      <c r="C48" s="143" t="inlineStr">
        <is>
          <t>Катки самоходные пневмоколесные статические, масса 30 т</t>
        </is>
      </c>
      <c r="D48" s="146" t="inlineStr">
        <is>
          <t>маш.час</t>
        </is>
      </c>
      <c r="E48" s="144" t="n">
        <v>2.27754</v>
      </c>
      <c r="F48" s="40" t="n">
        <v>364.07</v>
      </c>
      <c r="G48" s="40">
        <f>ROUND(E48*F48,2)</f>
        <v/>
      </c>
      <c r="H48" s="37">
        <f>G48/G77</f>
        <v/>
      </c>
      <c r="I48" s="132">
        <f>ROUND(F48*'Прил. 10'!$D$11,2)</f>
        <v/>
      </c>
      <c r="J48" s="132">
        <f>ROUND(E48*I48,2)</f>
        <v/>
      </c>
    </row>
    <row r="49" hidden="1" outlineLevel="1" ht="31.5" customFormat="1" customHeight="1" s="86">
      <c r="A49" s="126" t="n">
        <v>32</v>
      </c>
      <c r="B49" s="133" t="inlineStr">
        <is>
          <t>91.01.01-039</t>
        </is>
      </c>
      <c r="C49" s="143" t="inlineStr">
        <is>
          <t>Бульдозеры, мощность 132 кВт (180 л.с.)</t>
        </is>
      </c>
      <c r="D49" s="146" t="inlineStr">
        <is>
          <t>маш.час</t>
        </is>
      </c>
      <c r="E49" s="144" t="n">
        <v>5.91031</v>
      </c>
      <c r="F49" s="40" t="n">
        <v>132.79</v>
      </c>
      <c r="G49" s="40">
        <f>ROUND(E49*F49,2)</f>
        <v/>
      </c>
      <c r="H49" s="37">
        <f>G49/G77</f>
        <v/>
      </c>
      <c r="I49" s="132">
        <f>ROUND(F49*'Прил. 10'!$D$11,2)</f>
        <v/>
      </c>
      <c r="J49" s="132">
        <f>ROUND(E49*I49,2)</f>
        <v/>
      </c>
    </row>
    <row r="50" hidden="1" outlineLevel="1" ht="15.75" customFormat="1" customHeight="1" s="86">
      <c r="A50" s="126" t="n">
        <v>33</v>
      </c>
      <c r="B50" s="133" t="inlineStr">
        <is>
          <t>91.08.11-011</t>
        </is>
      </c>
      <c r="C50" s="143" t="inlineStr">
        <is>
          <t>Заливщики швов на базе автомобиля</t>
        </is>
      </c>
      <c r="D50" s="146" t="inlineStr">
        <is>
          <t>маш.час</t>
        </is>
      </c>
      <c r="E50" s="144" t="n">
        <v>4.43716</v>
      </c>
      <c r="F50" s="40" t="n">
        <v>175.25</v>
      </c>
      <c r="G50" s="40">
        <f>ROUND(E50*F50,2)</f>
        <v/>
      </c>
      <c r="H50" s="37">
        <f>G50/G77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6">
      <c r="A51" s="126" t="n">
        <v>34</v>
      </c>
      <c r="B51" s="133" t="inlineStr">
        <is>
          <t>91.10.04-013</t>
        </is>
      </c>
      <c r="C51" s="143" t="inlineStr">
        <is>
          <t>Машины для очистки и грунтовки труб диаметром 600-800 мм</t>
        </is>
      </c>
      <c r="D51" s="146" t="inlineStr">
        <is>
          <t>маш.час</t>
        </is>
      </c>
      <c r="E51" s="144" t="n">
        <v>2.94144</v>
      </c>
      <c r="F51" s="40" t="n">
        <v>242.41</v>
      </c>
      <c r="G51" s="40">
        <f>ROUND(E51*F51,2)</f>
        <v/>
      </c>
      <c r="H51" s="37">
        <f>G51/G77</f>
        <v/>
      </c>
      <c r="I51" s="132">
        <f>ROUND(F51*'Прил. 10'!$D$11,2)</f>
        <v/>
      </c>
      <c r="J51" s="132">
        <f>ROUND(E51*I51,2)</f>
        <v/>
      </c>
    </row>
    <row r="52" hidden="1" outlineLevel="1" ht="15.75" customFormat="1" customHeight="1" s="86">
      <c r="A52" s="126" t="n">
        <v>35</v>
      </c>
      <c r="B52" s="133" t="inlineStr">
        <is>
          <t>91.06.05-011</t>
        </is>
      </c>
      <c r="C52" s="143" t="inlineStr">
        <is>
          <t>Погрузчики, грузоподъемность 5 т</t>
        </is>
      </c>
      <c r="D52" s="146" t="inlineStr">
        <is>
          <t>маш.час</t>
        </is>
      </c>
      <c r="E52" s="144" t="n">
        <v>4.61099</v>
      </c>
      <c r="F52" s="40" t="n">
        <v>89.98999999999999</v>
      </c>
      <c r="G52" s="40">
        <f>ROUND(E52*F52,2)</f>
        <v/>
      </c>
      <c r="H52" s="37">
        <f>G52/G77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6">
      <c r="A53" s="126" t="n">
        <v>36</v>
      </c>
      <c r="B53" s="133" t="inlineStr">
        <is>
          <t>91.10.08-004</t>
        </is>
      </c>
      <c r="C53" s="143" t="inlineStr">
        <is>
          <t>Установки для сушки труб диаметром до 1000-1200 мм</t>
        </is>
      </c>
      <c r="D53" s="146" t="inlineStr">
        <is>
          <t>маш.час</t>
        </is>
      </c>
      <c r="E53" s="144" t="n">
        <v>0.75392</v>
      </c>
      <c r="F53" s="40" t="n">
        <v>517.48</v>
      </c>
      <c r="G53" s="40">
        <f>ROUND(E53*F53,2)</f>
        <v/>
      </c>
      <c r="H53" s="37">
        <f>G53/G77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6">
      <c r="A54" s="126" t="n">
        <v>37</v>
      </c>
      <c r="B54" s="133" t="inlineStr">
        <is>
          <t>91.01.01-035</t>
        </is>
      </c>
      <c r="C54" s="143" t="inlineStr">
        <is>
          <t>Бульдозеры, мощность 79 кВт (108 л.с.)</t>
        </is>
      </c>
      <c r="D54" s="146" t="inlineStr">
        <is>
          <t>маш.час</t>
        </is>
      </c>
      <c r="E54" s="144" t="n">
        <v>4.09302</v>
      </c>
      <c r="F54" s="40" t="n">
        <v>79.06999999999999</v>
      </c>
      <c r="G54" s="40">
        <f>ROUND(E54*F54,2)</f>
        <v/>
      </c>
      <c r="H54" s="37">
        <f>G54/G77</f>
        <v/>
      </c>
      <c r="I54" s="132">
        <f>ROUND(F54*'Прил. 10'!$D$11,2)</f>
        <v/>
      </c>
      <c r="J54" s="132">
        <f>ROUND(E54*I54,2)</f>
        <v/>
      </c>
    </row>
    <row r="55" hidden="1" outlineLevel="1" ht="15.75" customFormat="1" customHeight="1" s="86">
      <c r="A55" s="126" t="n">
        <v>38</v>
      </c>
      <c r="B55" s="133" t="inlineStr">
        <is>
          <t>91.17.02-032</t>
        </is>
      </c>
      <c r="C55" s="143" t="inlineStr">
        <is>
          <t>Дефектоскопы ультразвуковые</t>
        </is>
      </c>
      <c r="D55" s="146" t="inlineStr">
        <is>
          <t>маш.час</t>
        </is>
      </c>
      <c r="E55" s="144" t="n">
        <v>32.338</v>
      </c>
      <c r="F55" s="40" t="n">
        <v>7.5</v>
      </c>
      <c r="G55" s="40">
        <f>ROUND(E55*F55,2)</f>
        <v/>
      </c>
      <c r="H55" s="37">
        <f>G55/G77</f>
        <v/>
      </c>
      <c r="I55" s="132">
        <f>ROUND(F55*'Прил. 10'!$D$11,2)</f>
        <v/>
      </c>
      <c r="J55" s="132">
        <f>ROUND(E55*I55,2)</f>
        <v/>
      </c>
    </row>
    <row r="56" hidden="1" outlineLevel="1" ht="47.25" customFormat="1" customHeight="1" s="86">
      <c r="A56" s="126" t="n">
        <v>39</v>
      </c>
      <c r="B56" s="133" t="inlineStr">
        <is>
          <t>91.10.10-014</t>
        </is>
      </c>
      <c r="C56" s="143" t="inlineStr">
        <is>
          <t>Центраторы внутренние гидравлические для труб диаметром 1200 мм</t>
        </is>
      </c>
      <c r="D56" s="146" t="inlineStr">
        <is>
          <t>маш.час</t>
        </is>
      </c>
      <c r="E56" s="144" t="n">
        <v>10.48893</v>
      </c>
      <c r="F56" s="40" t="n">
        <v>22.42</v>
      </c>
      <c r="G56" s="40">
        <f>ROUND(E56*F56,2)</f>
        <v/>
      </c>
      <c r="H56" s="37">
        <f>G56/G77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6">
      <c r="A57" s="126" t="n">
        <v>40</v>
      </c>
      <c r="B57" s="133" t="inlineStr">
        <is>
          <t>91.10.05-004</t>
        </is>
      </c>
      <c r="C57" s="143" t="inlineStr">
        <is>
          <t>Трубоукладчики для труб диаметром до 400 мм, грузоподъемность 6,3 т</t>
        </is>
      </c>
      <c r="D57" s="146" t="inlineStr">
        <is>
          <t>маш.час</t>
        </is>
      </c>
      <c r="E57" s="144" t="n">
        <v>1.35055</v>
      </c>
      <c r="F57" s="40" t="n">
        <v>160.03</v>
      </c>
      <c r="G57" s="40">
        <f>ROUND(E57*F57,2)</f>
        <v/>
      </c>
      <c r="H57" s="37">
        <f>G57/G77</f>
        <v/>
      </c>
      <c r="I57" s="132">
        <f>ROUND(F57*'Прил. 10'!$D$11,2)</f>
        <v/>
      </c>
      <c r="J57" s="132">
        <f>ROUND(E57*I57,2)</f>
        <v/>
      </c>
    </row>
    <row r="58" hidden="1" outlineLevel="1" ht="31.5" customFormat="1" customHeight="1" s="86">
      <c r="A58" s="126" t="n">
        <v>41</v>
      </c>
      <c r="B58" s="133" t="inlineStr">
        <is>
          <t>91.04.01-033</t>
        </is>
      </c>
      <c r="C58" s="143" t="inlineStr">
        <is>
          <t>Машины бурильные на тракторе 85 кВт (115 л.с.), глубина бурения 3,5 м</t>
        </is>
      </c>
      <c r="D58" s="146" t="inlineStr">
        <is>
          <t>маш.час</t>
        </is>
      </c>
      <c r="E58" s="144" t="n">
        <v>1.012</v>
      </c>
      <c r="F58" s="40" t="n">
        <v>187.68</v>
      </c>
      <c r="G58" s="40">
        <f>ROUND(E58*F58,2)</f>
        <v/>
      </c>
      <c r="H58" s="37">
        <f>G58/G77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6">
      <c r="A59" s="126" t="n">
        <v>42</v>
      </c>
      <c r="B59" s="133" t="inlineStr">
        <is>
          <t>91.13.03-111</t>
        </is>
      </c>
      <c r="C59" s="143" t="inlineStr">
        <is>
          <t>Спецавтомобили-вездеходы, грузоподъемность до 8 т</t>
        </is>
      </c>
      <c r="D59" s="146" t="inlineStr">
        <is>
          <t>маш.час</t>
        </is>
      </c>
      <c r="E59" s="144" t="n">
        <v>0.82474</v>
      </c>
      <c r="F59" s="40" t="n">
        <v>189.95</v>
      </c>
      <c r="G59" s="40">
        <f>ROUND(E59*F59,2)</f>
        <v/>
      </c>
      <c r="H59" s="37">
        <f>G59/G77</f>
        <v/>
      </c>
      <c r="I59" s="132">
        <f>ROUND(F59*'Прил. 10'!$D$11,2)</f>
        <v/>
      </c>
      <c r="J59" s="132">
        <f>ROUND(E59*I59,2)</f>
        <v/>
      </c>
    </row>
    <row r="60" hidden="1" outlineLevel="1" ht="47.25" customFormat="1" customHeight="1" s="86">
      <c r="A60" s="126" t="n">
        <v>43</v>
      </c>
      <c r="B60" s="133" t="inlineStr">
        <is>
          <t>91.17.04-036</t>
        </is>
      </c>
      <c r="C60" s="143" t="inlineStr">
        <is>
          <t>Агрегаты сварочные передвижные с дизельным двигателем, номинальный сварочный ток 250-400 А</t>
        </is>
      </c>
      <c r="D60" s="146" t="inlineStr">
        <is>
          <t>маш.час</t>
        </is>
      </c>
      <c r="E60" s="144" t="n">
        <v>4.04168</v>
      </c>
      <c r="F60" s="40" t="n">
        <v>14</v>
      </c>
      <c r="G60" s="40">
        <f>ROUND(E60*F60,2)</f>
        <v/>
      </c>
      <c r="H60" s="37">
        <f>G60/G77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6">
      <c r="A61" s="126" t="n">
        <v>44</v>
      </c>
      <c r="B61" s="133" t="inlineStr">
        <is>
          <t>91.01.02-004</t>
        </is>
      </c>
      <c r="C61" s="143" t="inlineStr">
        <is>
          <t>Автогрейдеры среднего типа, мощность 99 кВт (135 л.с.)</t>
        </is>
      </c>
      <c r="D61" s="146" t="inlineStr">
        <is>
          <t>маш.час</t>
        </is>
      </c>
      <c r="E61" s="144" t="n">
        <v>0.45651</v>
      </c>
      <c r="F61" s="40" t="n">
        <v>123</v>
      </c>
      <c r="G61" s="40">
        <f>ROUND(E61*F61,2)</f>
        <v/>
      </c>
      <c r="H61" s="37">
        <f>G61/G77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6">
      <c r="A62" s="126" t="n">
        <v>45</v>
      </c>
      <c r="B62" s="133" t="inlineStr">
        <is>
          <t>91.16.01-002</t>
        </is>
      </c>
      <c r="C62" s="143" t="inlineStr">
        <is>
          <t>Электростанции передвижные, мощность 4 кВт</t>
        </is>
      </c>
      <c r="D62" s="146" t="inlineStr">
        <is>
          <t>маш.час</t>
        </is>
      </c>
      <c r="E62" s="144" t="n">
        <v>1.98244</v>
      </c>
      <c r="F62" s="40" t="n">
        <v>27.11</v>
      </c>
      <c r="G62" s="40">
        <f>ROUND(E62*F62,2)</f>
        <v/>
      </c>
      <c r="H62" s="37">
        <f>G62/G77</f>
        <v/>
      </c>
      <c r="I62" s="132">
        <f>ROUND(F62*'Прил. 10'!$D$11,2)</f>
        <v/>
      </c>
      <c r="J62" s="132">
        <f>ROUND(E62*I62,2)</f>
        <v/>
      </c>
    </row>
    <row r="63" hidden="1" outlineLevel="1" ht="94.5" customFormat="1" customHeight="1" s="86">
      <c r="A63" s="126" t="n">
        <v>46</v>
      </c>
      <c r="B63" s="133" t="inlineStr">
        <is>
          <t>91.10.09-012</t>
        </is>
      </c>
      <c r="C63" s="14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6" t="inlineStr">
        <is>
          <t>маш.час</t>
        </is>
      </c>
      <c r="E63" s="144" t="n">
        <v>1.99984</v>
      </c>
      <c r="F63" s="40" t="n">
        <v>26.32</v>
      </c>
      <c r="G63" s="40">
        <f>ROUND(E63*F63,2)</f>
        <v/>
      </c>
      <c r="H63" s="37">
        <f>G63/G77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6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76.31399999999999</v>
      </c>
      <c r="F64" s="40" t="n">
        <v>0.55</v>
      </c>
      <c r="G64" s="40">
        <f>ROUND(E64*F64,2)</f>
        <v/>
      </c>
      <c r="H64" s="37">
        <f>G64/G77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6">
      <c r="A65" s="126" t="n">
        <v>48</v>
      </c>
      <c r="B65" s="133" t="inlineStr">
        <is>
          <t>91.17.04-042</t>
        </is>
      </c>
      <c r="C65" s="143" t="inlineStr">
        <is>
          <t>Аппараты для газовой сварки и резки</t>
        </is>
      </c>
      <c r="D65" s="146" t="inlineStr">
        <is>
          <t>маш.час</t>
        </is>
      </c>
      <c r="E65" s="144" t="n">
        <v>25.60402</v>
      </c>
      <c r="F65" s="40" t="n">
        <v>1.2</v>
      </c>
      <c r="G65" s="40">
        <f>ROUND(E65*F65,2)</f>
        <v/>
      </c>
      <c r="H65" s="37">
        <f>G65/G77</f>
        <v/>
      </c>
      <c r="I65" s="132">
        <f>ROUND(F65*'Прил. 10'!$D$11,2)</f>
        <v/>
      </c>
      <c r="J65" s="132">
        <f>ROUND(E65*I65,2)</f>
        <v/>
      </c>
    </row>
    <row r="66" hidden="1" outlineLevel="1" ht="15.75" customFormat="1" customHeight="1" s="86">
      <c r="A66" s="126" t="n">
        <v>49</v>
      </c>
      <c r="B66" s="133" t="inlineStr">
        <is>
          <t>91.15.01-001</t>
        </is>
      </c>
      <c r="C66" s="143" t="inlineStr">
        <is>
          <t>Прицепы тракторные 2 т</t>
        </is>
      </c>
      <c r="D66" s="146" t="inlineStr">
        <is>
          <t>маш.час</t>
        </is>
      </c>
      <c r="E66" s="144" t="n">
        <v>6.049</v>
      </c>
      <c r="F66" s="40" t="n">
        <v>4.01</v>
      </c>
      <c r="G66" s="40">
        <f>ROUND(E66*F66,2)</f>
        <v/>
      </c>
      <c r="H66" s="37">
        <f>G66/G77</f>
        <v/>
      </c>
      <c r="I66" s="132">
        <f>ROUND(F66*'Прил. 10'!$D$11,2)</f>
        <v/>
      </c>
      <c r="J66" s="132">
        <f>ROUND(E66*I66,2)</f>
        <v/>
      </c>
    </row>
    <row r="67" hidden="1" outlineLevel="1" ht="31.5" customFormat="1" customHeight="1" s="86">
      <c r="A67" s="126" t="n">
        <v>50</v>
      </c>
      <c r="B67" s="133" t="inlineStr">
        <is>
          <t>91.10.11-051</t>
        </is>
      </c>
      <c r="C67" s="143" t="inlineStr">
        <is>
          <t>Устройства для исправления вмятин на трубах диаметром 600-1400 мм</t>
        </is>
      </c>
      <c r="D67" s="146" t="inlineStr">
        <is>
          <t>маш.час</t>
        </is>
      </c>
      <c r="E67" s="144" t="n">
        <v>0.63468</v>
      </c>
      <c r="F67" s="40" t="n">
        <v>35.16</v>
      </c>
      <c r="G67" s="40">
        <f>ROUND(E67*F67,2)</f>
        <v/>
      </c>
      <c r="H67" s="37">
        <f>G67/G77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6">
      <c r="A68" s="126" t="n">
        <v>51</v>
      </c>
      <c r="B68" s="133" t="inlineStr">
        <is>
          <t>91.13.01-038</t>
        </is>
      </c>
      <c r="C68" s="143" t="inlineStr">
        <is>
          <t>Машины поливомоечные 6000 л</t>
        </is>
      </c>
      <c r="D68" s="146" t="inlineStr">
        <is>
          <t>маш.час</t>
        </is>
      </c>
      <c r="E68" s="144" t="n">
        <v>0.20262</v>
      </c>
      <c r="F68" s="40" t="n">
        <v>110</v>
      </c>
      <c r="G68" s="40">
        <f>ROUND(E68*F68,2)</f>
        <v/>
      </c>
      <c r="H68" s="37">
        <f>G68/G77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6">
      <c r="A69" s="126" t="n">
        <v>52</v>
      </c>
      <c r="B69" s="133" t="inlineStr">
        <is>
          <t>91.08.04-021</t>
        </is>
      </c>
      <c r="C69" s="143" t="inlineStr">
        <is>
          <t>Котлы битумные передвижные 400 л</t>
        </is>
      </c>
      <c r="D69" s="146" t="inlineStr">
        <is>
          <t>маш.час</t>
        </is>
      </c>
      <c r="E69" s="144" t="n">
        <v>0.33394</v>
      </c>
      <c r="F69" s="40" t="n">
        <v>30</v>
      </c>
      <c r="G69" s="40">
        <f>ROUND(E69*F69,2)</f>
        <v/>
      </c>
      <c r="H69" s="37">
        <f>G69/G77</f>
        <v/>
      </c>
      <c r="I69" s="132">
        <f>ROUND(F69*'Прил. 10'!$D$11,2)</f>
        <v/>
      </c>
      <c r="J69" s="132">
        <f>ROUND(E69*I69,2)</f>
        <v/>
      </c>
    </row>
    <row r="70" hidden="1" outlineLevel="1" ht="31.5" customFormat="1" customHeight="1" s="86">
      <c r="A70" s="126" t="n">
        <v>53</v>
      </c>
      <c r="B70" s="133" t="inlineStr">
        <is>
          <t>91.13.01-032</t>
        </is>
      </c>
      <c r="C70" s="143" t="inlineStr">
        <is>
          <t>Машины дорожной службы (машина дорожного мастера)</t>
        </is>
      </c>
      <c r="D70" s="146" t="inlineStr">
        <is>
          <t>маш.час</t>
        </is>
      </c>
      <c r="E70" s="144" t="n">
        <v>0.08648</v>
      </c>
      <c r="F70" s="40" t="n">
        <v>86.5</v>
      </c>
      <c r="G70" s="40">
        <f>ROUND(E70*F70,2)</f>
        <v/>
      </c>
      <c r="H70" s="37">
        <f>G70/G77</f>
        <v/>
      </c>
      <c r="I70" s="132">
        <f>ROUND(F70*'Прил. 10'!$D$11,2)</f>
        <v/>
      </c>
      <c r="J70" s="132">
        <f>ROUND(E70*I70,2)</f>
        <v/>
      </c>
    </row>
    <row r="71" hidden="1" outlineLevel="1" ht="15.75" customFormat="1" customHeight="1" s="86">
      <c r="A71" s="126" t="n">
        <v>54</v>
      </c>
      <c r="B71" s="133" t="inlineStr">
        <is>
          <t>91.10.06-001</t>
        </is>
      </c>
      <c r="C71" s="143" t="inlineStr">
        <is>
          <t>Установки для подогрева стыков</t>
        </is>
      </c>
      <c r="D71" s="146" t="inlineStr">
        <is>
          <t>маш.час</t>
        </is>
      </c>
      <c r="E71" s="144" t="n">
        <v>0.174</v>
      </c>
      <c r="F71" s="40" t="n">
        <v>36.9</v>
      </c>
      <c r="G71" s="40">
        <f>ROUND(E71*F71,2)</f>
        <v/>
      </c>
      <c r="H71" s="37">
        <f>G71/G77</f>
        <v/>
      </c>
      <c r="I71" s="132">
        <f>ROUND(F71*'Прил. 10'!$D$11,2)</f>
        <v/>
      </c>
      <c r="J71" s="132">
        <f>ROUND(E71*I71,2)</f>
        <v/>
      </c>
    </row>
    <row r="72" hidden="1" outlineLevel="1" ht="31.5" customFormat="1" customHeight="1" s="86">
      <c r="A72" s="126" t="n">
        <v>55</v>
      </c>
      <c r="B72" s="133" t="inlineStr">
        <is>
          <t>91.17.04-233</t>
        </is>
      </c>
      <c r="C72" s="143" t="inlineStr">
        <is>
          <t>Установки для сварки ручной дуговой (постоянного тока)</t>
        </is>
      </c>
      <c r="D72" s="146" t="inlineStr">
        <is>
          <t>маш.час</t>
        </is>
      </c>
      <c r="E72" s="144" t="n">
        <v>0.575</v>
      </c>
      <c r="F72" s="40" t="n">
        <v>8.1</v>
      </c>
      <c r="G72" s="40">
        <f>ROUND(E72*F72,2)</f>
        <v/>
      </c>
      <c r="H72" s="37">
        <f>G72/G77</f>
        <v/>
      </c>
      <c r="I72" s="132">
        <f>ROUND(F72*'Прил. 10'!$D$11,2)</f>
        <v/>
      </c>
      <c r="J72" s="132">
        <f>ROUND(E72*I72,2)</f>
        <v/>
      </c>
    </row>
    <row r="73" hidden="1" outlineLevel="1" ht="47.25" customFormat="1" customHeight="1" s="86">
      <c r="A73" s="126" t="n">
        <v>56</v>
      </c>
      <c r="B73" s="133" t="inlineStr">
        <is>
          <t>91.21.11-001</t>
        </is>
      </c>
      <c r="C73" s="143" t="inlineStr">
        <is>
          <t>Мотобуры ручные, диаметр сверла 200 мм, глубина сверления до 1 м, мощность двигателя 1,6 кВт</t>
        </is>
      </c>
      <c r="D73" s="146" t="inlineStr">
        <is>
          <t>маш.час</t>
        </is>
      </c>
      <c r="E73" s="144" t="n">
        <v>0.39008</v>
      </c>
      <c r="F73" s="40" t="n">
        <v>7.07</v>
      </c>
      <c r="G73" s="40">
        <f>ROUND(E73*F73,2)</f>
        <v/>
      </c>
      <c r="H73" s="37">
        <f>G73/G77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6">
      <c r="A74" s="126" t="n">
        <v>57</v>
      </c>
      <c r="B74" s="133" t="inlineStr">
        <is>
          <t>91.21.03-502</t>
        </is>
      </c>
      <c r="C74" s="143" t="inlineStr">
        <is>
          <t>Аппараты пескоструйные, объем до 19 л, расход воздуха 270-700 л/мин</t>
        </is>
      </c>
      <c r="D74" s="146" t="inlineStr">
        <is>
          <t>маш.час</t>
        </is>
      </c>
      <c r="E74" s="144" t="n">
        <v>7.56125</v>
      </c>
      <c r="F74" s="40" t="n">
        <v>0.14</v>
      </c>
      <c r="G74" s="40">
        <f>ROUND(E74*F74,2)</f>
        <v/>
      </c>
      <c r="H74" s="37">
        <f>G74/G77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6">
      <c r="A75" s="126" t="n">
        <v>58</v>
      </c>
      <c r="B75" s="133" t="inlineStr">
        <is>
          <t>91.21.22-071</t>
        </is>
      </c>
      <c r="C75" s="143" t="inlineStr">
        <is>
          <t>Вентиляторы радиальные общего назначения, производительность до 15000 м3/час</t>
        </is>
      </c>
      <c r="D75" s="146" t="inlineStr">
        <is>
          <t>маш.час</t>
        </is>
      </c>
      <c r="E75" s="144" t="n">
        <v>0.1955</v>
      </c>
      <c r="F75" s="40" t="n">
        <v>3.42</v>
      </c>
      <c r="G75" s="40">
        <f>ROUND(E75*F75,2)</f>
        <v/>
      </c>
      <c r="H75" s="37">
        <f>G75/G77</f>
        <v/>
      </c>
      <c r="I75" s="132">
        <f>ROUND(F75*'Прил. 10'!$D$11,2)</f>
        <v/>
      </c>
      <c r="J75" s="132">
        <f>ROUND(E75*I75,2)</f>
        <v/>
      </c>
    </row>
    <row r="76" collapsed="1" ht="15.75" customFormat="1" customHeight="1" s="86">
      <c r="A76" s="126" t="n"/>
      <c r="B76" s="126" t="inlineStr">
        <is>
          <t>Итого прочие Машины и механизмы</t>
        </is>
      </c>
      <c r="C76" s="152" t="n"/>
      <c r="D76" s="152" t="n"/>
      <c r="E76" s="152" t="n"/>
      <c r="F76" s="153" t="n"/>
      <c r="G76" s="132">
        <f>SUM(G32:G75)</f>
        <v/>
      </c>
      <c r="H76" s="37">
        <f>SUM(H32:H75)</f>
        <v/>
      </c>
      <c r="I76" s="132" t="n"/>
      <c r="J76" s="132">
        <f>SUM(J32:J75)</f>
        <v/>
      </c>
    </row>
    <row r="77" ht="15.75" customFormat="1" customHeight="1" s="86">
      <c r="A77" s="126" t="n"/>
      <c r="B77" s="126" t="inlineStr">
        <is>
          <t>Итого по разделу "Машины и механизмы"</t>
        </is>
      </c>
      <c r="C77" s="152" t="n"/>
      <c r="D77" s="152" t="n"/>
      <c r="E77" s="152" t="n"/>
      <c r="F77" s="153" t="n"/>
      <c r="G77" s="132">
        <f>G31+G76</f>
        <v/>
      </c>
      <c r="H77" s="37">
        <f>H31+H76</f>
        <v/>
      </c>
      <c r="I77" s="132" t="n"/>
      <c r="J77" s="132">
        <f>J31+J76</f>
        <v/>
      </c>
    </row>
    <row r="78" ht="15.75" customFormat="1" customHeight="1" s="86">
      <c r="A78" s="135" t="n"/>
      <c r="B78" s="134" t="inlineStr">
        <is>
          <t>Оборудование</t>
        </is>
      </c>
      <c r="C78" s="152" t="n"/>
      <c r="D78" s="152" t="n"/>
      <c r="E78" s="152" t="n"/>
      <c r="F78" s="152" t="n"/>
      <c r="G78" s="152" t="n"/>
      <c r="H78" s="152" t="n"/>
      <c r="I78" s="152" t="n"/>
      <c r="J78" s="153" t="n"/>
    </row>
    <row r="79" ht="15.75" customFormat="1" customHeight="1" s="86">
      <c r="A79" s="135" t="n"/>
      <c r="B79" s="135" t="inlineStr">
        <is>
          <t>Основное оборудование</t>
        </is>
      </c>
      <c r="C79" s="152" t="n"/>
      <c r="D79" s="152" t="n"/>
      <c r="E79" s="152" t="n"/>
      <c r="F79" s="152" t="n"/>
      <c r="G79" s="152" t="n"/>
      <c r="H79" s="152" t="n"/>
      <c r="I79" s="152" t="n"/>
      <c r="J79" s="153" t="n"/>
    </row>
    <row r="80" outlineLevel="1" ht="15.75" customFormat="1" customHeight="1" s="86">
      <c r="A80" s="135" t="n"/>
      <c r="B80" s="135" t="n"/>
      <c r="C80" s="135" t="inlineStr">
        <is>
          <t>Итого основное оборудование</t>
        </is>
      </c>
      <c r="D80" s="135" t="n"/>
      <c r="E80" s="135" t="n"/>
      <c r="F80" s="136" t="n"/>
      <c r="G80" s="136" t="n">
        <v>0</v>
      </c>
      <c r="H80" s="135" t="n">
        <v>0</v>
      </c>
      <c r="I80" s="136" t="n"/>
      <c r="J80" s="136" t="n">
        <v>0</v>
      </c>
    </row>
    <row r="81" ht="15.75" customFormat="1" customHeight="1" s="86">
      <c r="A81" s="135" t="n"/>
      <c r="B81" s="135" t="inlineStr">
        <is>
          <t>Прочее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outlineLevel="1" ht="15.75" customFormat="1" customHeight="1" s="86">
      <c r="A82" s="135" t="n"/>
      <c r="B82" s="135" t="n"/>
      <c r="C82" s="135" t="inlineStr">
        <is>
          <t>Итого прочее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outlineLevel="1" ht="15.75" customFormat="1" customHeight="1" s="86">
      <c r="A83" s="135" t="n"/>
      <c r="B83" s="135" t="n"/>
      <c r="C83" s="134" t="inlineStr">
        <is>
          <t>Итого по разделу «Оборудование»</t>
        </is>
      </c>
      <c r="D83" s="135" t="n"/>
      <c r="E83" s="135" t="n"/>
      <c r="F83" s="136" t="n"/>
      <c r="G83" s="136" t="n">
        <v>0</v>
      </c>
      <c r="H83" s="135" t="n">
        <v>0</v>
      </c>
      <c r="I83" s="136" t="n"/>
      <c r="J83" s="136" t="n">
        <v>0</v>
      </c>
    </row>
    <row r="84" outlineLevel="1" ht="15.75" customFormat="1" customHeight="1" s="86">
      <c r="A84" s="135" t="n"/>
      <c r="B84" s="135" t="n"/>
      <c r="C84" s="135" t="inlineStr">
        <is>
          <t>в том числе технологическое оборудование</t>
        </is>
      </c>
      <c r="D84" s="135" t="n"/>
      <c r="E84" s="135" t="n"/>
      <c r="F84" s="136" t="n"/>
      <c r="G84" s="136" t="n">
        <v>0</v>
      </c>
      <c r="H84" s="135" t="n"/>
      <c r="I84" s="136" t="n"/>
      <c r="J84" s="136" t="n">
        <v>0</v>
      </c>
    </row>
    <row r="85" ht="15.75" customFormat="1" customHeight="1" s="86">
      <c r="A85" s="126" t="n"/>
      <c r="B85" s="125" t="inlineStr">
        <is>
          <t>Материалы</t>
        </is>
      </c>
      <c r="C85" s="152" t="n"/>
      <c r="D85" s="152" t="n"/>
      <c r="E85" s="152" t="n"/>
      <c r="F85" s="152" t="n"/>
      <c r="G85" s="152" t="n"/>
      <c r="H85" s="153" t="n"/>
      <c r="I85" s="132" t="n"/>
      <c r="J85" s="132" t="n"/>
    </row>
    <row r="86" ht="15.75" customFormat="1" customHeight="1" s="86">
      <c r="A86" s="126" t="n"/>
      <c r="B86" s="126" t="inlineStr">
        <is>
          <t>Основные Материалы</t>
        </is>
      </c>
      <c r="C86" s="152" t="n"/>
      <c r="D86" s="152" t="n"/>
      <c r="E86" s="152" t="n"/>
      <c r="F86" s="152" t="n"/>
      <c r="G86" s="152" t="n"/>
      <c r="H86" s="153" t="n"/>
      <c r="I86" s="132" t="n"/>
      <c r="J86" s="132" t="n"/>
    </row>
    <row r="87" ht="94.5" customFormat="1" customHeight="1" s="86">
      <c r="A87" s="126" t="n">
        <v>59</v>
      </c>
      <c r="B87" s="133" t="inlineStr">
        <is>
          <t>23.8.04.06-0141</t>
        </is>
      </c>
      <c r="C87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6" t="inlineStr">
        <is>
          <t>шт</t>
        </is>
      </c>
      <c r="E87" s="144" t="n">
        <v>4</v>
      </c>
      <c r="F87" s="40" t="n">
        <v>178491.76</v>
      </c>
      <c r="G87" s="40">
        <f>ROUND(E87*F87,2)</f>
        <v/>
      </c>
      <c r="H87" s="37">
        <f>G87/G180</f>
        <v/>
      </c>
      <c r="I87" s="132">
        <f>ROUND(F87*'Прил. 10'!$D$12,2)</f>
        <v/>
      </c>
      <c r="J87" s="132">
        <f>ROUND(E87*I87,2)</f>
        <v/>
      </c>
    </row>
    <row r="88" ht="78.75" customFormat="1" customHeight="1" s="86">
      <c r="A88" s="126" t="n">
        <v>60</v>
      </c>
      <c r="B88" s="133" t="inlineStr">
        <is>
          <t>23.5.01.08-0080</t>
        </is>
      </c>
      <c r="C88" s="143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46" t="inlineStr">
        <is>
          <t>м</t>
        </is>
      </c>
      <c r="E88" s="144" t="n">
        <v>139.4</v>
      </c>
      <c r="F88" s="40" t="n">
        <v>3366.61</v>
      </c>
      <c r="G88" s="40">
        <f>ROUND(E88*F88,2)</f>
        <v/>
      </c>
      <c r="H88" s="37">
        <f>G88/G180</f>
        <v/>
      </c>
      <c r="I88" s="132">
        <f>ROUND(F88*'Прил. 10'!$D$12,2)</f>
        <v/>
      </c>
      <c r="J88" s="132">
        <f>ROUND(E88*I88,2)</f>
        <v/>
      </c>
    </row>
    <row r="89" ht="47.25" customFormat="1" customHeight="1" s="86">
      <c r="A89" s="126" t="n">
        <v>61</v>
      </c>
      <c r="B89" s="133" t="inlineStr">
        <is>
          <t>05.1.02.10-0007</t>
        </is>
      </c>
      <c r="C89" s="143" t="inlineStr">
        <is>
          <t>Утяжелители железобетонные клиновидные для труб диаметром 1200 мм</t>
        </is>
      </c>
      <c r="D89" s="146" t="inlineStr">
        <is>
          <t>шт</t>
        </is>
      </c>
      <c r="E89" s="144" t="n">
        <v>47.725</v>
      </c>
      <c r="F89" s="40" t="n">
        <v>3890.47</v>
      </c>
      <c r="G89" s="40">
        <f>ROUND(E89*F89,2)</f>
        <v/>
      </c>
      <c r="H89" s="37">
        <f>G89/G180</f>
        <v/>
      </c>
      <c r="I89" s="132">
        <f>ROUND(F89*'Прил. 10'!$D$12,2)</f>
        <v/>
      </c>
      <c r="J89" s="132">
        <f>ROUND(E89*I89,2)</f>
        <v/>
      </c>
    </row>
    <row r="90" ht="15.75" customFormat="1" customHeight="1" s="86">
      <c r="A90" s="126" t="n"/>
      <c r="B90" s="133" t="inlineStr">
        <is>
          <t>Итого основные Материалы</t>
        </is>
      </c>
      <c r="C90" s="152" t="n"/>
      <c r="D90" s="152" t="n"/>
      <c r="E90" s="152" t="n"/>
      <c r="F90" s="153" t="n"/>
      <c r="G90" s="40">
        <f>SUM(G87:G89)</f>
        <v/>
      </c>
      <c r="H90" s="37">
        <f>SUM(H87:H89)</f>
        <v/>
      </c>
      <c r="I90" s="132" t="n"/>
      <c r="J90" s="132">
        <f>SUM(J87:J89)</f>
        <v/>
      </c>
    </row>
    <row r="91" hidden="1" outlineLevel="1" ht="78.75" customFormat="1" customHeight="1" s="86">
      <c r="A91" s="126" t="n">
        <v>62</v>
      </c>
      <c r="B91" s="133" t="inlineStr">
        <is>
          <t>23.5.01.08-0095</t>
        </is>
      </c>
      <c r="C91" s="14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1" s="146" t="inlineStr">
        <is>
          <t>м</t>
        </is>
      </c>
      <c r="E91" s="144" t="n">
        <v>33</v>
      </c>
      <c r="F91" s="40" t="n">
        <v>4473.06</v>
      </c>
      <c r="G91" s="40">
        <f>ROUND(E91*F91,2)</f>
        <v/>
      </c>
      <c r="H91" s="37">
        <f>G91/G180</f>
        <v/>
      </c>
      <c r="I91" s="132">
        <f>ROUND(F91*'Прил. 10'!$D$12,2)</f>
        <v/>
      </c>
      <c r="J91" s="132">
        <f>ROUND(E91*I91,2)</f>
        <v/>
      </c>
    </row>
    <row r="92" hidden="1" outlineLevel="1" ht="47.25" customFormat="1" customHeight="1" s="86">
      <c r="A92" s="126" t="n">
        <v>63</v>
      </c>
      <c r="B92" s="133" t="inlineStr">
        <is>
          <t>05.1.08.06-0026</t>
        </is>
      </c>
      <c r="C92" s="143" t="inlineStr">
        <is>
          <t>Плиты дорожные 1П30.18.30 /бетон В30 (М400), объем 0,88 м3, расход арматуры 46,48 кг/ (ГОСТ 21924.2-84)</t>
        </is>
      </c>
      <c r="D92" s="146" t="inlineStr">
        <is>
          <t>шт.</t>
        </is>
      </c>
      <c r="E92" s="144" t="n">
        <v>23</v>
      </c>
      <c r="F92" s="40" t="n">
        <v>1281.3</v>
      </c>
      <c r="G92" s="40">
        <f>ROUND(E92*F92,2)</f>
        <v/>
      </c>
      <c r="H92" s="37">
        <f>G92/G180</f>
        <v/>
      </c>
      <c r="I92" s="132">
        <f>ROUND(F92*'Прил. 10'!$D$12,2)</f>
        <v/>
      </c>
      <c r="J92" s="132">
        <f>ROUND(E92*I92,2)</f>
        <v/>
      </c>
    </row>
    <row r="93" hidden="1" outlineLevel="1" ht="31.5" customFormat="1" customHeight="1" s="86">
      <c r="A93" s="126" t="n">
        <v>64</v>
      </c>
      <c r="B93" s="133" t="inlineStr">
        <is>
          <t>02.3.01.02-0033</t>
        </is>
      </c>
      <c r="C93" s="143" t="inlineStr">
        <is>
          <t>Песок природный обогащенный для строительных работ средний</t>
        </is>
      </c>
      <c r="D93" s="146" t="inlineStr">
        <is>
          <t>м3</t>
        </is>
      </c>
      <c r="E93" s="144" t="n">
        <v>271.286</v>
      </c>
      <c r="F93" s="40" t="n">
        <v>70.59999999999999</v>
      </c>
      <c r="G93" s="40">
        <f>ROUND(E93*F93,2)</f>
        <v/>
      </c>
      <c r="H93" s="37">
        <f>G93/G180</f>
        <v/>
      </c>
      <c r="I93" s="132">
        <f>ROUND(F93*'Прил. 10'!$D$12,2)</f>
        <v/>
      </c>
      <c r="J93" s="132">
        <f>ROUND(E93*I93,2)</f>
        <v/>
      </c>
    </row>
    <row r="94" hidden="1" outlineLevel="1" ht="31.5" customFormat="1" customHeight="1" s="86">
      <c r="A94" s="126" t="n">
        <v>65</v>
      </c>
      <c r="B94" s="133" t="inlineStr">
        <is>
          <t>01.7.07.24-0005</t>
        </is>
      </c>
      <c r="C94" s="143" t="inlineStr">
        <is>
          <t>Пленка радиографическая рулонная, ширина 400 мм</t>
        </is>
      </c>
      <c r="D94" s="146" t="inlineStr">
        <is>
          <t>10 м</t>
        </is>
      </c>
      <c r="E94" s="144" t="n">
        <v>8.587</v>
      </c>
      <c r="F94" s="40" t="n">
        <v>2140</v>
      </c>
      <c r="G94" s="40">
        <f>ROUND(E94*F94,2)</f>
        <v/>
      </c>
      <c r="H94" s="37">
        <f>G94/G180</f>
        <v/>
      </c>
      <c r="I94" s="132">
        <f>ROUND(F94*'Прил. 10'!$D$12,2)</f>
        <v/>
      </c>
      <c r="J94" s="132">
        <f>ROUND(E94*I94,2)</f>
        <v/>
      </c>
    </row>
    <row r="95" hidden="1" outlineLevel="1" ht="31.5" customFormat="1" customHeight="1" s="86">
      <c r="A95" s="126" t="n">
        <v>66</v>
      </c>
      <c r="B95" s="133" t="inlineStr">
        <is>
          <t>05.1.02.07-0112</t>
        </is>
      </c>
      <c r="C95" s="143" t="inlineStr">
        <is>
          <t>Столбики сигнальные железобетонные СС-1</t>
        </is>
      </c>
      <c r="D95" s="146" t="inlineStr">
        <is>
          <t>м3</t>
        </is>
      </c>
      <c r="E95" s="144" t="n">
        <v>11.586</v>
      </c>
      <c r="F95" s="40" t="n">
        <v>1194</v>
      </c>
      <c r="G95" s="40">
        <f>ROUND(E95*F95,2)</f>
        <v/>
      </c>
      <c r="H95" s="37">
        <f>G95/G180</f>
        <v/>
      </c>
      <c r="I95" s="132">
        <f>ROUND(F95*'Прил. 10'!$D$12,2)</f>
        <v/>
      </c>
      <c r="J95" s="132">
        <f>ROUND(E95*I95,2)</f>
        <v/>
      </c>
    </row>
    <row r="96" hidden="1" outlineLevel="1" ht="31.5" customFormat="1" customHeight="1" s="86">
      <c r="A96" s="126" t="n">
        <v>67</v>
      </c>
      <c r="B96" s="133" t="inlineStr">
        <is>
          <t>10.1.02.03-0001</t>
        </is>
      </c>
      <c r="C96" s="143" t="inlineStr">
        <is>
          <t>Проволока алюминиевая, марка АМЦ, диаметр 1,4-1,8 мм</t>
        </is>
      </c>
      <c r="D96" s="146" t="inlineStr">
        <is>
          <t>т</t>
        </is>
      </c>
      <c r="E96" s="144" t="n">
        <v>0.41239</v>
      </c>
      <c r="F96" s="40" t="n">
        <v>30090</v>
      </c>
      <c r="G96" s="40">
        <f>ROUND(E96*F96,2)</f>
        <v/>
      </c>
      <c r="H96" s="37">
        <f>G96/G180</f>
        <v/>
      </c>
      <c r="I96" s="132">
        <f>ROUND(F96*'Прил. 10'!$D$12,2)</f>
        <v/>
      </c>
      <c r="J96" s="132">
        <f>ROUND(E96*I96,2)</f>
        <v/>
      </c>
    </row>
    <row r="97" hidden="1" outlineLevel="1" ht="31.5" customFormat="1" customHeight="1" s="86">
      <c r="A97" s="126" t="n">
        <v>68</v>
      </c>
      <c r="B97" s="133" t="inlineStr">
        <is>
          <t>Прайс из СД ОП</t>
        </is>
      </c>
      <c r="C97" s="143" t="inlineStr">
        <is>
          <t xml:space="preserve">Профиль «Нефтегаз» - ПВХП (2000*30 мм) </t>
        </is>
      </c>
      <c r="D97" s="146" t="inlineStr">
        <is>
          <t>м</t>
        </is>
      </c>
      <c r="E97" s="144" t="n">
        <v>139.351</v>
      </c>
      <c r="F97" s="40" t="n">
        <v>71</v>
      </c>
      <c r="G97" s="40">
        <f>ROUND(E97*F97,2)</f>
        <v/>
      </c>
      <c r="H97" s="37">
        <f>G97/G180</f>
        <v/>
      </c>
      <c r="I97" s="132">
        <f>ROUND(F97*'Прил. 10'!$D$12,2)</f>
        <v/>
      </c>
      <c r="J97" s="132">
        <f>ROUND(E97*I97,2)</f>
        <v/>
      </c>
    </row>
    <row r="98" hidden="1" outlineLevel="1" ht="78.75" customFormat="1" customHeight="1" s="86">
      <c r="A98" s="126" t="n">
        <v>69</v>
      </c>
      <c r="B98" s="133" t="inlineStr">
        <is>
          <t>23.5.02.02-0073</t>
        </is>
      </c>
      <c r="C98" s="14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8" s="146" t="inlineStr">
        <is>
          <t>м</t>
        </is>
      </c>
      <c r="E98" s="144" t="n">
        <v>57.73</v>
      </c>
      <c r="F98" s="40" t="n">
        <v>112</v>
      </c>
      <c r="G98" s="40">
        <f>ROUND(E98*F98,2)</f>
        <v/>
      </c>
      <c r="H98" s="37">
        <f>G98/G180</f>
        <v/>
      </c>
      <c r="I98" s="132">
        <f>ROUND(F98*'Прил. 10'!$D$12,2)</f>
        <v/>
      </c>
      <c r="J98" s="132">
        <f>ROUND(E98*I98,2)</f>
        <v/>
      </c>
    </row>
    <row r="99" hidden="1" outlineLevel="1" ht="78.75" customFormat="1" customHeight="1" s="86">
      <c r="A99" s="126" t="n">
        <v>70</v>
      </c>
      <c r="B99" s="133" t="inlineStr">
        <is>
          <t>23.3.03.02-0173</t>
        </is>
      </c>
      <c r="C99" s="14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99" s="146" t="inlineStr">
        <is>
          <t>м</t>
        </is>
      </c>
      <c r="E99" s="144" t="n">
        <v>18.00325</v>
      </c>
      <c r="F99" s="40" t="n">
        <v>316.5</v>
      </c>
      <c r="G99" s="40">
        <f>ROUND(E99*F99,2)</f>
        <v/>
      </c>
      <c r="H99" s="37">
        <f>G99/G180</f>
        <v/>
      </c>
      <c r="I99" s="132">
        <f>ROUND(F99*'Прил. 10'!$D$12,2)</f>
        <v/>
      </c>
      <c r="J99" s="132">
        <f>ROUND(E99*I99,2)</f>
        <v/>
      </c>
    </row>
    <row r="100" hidden="1" outlineLevel="1" ht="78.75" customFormat="1" customHeight="1" s="86">
      <c r="A100" s="126" t="n">
        <v>71</v>
      </c>
      <c r="B100" s="133" t="inlineStr">
        <is>
          <t>23.7.02.01-0049</t>
        </is>
      </c>
      <c r="C100" s="143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0" s="146" t="inlineStr">
        <is>
          <t>т</t>
        </is>
      </c>
      <c r="E100" s="144" t="n">
        <v>0.43125</v>
      </c>
      <c r="F100" s="40" t="n">
        <v>11705.7</v>
      </c>
      <c r="G100" s="40">
        <f>ROUND(E100*F100,2)</f>
        <v/>
      </c>
      <c r="H100" s="37">
        <f>G100/G180</f>
        <v/>
      </c>
      <c r="I100" s="132">
        <f>ROUND(F100*'Прил. 10'!$D$12,2)</f>
        <v/>
      </c>
      <c r="J100" s="132">
        <f>ROUND(E100*I100,2)</f>
        <v/>
      </c>
    </row>
    <row r="101" hidden="1" outlineLevel="1" ht="31.5" customFormat="1" customHeight="1" s="86">
      <c r="A101" s="126" t="n">
        <v>72</v>
      </c>
      <c r="B101" s="133" t="inlineStr">
        <is>
          <t>01.7.11.07-0185</t>
        </is>
      </c>
      <c r="C101" s="143" t="inlineStr">
        <is>
          <t>Электроды с основным покрытием Э60А, диаметр 4 мм</t>
        </is>
      </c>
      <c r="D101" s="146" t="inlineStr">
        <is>
          <t>т</t>
        </is>
      </c>
      <c r="E101" s="144" t="n">
        <v>0.23931</v>
      </c>
      <c r="F101" s="40" t="n">
        <v>14221</v>
      </c>
      <c r="G101" s="40">
        <f>ROUND(E101*F101,2)</f>
        <v/>
      </c>
      <c r="H101" s="37">
        <f>G101/G180</f>
        <v/>
      </c>
      <c r="I101" s="132">
        <f>ROUND(F101*'Прил. 10'!$D$12,2)</f>
        <v/>
      </c>
      <c r="J101" s="132">
        <f>ROUND(E101*I101,2)</f>
        <v/>
      </c>
    </row>
    <row r="102" hidden="1" outlineLevel="1" ht="47.25" customFormat="1" customHeight="1" s="86">
      <c r="A102" s="126" t="n">
        <v>73</v>
      </c>
      <c r="B102" s="133" t="inlineStr">
        <is>
          <t>11.1.03.01-0087</t>
        </is>
      </c>
      <c r="C102" s="143" t="inlineStr">
        <is>
          <t>Бруски обрезные, хвойных пород, длина 4-6,5 м, ширина 75-150 мм, толщина 150 мм и более, сорт III</t>
        </is>
      </c>
      <c r="D102" s="146" t="inlineStr">
        <is>
          <t>м3</t>
        </is>
      </c>
      <c r="E102" s="144" t="n">
        <v>1.737865</v>
      </c>
      <c r="F102" s="40" t="n">
        <v>1514.2</v>
      </c>
      <c r="G102" s="40">
        <f>ROUND(E102*F102,2)</f>
        <v/>
      </c>
      <c r="H102" s="37">
        <f>G102/G180</f>
        <v/>
      </c>
      <c r="I102" s="132">
        <f>ROUND(F102*'Прил. 10'!$D$12,2)</f>
        <v/>
      </c>
      <c r="J102" s="132">
        <f>ROUND(E102*I102,2)</f>
        <v/>
      </c>
    </row>
    <row r="103" hidden="1" outlineLevel="1" ht="47.25" customFormat="1" customHeight="1" s="86">
      <c r="A103" s="126" t="n">
        <v>74</v>
      </c>
      <c r="B103" s="133" t="inlineStr">
        <is>
          <t>01.5.03.05-0021</t>
        </is>
      </c>
      <c r="C103" s="143" t="inlineStr">
        <is>
          <t>Стойки круглые металлические для дорожных знаков с покраской и креплением для знака СКМ 3.35</t>
        </is>
      </c>
      <c r="D103" s="146" t="inlineStr">
        <is>
          <t>шт.</t>
        </is>
      </c>
      <c r="E103" s="144" t="n">
        <v>9.199999999999999</v>
      </c>
      <c r="F103" s="40" t="n">
        <v>285.57</v>
      </c>
      <c r="G103" s="40">
        <f>ROUND(E103*F103,2)</f>
        <v/>
      </c>
      <c r="H103" s="37">
        <f>G103/G180</f>
        <v/>
      </c>
      <c r="I103" s="132">
        <f>ROUND(F103*'Прил. 10'!$D$12,2)</f>
        <v/>
      </c>
      <c r="J103" s="132">
        <f>ROUND(E103*I103,2)</f>
        <v/>
      </c>
    </row>
    <row r="104" hidden="1" outlineLevel="1" ht="31.5" customFormat="1" customHeight="1" s="86">
      <c r="A104" s="126" t="n">
        <v>75</v>
      </c>
      <c r="B104" s="133" t="inlineStr">
        <is>
          <t>01.2.03.02-0001</t>
        </is>
      </c>
      <c r="C104" s="143" t="inlineStr">
        <is>
          <t>Грунтовка битумная под полимерное или резиновое покрытие</t>
        </is>
      </c>
      <c r="D104" s="146" t="inlineStr">
        <is>
          <t>т</t>
        </is>
      </c>
      <c r="E104" s="144" t="n">
        <v>0.08064</v>
      </c>
      <c r="F104" s="40" t="n">
        <v>31060</v>
      </c>
      <c r="G104" s="40">
        <f>ROUND(E104*F104,2)</f>
        <v/>
      </c>
      <c r="H104" s="37">
        <f>G104/G180</f>
        <v/>
      </c>
      <c r="I104" s="132">
        <f>ROUND(F104*'Прил. 10'!$D$12,2)</f>
        <v/>
      </c>
      <c r="J104" s="132">
        <f>ROUND(E104*I104,2)</f>
        <v/>
      </c>
    </row>
    <row r="105" hidden="1" outlineLevel="1" ht="31.5" customFormat="1" customHeight="1" s="86">
      <c r="A105" s="126" t="n">
        <v>76</v>
      </c>
      <c r="B105" s="133" t="inlineStr">
        <is>
          <t>01.7.12.05-0049</t>
        </is>
      </c>
      <c r="C105" s="143" t="inlineStr">
        <is>
          <t>Нетканый геотекстиль: ГЕОКОМ Д250, иглопробивной</t>
        </is>
      </c>
      <c r="D105" s="146" t="inlineStr">
        <is>
          <t>м2</t>
        </is>
      </c>
      <c r="E105" s="144" t="n">
        <v>282.44</v>
      </c>
      <c r="F105" s="40" t="n">
        <v>8.720000000000001</v>
      </c>
      <c r="G105" s="40">
        <f>ROUND(E105*F105,2)</f>
        <v/>
      </c>
      <c r="H105" s="37">
        <f>G105/G180</f>
        <v/>
      </c>
      <c r="I105" s="132">
        <f>ROUND(F105*'Прил. 10'!$D$12,2)</f>
        <v/>
      </c>
      <c r="J105" s="132">
        <f>ROUND(E105*I105,2)</f>
        <v/>
      </c>
    </row>
    <row r="106" hidden="1" outlineLevel="1" ht="31.5" customFormat="1" customHeight="1" s="86">
      <c r="A106" s="126" t="n">
        <v>77</v>
      </c>
      <c r="B106" s="133" t="inlineStr">
        <is>
          <t>01.7.12.05-0060</t>
        </is>
      </c>
      <c r="C106" s="143" t="inlineStr">
        <is>
          <t>Нетканый геотекстиль: Дорнит 600 г/м2</t>
        </is>
      </c>
      <c r="D106" s="146" t="inlineStr">
        <is>
          <t>м2</t>
        </is>
      </c>
      <c r="E106" s="144" t="n">
        <v>143.652</v>
      </c>
      <c r="F106" s="40" t="n">
        <v>13.53</v>
      </c>
      <c r="G106" s="40">
        <f>ROUND(E106*F106,2)</f>
        <v/>
      </c>
      <c r="H106" s="37">
        <f>G106/G180</f>
        <v/>
      </c>
      <c r="I106" s="132">
        <f>ROUND(F106*'Прил. 10'!$D$12,2)</f>
        <v/>
      </c>
      <c r="J106" s="132">
        <f>ROUND(E106*I106,2)</f>
        <v/>
      </c>
    </row>
    <row r="107" hidden="1" outlineLevel="1" ht="78.75" customFormat="1" customHeight="1" s="86">
      <c r="A107" s="126" t="n">
        <v>78</v>
      </c>
      <c r="B107" s="133" t="inlineStr">
        <is>
          <t>23.5.01.09-0016</t>
        </is>
      </c>
      <c r="C107" s="143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7" s="146" t="inlineStr">
        <is>
          <t>м</t>
        </is>
      </c>
      <c r="E107" s="144" t="n">
        <v>0.345</v>
      </c>
      <c r="F107" s="40" t="n">
        <v>5478.44</v>
      </c>
      <c r="G107" s="40">
        <f>ROUND(E107*F107,2)</f>
        <v/>
      </c>
      <c r="H107" s="37">
        <f>G107/G180</f>
        <v/>
      </c>
      <c r="I107" s="132">
        <f>ROUND(F107*'Прил. 10'!$D$12,2)</f>
        <v/>
      </c>
      <c r="J107" s="132">
        <f>ROUND(E107*I107,2)</f>
        <v/>
      </c>
    </row>
    <row r="108" hidden="1" outlineLevel="1" ht="47.25" customFormat="1" customHeight="1" s="86">
      <c r="A108" s="126" t="n">
        <v>79</v>
      </c>
      <c r="B108" s="133" t="inlineStr">
        <is>
          <t>02.2.05.04-0104</t>
        </is>
      </c>
      <c r="C108" s="143" t="inlineStr">
        <is>
          <t>Щебень из природного камня для строительных работ марка: 1000, фракция 20-80 (70) мм</t>
        </is>
      </c>
      <c r="D108" s="146" t="inlineStr">
        <is>
          <t>м3</t>
        </is>
      </c>
      <c r="E108" s="144" t="n">
        <v>18.837</v>
      </c>
      <c r="F108" s="40" t="n">
        <v>98.55</v>
      </c>
      <c r="G108" s="40">
        <f>ROUND(E108*F108,2)</f>
        <v/>
      </c>
      <c r="H108" s="37">
        <f>G108/G180</f>
        <v/>
      </c>
      <c r="I108" s="132">
        <f>ROUND(F108*'Прил. 10'!$D$12,2)</f>
        <v/>
      </c>
      <c r="J108" s="132">
        <f>ROUND(E108*I108,2)</f>
        <v/>
      </c>
    </row>
    <row r="109" hidden="1" outlineLevel="1" ht="78.75" customFormat="1" customHeight="1" s="86">
      <c r="A109" s="126" t="n">
        <v>80</v>
      </c>
      <c r="B109" s="133" t="inlineStr">
        <is>
          <t>23.3.03.02-0079</t>
        </is>
      </c>
      <c r="C109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09" s="146" t="inlineStr">
        <is>
          <t>м</t>
        </is>
      </c>
      <c r="E109" s="144" t="n">
        <v>13.6505</v>
      </c>
      <c r="F109" s="40" t="n">
        <v>130.63</v>
      </c>
      <c r="G109" s="40">
        <f>ROUND(E109*F109,2)</f>
        <v/>
      </c>
      <c r="H109" s="37">
        <f>G109/G180</f>
        <v/>
      </c>
      <c r="I109" s="132">
        <f>ROUND(F109*'Прил. 10'!$D$12,2)</f>
        <v/>
      </c>
      <c r="J109" s="132">
        <f>ROUND(E109*I109,2)</f>
        <v/>
      </c>
    </row>
    <row r="110" hidden="1" outlineLevel="1" ht="63" customFormat="1" customHeight="1" s="86">
      <c r="A110" s="126" t="n">
        <v>81</v>
      </c>
      <c r="B110" s="133" t="inlineStr">
        <is>
          <t>05.1.08.06-0063</t>
        </is>
      </c>
      <c r="C110" s="143" t="inlineStr">
        <is>
          <t>Плиты дорожные: ПДН, ПДО /бетон В25 (М350), объем 1,68 м3, расход арматуры 112,52 кг/ (серия 3.503.1-91 выпуск 1)</t>
        </is>
      </c>
      <c r="D110" s="146" t="inlineStr">
        <is>
          <t>шт.</t>
        </is>
      </c>
      <c r="E110" s="144" t="n">
        <v>0.575</v>
      </c>
      <c r="F110" s="40" t="n">
        <v>3087.73</v>
      </c>
      <c r="G110" s="40">
        <f>ROUND(E110*F110,2)</f>
        <v/>
      </c>
      <c r="H110" s="37">
        <f>G110/G180</f>
        <v/>
      </c>
      <c r="I110" s="132">
        <f>ROUND(F110*'Прил. 10'!$D$12,2)</f>
        <v/>
      </c>
      <c r="J110" s="132">
        <f>ROUND(E110*I110,2)</f>
        <v/>
      </c>
    </row>
    <row r="111" hidden="1" outlineLevel="1" ht="78.75" customFormat="1" customHeight="1" s="86">
      <c r="A111" s="126" t="n">
        <v>82</v>
      </c>
      <c r="B111" s="133" t="inlineStr">
        <is>
          <t>08.2.02.13-0030</t>
        </is>
      </c>
      <c r="C111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1" s="146" t="inlineStr">
        <is>
          <t>10 м</t>
        </is>
      </c>
      <c r="E111" s="144" t="n">
        <v>2.37475</v>
      </c>
      <c r="F111" s="40" t="n">
        <v>721.5599999999999</v>
      </c>
      <c r="G111" s="40">
        <f>ROUND(E111*F111,2)</f>
        <v/>
      </c>
      <c r="H111" s="37">
        <f>G111/G180</f>
        <v/>
      </c>
      <c r="I111" s="132">
        <f>ROUND(F111*'Прил. 10'!$D$12,2)</f>
        <v/>
      </c>
      <c r="J111" s="132">
        <f>ROUND(E111*I111,2)</f>
        <v/>
      </c>
    </row>
    <row r="112" hidden="1" outlineLevel="1" ht="31.5" customFormat="1" customHeight="1" s="86">
      <c r="A112" s="126" t="n">
        <v>83</v>
      </c>
      <c r="B112" s="133" t="inlineStr">
        <is>
          <t>18.1.09.01-0015</t>
        </is>
      </c>
      <c r="C112" s="143" t="inlineStr">
        <is>
          <t>Кран шаровой газовый стальной, номинальный диаметр 300 мм</t>
        </is>
      </c>
      <c r="D112" s="146" t="inlineStr">
        <is>
          <t>шт</t>
        </is>
      </c>
      <c r="E112" s="144" t="n">
        <v>0.46</v>
      </c>
      <c r="F112" s="40" t="n">
        <v>3631.3</v>
      </c>
      <c r="G112" s="40">
        <f>ROUND(E112*F112,2)</f>
        <v/>
      </c>
      <c r="H112" s="37">
        <f>G112/G180</f>
        <v/>
      </c>
      <c r="I112" s="132">
        <f>ROUND(F112*'Прил. 10'!$D$12,2)</f>
        <v/>
      </c>
      <c r="J112" s="132">
        <f>ROUND(E112*I112,2)</f>
        <v/>
      </c>
    </row>
    <row r="113" hidden="1" outlineLevel="1" ht="63" customFormat="1" customHeight="1" s="86">
      <c r="A113" s="126" t="n">
        <v>84</v>
      </c>
      <c r="B113" s="133" t="inlineStr">
        <is>
          <t>24.3.05.06-0012</t>
        </is>
      </c>
      <c r="C113" s="143" t="inlineStr">
        <is>
          <t>Манжета предохраняющая для заделки концов кожуха трубопроводов, номинальным наружным диаметром 1200 мм</t>
        </is>
      </c>
      <c r="D113" s="146" t="inlineStr">
        <is>
          <t>шт</t>
        </is>
      </c>
      <c r="E113" s="144" t="n">
        <v>1.15</v>
      </c>
      <c r="F113" s="40" t="n">
        <v>1399.07</v>
      </c>
      <c r="G113" s="40">
        <f>ROUND(E113*F113,2)</f>
        <v/>
      </c>
      <c r="H113" s="37">
        <f>G113/G180</f>
        <v/>
      </c>
      <c r="I113" s="132">
        <f>ROUND(F113*'Прил. 10'!$D$12,2)</f>
        <v/>
      </c>
      <c r="J113" s="132">
        <f>ROUND(E113*I113,2)</f>
        <v/>
      </c>
    </row>
    <row r="114" hidden="1" outlineLevel="1" ht="63" customFormat="1" customHeight="1" s="86">
      <c r="A114" s="126" t="n">
        <v>85</v>
      </c>
      <c r="B114" s="133" t="inlineStr">
        <is>
          <t>01.5.03.03-0050</t>
        </is>
      </c>
      <c r="C114" s="14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4" s="146" t="inlineStr">
        <is>
          <t>шт.</t>
        </is>
      </c>
      <c r="E114" s="144" t="n">
        <v>8.050000000000001</v>
      </c>
      <c r="F114" s="40" t="n">
        <v>171.86</v>
      </c>
      <c r="G114" s="40">
        <f>ROUND(E114*F114,2)</f>
        <v/>
      </c>
      <c r="H114" s="37">
        <f>G114/G180</f>
        <v/>
      </c>
      <c r="I114" s="132">
        <f>ROUND(F114*'Прил. 10'!$D$12,2)</f>
        <v/>
      </c>
      <c r="J114" s="132">
        <f>ROUND(E114*I114,2)</f>
        <v/>
      </c>
    </row>
    <row r="115" hidden="1" outlineLevel="1" ht="31.5" customFormat="1" customHeight="1" s="86">
      <c r="A115" s="126" t="n">
        <v>86</v>
      </c>
      <c r="B115" s="133" t="inlineStr">
        <is>
          <t>12.2.03.11-0041</t>
        </is>
      </c>
      <c r="C115" s="143" t="inlineStr">
        <is>
          <t>Холсты стекловолокнистые термовлагоустойчивые</t>
        </is>
      </c>
      <c r="D115" s="146" t="inlineStr">
        <is>
          <t>10 м2</t>
        </is>
      </c>
      <c r="E115" s="144" t="n">
        <v>120.448</v>
      </c>
      <c r="F115" s="40" t="n">
        <v>10.71</v>
      </c>
      <c r="G115" s="40">
        <f>ROUND(E115*F115,2)</f>
        <v/>
      </c>
      <c r="H115" s="37">
        <f>G115/G180</f>
        <v/>
      </c>
      <c r="I115" s="132">
        <f>ROUND(F115*'Прил. 10'!$D$12,2)</f>
        <v/>
      </c>
      <c r="J115" s="132">
        <f>ROUND(E115*I115,2)</f>
        <v/>
      </c>
    </row>
    <row r="116" hidden="1" outlineLevel="1" ht="15.75" customFormat="1" customHeight="1" s="86">
      <c r="A116" s="126" t="n">
        <v>87</v>
      </c>
      <c r="B116" s="133" t="inlineStr">
        <is>
          <t>01.7.02.02-0021</t>
        </is>
      </c>
      <c r="C116" s="143" t="inlineStr">
        <is>
          <t>Бумага оберточная листовая</t>
        </is>
      </c>
      <c r="D116" s="146" t="inlineStr">
        <is>
          <t>1000 м2</t>
        </is>
      </c>
      <c r="E116" s="144" t="n">
        <v>0.9984</v>
      </c>
      <c r="F116" s="40" t="n">
        <v>1252</v>
      </c>
      <c r="G116" s="40">
        <f>ROUND(E116*F116,2)</f>
        <v/>
      </c>
      <c r="H116" s="37">
        <f>G116/G180</f>
        <v/>
      </c>
      <c r="I116" s="132">
        <f>ROUND(F116*'Прил. 10'!$D$12,2)</f>
        <v/>
      </c>
      <c r="J116" s="132">
        <f>ROUND(E116*I116,2)</f>
        <v/>
      </c>
    </row>
    <row r="117" hidden="1" outlineLevel="1" ht="31.5" customFormat="1" customHeight="1" s="86">
      <c r="A117" s="126" t="n">
        <v>88</v>
      </c>
      <c r="B117" s="133" t="inlineStr">
        <is>
          <t>01.7.11.07-0183</t>
        </is>
      </c>
      <c r="C117" s="143" t="inlineStr">
        <is>
          <t>Электроды с основным покрытием Э50А, диаметр 3 мм</t>
        </is>
      </c>
      <c r="D117" s="146" t="inlineStr">
        <is>
          <t>т</t>
        </is>
      </c>
      <c r="E117" s="144" t="n">
        <v>0.09703680000000001</v>
      </c>
      <c r="F117" s="40" t="n">
        <v>12545.99</v>
      </c>
      <c r="G117" s="40">
        <f>ROUND(E117*F117,2)</f>
        <v/>
      </c>
      <c r="H117" s="37">
        <f>G117/G180</f>
        <v/>
      </c>
      <c r="I117" s="132">
        <f>ROUND(F117*'Прил. 10'!$D$12,2)</f>
        <v/>
      </c>
      <c r="J117" s="132">
        <f>ROUND(E117*I117,2)</f>
        <v/>
      </c>
    </row>
    <row r="118" hidden="1" outlineLevel="1" ht="31.5" customFormat="1" customHeight="1" s="86">
      <c r="A118" s="126" t="n">
        <v>89</v>
      </c>
      <c r="B118" s="133" t="inlineStr">
        <is>
          <t>18.1.09.01-0016</t>
        </is>
      </c>
      <c r="C118" s="143" t="inlineStr">
        <is>
          <t>Кран шаровой газовый стальной, номинальный диаметр 400 мм</t>
        </is>
      </c>
      <c r="D118" s="146" t="inlineStr">
        <is>
          <t>шт</t>
        </is>
      </c>
      <c r="E118" s="144" t="n">
        <v>0.23</v>
      </c>
      <c r="F118" s="40" t="n">
        <v>5060</v>
      </c>
      <c r="G118" s="40">
        <f>ROUND(E118*F118,2)</f>
        <v/>
      </c>
      <c r="H118" s="37">
        <f>G118/G180</f>
        <v/>
      </c>
      <c r="I118" s="132">
        <f>ROUND(F118*'Прил. 10'!$D$12,2)</f>
        <v/>
      </c>
      <c r="J118" s="132">
        <f>ROUND(E118*I118,2)</f>
        <v/>
      </c>
    </row>
    <row r="119" hidden="1" outlineLevel="1" ht="15.75" customFormat="1" customHeight="1" s="86">
      <c r="A119" s="126" t="n">
        <v>90</v>
      </c>
      <c r="B119" s="133" t="inlineStr">
        <is>
          <t>01.3.02.09-0022</t>
        </is>
      </c>
      <c r="C119" s="143" t="inlineStr">
        <is>
          <t>Пропан-бутан смесь техническая</t>
        </is>
      </c>
      <c r="D119" s="146" t="inlineStr">
        <is>
          <t>кг</t>
        </is>
      </c>
      <c r="E119" s="144" t="n">
        <v>185.584125</v>
      </c>
      <c r="F119" s="40" t="n">
        <v>6.09</v>
      </c>
      <c r="G119" s="40">
        <f>ROUND(E119*F119,2)</f>
        <v/>
      </c>
      <c r="H119" s="37">
        <f>G119/G180</f>
        <v/>
      </c>
      <c r="I119" s="132">
        <f>ROUND(F119*'Прил. 10'!$D$12,2)</f>
        <v/>
      </c>
      <c r="J119" s="132">
        <f>ROUND(E119*I119,2)</f>
        <v/>
      </c>
    </row>
    <row r="120" hidden="1" outlineLevel="1" ht="31.5" customFormat="1" customHeight="1" s="86">
      <c r="A120" s="126" t="n">
        <v>91</v>
      </c>
      <c r="B120" s="133" t="inlineStr">
        <is>
          <t>01.7.11.07-0184</t>
        </is>
      </c>
      <c r="C120" s="143" t="inlineStr">
        <is>
          <t>Электроды с основным покрытием Э50А, диаметр 4 мм</t>
        </is>
      </c>
      <c r="D120" s="146" t="inlineStr">
        <is>
          <t>т</t>
        </is>
      </c>
      <c r="E120" s="144" t="n">
        <v>0.0971578</v>
      </c>
      <c r="F120" s="40" t="n">
        <v>11524</v>
      </c>
      <c r="G120" s="40">
        <f>ROUND(E120*F120,2)</f>
        <v/>
      </c>
      <c r="H120" s="37">
        <f>G120/G180</f>
        <v/>
      </c>
      <c r="I120" s="132">
        <f>ROUND(F120*'Прил. 10'!$D$12,2)</f>
        <v/>
      </c>
      <c r="J120" s="132">
        <f>ROUND(E120*I120,2)</f>
        <v/>
      </c>
    </row>
    <row r="121" hidden="1" outlineLevel="1" ht="15.75" customFormat="1" customHeight="1" s="86">
      <c r="A121" s="126" t="n">
        <v>92</v>
      </c>
      <c r="B121" s="133" t="inlineStr">
        <is>
          <t>14.5.09.11-0102</t>
        </is>
      </c>
      <c r="C121" s="143" t="inlineStr">
        <is>
          <t>Уайт-спирит</t>
        </is>
      </c>
      <c r="D121" s="146" t="inlineStr">
        <is>
          <t>кг</t>
        </is>
      </c>
      <c r="E121" s="144" t="n">
        <v>144.28475</v>
      </c>
      <c r="F121" s="40" t="n">
        <v>6.67</v>
      </c>
      <c r="G121" s="40">
        <f>ROUND(E121*F121,2)</f>
        <v/>
      </c>
      <c r="H121" s="37">
        <f>G121/G180</f>
        <v/>
      </c>
      <c r="I121" s="132">
        <f>ROUND(F121*'Прил. 10'!$D$12,2)</f>
        <v/>
      </c>
      <c r="J121" s="132">
        <f>ROUND(E121*I121,2)</f>
        <v/>
      </c>
    </row>
    <row r="122" hidden="1" outlineLevel="1" ht="63" customFormat="1" customHeight="1" s="86">
      <c r="A122" s="126" t="n">
        <v>93</v>
      </c>
      <c r="B122" s="133" t="inlineStr">
        <is>
          <t>01.2.03.02-0012</t>
        </is>
      </c>
      <c r="C122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2" s="146" t="inlineStr">
        <is>
          <t>т</t>
        </is>
      </c>
      <c r="E122" s="144" t="n">
        <v>0.028635</v>
      </c>
      <c r="F122" s="40" t="n">
        <v>33439.02</v>
      </c>
      <c r="G122" s="40">
        <f>ROUND(E122*F122,2)</f>
        <v/>
      </c>
      <c r="H122" s="37">
        <f>G122/G180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6">
      <c r="A123" s="126" t="n">
        <v>94</v>
      </c>
      <c r="B123" s="133" t="inlineStr">
        <is>
          <t>01.7.03.01-0001</t>
        </is>
      </c>
      <c r="C123" s="143" t="inlineStr">
        <is>
          <t>Вода</t>
        </is>
      </c>
      <c r="D123" s="146" t="inlineStr">
        <is>
          <t>м3</t>
        </is>
      </c>
      <c r="E123" s="144" t="n">
        <v>328.9326</v>
      </c>
      <c r="F123" s="40" t="n">
        <v>2.44</v>
      </c>
      <c r="G123" s="40">
        <f>ROUND(E123*F123,2)</f>
        <v/>
      </c>
      <c r="H123" s="37">
        <f>G123/G180</f>
        <v/>
      </c>
      <c r="I123" s="132">
        <f>ROUND(F123*'Прил. 10'!$D$12,2)</f>
        <v/>
      </c>
      <c r="J123" s="132">
        <f>ROUND(E123*I123,2)</f>
        <v/>
      </c>
    </row>
    <row r="124" hidden="1" outlineLevel="1" ht="31.5" customFormat="1" customHeight="1" s="86">
      <c r="A124" s="126" t="n">
        <v>95</v>
      </c>
      <c r="B124" s="133" t="inlineStr">
        <is>
          <t>Прайс из СД ОП</t>
        </is>
      </c>
      <c r="C124" s="143" t="inlineStr">
        <is>
          <t>Манжета термоусаж. ТЕРМА СТМП -1420 мм</t>
        </is>
      </c>
      <c r="D124" s="146" t="inlineStr">
        <is>
          <t>шт.</t>
        </is>
      </c>
      <c r="E124" s="144" t="n">
        <v>2.875</v>
      </c>
      <c r="F124" s="40" t="n">
        <v>242.2</v>
      </c>
      <c r="G124" s="40">
        <f>ROUND(E124*F124,2)</f>
        <v/>
      </c>
      <c r="H124" s="37">
        <f>G124/G180</f>
        <v/>
      </c>
      <c r="I124" s="132">
        <f>ROUND(F124*'Прил. 10'!$D$12,2)</f>
        <v/>
      </c>
      <c r="J124" s="132">
        <f>ROUND(E124*I124,2)</f>
        <v/>
      </c>
    </row>
    <row r="125" hidden="1" outlineLevel="1" ht="78.75" customFormat="1" customHeight="1" s="86">
      <c r="A125" s="126" t="n">
        <v>96</v>
      </c>
      <c r="B125" s="133" t="inlineStr">
        <is>
          <t>08.2.02.03-0038</t>
        </is>
      </c>
      <c r="C125" s="14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6" t="inlineStr">
        <is>
          <t>10 м</t>
        </is>
      </c>
      <c r="E125" s="144" t="n">
        <v>0.8364</v>
      </c>
      <c r="F125" s="40" t="n">
        <v>828.36</v>
      </c>
      <c r="G125" s="40">
        <f>ROUND(E125*F125,2)</f>
        <v/>
      </c>
      <c r="H125" s="37">
        <f>G125/G180</f>
        <v/>
      </c>
      <c r="I125" s="132">
        <f>ROUND(F125*'Прил. 10'!$D$12,2)</f>
        <v/>
      </c>
      <c r="J125" s="132">
        <f>ROUND(E125*I125,2)</f>
        <v/>
      </c>
    </row>
    <row r="126" hidden="1" outlineLevel="1" ht="31.5" customFormat="1" customHeight="1" s="86">
      <c r="A126" s="126" t="n">
        <v>97</v>
      </c>
      <c r="B126" s="133" t="inlineStr">
        <is>
          <t>23.8.03.01-0002</t>
        </is>
      </c>
      <c r="C126" s="143" t="inlineStr">
        <is>
          <t>Заглушки инвентарные металлические</t>
        </is>
      </c>
      <c r="D126" s="146" t="inlineStr">
        <is>
          <t>т</t>
        </is>
      </c>
      <c r="E126" s="144" t="n">
        <v>0.06265999999999999</v>
      </c>
      <c r="F126" s="40" t="n">
        <v>9200</v>
      </c>
      <c r="G126" s="40">
        <f>ROUND(E126*F126,2)</f>
        <v/>
      </c>
      <c r="H126" s="37">
        <f>G126/G180</f>
        <v/>
      </c>
      <c r="I126" s="132">
        <f>ROUND(F126*'Прил. 10'!$D$12,2)</f>
        <v/>
      </c>
      <c r="J126" s="132">
        <f>ROUND(E126*I126,2)</f>
        <v/>
      </c>
    </row>
    <row r="127" hidden="1" outlineLevel="1" ht="78.75" customFormat="1" customHeight="1" s="86">
      <c r="A127" s="126" t="n">
        <v>98</v>
      </c>
      <c r="B127" s="133" t="inlineStr">
        <is>
          <t>23.8.04.12-0139</t>
        </is>
      </c>
      <c r="C127" s="14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6" t="inlineStr">
        <is>
          <t>шт</t>
        </is>
      </c>
      <c r="E127" s="144" t="n">
        <v>0.4025</v>
      </c>
      <c r="F127" s="40" t="n">
        <v>1276.8</v>
      </c>
      <c r="G127" s="40">
        <f>ROUND(E127*F127,2)</f>
        <v/>
      </c>
      <c r="H127" s="37">
        <f>G127/G180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6">
      <c r="A128" s="126" t="n">
        <v>99</v>
      </c>
      <c r="B128" s="133" t="inlineStr">
        <is>
          <t>23.5.02.02-0012</t>
        </is>
      </c>
      <c r="C128" s="143" t="inlineStr">
        <is>
          <t>Трубы стальные электросварные прямошовные диаметром 100-150 мм</t>
        </is>
      </c>
      <c r="D128" s="146" t="inlineStr">
        <is>
          <t>т</t>
        </is>
      </c>
      <c r="E128" s="144" t="n">
        <v>0.051</v>
      </c>
      <c r="F128" s="40" t="n">
        <v>8920.1</v>
      </c>
      <c r="G128" s="40">
        <f>ROUND(E128*F128,2)</f>
        <v/>
      </c>
      <c r="H128" s="37">
        <f>G128/G180</f>
        <v/>
      </c>
      <c r="I128" s="132">
        <f>ROUND(F128*'Прил. 10'!$D$12,2)</f>
        <v/>
      </c>
      <c r="J128" s="132">
        <f>ROUND(E128*I128,2)</f>
        <v/>
      </c>
    </row>
    <row r="129" hidden="1" outlineLevel="1" ht="31.5" customFormat="1" customHeight="1" s="86">
      <c r="A129" s="126" t="n">
        <v>100</v>
      </c>
      <c r="B129" s="133" t="inlineStr">
        <is>
          <t>23.1.02.03-0012</t>
        </is>
      </c>
      <c r="C129" s="143" t="inlineStr">
        <is>
          <t>Кольца центрирующие для труб, диаметр 1200 мм</t>
        </is>
      </c>
      <c r="D129" s="146" t="inlineStr">
        <is>
          <t>шт</t>
        </is>
      </c>
      <c r="E129" s="144" t="n">
        <v>5.93975</v>
      </c>
      <c r="F129" s="40" t="n">
        <v>75.14</v>
      </c>
      <c r="G129" s="40">
        <f>ROUND(E129*F129,2)</f>
        <v/>
      </c>
      <c r="H129" s="37">
        <f>G129/G180</f>
        <v/>
      </c>
      <c r="I129" s="132">
        <f>ROUND(F129*'Прил. 10'!$D$12,2)</f>
        <v/>
      </c>
      <c r="J129" s="132">
        <f>ROUND(E129*I129,2)</f>
        <v/>
      </c>
    </row>
    <row r="130" hidden="1" outlineLevel="1" ht="15.75" customFormat="1" customHeight="1" s="86">
      <c r="A130" s="126" t="n">
        <v>101</v>
      </c>
      <c r="B130" s="133" t="inlineStr">
        <is>
          <t>01.3.02.08-0001</t>
        </is>
      </c>
      <c r="C130" s="143" t="inlineStr">
        <is>
          <t>Кислород газообразный технический</t>
        </is>
      </c>
      <c r="D130" s="146" t="inlineStr">
        <is>
          <t>м3</t>
        </is>
      </c>
      <c r="E130" s="144" t="n">
        <v>71.57025</v>
      </c>
      <c r="F130" s="40" t="n">
        <v>6.22</v>
      </c>
      <c r="G130" s="40">
        <f>ROUND(E130*F130,2)</f>
        <v/>
      </c>
      <c r="H130" s="37">
        <f>G130/G180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6">
      <c r="A131" s="126" t="n">
        <v>102</v>
      </c>
      <c r="B131" s="133" t="inlineStr">
        <is>
          <t>01.5.03.06-0012</t>
        </is>
      </c>
      <c r="C131" s="143" t="inlineStr">
        <is>
          <t>Столбики сигнальные дорожные пластиковые</t>
        </is>
      </c>
      <c r="D131" s="146" t="inlineStr">
        <is>
          <t>шт</t>
        </is>
      </c>
      <c r="E131" s="144" t="n">
        <v>9.199999999999999</v>
      </c>
      <c r="F131" s="40" t="n">
        <v>43.06</v>
      </c>
      <c r="G131" s="40">
        <f>ROUND(E131*F131,2)</f>
        <v/>
      </c>
      <c r="H131" s="37">
        <f>G131/G180</f>
        <v/>
      </c>
      <c r="I131" s="132">
        <f>ROUND(F131*'Прил. 10'!$D$12,2)</f>
        <v/>
      </c>
      <c r="J131" s="132">
        <f>ROUND(E131*I131,2)</f>
        <v/>
      </c>
    </row>
    <row r="132" hidden="1" outlineLevel="1" ht="47.25" customFormat="1" customHeight="1" s="86">
      <c r="A132" s="126" t="n">
        <v>103</v>
      </c>
      <c r="B132" s="133" t="inlineStr">
        <is>
          <t>04.1.02.03-0006</t>
        </is>
      </c>
      <c r="C132" s="143" t="inlineStr">
        <is>
          <t>Бетон тяжелый для дорожных и аэродромных покрытий и оснований, класс В15 (М200)</t>
        </is>
      </c>
      <c r="D132" s="146" t="inlineStr">
        <is>
          <t>м3</t>
        </is>
      </c>
      <c r="E132" s="144" t="n">
        <v>0.575</v>
      </c>
      <c r="F132" s="40" t="n">
        <v>632.46</v>
      </c>
      <c r="G132" s="40">
        <f>ROUND(E132*F132,2)</f>
        <v/>
      </c>
      <c r="H132" s="37">
        <f>G132/G180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6">
      <c r="A133" s="126" t="n">
        <v>104</v>
      </c>
      <c r="B133" s="133" t="inlineStr">
        <is>
          <t>02.2.04.03-0003</t>
        </is>
      </c>
      <c r="C133" s="143" t="inlineStr">
        <is>
          <t>Смесь песчано-гравийная природная</t>
        </is>
      </c>
      <c r="D133" s="146" t="inlineStr">
        <is>
          <t>м3</t>
        </is>
      </c>
      <c r="E133" s="144" t="n">
        <v>5.693</v>
      </c>
      <c r="F133" s="40" t="n">
        <v>60</v>
      </c>
      <c r="G133" s="40">
        <f>ROUND(E133*F133,2)</f>
        <v/>
      </c>
      <c r="H133" s="37">
        <f>G133/G180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6">
      <c r="A134" s="126" t="n">
        <v>105</v>
      </c>
      <c r="B134" s="133" t="inlineStr">
        <is>
          <t>05.1.08.06-0071</t>
        </is>
      </c>
      <c r="C134" s="143" t="inlineStr">
        <is>
          <t>Плиты железобетонные для покрытий автомобильных дорог</t>
        </is>
      </c>
      <c r="D134" s="146" t="inlineStr">
        <is>
          <t>м3</t>
        </is>
      </c>
      <c r="E134" s="144" t="n">
        <v>0.319</v>
      </c>
      <c r="F134" s="40" t="n">
        <v>964</v>
      </c>
      <c r="G134" s="40">
        <f>ROUND(E134*F134,2)</f>
        <v/>
      </c>
      <c r="H134" s="37">
        <f>G134/G180</f>
        <v/>
      </c>
      <c r="I134" s="132">
        <f>ROUND(F134*'Прил. 10'!$D$12,2)</f>
        <v/>
      </c>
      <c r="J134" s="132">
        <f>ROUND(E134*I134,2)</f>
        <v/>
      </c>
    </row>
    <row r="135" hidden="1" outlineLevel="1" ht="78.75" customFormat="1" customHeight="1" s="86">
      <c r="A135" s="126" t="n">
        <v>106</v>
      </c>
      <c r="B135" s="133" t="inlineStr">
        <is>
          <t>23.8.04.06-0107</t>
        </is>
      </c>
      <c r="C135" s="14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6" t="inlineStr">
        <is>
          <t>шт</t>
        </is>
      </c>
      <c r="E135" s="144" t="n">
        <v>0.5175</v>
      </c>
      <c r="F135" s="40" t="n">
        <v>544</v>
      </c>
      <c r="G135" s="40">
        <f>ROUND(E135*F135,2)</f>
        <v/>
      </c>
      <c r="H135" s="37">
        <f>G135/G180</f>
        <v/>
      </c>
      <c r="I135" s="132">
        <f>ROUND(F135*'Прил. 10'!$D$12,2)</f>
        <v/>
      </c>
      <c r="J135" s="132">
        <f>ROUND(E135*I135,2)</f>
        <v/>
      </c>
    </row>
    <row r="136" hidden="1" outlineLevel="1" ht="63" customFormat="1" customHeight="1" s="86">
      <c r="A136" s="126" t="n">
        <v>107</v>
      </c>
      <c r="B136" s="133" t="inlineStr">
        <is>
          <t>18.1.02.02-0014</t>
        </is>
      </c>
      <c r="C136" s="143" t="inlineStr">
        <is>
          <t>Задвижки клиновые с невыдвижным шпинделем раструбные ВКЗ, давлением 1 МПа (10 кгс/см2) диаметром 150 мм</t>
        </is>
      </c>
      <c r="D136" s="146" t="inlineStr">
        <is>
          <t>шт.</t>
        </is>
      </c>
      <c r="E136" s="144" t="n">
        <v>0.575</v>
      </c>
      <c r="F136" s="40" t="n">
        <v>432.89</v>
      </c>
      <c r="G136" s="40">
        <f>ROUND(E136*F136,2)</f>
        <v/>
      </c>
      <c r="H136" s="37">
        <f>G136/G180</f>
        <v/>
      </c>
      <c r="I136" s="132">
        <f>ROUND(F136*'Прил. 10'!$D$12,2)</f>
        <v/>
      </c>
      <c r="J136" s="132">
        <f>ROUND(E136*I136,2)</f>
        <v/>
      </c>
    </row>
    <row r="137" hidden="1" outlineLevel="1" ht="31.5" customFormat="1" customHeight="1" s="86">
      <c r="A137" s="126" t="n">
        <v>108</v>
      </c>
      <c r="B137" s="133" t="inlineStr">
        <is>
          <t>Прайс из СД ОП</t>
        </is>
      </c>
      <c r="C137" s="143" t="inlineStr">
        <is>
          <t>Манжета термоусаж. ТЕРМА СТМП -1220 мм</t>
        </is>
      </c>
      <c r="D137" s="146" t="inlineStr">
        <is>
          <t>шт.</t>
        </is>
      </c>
      <c r="E137" s="144" t="n">
        <v>1.15</v>
      </c>
      <c r="F137" s="40" t="n">
        <v>209</v>
      </c>
      <c r="G137" s="40">
        <f>ROUND(E137*F137,2)</f>
        <v/>
      </c>
      <c r="H137" s="37">
        <f>G137/G180</f>
        <v/>
      </c>
      <c r="I137" s="132">
        <f>ROUND(F137*'Прил. 10'!$D$12,2)</f>
        <v/>
      </c>
      <c r="J137" s="132">
        <f>ROUND(E137*I137,2)</f>
        <v/>
      </c>
    </row>
    <row r="138" hidden="1" outlineLevel="1" ht="78.75" customFormat="1" customHeight="1" s="86">
      <c r="A138" s="126" t="n">
        <v>109</v>
      </c>
      <c r="B138" s="133" t="inlineStr">
        <is>
          <t>23.3.03.02-0075</t>
        </is>
      </c>
      <c r="C138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6" t="inlineStr">
        <is>
          <t>м</t>
        </is>
      </c>
      <c r="E138" s="144" t="n">
        <v>2.90375</v>
      </c>
      <c r="F138" s="40" t="n">
        <v>81.61</v>
      </c>
      <c r="G138" s="40">
        <f>ROUND(E138*F138,2)</f>
        <v/>
      </c>
      <c r="H138" s="37">
        <f>G138/G180</f>
        <v/>
      </c>
      <c r="I138" s="132">
        <f>ROUND(F138*'Прил. 10'!$D$12,2)</f>
        <v/>
      </c>
      <c r="J138" s="132">
        <f>ROUND(E138*I138,2)</f>
        <v/>
      </c>
    </row>
    <row r="139" hidden="1" outlineLevel="1" ht="63" customFormat="1" customHeight="1" s="86">
      <c r="A139" s="126" t="n">
        <v>110</v>
      </c>
      <c r="B139" s="133" t="inlineStr">
        <is>
          <t>01.5.03.03-0063</t>
        </is>
      </c>
      <c r="C139" s="14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6" t="inlineStr">
        <is>
          <t>шт.</t>
        </is>
      </c>
      <c r="E139" s="144" t="n">
        <v>1.15</v>
      </c>
      <c r="F139" s="40" t="n">
        <v>155.5</v>
      </c>
      <c r="G139" s="40">
        <f>ROUND(E139*F139,2)</f>
        <v/>
      </c>
      <c r="H139" s="37">
        <f>G139/G180</f>
        <v/>
      </c>
      <c r="I139" s="132">
        <f>ROUND(F139*'Прил. 10'!$D$12,2)</f>
        <v/>
      </c>
      <c r="J139" s="132">
        <f>ROUND(E139*I139,2)</f>
        <v/>
      </c>
    </row>
    <row r="140" hidden="1" outlineLevel="1" ht="31.5" customFormat="1" customHeight="1" s="86">
      <c r="A140" s="126" t="n">
        <v>111</v>
      </c>
      <c r="B140" s="133" t="inlineStr">
        <is>
          <t>01.7.11.07-0181</t>
        </is>
      </c>
      <c r="C140" s="143" t="inlineStr">
        <is>
          <t>Электроды с основным покрытием Э42А, диаметр 2,5 мм</t>
        </is>
      </c>
      <c r="D140" s="146" t="inlineStr">
        <is>
          <t>т</t>
        </is>
      </c>
      <c r="E140" s="144" t="n">
        <v>0.012075</v>
      </c>
      <c r="F140" s="40" t="n">
        <v>14074</v>
      </c>
      <c r="G140" s="40">
        <f>ROUND(E140*F140,2)</f>
        <v/>
      </c>
      <c r="H140" s="37">
        <f>G140/G180</f>
        <v/>
      </c>
      <c r="I140" s="132">
        <f>ROUND(F140*'Прил. 10'!$D$12,2)</f>
        <v/>
      </c>
      <c r="J140" s="132">
        <f>ROUND(E140*I140,2)</f>
        <v/>
      </c>
    </row>
    <row r="141" hidden="1" outlineLevel="1" ht="15.75" customFormat="1" customHeight="1" s="86">
      <c r="A141" s="126" t="n">
        <v>112</v>
      </c>
      <c r="B141" s="133" t="inlineStr">
        <is>
          <t>14.4.01.09-0604</t>
        </is>
      </c>
      <c r="C141" s="143" t="inlineStr">
        <is>
          <t>Праймер эпоксидный</t>
        </is>
      </c>
      <c r="D141" s="146" t="inlineStr">
        <is>
          <t>кг</t>
        </is>
      </c>
      <c r="E141" s="144" t="n">
        <v>4.04225</v>
      </c>
      <c r="F141" s="40" t="n">
        <v>40.33</v>
      </c>
      <c r="G141" s="40">
        <f>ROUND(E141*F141,2)</f>
        <v/>
      </c>
      <c r="H141" s="37">
        <f>G141/G180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6">
      <c r="A142" s="126" t="n">
        <v>113</v>
      </c>
      <c r="B142" s="133" t="inlineStr">
        <is>
          <t>01.7.11.07-0032</t>
        </is>
      </c>
      <c r="C142" s="143" t="inlineStr">
        <is>
          <t>Электроды сварочные Э42, диаметр 4 мм</t>
        </is>
      </c>
      <c r="D142" s="146" t="inlineStr">
        <is>
          <t>т</t>
        </is>
      </c>
      <c r="E142" s="144" t="n">
        <v>0.014264</v>
      </c>
      <c r="F142" s="40" t="n">
        <v>10315.01</v>
      </c>
      <c r="G142" s="40">
        <f>ROUND(E142*F142,2)</f>
        <v/>
      </c>
      <c r="H142" s="37">
        <f>G142/G180</f>
        <v/>
      </c>
      <c r="I142" s="132">
        <f>ROUND(F142*'Прил. 10'!$D$12,2)</f>
        <v/>
      </c>
      <c r="J142" s="132">
        <f>ROUND(E142*I142,2)</f>
        <v/>
      </c>
    </row>
    <row r="143" hidden="1" outlineLevel="1" ht="47.25" customFormat="1" customHeight="1" s="86">
      <c r="A143" s="126" t="n">
        <v>114</v>
      </c>
      <c r="B143" s="133" t="inlineStr">
        <is>
          <t>24.2.06.05-0001</t>
        </is>
      </c>
      <c r="C143" s="143" t="inlineStr">
        <is>
          <t>Пневмозаглушка резинокордная, номинальный наружный диаметр более 900 мм</t>
        </is>
      </c>
      <c r="D143" s="146" t="inlineStr">
        <is>
          <t>шт</t>
        </is>
      </c>
      <c r="E143" s="144" t="n">
        <v>0.01</v>
      </c>
      <c r="F143" s="40" t="n">
        <v>14647</v>
      </c>
      <c r="G143" s="40">
        <f>ROUND(E143*F143,2)</f>
        <v/>
      </c>
      <c r="H143" s="37">
        <f>G143/G180</f>
        <v/>
      </c>
      <c r="I143" s="132">
        <f>ROUND(F143*'Прил. 10'!$D$12,2)</f>
        <v/>
      </c>
      <c r="J143" s="132">
        <f>ROUND(E143*I143,2)</f>
        <v/>
      </c>
    </row>
    <row r="144" hidden="1" outlineLevel="1" ht="15.75" customFormat="1" customHeight="1" s="86">
      <c r="A144" s="126" t="n">
        <v>115</v>
      </c>
      <c r="B144" s="133" t="inlineStr">
        <is>
          <t>01.2.03.03-0045</t>
        </is>
      </c>
      <c r="C144" s="143" t="inlineStr">
        <is>
          <t>Мастика битумно-полимерная</t>
        </is>
      </c>
      <c r="D144" s="146" t="inlineStr">
        <is>
          <t>т</t>
        </is>
      </c>
      <c r="E144" s="144" t="n">
        <v>0.0954</v>
      </c>
      <c r="F144" s="40" t="n">
        <v>1500</v>
      </c>
      <c r="G144" s="40">
        <f>ROUND(E144*F144,2)</f>
        <v/>
      </c>
      <c r="H144" s="37">
        <f>G144/G180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6">
      <c r="A145" s="126" t="n">
        <v>116</v>
      </c>
      <c r="B145" s="133" t="inlineStr">
        <is>
          <t>08.4.03.04-0001</t>
        </is>
      </c>
      <c r="C145" s="143" t="inlineStr">
        <is>
          <t>Горячекатаная арматурная сталь класса: А-I, А-II, А-III</t>
        </is>
      </c>
      <c r="D145" s="146" t="inlineStr">
        <is>
          <t>т</t>
        </is>
      </c>
      <c r="E145" s="144" t="n">
        <v>0.017</v>
      </c>
      <c r="F145" s="40" t="n">
        <v>5650</v>
      </c>
      <c r="G145" s="40">
        <f>ROUND(E145*F145,2)</f>
        <v/>
      </c>
      <c r="H145" s="37">
        <f>G145/G180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6">
      <c r="A146" s="126" t="n">
        <v>117</v>
      </c>
      <c r="B146" s="133" t="inlineStr">
        <is>
          <t>01.7.15.02-0083</t>
        </is>
      </c>
      <c r="C146" s="143" t="inlineStr">
        <is>
          <t>Болты с шестигранной головкой, диаметр 10 мм</t>
        </is>
      </c>
      <c r="D146" s="146" t="inlineStr">
        <is>
          <t>т</t>
        </is>
      </c>
      <c r="E146" s="144" t="n">
        <v>0.004416</v>
      </c>
      <c r="F146" s="40" t="n">
        <v>19400</v>
      </c>
      <c r="G146" s="40">
        <f>ROUND(E146*F146,2)</f>
        <v/>
      </c>
      <c r="H146" s="37">
        <f>G146/G180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6">
      <c r="A147" s="126" t="n">
        <v>118</v>
      </c>
      <c r="B147" s="133" t="inlineStr">
        <is>
          <t>04.3.01.09-0023</t>
        </is>
      </c>
      <c r="C147" s="143" t="inlineStr">
        <is>
          <t>Раствор отделочный тяжелый цементный, состав 1:3</t>
        </is>
      </c>
      <c r="D147" s="146" t="inlineStr">
        <is>
          <t>м3</t>
        </is>
      </c>
      <c r="E147" s="144" t="n">
        <v>0.15264</v>
      </c>
      <c r="F147" s="40" t="n">
        <v>497</v>
      </c>
      <c r="G147" s="40">
        <f>ROUND(E147*F147,2)</f>
        <v/>
      </c>
      <c r="H147" s="37">
        <f>G147/G180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6">
      <c r="A148" s="126" t="n">
        <v>119</v>
      </c>
      <c r="B148" s="133" t="inlineStr">
        <is>
          <t>04.1.02.05-0010</t>
        </is>
      </c>
      <c r="C148" s="143" t="inlineStr">
        <is>
          <t>Смеси бетонные тяжелого бетона (БСТ), класс В27,5 (М350)</t>
        </is>
      </c>
      <c r="D148" s="146" t="inlineStr">
        <is>
          <t>м3</t>
        </is>
      </c>
      <c r="E148" s="144" t="n">
        <v>0.08903999999999999</v>
      </c>
      <c r="F148" s="40" t="n">
        <v>730</v>
      </c>
      <c r="G148" s="40">
        <f>ROUND(E148*F148,2)</f>
        <v/>
      </c>
      <c r="H148" s="37">
        <f>G148/G180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6">
      <c r="A149" s="126" t="n">
        <v>120</v>
      </c>
      <c r="B149" s="133" t="inlineStr">
        <is>
          <t>23.8.03.01-0002</t>
        </is>
      </c>
      <c r="C149" s="143" t="inlineStr">
        <is>
          <t>Заглушки инвентарные металлические</t>
        </is>
      </c>
      <c r="D149" s="146" t="inlineStr">
        <is>
          <t>т</t>
        </is>
      </c>
      <c r="E149" s="144" t="n">
        <v>0.007</v>
      </c>
      <c r="F149" s="40" t="n">
        <v>9200</v>
      </c>
      <c r="G149" s="40">
        <f>ROUND(E149*F149,2)</f>
        <v/>
      </c>
      <c r="H149" s="37">
        <f>G149/G180</f>
        <v/>
      </c>
      <c r="I149" s="132">
        <f>ROUND(F149*'Прил. 10'!$D$12,2)</f>
        <v/>
      </c>
      <c r="J149" s="132">
        <f>ROUND(E149*I149,2)</f>
        <v/>
      </c>
    </row>
    <row r="150" hidden="1" outlineLevel="1" ht="31.5" customFormat="1" customHeight="1" s="86">
      <c r="A150" s="126" t="n">
        <v>121</v>
      </c>
      <c r="B150" s="133" t="inlineStr">
        <is>
          <t>01.7.11.04-0072</t>
        </is>
      </c>
      <c r="C150" s="143" t="inlineStr">
        <is>
          <t>Проволока сварочная легированная, диаметр 4 мм</t>
        </is>
      </c>
      <c r="D150" s="146" t="inlineStr">
        <is>
          <t>т</t>
        </is>
      </c>
      <c r="E150" s="144" t="n">
        <v>0.00464</v>
      </c>
      <c r="F150" s="40" t="n">
        <v>13560</v>
      </c>
      <c r="G150" s="40">
        <f>ROUND(E150*F150,2)</f>
        <v/>
      </c>
      <c r="H150" s="37">
        <f>G150/G180</f>
        <v/>
      </c>
      <c r="I150" s="132">
        <f>ROUND(F150*'Прил. 10'!$D$12,2)</f>
        <v/>
      </c>
      <c r="J150" s="132">
        <f>ROUND(E150*I150,2)</f>
        <v/>
      </c>
    </row>
    <row r="151" hidden="1" outlineLevel="1" ht="31.5" customFormat="1" customHeight="1" s="86">
      <c r="A151" s="126" t="n">
        <v>122</v>
      </c>
      <c r="B151" s="133" t="inlineStr">
        <is>
          <t>01.7.11.07-0182</t>
        </is>
      </c>
      <c r="C151" s="143" t="inlineStr">
        <is>
          <t>Электроды с основным покрытием Э42А, диаметр 3 мм</t>
        </is>
      </c>
      <c r="D151" s="146" t="inlineStr">
        <is>
          <t>т</t>
        </is>
      </c>
      <c r="E151" s="144" t="n">
        <v>0.005175</v>
      </c>
      <c r="F151" s="40" t="n">
        <v>12143.01</v>
      </c>
      <c r="G151" s="40">
        <f>ROUND(E151*F151,2)</f>
        <v/>
      </c>
      <c r="H151" s="37">
        <f>G151/G180</f>
        <v/>
      </c>
      <c r="I151" s="132">
        <f>ROUND(F151*'Прил. 10'!$D$12,2)</f>
        <v/>
      </c>
      <c r="J151" s="132">
        <f>ROUND(E151*I151,2)</f>
        <v/>
      </c>
    </row>
    <row r="152" hidden="1" outlineLevel="1" ht="15.75" customFormat="1" customHeight="1" s="86">
      <c r="A152" s="126" t="n">
        <v>123</v>
      </c>
      <c r="B152" s="133" t="inlineStr">
        <is>
          <t>14.4.01.08-0001</t>
        </is>
      </c>
      <c r="C152" s="143" t="inlineStr">
        <is>
          <t>Грунтовка В-КФ-093</t>
        </is>
      </c>
      <c r="D152" s="146" t="inlineStr">
        <is>
          <t>т</t>
        </is>
      </c>
      <c r="E152" s="144" t="n">
        <v>0.0017802</v>
      </c>
      <c r="F152" s="40" t="n">
        <v>35003</v>
      </c>
      <c r="G152" s="40">
        <f>ROUND(E152*F152,2)</f>
        <v/>
      </c>
      <c r="H152" s="37">
        <f>G152/G180</f>
        <v/>
      </c>
      <c r="I152" s="132">
        <f>ROUND(F152*'Прил. 10'!$D$12,2)</f>
        <v/>
      </c>
      <c r="J152" s="132">
        <f>ROUND(E152*I152,2)</f>
        <v/>
      </c>
    </row>
    <row r="153" hidden="1" outlineLevel="1" ht="15.75" customFormat="1" customHeight="1" s="86">
      <c r="A153" s="126" t="n">
        <v>124</v>
      </c>
      <c r="B153" s="133" t="inlineStr">
        <is>
          <t>18.4.01.08-0041</t>
        </is>
      </c>
      <c r="C153" s="143" t="inlineStr">
        <is>
          <t>Свеча вытяжная</t>
        </is>
      </c>
      <c r="D153" s="146" t="inlineStr">
        <is>
          <t>шт.</t>
        </is>
      </c>
      <c r="E153" s="144" t="n">
        <v>1.311</v>
      </c>
      <c r="F153" s="40" t="n">
        <v>30</v>
      </c>
      <c r="G153" s="40">
        <f>ROUND(E153*F153,2)</f>
        <v/>
      </c>
      <c r="H153" s="37">
        <f>G153/G180</f>
        <v/>
      </c>
      <c r="I153" s="132">
        <f>ROUND(F153*'Прил. 10'!$D$12,2)</f>
        <v/>
      </c>
      <c r="J153" s="132">
        <f>ROUND(E153*I153,2)</f>
        <v/>
      </c>
    </row>
    <row r="154" hidden="1" outlineLevel="1" ht="78.75" customFormat="1" customHeight="1" s="86">
      <c r="A154" s="126" t="n">
        <v>125</v>
      </c>
      <c r="B154" s="133" t="inlineStr">
        <is>
          <t>23.8.04.06-0074</t>
        </is>
      </c>
      <c r="C154" s="14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6" t="inlineStr">
        <is>
          <t>шт</t>
        </is>
      </c>
      <c r="E154" s="144" t="n">
        <v>0.46</v>
      </c>
      <c r="F154" s="40" t="n">
        <v>77.51000000000001</v>
      </c>
      <c r="G154" s="40">
        <f>ROUND(E154*F154,2)</f>
        <v/>
      </c>
      <c r="H154" s="37">
        <f>G154/G180</f>
        <v/>
      </c>
      <c r="I154" s="132">
        <f>ROUND(F154*'Прил. 10'!$D$12,2)</f>
        <v/>
      </c>
      <c r="J154" s="132">
        <f>ROUND(E154*I154,2)</f>
        <v/>
      </c>
    </row>
    <row r="155" hidden="1" outlineLevel="1" ht="15.75" customFormat="1" customHeight="1" s="86">
      <c r="A155" s="126" t="n">
        <v>126</v>
      </c>
      <c r="B155" s="133" t="inlineStr">
        <is>
          <t>01.7.11.06-0002</t>
        </is>
      </c>
      <c r="C155" s="143" t="inlineStr">
        <is>
          <t>Флюс АН-47</t>
        </is>
      </c>
      <c r="D155" s="146" t="inlineStr">
        <is>
          <t>кг</t>
        </is>
      </c>
      <c r="E155" s="144" t="n">
        <v>5.8</v>
      </c>
      <c r="F155" s="40" t="n">
        <v>6</v>
      </c>
      <c r="G155" s="40">
        <f>ROUND(E155*F155,2)</f>
        <v/>
      </c>
      <c r="H155" s="37">
        <f>G155/G180</f>
        <v/>
      </c>
      <c r="I155" s="132">
        <f>ROUND(F155*'Прил. 10'!$D$12,2)</f>
        <v/>
      </c>
      <c r="J155" s="132">
        <f>ROUND(E155*I155,2)</f>
        <v/>
      </c>
    </row>
    <row r="156" hidden="1" outlineLevel="1" ht="47.25" customFormat="1" customHeight="1" s="86">
      <c r="A156" s="126" t="n">
        <v>127</v>
      </c>
      <c r="B156" s="133" t="inlineStr">
        <is>
          <t>11.1.03.01-0079</t>
        </is>
      </c>
      <c r="C156" s="143" t="inlineStr">
        <is>
          <t>Бруски обрезные, хвойных пород, длина 4-6,5 м, ширина 75-150 мм, толщина 40-75 мм, сорт III</t>
        </is>
      </c>
      <c r="D156" s="146" t="inlineStr">
        <is>
          <t>м3</t>
        </is>
      </c>
      <c r="E156" s="144" t="n">
        <v>0.0232</v>
      </c>
      <c r="F156" s="40" t="n">
        <v>1287</v>
      </c>
      <c r="G156" s="40">
        <f>ROUND(E156*F156,2)</f>
        <v/>
      </c>
      <c r="H156" s="37">
        <f>G156/G180</f>
        <v/>
      </c>
      <c r="I156" s="132">
        <f>ROUND(F156*'Прил. 10'!$D$12,2)</f>
        <v/>
      </c>
      <c r="J156" s="132">
        <f>ROUND(E156*I156,2)</f>
        <v/>
      </c>
    </row>
    <row r="157" hidden="1" outlineLevel="1" ht="78.75" customFormat="1" customHeight="1" s="86">
      <c r="A157" s="126" t="n">
        <v>128</v>
      </c>
      <c r="B157" s="133" t="inlineStr">
        <is>
          <t>23.8.04.12-0123</t>
        </is>
      </c>
      <c r="C157" s="14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6" t="inlineStr">
        <is>
          <t>шт</t>
        </is>
      </c>
      <c r="E157" s="144" t="n">
        <v>0.1725</v>
      </c>
      <c r="F157" s="40" t="n">
        <v>171.86</v>
      </c>
      <c r="G157" s="40">
        <f>ROUND(E157*F157,2)</f>
        <v/>
      </c>
      <c r="H157" s="37">
        <f>G157/G180</f>
        <v/>
      </c>
      <c r="I157" s="132">
        <f>ROUND(F157*'Прил. 10'!$D$12,2)</f>
        <v/>
      </c>
      <c r="J157" s="132">
        <f>ROUND(E157*I157,2)</f>
        <v/>
      </c>
    </row>
    <row r="158" hidden="1" outlineLevel="1" ht="47.25" customFormat="1" customHeight="1" s="86">
      <c r="A158" s="126" t="n">
        <v>129</v>
      </c>
      <c r="B158" s="133" t="inlineStr">
        <is>
          <t>11.1.02.04-0031</t>
        </is>
      </c>
      <c r="C158" s="143" t="inlineStr">
        <is>
          <t>Лесоматериалы круглые, хвойных пород, для строительства, диаметр 14-24 см, длина 3-6,5 м</t>
        </is>
      </c>
      <c r="D158" s="146" t="inlineStr">
        <is>
          <t>м3</t>
        </is>
      </c>
      <c r="E158" s="144" t="n">
        <v>0.0512</v>
      </c>
      <c r="F158" s="40" t="n">
        <v>558.33</v>
      </c>
      <c r="G158" s="40">
        <f>ROUND(E158*F158,2)</f>
        <v/>
      </c>
      <c r="H158" s="37">
        <f>G158/G180</f>
        <v/>
      </c>
      <c r="I158" s="132">
        <f>ROUND(F158*'Прил. 10'!$D$12,2)</f>
        <v/>
      </c>
      <c r="J158" s="132">
        <f>ROUND(E158*I158,2)</f>
        <v/>
      </c>
    </row>
    <row r="159" hidden="1" outlineLevel="1" ht="47.25" customFormat="1" customHeight="1" s="86">
      <c r="A159" s="126" t="n">
        <v>130</v>
      </c>
      <c r="B159" s="133" t="inlineStr">
        <is>
          <t>08.4.03.03-0030</t>
        </is>
      </c>
      <c r="C159" s="143" t="inlineStr">
        <is>
          <t>Горячекатаная арматурная сталь периодического профиля класса А-III, диаметром 8 мм</t>
        </is>
      </c>
      <c r="D159" s="146" t="inlineStr">
        <is>
          <t>т</t>
        </is>
      </c>
      <c r="E159" s="144" t="n">
        <v>0.003</v>
      </c>
      <c r="F159" s="40" t="n">
        <v>8102.64</v>
      </c>
      <c r="G159" s="40">
        <f>ROUND(E159*F159,2)</f>
        <v/>
      </c>
      <c r="H159" s="37">
        <f>G159/G180</f>
        <v/>
      </c>
      <c r="I159" s="132">
        <f>ROUND(F159*'Прил. 10'!$D$12,2)</f>
        <v/>
      </c>
      <c r="J159" s="132">
        <f>ROUND(E159*I159,2)</f>
        <v/>
      </c>
    </row>
    <row r="160" hidden="1" outlineLevel="1" ht="47.25" customFormat="1" customHeight="1" s="86">
      <c r="A160" s="126" t="n">
        <v>131</v>
      </c>
      <c r="B160" s="133" t="inlineStr">
        <is>
          <t>08.4.03.03-0032</t>
        </is>
      </c>
      <c r="C160" s="143" t="inlineStr">
        <is>
          <t>Горячекатаная арматурная сталь периодического профиля класса А-III, диаметром 12 мм</t>
        </is>
      </c>
      <c r="D160" s="146" t="inlineStr">
        <is>
          <t>т</t>
        </is>
      </c>
      <c r="E160" s="144" t="n">
        <v>0.003</v>
      </c>
      <c r="F160" s="40" t="n">
        <v>7997.23</v>
      </c>
      <c r="G160" s="40">
        <f>ROUND(E160*F160,2)</f>
        <v/>
      </c>
      <c r="H160" s="37">
        <f>G160/G180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6">
      <c r="A161" s="126" t="n">
        <v>132</v>
      </c>
      <c r="B161" s="133" t="inlineStr">
        <is>
          <t>24.2.06.05-0003</t>
        </is>
      </c>
      <c r="C161" s="143" t="inlineStr">
        <is>
          <t>Пневмозаглушка резинокордная диаметром до 900 мм</t>
        </is>
      </c>
      <c r="D161" s="146" t="inlineStr">
        <is>
          <t>шт.</t>
        </is>
      </c>
      <c r="E161" s="144" t="n">
        <v>0.002</v>
      </c>
      <c r="F161" s="40" t="n">
        <v>11311</v>
      </c>
      <c r="G161" s="40">
        <f>ROUND(E161*F161,2)</f>
        <v/>
      </c>
      <c r="H161" s="37">
        <f>G161/G180</f>
        <v/>
      </c>
      <c r="I161" s="132">
        <f>ROUND(F161*'Прил. 10'!$D$12,2)</f>
        <v/>
      </c>
      <c r="J161" s="132">
        <f>ROUND(E161*I161,2)</f>
        <v/>
      </c>
    </row>
    <row r="162" hidden="1" outlineLevel="1" ht="47.25" customFormat="1" customHeight="1" s="86">
      <c r="A162" s="126" t="n">
        <v>133</v>
      </c>
      <c r="B162" s="133" t="inlineStr">
        <is>
          <t>01.7.15.03-0015</t>
        </is>
      </c>
      <c r="C162" s="143" t="inlineStr">
        <is>
          <t>Болты с гайками и шайбами для санитарно-технических работ, диаметр 20-22 мм</t>
        </is>
      </c>
      <c r="D162" s="146" t="inlineStr">
        <is>
          <t>т</t>
        </is>
      </c>
      <c r="E162" s="144" t="n">
        <v>0.00138</v>
      </c>
      <c r="F162" s="40" t="n">
        <v>13560</v>
      </c>
      <c r="G162" s="40">
        <f>ROUND(E162*F162,2)</f>
        <v/>
      </c>
      <c r="H162" s="37">
        <f>G162/G180</f>
        <v/>
      </c>
      <c r="I162" s="132">
        <f>ROUND(F162*'Прил. 10'!$D$12,2)</f>
        <v/>
      </c>
      <c r="J162" s="132">
        <f>ROUND(E162*I162,2)</f>
        <v/>
      </c>
    </row>
    <row r="163" hidden="1" outlineLevel="1" ht="78.75" customFormat="1" customHeight="1" s="86">
      <c r="A163" s="126" t="n">
        <v>134</v>
      </c>
      <c r="B163" s="133" t="inlineStr">
        <is>
          <t>23.8.04.06-0064</t>
        </is>
      </c>
      <c r="C163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6" t="inlineStr">
        <is>
          <t>шт</t>
        </is>
      </c>
      <c r="E163" s="144" t="n">
        <v>0.575</v>
      </c>
      <c r="F163" s="40" t="n">
        <v>27.02</v>
      </c>
      <c r="G163" s="40">
        <f>ROUND(E163*F163,2)</f>
        <v/>
      </c>
      <c r="H163" s="37">
        <f>G163/G180</f>
        <v/>
      </c>
      <c r="I163" s="132">
        <f>ROUND(F163*'Прил. 10'!$D$12,2)</f>
        <v/>
      </c>
      <c r="J163" s="132">
        <f>ROUND(E163*I163,2)</f>
        <v/>
      </c>
    </row>
    <row r="164" hidden="1" outlineLevel="1" ht="31.5" customFormat="1" customHeight="1" s="86">
      <c r="A164" s="126" t="n">
        <v>135</v>
      </c>
      <c r="B164" s="133" t="inlineStr">
        <is>
          <t>02.3.01.02-1012</t>
        </is>
      </c>
      <c r="C164" s="143" t="inlineStr">
        <is>
          <t>Песок природный II класс, средний, круглые сита</t>
        </is>
      </c>
      <c r="D164" s="146" t="inlineStr">
        <is>
          <t>м3</t>
        </is>
      </c>
      <c r="E164" s="144" t="n">
        <v>0.228275</v>
      </c>
      <c r="F164" s="40" t="n">
        <v>59.99</v>
      </c>
      <c r="G164" s="40">
        <f>ROUND(E164*F164,2)</f>
        <v/>
      </c>
      <c r="H164" s="37">
        <f>G164/G180</f>
        <v/>
      </c>
      <c r="I164" s="132">
        <f>ROUND(F164*'Прил. 10'!$D$12,2)</f>
        <v/>
      </c>
      <c r="J164" s="132">
        <f>ROUND(E164*I164,2)</f>
        <v/>
      </c>
    </row>
    <row r="165" hidden="1" outlineLevel="1" ht="15.75" customFormat="1" customHeight="1" s="86">
      <c r="A165" s="126" t="n">
        <v>136</v>
      </c>
      <c r="B165" s="133" t="inlineStr">
        <is>
          <t>01.7.20.08-0021</t>
        </is>
      </c>
      <c r="C165" s="143" t="inlineStr">
        <is>
          <t>Брезент</t>
        </is>
      </c>
      <c r="D165" s="146" t="inlineStr">
        <is>
          <t>м2</t>
        </is>
      </c>
      <c r="E165" s="144" t="n">
        <v>0.2304</v>
      </c>
      <c r="F165" s="40" t="n">
        <v>37.43</v>
      </c>
      <c r="G165" s="40">
        <f>ROUND(E165*F165,2)</f>
        <v/>
      </c>
      <c r="H165" s="37">
        <f>G165/G180</f>
        <v/>
      </c>
      <c r="I165" s="132">
        <f>ROUND(F165*'Прил. 10'!$D$12,2)</f>
        <v/>
      </c>
      <c r="J165" s="132">
        <f>ROUND(E165*I165,2)</f>
        <v/>
      </c>
    </row>
    <row r="166" hidden="1" outlineLevel="1" ht="15.75" customFormat="1" customHeight="1" s="86">
      <c r="A166" s="126" t="n">
        <v>137</v>
      </c>
      <c r="B166" s="133" t="inlineStr">
        <is>
          <t>14.4.04.08-0003</t>
        </is>
      </c>
      <c r="C166" s="143" t="inlineStr">
        <is>
          <t>Эмаль ПФ-115, серая</t>
        </is>
      </c>
      <c r="D166" s="146" t="inlineStr">
        <is>
          <t>т</t>
        </is>
      </c>
      <c r="E166" s="144" t="n">
        <v>0.000517</v>
      </c>
      <c r="F166" s="40" t="n">
        <v>14312.87</v>
      </c>
      <c r="G166" s="40">
        <f>ROUND(E166*F166,2)</f>
        <v/>
      </c>
      <c r="H166" s="37">
        <f>G166/G180</f>
        <v/>
      </c>
      <c r="I166" s="132">
        <f>ROUND(F166*'Прил. 10'!$D$12,2)</f>
        <v/>
      </c>
      <c r="J166" s="132">
        <f>ROUND(E166*I166,2)</f>
        <v/>
      </c>
    </row>
    <row r="167" hidden="1" outlineLevel="1" ht="31.5" customFormat="1" customHeight="1" s="86">
      <c r="A167" s="126" t="n">
        <v>138</v>
      </c>
      <c r="B167" s="133" t="inlineStr">
        <is>
          <t>01.2.03.02-0022</t>
        </is>
      </c>
      <c r="C167" s="143" t="inlineStr">
        <is>
          <t>Грунтовка полиуретановая "Праймер 1101"</t>
        </is>
      </c>
      <c r="D167" s="146" t="inlineStr">
        <is>
          <t>кг</t>
        </is>
      </c>
      <c r="E167" s="144" t="n">
        <v>0.207</v>
      </c>
      <c r="F167" s="40" t="n">
        <v>26.96</v>
      </c>
      <c r="G167" s="40">
        <f>ROUND(E167*F167,2)</f>
        <v/>
      </c>
      <c r="H167" s="37">
        <f>G167/G180</f>
        <v/>
      </c>
      <c r="I167" s="132">
        <f>ROUND(F167*'Прил. 10'!$D$12,2)</f>
        <v/>
      </c>
      <c r="J167" s="132">
        <f>ROUND(E167*I167,2)</f>
        <v/>
      </c>
    </row>
    <row r="168" hidden="1" outlineLevel="1" ht="31.5" customFormat="1" customHeight="1" s="86">
      <c r="A168" s="126" t="n">
        <v>139</v>
      </c>
      <c r="B168" s="133" t="inlineStr">
        <is>
          <t>01.2.01.02-0054</t>
        </is>
      </c>
      <c r="C168" s="143" t="inlineStr">
        <is>
          <t>Битумы нефтяные строительные марки БН-90/10</t>
        </is>
      </c>
      <c r="D168" s="146" t="inlineStr">
        <is>
          <t>т</t>
        </is>
      </c>
      <c r="E168" s="144" t="n">
        <v>0.003</v>
      </c>
      <c r="F168" s="40" t="n">
        <v>1383.1</v>
      </c>
      <c r="G168" s="40">
        <f>ROUND(E168*F168,2)</f>
        <v/>
      </c>
      <c r="H168" s="37">
        <f>G168/G180</f>
        <v/>
      </c>
      <c r="I168" s="132">
        <f>ROUND(F168*'Прил. 10'!$D$12,2)</f>
        <v/>
      </c>
      <c r="J168" s="132">
        <f>ROUND(E168*I168,2)</f>
        <v/>
      </c>
    </row>
    <row r="169" hidden="1" outlineLevel="1" ht="47.25" customFormat="1" customHeight="1" s="86">
      <c r="A169" s="126" t="n">
        <v>140</v>
      </c>
      <c r="B169" s="133" t="inlineStr">
        <is>
          <t>999-9950</t>
        </is>
      </c>
      <c r="C169" s="143" t="inlineStr">
        <is>
          <t>Вспомогательные ненормируемые ресурсы (2% от Оплаты труда рабочих)</t>
        </is>
      </c>
      <c r="D169" s="146" t="inlineStr">
        <is>
          <t>руб</t>
        </is>
      </c>
      <c r="E169" s="144" t="n">
        <v>3.496</v>
      </c>
      <c r="F169" s="40" t="n">
        <v>1</v>
      </c>
      <c r="G169" s="40">
        <f>ROUND(E169*F169,2)</f>
        <v/>
      </c>
      <c r="H169" s="37">
        <f>G169/G180</f>
        <v/>
      </c>
      <c r="I169" s="132">
        <f>ROUND(F169*'Прил. 10'!$D$12,2)</f>
        <v/>
      </c>
      <c r="J169" s="132">
        <f>ROUND(E169*I169,2)</f>
        <v/>
      </c>
    </row>
    <row r="170" hidden="1" outlineLevel="1" ht="15.75" customFormat="1" customHeight="1" s="86">
      <c r="A170" s="126" t="n">
        <v>141</v>
      </c>
      <c r="B170" s="133" t="inlineStr">
        <is>
          <t>01.7.20.08-0162</t>
        </is>
      </c>
      <c r="C170" s="143" t="inlineStr">
        <is>
          <t>Ткань мешочная</t>
        </is>
      </c>
      <c r="D170" s="146" t="inlineStr">
        <is>
          <t>10 м2</t>
        </is>
      </c>
      <c r="E170" s="144" t="n">
        <v>0.03584</v>
      </c>
      <c r="F170" s="40" t="n">
        <v>84.75</v>
      </c>
      <c r="G170" s="40">
        <f>ROUND(E170*F170,2)</f>
        <v/>
      </c>
      <c r="H170" s="37">
        <f>G170/G180</f>
        <v/>
      </c>
      <c r="I170" s="132">
        <f>ROUND(F170*'Прил. 10'!$D$12,2)</f>
        <v/>
      </c>
      <c r="J170" s="132">
        <f>ROUND(E170*I170,2)</f>
        <v/>
      </c>
    </row>
    <row r="171" hidden="1" outlineLevel="1" ht="15.75" customFormat="1" customHeight="1" s="86">
      <c r="A171" s="126" t="n">
        <v>142</v>
      </c>
      <c r="B171" s="133" t="inlineStr">
        <is>
          <t>01.7.20.08-0051</t>
        </is>
      </c>
      <c r="C171" s="143" t="inlineStr">
        <is>
          <t>Ветошь</t>
        </is>
      </c>
      <c r="D171" s="146" t="inlineStr">
        <is>
          <t>кг</t>
        </is>
      </c>
      <c r="E171" s="144" t="n">
        <v>1.51225</v>
      </c>
      <c r="F171" s="40" t="n">
        <v>1.82</v>
      </c>
      <c r="G171" s="40">
        <f>ROUND(E171*F171,2)</f>
        <v/>
      </c>
      <c r="H171" s="37">
        <f>G171/G180</f>
        <v/>
      </c>
      <c r="I171" s="132">
        <f>ROUND(F171*'Прил. 10'!$D$12,2)</f>
        <v/>
      </c>
      <c r="J171" s="132">
        <f>ROUND(E171*I171,2)</f>
        <v/>
      </c>
    </row>
    <row r="172" hidden="1" outlineLevel="1" ht="31.5" customFormat="1" customHeight="1" s="86">
      <c r="A172" s="126" t="n">
        <v>143</v>
      </c>
      <c r="B172" s="133" t="inlineStr">
        <is>
          <t>01.7.19.04-0031</t>
        </is>
      </c>
      <c r="C172" s="143" t="inlineStr">
        <is>
          <t>Прокладки резиновые (пластина техническая прессованная)</t>
        </is>
      </c>
      <c r="D172" s="146" t="inlineStr">
        <is>
          <t>кг</t>
        </is>
      </c>
      <c r="E172" s="144" t="n">
        <v>0.08624999999999999</v>
      </c>
      <c r="F172" s="40" t="n">
        <v>23.09</v>
      </c>
      <c r="G172" s="40">
        <f>ROUND(E172*F172,2)</f>
        <v/>
      </c>
      <c r="H172" s="37">
        <f>G172/G180</f>
        <v/>
      </c>
      <c r="I172" s="132">
        <f>ROUND(F172*'Прил. 10'!$D$12,2)</f>
        <v/>
      </c>
      <c r="J172" s="132">
        <f>ROUND(E172*I172,2)</f>
        <v/>
      </c>
    </row>
    <row r="173" hidden="1" outlineLevel="1" ht="15.75" customFormat="1" customHeight="1" s="86">
      <c r="A173" s="126" t="n">
        <v>144</v>
      </c>
      <c r="B173" s="133" t="inlineStr">
        <is>
          <t>14.5.09.07-0031</t>
        </is>
      </c>
      <c r="C173" s="143" t="inlineStr">
        <is>
          <t>Растворитель Р-4А</t>
        </is>
      </c>
      <c r="D173" s="146" t="inlineStr">
        <is>
          <t>т</t>
        </is>
      </c>
      <c r="E173" s="144" t="n">
        <v>0.000311</v>
      </c>
      <c r="F173" s="40" t="n">
        <v>5479.9</v>
      </c>
      <c r="G173" s="40">
        <f>ROUND(E173*F173,2)</f>
        <v/>
      </c>
      <c r="H173" s="37">
        <f>G173/G180</f>
        <v/>
      </c>
      <c r="I173" s="132">
        <f>ROUND(F173*'Прил. 10'!$D$12,2)</f>
        <v/>
      </c>
      <c r="J173" s="132">
        <f>ROUND(E173*I173,2)</f>
        <v/>
      </c>
    </row>
    <row r="174" hidden="1" outlineLevel="1" ht="31.5" customFormat="1" customHeight="1" s="86">
      <c r="A174" s="126" t="n">
        <v>145</v>
      </c>
      <c r="B174" s="133" t="inlineStr">
        <is>
          <t>02.2.05.04-1777</t>
        </is>
      </c>
      <c r="C174" s="143" t="inlineStr">
        <is>
          <t>Щебень М 800, фракция 20-40 мм, группа 2</t>
        </is>
      </c>
      <c r="D174" s="146" t="inlineStr">
        <is>
          <t>м3</t>
        </is>
      </c>
      <c r="E174" s="144" t="n">
        <v>0.01368</v>
      </c>
      <c r="F174" s="40" t="n">
        <v>108.4</v>
      </c>
      <c r="G174" s="40">
        <f>ROUND(E174*F174,2)</f>
        <v/>
      </c>
      <c r="H174" s="37">
        <f>G174/G180</f>
        <v/>
      </c>
      <c r="I174" s="132">
        <f>ROUND(F174*'Прил. 10'!$D$12,2)</f>
        <v/>
      </c>
      <c r="J174" s="132">
        <f>ROUND(E174*I174,2)</f>
        <v/>
      </c>
    </row>
    <row r="175" hidden="1" outlineLevel="1" ht="31.5" customFormat="1" customHeight="1" s="86">
      <c r="A175" s="126" t="n">
        <v>146</v>
      </c>
      <c r="B175" s="133" t="inlineStr">
        <is>
          <t>01.7.11.07-0034</t>
        </is>
      </c>
      <c r="C175" s="143" t="inlineStr">
        <is>
          <t>Электроды сварочные Э42А, диаметр 4 мм</t>
        </is>
      </c>
      <c r="D175" s="146" t="inlineStr">
        <is>
          <t>кг</t>
        </is>
      </c>
      <c r="E175" s="144" t="n">
        <v>0.1035</v>
      </c>
      <c r="F175" s="40" t="n">
        <v>10.57</v>
      </c>
      <c r="G175" s="40">
        <f>ROUND(E175*F175,2)</f>
        <v/>
      </c>
      <c r="H175" s="37">
        <f>G175/G180</f>
        <v/>
      </c>
      <c r="I175" s="132">
        <f>ROUND(F175*'Прил. 10'!$D$12,2)</f>
        <v/>
      </c>
      <c r="J175" s="132">
        <f>ROUND(E175*I175,2)</f>
        <v/>
      </c>
    </row>
    <row r="176" hidden="1" outlineLevel="1" ht="15.75" customFormat="1" customHeight="1" s="86">
      <c r="A176" s="126" t="n">
        <v>147</v>
      </c>
      <c r="B176" s="133" t="inlineStr">
        <is>
          <t>14.4.04.09-0019</t>
        </is>
      </c>
      <c r="C176" s="143" t="inlineStr">
        <is>
          <t>Эмаль ХВ-125, серебристая</t>
        </is>
      </c>
      <c r="D176" s="146" t="inlineStr">
        <is>
          <t>т</t>
        </is>
      </c>
      <c r="E176" s="144" t="n">
        <v>2.88e-05</v>
      </c>
      <c r="F176" s="40" t="n">
        <v>18750</v>
      </c>
      <c r="G176" s="40">
        <f>ROUND(E176*F176,2)</f>
        <v/>
      </c>
      <c r="H176" s="37">
        <f>G176/G180</f>
        <v/>
      </c>
      <c r="I176" s="132">
        <f>ROUND(F176*'Прил. 10'!$D$12,2)</f>
        <v/>
      </c>
      <c r="J176" s="132">
        <f>ROUND(E176*I176,2)</f>
        <v/>
      </c>
    </row>
    <row r="177" hidden="1" outlineLevel="1" ht="15.75" customFormat="1" customHeight="1" s="86">
      <c r="A177" s="126" t="n">
        <v>148</v>
      </c>
      <c r="B177" s="133" t="inlineStr">
        <is>
          <t>14.4.01.18-0002</t>
        </is>
      </c>
      <c r="C177" s="143" t="inlineStr">
        <is>
          <t>Грунтовка ФЛ-03К, коричневая</t>
        </is>
      </c>
      <c r="D177" s="146" t="inlineStr">
        <is>
          <t>т</t>
        </is>
      </c>
      <c r="E177" s="144" t="n">
        <v>1.73e-05</v>
      </c>
      <c r="F177" s="40" t="n">
        <v>29470.1</v>
      </c>
      <c r="G177" s="40">
        <f>ROUND(E177*F177,2)</f>
        <v/>
      </c>
      <c r="H177" s="37">
        <f>G177/G180</f>
        <v/>
      </c>
      <c r="I177" s="132">
        <f>ROUND(F177*'Прил. 10'!$D$12,2)</f>
        <v/>
      </c>
      <c r="J177" s="132">
        <f>ROUND(E177*I177,2)</f>
        <v/>
      </c>
    </row>
    <row r="178" hidden="1" outlineLevel="1" ht="31.5" customFormat="1" customHeight="1" s="86">
      <c r="A178" s="126" t="n">
        <v>149</v>
      </c>
      <c r="B178" s="133" t="inlineStr">
        <is>
          <t>08.1.02.11-0001</t>
        </is>
      </c>
      <c r="C178" s="143" t="inlineStr">
        <is>
          <t>Поковки из квадратных заготовок, масса 1,8 кг</t>
        </is>
      </c>
      <c r="D178" s="146" t="inlineStr">
        <is>
          <t>т</t>
        </is>
      </c>
      <c r="E178" s="144" t="n">
        <v>3.67e-05</v>
      </c>
      <c r="F178" s="40" t="n">
        <v>5989</v>
      </c>
      <c r="G178" s="40">
        <f>ROUND(E178*F178,2)</f>
        <v/>
      </c>
      <c r="H178" s="37">
        <f>G178/G180</f>
        <v/>
      </c>
      <c r="I178" s="132">
        <f>ROUND(F178*'Прил. 10'!$D$12,2)</f>
        <v/>
      </c>
      <c r="J178" s="132">
        <f>ROUND(E178*I178,2)</f>
        <v/>
      </c>
    </row>
    <row r="179" collapsed="1" ht="15.75" customFormat="1" customHeight="1" s="86">
      <c r="A179" s="126" t="n"/>
      <c r="B179" s="126" t="inlineStr">
        <is>
          <t>Итого прочие Материалы</t>
        </is>
      </c>
      <c r="C179" s="152" t="n"/>
      <c r="D179" s="152" t="n"/>
      <c r="E179" s="152" t="n"/>
      <c r="F179" s="153" t="n"/>
      <c r="G179" s="132">
        <f>SUM(G91:G178)</f>
        <v/>
      </c>
      <c r="H179" s="37">
        <f>SUM(H91:H178)</f>
        <v/>
      </c>
      <c r="I179" s="132" t="n"/>
      <c r="J179" s="132">
        <f>SUM(J91:J178)</f>
        <v/>
      </c>
    </row>
    <row r="180" ht="15.75" customFormat="1" customHeight="1" s="86">
      <c r="A180" s="126" t="n"/>
      <c r="B180" s="126" t="inlineStr">
        <is>
          <t>Итого по разделу "Материалы"</t>
        </is>
      </c>
      <c r="C180" s="152" t="n"/>
      <c r="D180" s="152" t="n"/>
      <c r="E180" s="152" t="n"/>
      <c r="F180" s="153" t="n"/>
      <c r="G180" s="132">
        <f>G90+G179</f>
        <v/>
      </c>
      <c r="H180" s="37">
        <f>H90+H179</f>
        <v/>
      </c>
      <c r="I180" s="132" t="n"/>
      <c r="J180" s="132">
        <f>J90+J179</f>
        <v/>
      </c>
    </row>
    <row r="181" ht="15.75" customFormat="1" customHeight="1" s="86">
      <c r="A181" s="127" t="n"/>
      <c r="B181" s="146" t="n"/>
      <c r="C181" s="143" t="inlineStr">
        <is>
          <t>ИТОГО ПО РМ</t>
        </is>
      </c>
      <c r="D181" s="146" t="n"/>
      <c r="E181" s="146" t="n"/>
      <c r="F181" s="145" t="n"/>
      <c r="G181" s="145">
        <f>+G14+G77+G180</f>
        <v/>
      </c>
      <c r="H181" s="44" t="n"/>
      <c r="I181" s="132" t="n"/>
      <c r="J181" s="145">
        <f>+J14+J77+J180</f>
        <v/>
      </c>
    </row>
    <row r="182" ht="15.75" customFormat="1" customHeight="1" s="86">
      <c r="A182" s="127" t="n"/>
      <c r="B182" s="146" t="n"/>
      <c r="C182" s="143" t="inlineStr">
        <is>
          <t>Накладные расходы</t>
        </is>
      </c>
      <c r="D182" s="45" t="n">
        <v>1.1116667777846</v>
      </c>
      <c r="E182" s="146" t="n"/>
      <c r="F182" s="145" t="n"/>
      <c r="G182" s="145">
        <f>(G14+G16)*D182</f>
        <v/>
      </c>
      <c r="H182" s="44" t="n"/>
      <c r="I182" s="132" t="n"/>
      <c r="J182" s="132">
        <f>(J14+J16)*D182</f>
        <v/>
      </c>
    </row>
    <row r="183" ht="15.75" customFormat="1" customHeight="1" s="86">
      <c r="A183" s="127" t="n"/>
      <c r="B183" s="146" t="n"/>
      <c r="C183" s="143" t="inlineStr">
        <is>
          <t>Сметная прибыль</t>
        </is>
      </c>
      <c r="D183" s="45" t="n">
        <v>0.60909787079581</v>
      </c>
      <c r="E183" s="146" t="n"/>
      <c r="F183" s="145" t="n"/>
      <c r="G183" s="145">
        <f>(G14+G16)*D183</f>
        <v/>
      </c>
      <c r="H183" s="44" t="n"/>
      <c r="I183" s="132" t="n"/>
      <c r="J183" s="132">
        <f>(J14+J16)*D183</f>
        <v/>
      </c>
    </row>
    <row r="184" ht="15.75" customFormat="1" customHeight="1" s="86">
      <c r="A184" s="127" t="n"/>
      <c r="B184" s="146" t="n"/>
      <c r="C184" s="143" t="inlineStr">
        <is>
          <t>Итого СМР (с НР и СП)</t>
        </is>
      </c>
      <c r="D184" s="146" t="n"/>
      <c r="E184" s="146" t="n"/>
      <c r="F184" s="145" t="n"/>
      <c r="G184" s="145">
        <f>G181+G182+G183</f>
        <v/>
      </c>
      <c r="H184" s="44" t="n"/>
      <c r="I184" s="132" t="n"/>
      <c r="J184" s="145">
        <f>J181+J182+J183</f>
        <v/>
      </c>
    </row>
    <row r="185" ht="15.75" customFormat="1" customHeight="1" s="86">
      <c r="A185" s="127" t="n"/>
      <c r="B185" s="146" t="n"/>
      <c r="C185" s="143" t="inlineStr">
        <is>
          <t>ВСЕГО СМР + ОБОРУДОВАНИЕ</t>
        </is>
      </c>
      <c r="D185" s="146" t="n"/>
      <c r="E185" s="146" t="n"/>
      <c r="F185" s="145" t="n"/>
      <c r="G185" s="145">
        <f>G83+G184</f>
        <v/>
      </c>
      <c r="H185" s="44" t="n"/>
      <c r="I185" s="132" t="n"/>
      <c r="J185" s="132">
        <f>J83+J184</f>
        <v/>
      </c>
    </row>
    <row r="186" ht="15.75" customFormat="1" customHeight="1" s="86">
      <c r="A186" s="127" t="n"/>
      <c r="B186" s="146" t="n"/>
      <c r="C186" s="143" t="inlineStr">
        <is>
          <t>ИТОГО ПОКАЗАТЕЛЬ НА ЕД. ИЗМ.</t>
        </is>
      </c>
      <c r="D186" s="146" t="inlineStr">
        <is>
          <t>1 переход</t>
        </is>
      </c>
      <c r="E186" s="146" t="n">
        <v>1</v>
      </c>
      <c r="F186" s="145" t="n"/>
      <c r="G186" s="145">
        <f>G185/E186</f>
        <v/>
      </c>
      <c r="H186" s="44" t="n"/>
      <c r="I186" s="132" t="n"/>
      <c r="J186" s="145">
        <f>J185/E186</f>
        <v/>
      </c>
    </row>
    <row r="187" ht="15.75" customHeight="1" s="84">
      <c r="A187" s="86" t="n"/>
      <c r="B187" s="86" t="n"/>
      <c r="C187" s="86" t="n"/>
      <c r="D187" s="86" t="n"/>
      <c r="E187" s="86" t="n"/>
      <c r="F187" s="86" t="n"/>
      <c r="G187" s="86" t="n"/>
      <c r="H187" s="86" t="n"/>
      <c r="I187" s="86" t="n"/>
      <c r="J187" s="86" t="n"/>
      <c r="K187" s="86" t="n"/>
      <c r="L187" s="86" t="n"/>
    </row>
    <row r="188" ht="15.75" customHeight="1" s="84">
      <c r="A188" s="86" t="n"/>
      <c r="B188" s="86" t="n"/>
      <c r="C188" s="86" t="inlineStr">
        <is>
          <t>Составил ______________________         М.С. Колотиевская</t>
        </is>
      </c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19" t="inlineStr">
        <is>
          <t xml:space="preserve">                         (подпись, инициалы, фамилия)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86" t="n"/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86" t="inlineStr">
        <is>
          <t>Проверил ______________________         А.В. Костянецкая</t>
        </is>
      </c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19" t="inlineStr">
        <is>
          <t xml:space="preserve">                        (подпись, инициалы, фамилия)</t>
        </is>
      </c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  <row r="193" ht="15.75" customFormat="1" customHeight="1" s="86">
      <c r="F193" s="46" t="n"/>
      <c r="G193" s="46" t="n"/>
      <c r="I193" s="46" t="n"/>
      <c r="J193" s="46" t="n"/>
    </row>
  </sheetData>
  <mergeCells count="28">
    <mergeCell ref="H9:H10"/>
    <mergeCell ref="B90:F90"/>
    <mergeCell ref="B31:F31"/>
    <mergeCell ref="B15:H15"/>
    <mergeCell ref="H2:J2"/>
    <mergeCell ref="B78:J78"/>
    <mergeCell ref="B180:F180"/>
    <mergeCell ref="C9:C10"/>
    <mergeCell ref="B85:H85"/>
    <mergeCell ref="E9:E10"/>
    <mergeCell ref="B77:F77"/>
    <mergeCell ref="B179:F179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3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F12" sqref="F12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7" t="inlineStr">
        <is>
          <t>Приложение №6</t>
        </is>
      </c>
    </row>
    <row r="2" ht="21.75" customHeight="1" s="84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4">
      <c r="A3" s="113" t="inlineStr">
        <is>
          <t>Расчет стоимости оборудования</t>
        </is>
      </c>
    </row>
    <row r="4" ht="25.5" customHeight="1" s="84">
      <c r="A4" s="138" t="inlineStr">
        <is>
          <t>Наименование разрабатываемого показателя УНЦ —  Ж3 Переустр. НП диам.1220мм____коэф. 0,575_220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6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6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6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6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6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6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6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6">
      <c r="B14" s="137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12" sqref="F12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9" t="inlineStr">
        <is>
          <t>Расчет показателя УНЦ</t>
        </is>
      </c>
    </row>
    <row r="4" ht="24.75" customHeight="1" s="84">
      <c r="A4" s="149" t="n"/>
      <c r="B4" s="149" t="n"/>
      <c r="C4" s="149" t="n"/>
      <c r="D4" s="149" t="n"/>
    </row>
    <row r="5" ht="39.75" customHeight="1" s="84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4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4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4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Ж3-04-3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F12" sqref="F12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2" t="inlineStr">
        <is>
          <t>Приложение № 10</t>
        </is>
      </c>
    </row>
    <row r="5" ht="18.75" customHeight="1" s="84">
      <c r="B5" s="112" t="n"/>
    </row>
    <row r="6" ht="15.75" customHeight="1" s="84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4">
      <c r="B9" s="131" t="n">
        <v>1</v>
      </c>
      <c r="C9" s="131" t="n">
        <v>2</v>
      </c>
      <c r="D9" s="131" t="n">
        <v>3</v>
      </c>
    </row>
    <row r="10" ht="37.5" customHeight="1" s="8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4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4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4">
      <c r="B20" s="111" t="n"/>
    </row>
    <row r="21" ht="18.75" customHeight="1" s="84">
      <c r="B21" s="111" t="n"/>
    </row>
    <row r="22" ht="18.75" customHeight="1" s="84">
      <c r="B22" s="111" t="n"/>
    </row>
    <row r="23" ht="18.75" customHeight="1" s="84">
      <c r="B23" s="111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2" sqref="F12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3.9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1.324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2023-08-18T13:49:13Z</dcterms:created>
  <dcterms:modified xsi:type="dcterms:W3CDTF">2025-01-24T11:56:12Z</dcterms:modified>
  <cp:lastModifiedBy>Danil</cp:lastModifiedBy>
  <cp:lastPrinted>2023-12-04T08:33:52Z</cp:lastPrinted>
</cp:coreProperties>
</file>