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17D9A595-F22C-4578-9200-CAEA386A5BF0}" xr6:coauthVersionLast="40" xr6:coauthVersionMax="45" xr10:uidLastSave="{00000000-0000-0000-0000-000000000000}"/>
  <bookViews>
    <workbookView xWindow="0" yWindow="0" windowWidth="28800" windowHeight="11625" firstSheet="1" activeTab="8" xr2:uid="{4FF5DDA7-8E9F-424F-9B0A-F3A2C92EA9F7}"/>
  </bookViews>
  <sheets>
    <sheet name="Прил.1 Сравнит табл" sheetId="1" r:id="rId1"/>
    <sheet name="Прил.2 Расч стоим" sheetId="3" r:id="rId2"/>
    <sheet name="Прил. 3" sheetId="4" r:id="rId3"/>
    <sheet name="Прил.4 РМ" sheetId="7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2" r:id="rId8"/>
    <sheet name="ФОТр.тек." sheetId="9" r:id="rId9"/>
  </sheets>
  <externalReferences>
    <externalReference r:id="rId10"/>
  </externalReferences>
  <definedNames>
    <definedName name="Шрифт">[1]Настройки!$B$1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17" i="1"/>
  <c r="D19" i="1"/>
  <c r="D18" i="1"/>
  <c r="J14" i="3"/>
  <c r="H14" i="3"/>
  <c r="F14" i="3"/>
  <c r="C41" i="7" l="1"/>
  <c r="F39" i="4" l="1"/>
  <c r="F11" i="4" l="1"/>
  <c r="B9" i="1"/>
  <c r="B7" i="1"/>
  <c r="C21" i="7" l="1"/>
  <c r="C23" i="7"/>
  <c r="J93" i="5"/>
  <c r="J104" i="5"/>
  <c r="I103" i="5"/>
  <c r="I91" i="5"/>
  <c r="I13" i="5"/>
  <c r="E12" i="9"/>
  <c r="E7" i="9" l="1"/>
  <c r="A6" i="8" l="1"/>
  <c r="A5" i="8"/>
  <c r="A4" i="6"/>
  <c r="B8" i="7"/>
  <c r="B7" i="7"/>
  <c r="A6" i="4"/>
  <c r="B7" i="3"/>
  <c r="B6" i="3"/>
  <c r="F26" i="6" l="1"/>
  <c r="G26" i="6" s="1"/>
  <c r="E26" i="6"/>
  <c r="D26" i="6"/>
  <c r="C26" i="6"/>
  <c r="B26" i="6"/>
  <c r="G25" i="6"/>
  <c r="F25" i="6"/>
  <c r="E25" i="6"/>
  <c r="D25" i="6"/>
  <c r="C25" i="6"/>
  <c r="B25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F15" i="6"/>
  <c r="G15" i="6" s="1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522" i="5"/>
  <c r="J522" i="5"/>
  <c r="I522" i="5"/>
  <c r="G521" i="5"/>
  <c r="J521" i="5"/>
  <c r="I521" i="5"/>
  <c r="G520" i="5"/>
  <c r="J520" i="5"/>
  <c r="I520" i="5"/>
  <c r="G519" i="5"/>
  <c r="J519" i="5"/>
  <c r="I519" i="5"/>
  <c r="G518" i="5"/>
  <c r="J518" i="5"/>
  <c r="I518" i="5"/>
  <c r="G517" i="5"/>
  <c r="J517" i="5"/>
  <c r="I517" i="5"/>
  <c r="G516" i="5"/>
  <c r="J516" i="5"/>
  <c r="I516" i="5"/>
  <c r="G515" i="5"/>
  <c r="J515" i="5"/>
  <c r="I515" i="5"/>
  <c r="G514" i="5"/>
  <c r="J514" i="5"/>
  <c r="I514" i="5"/>
  <c r="G513" i="5"/>
  <c r="J513" i="5"/>
  <c r="I513" i="5"/>
  <c r="G512" i="5"/>
  <c r="J512" i="5"/>
  <c r="I512" i="5"/>
  <c r="G511" i="5"/>
  <c r="J511" i="5"/>
  <c r="I511" i="5"/>
  <c r="G510" i="5"/>
  <c r="J510" i="5"/>
  <c r="I510" i="5"/>
  <c r="G509" i="5"/>
  <c r="J509" i="5"/>
  <c r="I509" i="5"/>
  <c r="G508" i="5"/>
  <c r="J508" i="5"/>
  <c r="I508" i="5"/>
  <c r="G507" i="5"/>
  <c r="J507" i="5"/>
  <c r="I507" i="5"/>
  <c r="G506" i="5"/>
  <c r="J506" i="5"/>
  <c r="I506" i="5"/>
  <c r="G505" i="5"/>
  <c r="J505" i="5"/>
  <c r="I505" i="5"/>
  <c r="G504" i="5"/>
  <c r="J504" i="5"/>
  <c r="I504" i="5"/>
  <c r="G503" i="5"/>
  <c r="J503" i="5"/>
  <c r="I503" i="5"/>
  <c r="G502" i="5"/>
  <c r="J502" i="5"/>
  <c r="I502" i="5"/>
  <c r="G501" i="5"/>
  <c r="J501" i="5"/>
  <c r="I501" i="5"/>
  <c r="G500" i="5"/>
  <c r="J500" i="5"/>
  <c r="I500" i="5"/>
  <c r="G499" i="5"/>
  <c r="J499" i="5"/>
  <c r="I499" i="5"/>
  <c r="G498" i="5"/>
  <c r="J498" i="5"/>
  <c r="I498" i="5"/>
  <c r="G497" i="5"/>
  <c r="J497" i="5"/>
  <c r="I497" i="5"/>
  <c r="G496" i="5"/>
  <c r="J496" i="5"/>
  <c r="I496" i="5"/>
  <c r="G495" i="5"/>
  <c r="J495" i="5"/>
  <c r="I495" i="5"/>
  <c r="G494" i="5"/>
  <c r="J494" i="5"/>
  <c r="I494" i="5"/>
  <c r="G493" i="5"/>
  <c r="J493" i="5"/>
  <c r="I493" i="5"/>
  <c r="G492" i="5"/>
  <c r="J492" i="5"/>
  <c r="I492" i="5"/>
  <c r="G491" i="5"/>
  <c r="J491" i="5"/>
  <c r="I491" i="5"/>
  <c r="G490" i="5"/>
  <c r="J490" i="5"/>
  <c r="I490" i="5"/>
  <c r="G489" i="5"/>
  <c r="J489" i="5"/>
  <c r="I489" i="5"/>
  <c r="G488" i="5"/>
  <c r="J488" i="5"/>
  <c r="I488" i="5"/>
  <c r="G487" i="5"/>
  <c r="J487" i="5"/>
  <c r="I487" i="5"/>
  <c r="G486" i="5"/>
  <c r="J486" i="5"/>
  <c r="I486" i="5"/>
  <c r="G485" i="5"/>
  <c r="J485" i="5"/>
  <c r="I485" i="5"/>
  <c r="G484" i="5"/>
  <c r="J484" i="5"/>
  <c r="I484" i="5"/>
  <c r="G483" i="5"/>
  <c r="J483" i="5"/>
  <c r="I483" i="5"/>
  <c r="G482" i="5"/>
  <c r="J482" i="5"/>
  <c r="I482" i="5"/>
  <c r="G481" i="5"/>
  <c r="J481" i="5"/>
  <c r="I481" i="5"/>
  <c r="G480" i="5"/>
  <c r="J480" i="5"/>
  <c r="I480" i="5"/>
  <c r="G479" i="5"/>
  <c r="J479" i="5"/>
  <c r="I479" i="5"/>
  <c r="G478" i="5"/>
  <c r="J478" i="5"/>
  <c r="I478" i="5"/>
  <c r="G477" i="5"/>
  <c r="J477" i="5"/>
  <c r="I477" i="5"/>
  <c r="G476" i="5"/>
  <c r="J476" i="5"/>
  <c r="I476" i="5"/>
  <c r="G475" i="5"/>
  <c r="J475" i="5"/>
  <c r="I475" i="5"/>
  <c r="G474" i="5"/>
  <c r="J474" i="5"/>
  <c r="I474" i="5"/>
  <c r="G473" i="5"/>
  <c r="J473" i="5"/>
  <c r="I473" i="5"/>
  <c r="G472" i="5"/>
  <c r="J472" i="5"/>
  <c r="I472" i="5"/>
  <c r="G471" i="5"/>
  <c r="J471" i="5"/>
  <c r="I471" i="5"/>
  <c r="G470" i="5"/>
  <c r="J470" i="5"/>
  <c r="I470" i="5"/>
  <c r="G469" i="5"/>
  <c r="J469" i="5"/>
  <c r="I469" i="5"/>
  <c r="G468" i="5"/>
  <c r="J468" i="5"/>
  <c r="I468" i="5"/>
  <c r="G467" i="5"/>
  <c r="J467" i="5"/>
  <c r="I467" i="5"/>
  <c r="G466" i="5"/>
  <c r="J466" i="5"/>
  <c r="I466" i="5"/>
  <c r="G465" i="5"/>
  <c r="J465" i="5"/>
  <c r="I465" i="5"/>
  <c r="G464" i="5"/>
  <c r="J464" i="5"/>
  <c r="I464" i="5"/>
  <c r="G463" i="5"/>
  <c r="J463" i="5"/>
  <c r="I463" i="5"/>
  <c r="G462" i="5"/>
  <c r="J462" i="5"/>
  <c r="I462" i="5"/>
  <c r="G461" i="5"/>
  <c r="J461" i="5"/>
  <c r="I461" i="5"/>
  <c r="G460" i="5"/>
  <c r="J460" i="5"/>
  <c r="I460" i="5"/>
  <c r="G459" i="5"/>
  <c r="J459" i="5"/>
  <c r="I459" i="5"/>
  <c r="G458" i="5"/>
  <c r="J458" i="5"/>
  <c r="I458" i="5"/>
  <c r="G457" i="5"/>
  <c r="J457" i="5"/>
  <c r="I457" i="5"/>
  <c r="G456" i="5"/>
  <c r="J456" i="5"/>
  <c r="I456" i="5"/>
  <c r="G455" i="5"/>
  <c r="J455" i="5"/>
  <c r="I455" i="5"/>
  <c r="G454" i="5"/>
  <c r="J454" i="5"/>
  <c r="I454" i="5"/>
  <c r="G453" i="5"/>
  <c r="J453" i="5"/>
  <c r="I453" i="5"/>
  <c r="G452" i="5"/>
  <c r="J452" i="5"/>
  <c r="I452" i="5"/>
  <c r="G451" i="5"/>
  <c r="J451" i="5"/>
  <c r="I451" i="5"/>
  <c r="G450" i="5"/>
  <c r="J450" i="5"/>
  <c r="I450" i="5"/>
  <c r="G449" i="5"/>
  <c r="J449" i="5"/>
  <c r="I449" i="5"/>
  <c r="G448" i="5"/>
  <c r="J448" i="5"/>
  <c r="I448" i="5"/>
  <c r="G447" i="5"/>
  <c r="J447" i="5"/>
  <c r="I447" i="5"/>
  <c r="G446" i="5"/>
  <c r="J446" i="5"/>
  <c r="I446" i="5"/>
  <c r="G445" i="5"/>
  <c r="J445" i="5"/>
  <c r="I445" i="5"/>
  <c r="G444" i="5"/>
  <c r="J444" i="5"/>
  <c r="I444" i="5"/>
  <c r="G443" i="5"/>
  <c r="J443" i="5"/>
  <c r="I443" i="5"/>
  <c r="G442" i="5"/>
  <c r="J442" i="5"/>
  <c r="I442" i="5"/>
  <c r="G441" i="5"/>
  <c r="J441" i="5"/>
  <c r="I441" i="5"/>
  <c r="G440" i="5"/>
  <c r="J440" i="5"/>
  <c r="I440" i="5"/>
  <c r="G439" i="5"/>
  <c r="J439" i="5"/>
  <c r="I439" i="5"/>
  <c r="G438" i="5"/>
  <c r="J438" i="5"/>
  <c r="I438" i="5"/>
  <c r="G437" i="5"/>
  <c r="J437" i="5"/>
  <c r="I437" i="5"/>
  <c r="G436" i="5"/>
  <c r="J436" i="5"/>
  <c r="I436" i="5"/>
  <c r="G435" i="5"/>
  <c r="J435" i="5"/>
  <c r="I435" i="5"/>
  <c r="G434" i="5"/>
  <c r="J434" i="5"/>
  <c r="I434" i="5"/>
  <c r="G433" i="5"/>
  <c r="J433" i="5"/>
  <c r="I433" i="5"/>
  <c r="G432" i="5"/>
  <c r="J432" i="5"/>
  <c r="I432" i="5"/>
  <c r="G431" i="5"/>
  <c r="J431" i="5"/>
  <c r="I431" i="5"/>
  <c r="G430" i="5"/>
  <c r="J430" i="5"/>
  <c r="I430" i="5"/>
  <c r="G429" i="5"/>
  <c r="J429" i="5"/>
  <c r="I429" i="5"/>
  <c r="G428" i="5"/>
  <c r="J428" i="5"/>
  <c r="I428" i="5"/>
  <c r="G427" i="5"/>
  <c r="J427" i="5"/>
  <c r="I427" i="5"/>
  <c r="G426" i="5"/>
  <c r="J426" i="5"/>
  <c r="I426" i="5"/>
  <c r="G425" i="5"/>
  <c r="J425" i="5"/>
  <c r="I425" i="5"/>
  <c r="G424" i="5"/>
  <c r="J424" i="5"/>
  <c r="I424" i="5"/>
  <c r="G423" i="5"/>
  <c r="J423" i="5"/>
  <c r="I423" i="5"/>
  <c r="G422" i="5"/>
  <c r="J422" i="5"/>
  <c r="I422" i="5"/>
  <c r="G421" i="5"/>
  <c r="J421" i="5"/>
  <c r="I421" i="5"/>
  <c r="G420" i="5"/>
  <c r="J420" i="5"/>
  <c r="I420" i="5"/>
  <c r="G419" i="5"/>
  <c r="J419" i="5"/>
  <c r="I419" i="5"/>
  <c r="G418" i="5"/>
  <c r="J418" i="5"/>
  <c r="I418" i="5"/>
  <c r="G417" i="5"/>
  <c r="J417" i="5"/>
  <c r="I417" i="5"/>
  <c r="G416" i="5"/>
  <c r="J416" i="5"/>
  <c r="I416" i="5"/>
  <c r="G415" i="5"/>
  <c r="J415" i="5"/>
  <c r="I415" i="5"/>
  <c r="G414" i="5"/>
  <c r="J414" i="5"/>
  <c r="I414" i="5"/>
  <c r="G413" i="5"/>
  <c r="J413" i="5"/>
  <c r="I413" i="5"/>
  <c r="G412" i="5"/>
  <c r="J412" i="5"/>
  <c r="I412" i="5"/>
  <c r="G411" i="5"/>
  <c r="J411" i="5"/>
  <c r="I411" i="5"/>
  <c r="G410" i="5"/>
  <c r="J410" i="5"/>
  <c r="I410" i="5"/>
  <c r="G409" i="5"/>
  <c r="J409" i="5"/>
  <c r="I409" i="5"/>
  <c r="G408" i="5"/>
  <c r="J408" i="5"/>
  <c r="I408" i="5"/>
  <c r="G407" i="5"/>
  <c r="J407" i="5"/>
  <c r="I407" i="5"/>
  <c r="G406" i="5"/>
  <c r="J406" i="5"/>
  <c r="I406" i="5"/>
  <c r="G405" i="5"/>
  <c r="J405" i="5"/>
  <c r="I405" i="5"/>
  <c r="G404" i="5"/>
  <c r="J404" i="5"/>
  <c r="I404" i="5"/>
  <c r="G403" i="5"/>
  <c r="J403" i="5"/>
  <c r="I403" i="5"/>
  <c r="G402" i="5"/>
  <c r="J402" i="5"/>
  <c r="I402" i="5"/>
  <c r="G401" i="5"/>
  <c r="J401" i="5"/>
  <c r="I401" i="5"/>
  <c r="G400" i="5"/>
  <c r="J400" i="5"/>
  <c r="I400" i="5"/>
  <c r="G399" i="5"/>
  <c r="J399" i="5"/>
  <c r="I399" i="5"/>
  <c r="G398" i="5"/>
  <c r="J398" i="5"/>
  <c r="I398" i="5"/>
  <c r="G397" i="5"/>
  <c r="J397" i="5"/>
  <c r="I397" i="5"/>
  <c r="G396" i="5"/>
  <c r="J396" i="5"/>
  <c r="I396" i="5"/>
  <c r="G395" i="5"/>
  <c r="J395" i="5"/>
  <c r="I395" i="5"/>
  <c r="G394" i="5"/>
  <c r="J394" i="5"/>
  <c r="I394" i="5"/>
  <c r="G393" i="5"/>
  <c r="J393" i="5"/>
  <c r="I393" i="5"/>
  <c r="G392" i="5"/>
  <c r="J392" i="5"/>
  <c r="I392" i="5"/>
  <c r="G391" i="5"/>
  <c r="J391" i="5"/>
  <c r="I391" i="5"/>
  <c r="G390" i="5"/>
  <c r="J390" i="5"/>
  <c r="I390" i="5"/>
  <c r="G389" i="5"/>
  <c r="J389" i="5"/>
  <c r="I389" i="5"/>
  <c r="G388" i="5"/>
  <c r="J388" i="5"/>
  <c r="I388" i="5"/>
  <c r="G387" i="5"/>
  <c r="J387" i="5"/>
  <c r="I387" i="5"/>
  <c r="G386" i="5"/>
  <c r="J386" i="5"/>
  <c r="I386" i="5"/>
  <c r="G385" i="5"/>
  <c r="J385" i="5"/>
  <c r="I385" i="5"/>
  <c r="G384" i="5"/>
  <c r="J384" i="5"/>
  <c r="I384" i="5"/>
  <c r="G383" i="5"/>
  <c r="J383" i="5"/>
  <c r="I383" i="5"/>
  <c r="G382" i="5"/>
  <c r="J382" i="5"/>
  <c r="I382" i="5"/>
  <c r="G381" i="5"/>
  <c r="J381" i="5"/>
  <c r="I381" i="5"/>
  <c r="G380" i="5"/>
  <c r="J380" i="5"/>
  <c r="I380" i="5"/>
  <c r="G379" i="5"/>
  <c r="J379" i="5"/>
  <c r="I379" i="5"/>
  <c r="G378" i="5"/>
  <c r="J378" i="5"/>
  <c r="I378" i="5"/>
  <c r="G377" i="5"/>
  <c r="J377" i="5"/>
  <c r="I377" i="5"/>
  <c r="G376" i="5"/>
  <c r="J376" i="5"/>
  <c r="I376" i="5"/>
  <c r="G375" i="5"/>
  <c r="J375" i="5"/>
  <c r="I375" i="5"/>
  <c r="G374" i="5"/>
  <c r="J374" i="5"/>
  <c r="I374" i="5"/>
  <c r="G373" i="5"/>
  <c r="J373" i="5"/>
  <c r="I373" i="5"/>
  <c r="G372" i="5"/>
  <c r="J372" i="5"/>
  <c r="I372" i="5"/>
  <c r="G371" i="5"/>
  <c r="J371" i="5"/>
  <c r="I371" i="5"/>
  <c r="G370" i="5"/>
  <c r="J370" i="5"/>
  <c r="I370" i="5"/>
  <c r="G369" i="5"/>
  <c r="J369" i="5"/>
  <c r="I369" i="5"/>
  <c r="G368" i="5"/>
  <c r="J368" i="5"/>
  <c r="I368" i="5"/>
  <c r="G367" i="5"/>
  <c r="J367" i="5"/>
  <c r="I367" i="5"/>
  <c r="G366" i="5"/>
  <c r="J366" i="5"/>
  <c r="I366" i="5"/>
  <c r="G365" i="5"/>
  <c r="J365" i="5"/>
  <c r="I365" i="5"/>
  <c r="G364" i="5"/>
  <c r="J364" i="5"/>
  <c r="I364" i="5"/>
  <c r="G363" i="5"/>
  <c r="J363" i="5"/>
  <c r="I363" i="5"/>
  <c r="G362" i="5"/>
  <c r="J362" i="5"/>
  <c r="I362" i="5"/>
  <c r="G361" i="5"/>
  <c r="J361" i="5"/>
  <c r="I361" i="5"/>
  <c r="G360" i="5"/>
  <c r="J360" i="5"/>
  <c r="I360" i="5"/>
  <c r="G359" i="5"/>
  <c r="J359" i="5"/>
  <c r="I359" i="5"/>
  <c r="G358" i="5"/>
  <c r="J358" i="5"/>
  <c r="I358" i="5"/>
  <c r="G357" i="5"/>
  <c r="J357" i="5"/>
  <c r="I357" i="5"/>
  <c r="G356" i="5"/>
  <c r="J356" i="5"/>
  <c r="I356" i="5"/>
  <c r="G355" i="5"/>
  <c r="J355" i="5"/>
  <c r="I355" i="5"/>
  <c r="G354" i="5"/>
  <c r="J354" i="5"/>
  <c r="I354" i="5"/>
  <c r="G353" i="5"/>
  <c r="J353" i="5"/>
  <c r="I353" i="5"/>
  <c r="G352" i="5"/>
  <c r="J352" i="5"/>
  <c r="I352" i="5"/>
  <c r="G351" i="5"/>
  <c r="J351" i="5"/>
  <c r="I351" i="5"/>
  <c r="G350" i="5"/>
  <c r="J350" i="5"/>
  <c r="I350" i="5"/>
  <c r="G349" i="5"/>
  <c r="J349" i="5"/>
  <c r="I349" i="5"/>
  <c r="G348" i="5"/>
  <c r="J348" i="5"/>
  <c r="I348" i="5"/>
  <c r="G347" i="5"/>
  <c r="J347" i="5"/>
  <c r="I347" i="5"/>
  <c r="G346" i="5"/>
  <c r="J346" i="5"/>
  <c r="I346" i="5"/>
  <c r="G345" i="5"/>
  <c r="J345" i="5"/>
  <c r="I345" i="5"/>
  <c r="G344" i="5"/>
  <c r="J344" i="5"/>
  <c r="I344" i="5"/>
  <c r="G343" i="5"/>
  <c r="J343" i="5"/>
  <c r="I343" i="5"/>
  <c r="G342" i="5"/>
  <c r="J342" i="5"/>
  <c r="I342" i="5"/>
  <c r="G341" i="5"/>
  <c r="J341" i="5"/>
  <c r="I341" i="5"/>
  <c r="G340" i="5"/>
  <c r="J340" i="5"/>
  <c r="I340" i="5"/>
  <c r="G339" i="5"/>
  <c r="J339" i="5"/>
  <c r="I339" i="5"/>
  <c r="G338" i="5"/>
  <c r="J338" i="5"/>
  <c r="I338" i="5"/>
  <c r="G337" i="5"/>
  <c r="J337" i="5"/>
  <c r="I337" i="5"/>
  <c r="G336" i="5"/>
  <c r="J336" i="5"/>
  <c r="I336" i="5"/>
  <c r="G335" i="5"/>
  <c r="J335" i="5"/>
  <c r="I335" i="5"/>
  <c r="G334" i="5"/>
  <c r="J334" i="5"/>
  <c r="I334" i="5"/>
  <c r="G333" i="5"/>
  <c r="J333" i="5"/>
  <c r="I333" i="5"/>
  <c r="G332" i="5"/>
  <c r="J332" i="5"/>
  <c r="I332" i="5"/>
  <c r="G331" i="5"/>
  <c r="J331" i="5"/>
  <c r="I331" i="5"/>
  <c r="G330" i="5"/>
  <c r="J330" i="5"/>
  <c r="I330" i="5"/>
  <c r="G329" i="5"/>
  <c r="J329" i="5"/>
  <c r="I329" i="5"/>
  <c r="G328" i="5"/>
  <c r="J328" i="5"/>
  <c r="I328" i="5"/>
  <c r="G327" i="5"/>
  <c r="J327" i="5"/>
  <c r="I327" i="5"/>
  <c r="G326" i="5"/>
  <c r="J326" i="5"/>
  <c r="I326" i="5"/>
  <c r="G325" i="5"/>
  <c r="J325" i="5"/>
  <c r="I325" i="5"/>
  <c r="G324" i="5"/>
  <c r="J324" i="5"/>
  <c r="I324" i="5"/>
  <c r="G323" i="5"/>
  <c r="J323" i="5"/>
  <c r="I323" i="5"/>
  <c r="G322" i="5"/>
  <c r="J322" i="5"/>
  <c r="I322" i="5"/>
  <c r="G321" i="5"/>
  <c r="J321" i="5"/>
  <c r="I321" i="5"/>
  <c r="G320" i="5"/>
  <c r="J320" i="5"/>
  <c r="I320" i="5"/>
  <c r="G319" i="5"/>
  <c r="J319" i="5"/>
  <c r="I319" i="5"/>
  <c r="G318" i="5"/>
  <c r="J318" i="5"/>
  <c r="I318" i="5"/>
  <c r="G317" i="5"/>
  <c r="J317" i="5"/>
  <c r="I317" i="5"/>
  <c r="G316" i="5"/>
  <c r="J316" i="5"/>
  <c r="I316" i="5"/>
  <c r="G315" i="5"/>
  <c r="J315" i="5"/>
  <c r="I315" i="5"/>
  <c r="G314" i="5"/>
  <c r="J314" i="5"/>
  <c r="I314" i="5"/>
  <c r="G313" i="5"/>
  <c r="J313" i="5"/>
  <c r="I313" i="5"/>
  <c r="G312" i="5"/>
  <c r="J312" i="5"/>
  <c r="I312" i="5"/>
  <c r="G311" i="5"/>
  <c r="J311" i="5"/>
  <c r="I311" i="5"/>
  <c r="G310" i="5"/>
  <c r="J310" i="5"/>
  <c r="I310" i="5"/>
  <c r="G309" i="5"/>
  <c r="J309" i="5"/>
  <c r="I309" i="5"/>
  <c r="G308" i="5"/>
  <c r="J308" i="5"/>
  <c r="I308" i="5"/>
  <c r="G307" i="5"/>
  <c r="J307" i="5"/>
  <c r="I307" i="5"/>
  <c r="G306" i="5"/>
  <c r="J306" i="5"/>
  <c r="I306" i="5"/>
  <c r="G305" i="5"/>
  <c r="J305" i="5"/>
  <c r="I305" i="5"/>
  <c r="G304" i="5"/>
  <c r="J304" i="5"/>
  <c r="I304" i="5"/>
  <c r="G303" i="5"/>
  <c r="J303" i="5"/>
  <c r="I303" i="5"/>
  <c r="G302" i="5"/>
  <c r="J302" i="5"/>
  <c r="I302" i="5"/>
  <c r="G301" i="5"/>
  <c r="J301" i="5"/>
  <c r="I301" i="5"/>
  <c r="G300" i="5"/>
  <c r="J300" i="5"/>
  <c r="I300" i="5"/>
  <c r="G299" i="5"/>
  <c r="J299" i="5"/>
  <c r="I299" i="5"/>
  <c r="G298" i="5"/>
  <c r="J298" i="5"/>
  <c r="I298" i="5"/>
  <c r="G297" i="5"/>
  <c r="J297" i="5"/>
  <c r="I297" i="5"/>
  <c r="G296" i="5"/>
  <c r="J296" i="5"/>
  <c r="I296" i="5"/>
  <c r="G295" i="5"/>
  <c r="J295" i="5"/>
  <c r="I295" i="5"/>
  <c r="G294" i="5"/>
  <c r="J294" i="5"/>
  <c r="I294" i="5"/>
  <c r="G293" i="5"/>
  <c r="J293" i="5"/>
  <c r="I293" i="5"/>
  <c r="G292" i="5"/>
  <c r="J292" i="5"/>
  <c r="I292" i="5"/>
  <c r="G291" i="5"/>
  <c r="J291" i="5"/>
  <c r="I291" i="5"/>
  <c r="G290" i="5"/>
  <c r="J290" i="5"/>
  <c r="I290" i="5"/>
  <c r="G289" i="5"/>
  <c r="J289" i="5"/>
  <c r="I289" i="5"/>
  <c r="G288" i="5"/>
  <c r="J288" i="5"/>
  <c r="I288" i="5"/>
  <c r="G287" i="5"/>
  <c r="J287" i="5"/>
  <c r="I287" i="5"/>
  <c r="G286" i="5"/>
  <c r="J286" i="5"/>
  <c r="I286" i="5"/>
  <c r="G285" i="5"/>
  <c r="J285" i="5"/>
  <c r="I285" i="5"/>
  <c r="G284" i="5"/>
  <c r="J284" i="5"/>
  <c r="I284" i="5"/>
  <c r="G283" i="5"/>
  <c r="J283" i="5"/>
  <c r="I283" i="5"/>
  <c r="G282" i="5"/>
  <c r="J282" i="5"/>
  <c r="I282" i="5"/>
  <c r="G281" i="5"/>
  <c r="J281" i="5"/>
  <c r="I281" i="5"/>
  <c r="G280" i="5"/>
  <c r="J280" i="5"/>
  <c r="I280" i="5"/>
  <c r="G279" i="5"/>
  <c r="J279" i="5"/>
  <c r="I279" i="5"/>
  <c r="G278" i="5"/>
  <c r="J278" i="5"/>
  <c r="I278" i="5"/>
  <c r="G277" i="5"/>
  <c r="J277" i="5"/>
  <c r="I277" i="5"/>
  <c r="G276" i="5"/>
  <c r="J276" i="5"/>
  <c r="I276" i="5"/>
  <c r="G275" i="5"/>
  <c r="J275" i="5"/>
  <c r="I275" i="5"/>
  <c r="G274" i="5"/>
  <c r="J274" i="5"/>
  <c r="I274" i="5"/>
  <c r="G273" i="5"/>
  <c r="J273" i="5"/>
  <c r="I273" i="5"/>
  <c r="G272" i="5"/>
  <c r="J272" i="5"/>
  <c r="I272" i="5"/>
  <c r="G271" i="5"/>
  <c r="J271" i="5"/>
  <c r="I271" i="5"/>
  <c r="G270" i="5"/>
  <c r="J270" i="5"/>
  <c r="I270" i="5"/>
  <c r="G269" i="5"/>
  <c r="J269" i="5"/>
  <c r="I269" i="5"/>
  <c r="G268" i="5"/>
  <c r="J268" i="5"/>
  <c r="I268" i="5"/>
  <c r="G267" i="5"/>
  <c r="J267" i="5"/>
  <c r="I267" i="5"/>
  <c r="G266" i="5"/>
  <c r="J266" i="5"/>
  <c r="I266" i="5"/>
  <c r="G265" i="5"/>
  <c r="J265" i="5"/>
  <c r="I265" i="5"/>
  <c r="G264" i="5"/>
  <c r="J264" i="5"/>
  <c r="I264" i="5"/>
  <c r="G263" i="5"/>
  <c r="J263" i="5"/>
  <c r="I263" i="5"/>
  <c r="G262" i="5"/>
  <c r="J262" i="5"/>
  <c r="I262" i="5"/>
  <c r="G261" i="5"/>
  <c r="J261" i="5"/>
  <c r="I261" i="5"/>
  <c r="G260" i="5"/>
  <c r="J260" i="5"/>
  <c r="I260" i="5"/>
  <c r="G259" i="5"/>
  <c r="J259" i="5"/>
  <c r="I259" i="5"/>
  <c r="G258" i="5"/>
  <c r="J258" i="5"/>
  <c r="I258" i="5"/>
  <c r="G257" i="5"/>
  <c r="J257" i="5"/>
  <c r="I257" i="5"/>
  <c r="G256" i="5"/>
  <c r="J256" i="5"/>
  <c r="I256" i="5"/>
  <c r="G255" i="5"/>
  <c r="J255" i="5"/>
  <c r="I255" i="5"/>
  <c r="G254" i="5"/>
  <c r="J254" i="5"/>
  <c r="I254" i="5"/>
  <c r="G253" i="5"/>
  <c r="J253" i="5"/>
  <c r="I253" i="5"/>
  <c r="G252" i="5"/>
  <c r="J252" i="5"/>
  <c r="I252" i="5"/>
  <c r="G251" i="5"/>
  <c r="J251" i="5"/>
  <c r="I251" i="5"/>
  <c r="G250" i="5"/>
  <c r="J250" i="5"/>
  <c r="I250" i="5"/>
  <c r="G249" i="5"/>
  <c r="J249" i="5"/>
  <c r="I249" i="5"/>
  <c r="G248" i="5"/>
  <c r="J248" i="5"/>
  <c r="I248" i="5"/>
  <c r="G247" i="5"/>
  <c r="J247" i="5"/>
  <c r="I247" i="5"/>
  <c r="G246" i="5"/>
  <c r="J246" i="5"/>
  <c r="I246" i="5"/>
  <c r="G245" i="5"/>
  <c r="J245" i="5"/>
  <c r="I245" i="5"/>
  <c r="G244" i="5"/>
  <c r="J244" i="5"/>
  <c r="I244" i="5"/>
  <c r="G243" i="5"/>
  <c r="J243" i="5"/>
  <c r="I243" i="5"/>
  <c r="G242" i="5"/>
  <c r="J242" i="5"/>
  <c r="I242" i="5"/>
  <c r="G241" i="5"/>
  <c r="J241" i="5"/>
  <c r="I241" i="5"/>
  <c r="G240" i="5"/>
  <c r="J240" i="5"/>
  <c r="I240" i="5"/>
  <c r="G239" i="5"/>
  <c r="J239" i="5"/>
  <c r="I239" i="5"/>
  <c r="G238" i="5"/>
  <c r="J238" i="5"/>
  <c r="I238" i="5"/>
  <c r="G237" i="5"/>
  <c r="J237" i="5"/>
  <c r="I237" i="5"/>
  <c r="G236" i="5"/>
  <c r="J236" i="5"/>
  <c r="I236" i="5"/>
  <c r="G235" i="5"/>
  <c r="J235" i="5"/>
  <c r="I235" i="5"/>
  <c r="G234" i="5"/>
  <c r="J234" i="5"/>
  <c r="I234" i="5"/>
  <c r="G233" i="5"/>
  <c r="J233" i="5"/>
  <c r="I233" i="5"/>
  <c r="G232" i="5"/>
  <c r="J232" i="5"/>
  <c r="I232" i="5"/>
  <c r="G231" i="5"/>
  <c r="J231" i="5"/>
  <c r="I231" i="5"/>
  <c r="G230" i="5"/>
  <c r="J230" i="5"/>
  <c r="I230" i="5"/>
  <c r="G229" i="5"/>
  <c r="J229" i="5"/>
  <c r="I229" i="5"/>
  <c r="G228" i="5"/>
  <c r="J228" i="5"/>
  <c r="I228" i="5"/>
  <c r="G227" i="5"/>
  <c r="J227" i="5"/>
  <c r="I227" i="5"/>
  <c r="G226" i="5"/>
  <c r="J226" i="5"/>
  <c r="I226" i="5"/>
  <c r="G225" i="5"/>
  <c r="J225" i="5"/>
  <c r="I225" i="5"/>
  <c r="G224" i="5"/>
  <c r="J224" i="5"/>
  <c r="I224" i="5"/>
  <c r="G223" i="5"/>
  <c r="J223" i="5"/>
  <c r="I223" i="5"/>
  <c r="G222" i="5"/>
  <c r="J222" i="5"/>
  <c r="I222" i="5"/>
  <c r="G221" i="5"/>
  <c r="J221" i="5"/>
  <c r="I221" i="5"/>
  <c r="G220" i="5"/>
  <c r="J220" i="5"/>
  <c r="I220" i="5"/>
  <c r="G219" i="5"/>
  <c r="J219" i="5"/>
  <c r="I219" i="5"/>
  <c r="G218" i="5"/>
  <c r="J218" i="5"/>
  <c r="I218" i="5"/>
  <c r="G217" i="5"/>
  <c r="J217" i="5"/>
  <c r="I217" i="5"/>
  <c r="G216" i="5"/>
  <c r="J216" i="5"/>
  <c r="I216" i="5"/>
  <c r="G215" i="5"/>
  <c r="J215" i="5"/>
  <c r="I215" i="5"/>
  <c r="G214" i="5"/>
  <c r="J214" i="5"/>
  <c r="I214" i="5"/>
  <c r="G213" i="5"/>
  <c r="J213" i="5"/>
  <c r="I213" i="5"/>
  <c r="G212" i="5"/>
  <c r="J212" i="5"/>
  <c r="I212" i="5"/>
  <c r="G211" i="5"/>
  <c r="J211" i="5"/>
  <c r="I211" i="5"/>
  <c r="G210" i="5"/>
  <c r="J210" i="5"/>
  <c r="I210" i="5"/>
  <c r="G209" i="5"/>
  <c r="J209" i="5"/>
  <c r="I209" i="5"/>
  <c r="G208" i="5"/>
  <c r="J208" i="5"/>
  <c r="I208" i="5"/>
  <c r="G207" i="5"/>
  <c r="J207" i="5"/>
  <c r="I207" i="5"/>
  <c r="G206" i="5"/>
  <c r="J206" i="5"/>
  <c r="I206" i="5"/>
  <c r="G205" i="5"/>
  <c r="J205" i="5"/>
  <c r="I205" i="5"/>
  <c r="G204" i="5"/>
  <c r="J204" i="5"/>
  <c r="I204" i="5"/>
  <c r="G203" i="5"/>
  <c r="J203" i="5"/>
  <c r="I203" i="5"/>
  <c r="G202" i="5"/>
  <c r="J202" i="5"/>
  <c r="I202" i="5"/>
  <c r="G201" i="5"/>
  <c r="J201" i="5"/>
  <c r="I201" i="5"/>
  <c r="G200" i="5"/>
  <c r="J200" i="5"/>
  <c r="I200" i="5"/>
  <c r="G199" i="5"/>
  <c r="J199" i="5"/>
  <c r="I199" i="5"/>
  <c r="G198" i="5"/>
  <c r="J198" i="5"/>
  <c r="I198" i="5"/>
  <c r="G197" i="5"/>
  <c r="J197" i="5"/>
  <c r="I197" i="5"/>
  <c r="G196" i="5"/>
  <c r="J196" i="5"/>
  <c r="I196" i="5"/>
  <c r="G195" i="5"/>
  <c r="J195" i="5"/>
  <c r="I195" i="5"/>
  <c r="G194" i="5"/>
  <c r="J194" i="5"/>
  <c r="I194" i="5"/>
  <c r="G193" i="5"/>
  <c r="J193" i="5"/>
  <c r="I193" i="5"/>
  <c r="G192" i="5"/>
  <c r="J192" i="5"/>
  <c r="I192" i="5"/>
  <c r="G191" i="5"/>
  <c r="J191" i="5"/>
  <c r="I191" i="5"/>
  <c r="G190" i="5"/>
  <c r="J190" i="5"/>
  <c r="I190" i="5"/>
  <c r="G189" i="5"/>
  <c r="J189" i="5"/>
  <c r="I189" i="5"/>
  <c r="G188" i="5"/>
  <c r="J188" i="5"/>
  <c r="I188" i="5"/>
  <c r="G187" i="5"/>
  <c r="J187" i="5"/>
  <c r="I187" i="5"/>
  <c r="G186" i="5"/>
  <c r="J186" i="5"/>
  <c r="I186" i="5"/>
  <c r="G185" i="5"/>
  <c r="J185" i="5"/>
  <c r="I185" i="5"/>
  <c r="G184" i="5"/>
  <c r="J184" i="5"/>
  <c r="I184" i="5"/>
  <c r="G183" i="5"/>
  <c r="J183" i="5"/>
  <c r="I183" i="5"/>
  <c r="G182" i="5"/>
  <c r="J182" i="5"/>
  <c r="I182" i="5"/>
  <c r="G181" i="5"/>
  <c r="J181" i="5"/>
  <c r="I181" i="5"/>
  <c r="G180" i="5"/>
  <c r="J180" i="5"/>
  <c r="I180" i="5"/>
  <c r="G179" i="5"/>
  <c r="J179" i="5"/>
  <c r="I179" i="5"/>
  <c r="G178" i="5"/>
  <c r="J178" i="5"/>
  <c r="I178" i="5"/>
  <c r="G177" i="5"/>
  <c r="J177" i="5"/>
  <c r="I177" i="5"/>
  <c r="G176" i="5"/>
  <c r="J176" i="5"/>
  <c r="I176" i="5"/>
  <c r="G175" i="5"/>
  <c r="J175" i="5"/>
  <c r="I175" i="5"/>
  <c r="G174" i="5"/>
  <c r="J174" i="5"/>
  <c r="I174" i="5"/>
  <c r="G173" i="5"/>
  <c r="J173" i="5"/>
  <c r="I173" i="5"/>
  <c r="G172" i="5"/>
  <c r="J172" i="5"/>
  <c r="I172" i="5"/>
  <c r="G171" i="5"/>
  <c r="J171" i="5"/>
  <c r="I171" i="5"/>
  <c r="G170" i="5"/>
  <c r="J170" i="5"/>
  <c r="I170" i="5"/>
  <c r="G169" i="5"/>
  <c r="J169" i="5"/>
  <c r="I169" i="5"/>
  <c r="G168" i="5"/>
  <c r="J168" i="5"/>
  <c r="I168" i="5"/>
  <c r="G167" i="5"/>
  <c r="J167" i="5"/>
  <c r="I167" i="5"/>
  <c r="G166" i="5"/>
  <c r="J166" i="5"/>
  <c r="I166" i="5"/>
  <c r="G165" i="5"/>
  <c r="J165" i="5"/>
  <c r="I165" i="5"/>
  <c r="G164" i="5"/>
  <c r="J164" i="5"/>
  <c r="I164" i="5"/>
  <c r="G163" i="5"/>
  <c r="J163" i="5"/>
  <c r="I163" i="5"/>
  <c r="G162" i="5"/>
  <c r="J162" i="5"/>
  <c r="I162" i="5"/>
  <c r="G161" i="5"/>
  <c r="J161" i="5"/>
  <c r="I161" i="5"/>
  <c r="G160" i="5"/>
  <c r="J160" i="5"/>
  <c r="I160" i="5"/>
  <c r="G159" i="5"/>
  <c r="J159" i="5"/>
  <c r="I159" i="5"/>
  <c r="G158" i="5"/>
  <c r="J158" i="5"/>
  <c r="I158" i="5"/>
  <c r="G157" i="5"/>
  <c r="J157" i="5"/>
  <c r="I157" i="5"/>
  <c r="G156" i="5"/>
  <c r="J156" i="5"/>
  <c r="I156" i="5"/>
  <c r="G155" i="5"/>
  <c r="J155" i="5"/>
  <c r="I155" i="5"/>
  <c r="G154" i="5"/>
  <c r="J154" i="5"/>
  <c r="I154" i="5"/>
  <c r="G153" i="5"/>
  <c r="J153" i="5"/>
  <c r="I153" i="5"/>
  <c r="G151" i="5"/>
  <c r="J151" i="5"/>
  <c r="I151" i="5"/>
  <c r="G150" i="5"/>
  <c r="J150" i="5"/>
  <c r="I150" i="5"/>
  <c r="G149" i="5"/>
  <c r="J149" i="5"/>
  <c r="I149" i="5"/>
  <c r="G148" i="5"/>
  <c r="J148" i="5"/>
  <c r="I148" i="5"/>
  <c r="G147" i="5"/>
  <c r="J147" i="5"/>
  <c r="I147" i="5"/>
  <c r="G146" i="5"/>
  <c r="J146" i="5"/>
  <c r="I146" i="5"/>
  <c r="G145" i="5"/>
  <c r="J145" i="5"/>
  <c r="I145" i="5"/>
  <c r="G144" i="5"/>
  <c r="J144" i="5"/>
  <c r="I144" i="5"/>
  <c r="G143" i="5"/>
  <c r="J143" i="5"/>
  <c r="I143" i="5"/>
  <c r="G142" i="5"/>
  <c r="J142" i="5"/>
  <c r="I142" i="5"/>
  <c r="G141" i="5"/>
  <c r="J141" i="5"/>
  <c r="I141" i="5"/>
  <c r="G140" i="5"/>
  <c r="J140" i="5"/>
  <c r="I140" i="5"/>
  <c r="G139" i="5"/>
  <c r="J139" i="5"/>
  <c r="I139" i="5"/>
  <c r="G138" i="5"/>
  <c r="J138" i="5"/>
  <c r="I138" i="5"/>
  <c r="G137" i="5"/>
  <c r="J137" i="5"/>
  <c r="I137" i="5"/>
  <c r="G136" i="5"/>
  <c r="J136" i="5"/>
  <c r="I136" i="5"/>
  <c r="G135" i="5"/>
  <c r="J135" i="5"/>
  <c r="I135" i="5"/>
  <c r="G134" i="5"/>
  <c r="J134" i="5"/>
  <c r="I134" i="5"/>
  <c r="G133" i="5"/>
  <c r="J133" i="5"/>
  <c r="I133" i="5"/>
  <c r="G132" i="5"/>
  <c r="J132" i="5"/>
  <c r="I132" i="5"/>
  <c r="G131" i="5"/>
  <c r="J131" i="5"/>
  <c r="I131" i="5"/>
  <c r="G130" i="5"/>
  <c r="J130" i="5"/>
  <c r="I130" i="5"/>
  <c r="G129" i="5"/>
  <c r="J129" i="5"/>
  <c r="I129" i="5"/>
  <c r="G128" i="5"/>
  <c r="J128" i="5"/>
  <c r="I128" i="5"/>
  <c r="G127" i="5"/>
  <c r="J127" i="5"/>
  <c r="I127" i="5"/>
  <c r="G126" i="5"/>
  <c r="J126" i="5"/>
  <c r="I126" i="5"/>
  <c r="G125" i="5"/>
  <c r="J125" i="5"/>
  <c r="I125" i="5"/>
  <c r="G124" i="5"/>
  <c r="J124" i="5"/>
  <c r="I124" i="5"/>
  <c r="G123" i="5"/>
  <c r="J123" i="5"/>
  <c r="I123" i="5"/>
  <c r="G122" i="5"/>
  <c r="J122" i="5"/>
  <c r="I122" i="5"/>
  <c r="G121" i="5"/>
  <c r="J121" i="5"/>
  <c r="I121" i="5"/>
  <c r="G120" i="5"/>
  <c r="J120" i="5"/>
  <c r="I120" i="5"/>
  <c r="G119" i="5"/>
  <c r="J119" i="5"/>
  <c r="I119" i="5"/>
  <c r="G118" i="5"/>
  <c r="J118" i="5"/>
  <c r="I118" i="5"/>
  <c r="G117" i="5"/>
  <c r="J117" i="5"/>
  <c r="I117" i="5"/>
  <c r="G116" i="5"/>
  <c r="J116" i="5"/>
  <c r="I116" i="5"/>
  <c r="G115" i="5"/>
  <c r="J115" i="5"/>
  <c r="I115" i="5"/>
  <c r="G114" i="5"/>
  <c r="J114" i="5"/>
  <c r="I114" i="5"/>
  <c r="G113" i="5"/>
  <c r="J113" i="5"/>
  <c r="I113" i="5"/>
  <c r="G112" i="5"/>
  <c r="J112" i="5"/>
  <c r="I112" i="5"/>
  <c r="G111" i="5"/>
  <c r="J111" i="5"/>
  <c r="I111" i="5"/>
  <c r="G110" i="5"/>
  <c r="J110" i="5"/>
  <c r="I110" i="5"/>
  <c r="G109" i="5"/>
  <c r="J109" i="5"/>
  <c r="I109" i="5"/>
  <c r="G13" i="5"/>
  <c r="G14" i="5" s="1"/>
  <c r="H13" i="5" s="1"/>
  <c r="J13" i="5"/>
  <c r="J14" i="5" s="1"/>
  <c r="G83" i="5"/>
  <c r="J83" i="5"/>
  <c r="I83" i="5"/>
  <c r="G82" i="5"/>
  <c r="J82" i="5"/>
  <c r="I82" i="5"/>
  <c r="G81" i="5"/>
  <c r="J81" i="5"/>
  <c r="I81" i="5"/>
  <c r="G80" i="5"/>
  <c r="J80" i="5"/>
  <c r="I80" i="5"/>
  <c r="G79" i="5"/>
  <c r="J79" i="5"/>
  <c r="I79" i="5"/>
  <c r="G78" i="5"/>
  <c r="J78" i="5"/>
  <c r="I78" i="5"/>
  <c r="G77" i="5"/>
  <c r="J77" i="5"/>
  <c r="I77" i="5"/>
  <c r="G76" i="5"/>
  <c r="J76" i="5"/>
  <c r="I76" i="5"/>
  <c r="G75" i="5"/>
  <c r="J75" i="5"/>
  <c r="I75" i="5"/>
  <c r="G74" i="5"/>
  <c r="J74" i="5"/>
  <c r="I74" i="5"/>
  <c r="G73" i="5"/>
  <c r="J73" i="5"/>
  <c r="I73" i="5"/>
  <c r="G72" i="5"/>
  <c r="J72" i="5"/>
  <c r="I72" i="5"/>
  <c r="G71" i="5"/>
  <c r="J71" i="5"/>
  <c r="I71" i="5"/>
  <c r="G70" i="5"/>
  <c r="J70" i="5"/>
  <c r="I70" i="5"/>
  <c r="G69" i="5"/>
  <c r="J69" i="5"/>
  <c r="I69" i="5"/>
  <c r="G68" i="5"/>
  <c r="J68" i="5"/>
  <c r="I68" i="5"/>
  <c r="G67" i="5"/>
  <c r="J67" i="5"/>
  <c r="I67" i="5"/>
  <c r="G66" i="5"/>
  <c r="J66" i="5"/>
  <c r="I66" i="5"/>
  <c r="G65" i="5"/>
  <c r="J65" i="5"/>
  <c r="I65" i="5"/>
  <c r="G64" i="5"/>
  <c r="J64" i="5"/>
  <c r="I64" i="5"/>
  <c r="G63" i="5"/>
  <c r="J63" i="5"/>
  <c r="I63" i="5"/>
  <c r="G62" i="5"/>
  <c r="J62" i="5"/>
  <c r="I62" i="5"/>
  <c r="G61" i="5"/>
  <c r="J61" i="5"/>
  <c r="I61" i="5"/>
  <c r="G60" i="5"/>
  <c r="J60" i="5"/>
  <c r="I60" i="5"/>
  <c r="G59" i="5"/>
  <c r="J59" i="5"/>
  <c r="I59" i="5"/>
  <c r="G58" i="5"/>
  <c r="J58" i="5"/>
  <c r="I58" i="5"/>
  <c r="G57" i="5"/>
  <c r="J57" i="5"/>
  <c r="I57" i="5"/>
  <c r="G56" i="5"/>
  <c r="J56" i="5"/>
  <c r="I56" i="5"/>
  <c r="G55" i="5"/>
  <c r="J55" i="5"/>
  <c r="I55" i="5"/>
  <c r="G54" i="5"/>
  <c r="J54" i="5"/>
  <c r="I54" i="5"/>
  <c r="G53" i="5"/>
  <c r="J53" i="5"/>
  <c r="I53" i="5"/>
  <c r="G52" i="5"/>
  <c r="J52" i="5"/>
  <c r="I52" i="5"/>
  <c r="G51" i="5"/>
  <c r="J51" i="5"/>
  <c r="I51" i="5"/>
  <c r="G50" i="5"/>
  <c r="J50" i="5"/>
  <c r="I50" i="5"/>
  <c r="G49" i="5"/>
  <c r="J49" i="5"/>
  <c r="I49" i="5"/>
  <c r="G48" i="5"/>
  <c r="J48" i="5"/>
  <c r="I48" i="5"/>
  <c r="G47" i="5"/>
  <c r="J47" i="5"/>
  <c r="I47" i="5"/>
  <c r="G46" i="5"/>
  <c r="J46" i="5"/>
  <c r="I46" i="5"/>
  <c r="G45" i="5"/>
  <c r="J45" i="5"/>
  <c r="I45" i="5"/>
  <c r="G44" i="5"/>
  <c r="J44" i="5"/>
  <c r="I44" i="5"/>
  <c r="G43" i="5"/>
  <c r="J43" i="5"/>
  <c r="I43" i="5"/>
  <c r="G42" i="5"/>
  <c r="J42" i="5"/>
  <c r="I42" i="5"/>
  <c r="G41" i="5"/>
  <c r="J41" i="5"/>
  <c r="I41" i="5"/>
  <c r="G40" i="5"/>
  <c r="J40" i="5"/>
  <c r="I40" i="5"/>
  <c r="G39" i="5"/>
  <c r="J39" i="5"/>
  <c r="I39" i="5"/>
  <c r="G38" i="5"/>
  <c r="J38" i="5"/>
  <c r="I38" i="5"/>
  <c r="G37" i="5"/>
  <c r="J37" i="5"/>
  <c r="I37" i="5"/>
  <c r="G36" i="5"/>
  <c r="J36" i="5"/>
  <c r="I36" i="5"/>
  <c r="G35" i="5"/>
  <c r="J35" i="5"/>
  <c r="I35" i="5"/>
  <c r="G34" i="5"/>
  <c r="J34" i="5"/>
  <c r="I34" i="5"/>
  <c r="G33" i="5"/>
  <c r="J33" i="5"/>
  <c r="I33" i="5"/>
  <c r="G32" i="5"/>
  <c r="J32" i="5"/>
  <c r="I32" i="5"/>
  <c r="G31" i="5"/>
  <c r="G84" i="5" s="1"/>
  <c r="J31" i="5"/>
  <c r="I31" i="5"/>
  <c r="G29" i="5"/>
  <c r="J29" i="5"/>
  <c r="I29" i="5"/>
  <c r="G28" i="5"/>
  <c r="J28" i="5"/>
  <c r="I28" i="5"/>
  <c r="G27" i="5"/>
  <c r="J27" i="5"/>
  <c r="I27" i="5"/>
  <c r="G26" i="5"/>
  <c r="J26" i="5"/>
  <c r="I26" i="5"/>
  <c r="G25" i="5"/>
  <c r="J25" i="5"/>
  <c r="I25" i="5"/>
  <c r="G24" i="5"/>
  <c r="J24" i="5"/>
  <c r="I24" i="5"/>
  <c r="G23" i="5"/>
  <c r="J23" i="5"/>
  <c r="I23" i="5"/>
  <c r="G22" i="5"/>
  <c r="J22" i="5"/>
  <c r="I22" i="5"/>
  <c r="G21" i="5"/>
  <c r="J21" i="5"/>
  <c r="I21" i="5"/>
  <c r="G20" i="5"/>
  <c r="J20" i="5"/>
  <c r="I20" i="5"/>
  <c r="G19" i="5"/>
  <c r="J19" i="5"/>
  <c r="J30" i="5" s="1"/>
  <c r="C12" i="7" s="1"/>
  <c r="I19" i="5"/>
  <c r="G16" i="5"/>
  <c r="J16" i="5"/>
  <c r="C15" i="7" s="1"/>
  <c r="I16" i="5"/>
  <c r="G103" i="5"/>
  <c r="G102" i="5"/>
  <c r="F102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2" i="5"/>
  <c r="F92" i="5"/>
  <c r="G91" i="5"/>
  <c r="G93" i="5" s="1"/>
  <c r="G90" i="5"/>
  <c r="F90" i="5"/>
  <c r="G89" i="5"/>
  <c r="F89" i="5"/>
  <c r="G88" i="5"/>
  <c r="F88" i="5"/>
  <c r="J105" i="5"/>
  <c r="C25" i="7" s="1"/>
  <c r="H104" i="5"/>
  <c r="H105" i="5" s="1"/>
  <c r="H106" i="5" s="1"/>
  <c r="H93" i="5"/>
  <c r="J84" i="5"/>
  <c r="C13" i="7" s="1"/>
  <c r="E14" i="5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 s="1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1" i="4" s="1"/>
  <c r="H12" i="4"/>
  <c r="J152" i="5" l="1"/>
  <c r="C16" i="7" s="1"/>
  <c r="G152" i="5"/>
  <c r="H106" i="4"/>
  <c r="H41" i="4"/>
  <c r="J527" i="5"/>
  <c r="C20" i="7" s="1"/>
  <c r="J523" i="5"/>
  <c r="C17" i="7" s="1"/>
  <c r="G523" i="5"/>
  <c r="C14" i="7"/>
  <c r="G30" i="5"/>
  <c r="G85" i="5" s="1"/>
  <c r="C26" i="7"/>
  <c r="J106" i="5"/>
  <c r="C11" i="7"/>
  <c r="G526" i="5"/>
  <c r="G527" i="5"/>
  <c r="J526" i="5"/>
  <c r="C22" i="7" s="1"/>
  <c r="J85" i="5"/>
  <c r="G524" i="5" l="1"/>
  <c r="H493" i="5" s="1"/>
  <c r="C18" i="7"/>
  <c r="C19" i="7" s="1"/>
  <c r="C24" i="7" s="1"/>
  <c r="D19" i="7" s="1"/>
  <c r="H55" i="5"/>
  <c r="H63" i="5"/>
  <c r="H70" i="5"/>
  <c r="H69" i="5"/>
  <c r="H68" i="5"/>
  <c r="H75" i="5"/>
  <c r="H80" i="5"/>
  <c r="H50" i="5"/>
  <c r="H65" i="5"/>
  <c r="H39" i="5"/>
  <c r="H46" i="5"/>
  <c r="H45" i="5"/>
  <c r="H44" i="5"/>
  <c r="H51" i="5"/>
  <c r="H25" i="5"/>
  <c r="H27" i="5"/>
  <c r="H41" i="5"/>
  <c r="H31" i="5"/>
  <c r="H38" i="5"/>
  <c r="H37" i="5"/>
  <c r="H36" i="5"/>
  <c r="H43" i="5"/>
  <c r="H82" i="5"/>
  <c r="H19" i="5"/>
  <c r="H33" i="5"/>
  <c r="H71" i="5"/>
  <c r="H78" i="5"/>
  <c r="H77" i="5"/>
  <c r="H76" i="5"/>
  <c r="H83" i="5"/>
  <c r="H20" i="5"/>
  <c r="H58" i="5"/>
  <c r="H73" i="5"/>
  <c r="J524" i="5"/>
  <c r="J525" i="5" s="1"/>
  <c r="J528" i="5" s="1"/>
  <c r="J529" i="5" s="1"/>
  <c r="J530" i="5" s="1"/>
  <c r="H49" i="5"/>
  <c r="H81" i="5"/>
  <c r="H34" i="5"/>
  <c r="H66" i="5"/>
  <c r="H32" i="5"/>
  <c r="H28" i="5"/>
  <c r="H59" i="5"/>
  <c r="H21" i="5"/>
  <c r="H52" i="5"/>
  <c r="H48" i="5"/>
  <c r="H53" i="5"/>
  <c r="H64" i="5"/>
  <c r="H54" i="5"/>
  <c r="H56" i="5"/>
  <c r="H47" i="5"/>
  <c r="H79" i="5"/>
  <c r="H26" i="5"/>
  <c r="H57" i="5"/>
  <c r="H72" i="5"/>
  <c r="H42" i="5"/>
  <c r="H74" i="5"/>
  <c r="H40" i="5"/>
  <c r="H35" i="5"/>
  <c r="H67" i="5"/>
  <c r="H29" i="5"/>
  <c r="H60" i="5"/>
  <c r="H22" i="5"/>
  <c r="H61" i="5"/>
  <c r="H23" i="5"/>
  <c r="H62" i="5"/>
  <c r="H24" i="5"/>
  <c r="H30" i="5"/>
  <c r="H497" i="5" l="1"/>
  <c r="H229" i="5"/>
  <c r="H124" i="5"/>
  <c r="H356" i="5"/>
  <c r="H364" i="5"/>
  <c r="H360" i="5"/>
  <c r="H348" i="5"/>
  <c r="H499" i="5"/>
  <c r="H494" i="5"/>
  <c r="H151" i="5"/>
  <c r="H133" i="5"/>
  <c r="H282" i="5"/>
  <c r="H173" i="5"/>
  <c r="G525" i="5"/>
  <c r="G528" i="5" s="1"/>
  <c r="H332" i="5"/>
  <c r="H386" i="5"/>
  <c r="H202" i="5"/>
  <c r="H255" i="5"/>
  <c r="H293" i="5"/>
  <c r="H189" i="5"/>
  <c r="H316" i="5"/>
  <c r="H355" i="5"/>
  <c r="H248" i="5"/>
  <c r="H165" i="5"/>
  <c r="H292" i="5"/>
  <c r="H331" i="5"/>
  <c r="H324" i="5"/>
  <c r="H363" i="5"/>
  <c r="H305" i="5"/>
  <c r="H312" i="5"/>
  <c r="H469" i="5"/>
  <c r="H221" i="5"/>
  <c r="H197" i="5"/>
  <c r="H459" i="5"/>
  <c r="H126" i="5"/>
  <c r="H188" i="5"/>
  <c r="H220" i="5"/>
  <c r="H154" i="5"/>
  <c r="H345" i="5"/>
  <c r="H344" i="5"/>
  <c r="H406" i="5"/>
  <c r="H120" i="5"/>
  <c r="H122" i="5"/>
  <c r="H376" i="5"/>
  <c r="H112" i="5"/>
  <c r="H230" i="5"/>
  <c r="H374" i="5"/>
  <c r="H517" i="5"/>
  <c r="H476" i="5"/>
  <c r="H516" i="5"/>
  <c r="H234" i="5"/>
  <c r="H180" i="5"/>
  <c r="H507" i="5"/>
  <c r="H379" i="5"/>
  <c r="H289" i="5"/>
  <c r="H434" i="5"/>
  <c r="H109" i="5"/>
  <c r="H456" i="5"/>
  <c r="H479" i="5"/>
  <c r="H224" i="5"/>
  <c r="H455" i="5"/>
  <c r="H129" i="5"/>
  <c r="H470" i="5"/>
  <c r="H341" i="5"/>
  <c r="H502" i="5"/>
  <c r="H370" i="5"/>
  <c r="H371" i="5"/>
  <c r="H149" i="5"/>
  <c r="H139" i="5"/>
  <c r="H346" i="5"/>
  <c r="H115" i="5"/>
  <c r="H496" i="5"/>
  <c r="H207" i="5"/>
  <c r="H296" i="5"/>
  <c r="H184" i="5"/>
  <c r="H462" i="5"/>
  <c r="H136" i="5"/>
  <c r="H358" i="5"/>
  <c r="H301" i="5"/>
  <c r="H213" i="5"/>
  <c r="H228" i="5"/>
  <c r="H468" i="5"/>
  <c r="H268" i="5"/>
  <c r="H426" i="5"/>
  <c r="H387" i="5"/>
  <c r="H515" i="5"/>
  <c r="H243" i="5"/>
  <c r="H155" i="5"/>
  <c r="H171" i="5"/>
  <c r="H435" i="5"/>
  <c r="H194" i="5"/>
  <c r="H505" i="5"/>
  <c r="H328" i="5"/>
  <c r="H265" i="5"/>
  <c r="H408" i="5"/>
  <c r="H369" i="5"/>
  <c r="H399" i="5"/>
  <c r="H383" i="5"/>
  <c r="H121" i="5"/>
  <c r="H333" i="5"/>
  <c r="H391" i="5"/>
  <c r="H294" i="5"/>
  <c r="H269" i="5"/>
  <c r="H309" i="5"/>
  <c r="H157" i="5"/>
  <c r="H119" i="5"/>
  <c r="H484" i="5"/>
  <c r="H235" i="5"/>
  <c r="H412" i="5"/>
  <c r="H404" i="5"/>
  <c r="H388" i="5"/>
  <c r="H196" i="5"/>
  <c r="H267" i="5"/>
  <c r="H298" i="5"/>
  <c r="H260" i="5"/>
  <c r="H323" i="5"/>
  <c r="H444" i="5"/>
  <c r="H436" i="5"/>
  <c r="H396" i="5"/>
  <c r="H442" i="5"/>
  <c r="H433" i="5"/>
  <c r="H506" i="5"/>
  <c r="H204" i="5"/>
  <c r="H322" i="5"/>
  <c r="H134" i="5"/>
  <c r="H259" i="5"/>
  <c r="H117" i="5"/>
  <c r="H281" i="5"/>
  <c r="H425" i="5"/>
  <c r="H337" i="5"/>
  <c r="H450" i="5"/>
  <c r="H338" i="5"/>
  <c r="H385" i="5"/>
  <c r="H473" i="5"/>
  <c r="H200" i="5"/>
  <c r="H336" i="5"/>
  <c r="H384" i="5"/>
  <c r="H368" i="5"/>
  <c r="H137" i="5"/>
  <c r="H352" i="5"/>
  <c r="H448" i="5"/>
  <c r="H223" i="5"/>
  <c r="H215" i="5"/>
  <c r="H232" i="5"/>
  <c r="H398" i="5"/>
  <c r="H175" i="5"/>
  <c r="H310" i="5"/>
  <c r="H239" i="5"/>
  <c r="H438" i="5"/>
  <c r="H206" i="5"/>
  <c r="H510" i="5"/>
  <c r="H357" i="5"/>
  <c r="H429" i="5"/>
  <c r="H277" i="5"/>
  <c r="H395" i="5"/>
  <c r="H245" i="5"/>
  <c r="H143" i="5"/>
  <c r="H500" i="5"/>
  <c r="H403" i="5"/>
  <c r="H490" i="5"/>
  <c r="H170" i="5"/>
  <c r="H467" i="5"/>
  <c r="H252" i="5"/>
  <c r="H244" i="5"/>
  <c r="H308" i="5"/>
  <c r="H315" i="5"/>
  <c r="H290" i="5"/>
  <c r="H307" i="5"/>
  <c r="H299" i="5"/>
  <c r="H283" i="5"/>
  <c r="H353" i="5"/>
  <c r="H474" i="5"/>
  <c r="H125" i="5"/>
  <c r="H306" i="5"/>
  <c r="H416" i="5"/>
  <c r="H178" i="5"/>
  <c r="H354" i="5"/>
  <c r="H217" i="5"/>
  <c r="H123" i="5"/>
  <c r="H481" i="5"/>
  <c r="H162" i="5"/>
  <c r="H140" i="5"/>
  <c r="H400" i="5"/>
  <c r="H233" i="5"/>
  <c r="H335" i="5"/>
  <c r="H216" i="5"/>
  <c r="H153" i="5"/>
  <c r="H432" i="5"/>
  <c r="H214" i="5"/>
  <c r="H495" i="5"/>
  <c r="H160" i="5"/>
  <c r="H397" i="5"/>
  <c r="H439" i="5"/>
  <c r="H113" i="5"/>
  <c r="H485" i="5"/>
  <c r="H477" i="5"/>
  <c r="H518" i="5"/>
  <c r="H365" i="5"/>
  <c r="H158" i="5"/>
  <c r="H317" i="5"/>
  <c r="H219" i="5"/>
  <c r="H443" i="5"/>
  <c r="H242" i="5"/>
  <c r="H161" i="5"/>
  <c r="H226" i="5"/>
  <c r="H427" i="5"/>
  <c r="H347" i="5"/>
  <c r="H361" i="5"/>
  <c r="H418" i="5"/>
  <c r="H187" i="5"/>
  <c r="H378" i="5"/>
  <c r="H498" i="5"/>
  <c r="H464" i="5"/>
  <c r="H201" i="5"/>
  <c r="H273" i="5"/>
  <c r="H185" i="5"/>
  <c r="H424" i="5"/>
  <c r="H351" i="5"/>
  <c r="H256" i="5"/>
  <c r="H241" i="5"/>
  <c r="H472" i="5"/>
  <c r="H487" i="5"/>
  <c r="H321" i="5"/>
  <c r="H327" i="5"/>
  <c r="H304" i="5"/>
  <c r="H176" i="5"/>
  <c r="H478" i="5"/>
  <c r="H503" i="5"/>
  <c r="H279" i="5"/>
  <c r="H168" i="5"/>
  <c r="H254" i="5"/>
  <c r="H303" i="5"/>
  <c r="H263" i="5"/>
  <c r="H159" i="5"/>
  <c r="H334" i="5"/>
  <c r="H319" i="5"/>
  <c r="H405" i="5"/>
  <c r="H414" i="5"/>
  <c r="H366" i="5"/>
  <c r="H166" i="5"/>
  <c r="H350" i="5"/>
  <c r="H421" i="5"/>
  <c r="H135" i="5"/>
  <c r="H381" i="5"/>
  <c r="H501" i="5"/>
  <c r="H198" i="5"/>
  <c r="H246" i="5"/>
  <c r="H325" i="5"/>
  <c r="H349" i="5"/>
  <c r="H261" i="5"/>
  <c r="H454" i="5"/>
  <c r="H174" i="5"/>
  <c r="H190" i="5"/>
  <c r="H286" i="5"/>
  <c r="H128" i="5"/>
  <c r="H231" i="5"/>
  <c r="H222" i="5"/>
  <c r="H205" i="5"/>
  <c r="H144" i="5"/>
  <c r="H343" i="5"/>
  <c r="H247" i="5"/>
  <c r="H431" i="5"/>
  <c r="H167" i="5"/>
  <c r="H390" i="5"/>
  <c r="H519" i="5"/>
  <c r="H461" i="5"/>
  <c r="H326" i="5"/>
  <c r="H311" i="5"/>
  <c r="H359" i="5"/>
  <c r="H199" i="5"/>
  <c r="H280" i="5"/>
  <c r="H375" i="5"/>
  <c r="H278" i="5"/>
  <c r="H145" i="5"/>
  <c r="H511" i="5"/>
  <c r="H440" i="5"/>
  <c r="H114" i="5"/>
  <c r="H463" i="5"/>
  <c r="H169" i="5"/>
  <c r="H138" i="5"/>
  <c r="H422" i="5"/>
  <c r="H271" i="5"/>
  <c r="H146" i="5"/>
  <c r="H177" i="5"/>
  <c r="H449" i="5"/>
  <c r="H488" i="5"/>
  <c r="H320" i="5"/>
  <c r="H465" i="5"/>
  <c r="H504" i="5"/>
  <c r="H415" i="5"/>
  <c r="H272" i="5"/>
  <c r="H313" i="5"/>
  <c r="H210" i="5"/>
  <c r="H377" i="5"/>
  <c r="H193" i="5"/>
  <c r="H330" i="5"/>
  <c r="H297" i="5"/>
  <c r="H264" i="5"/>
  <c r="H131" i="5"/>
  <c r="H132" i="5"/>
  <c r="H522" i="5"/>
  <c r="H266" i="5"/>
  <c r="H409" i="5"/>
  <c r="H410" i="5"/>
  <c r="H513" i="5"/>
  <c r="H291" i="5"/>
  <c r="H209" i="5"/>
  <c r="H521" i="5"/>
  <c r="H339" i="5"/>
  <c r="H211" i="5"/>
  <c r="H251" i="5"/>
  <c r="H141" i="5"/>
  <c r="H314" i="5"/>
  <c r="H275" i="5"/>
  <c r="H225" i="5"/>
  <c r="H489" i="5"/>
  <c r="H402" i="5"/>
  <c r="H142" i="5"/>
  <c r="H451" i="5"/>
  <c r="H212" i="5"/>
  <c r="H491" i="5"/>
  <c r="H227" i="5"/>
  <c r="H300" i="5"/>
  <c r="H218" i="5"/>
  <c r="H514" i="5"/>
  <c r="H419" i="5"/>
  <c r="H150" i="5"/>
  <c r="H236" i="5"/>
  <c r="H285" i="5"/>
  <c r="H238" i="5"/>
  <c r="H262" i="5"/>
  <c r="H437" i="5"/>
  <c r="H445" i="5"/>
  <c r="H453" i="5"/>
  <c r="H270" i="5"/>
  <c r="H191" i="5"/>
  <c r="H430" i="5"/>
  <c r="H302" i="5"/>
  <c r="H413" i="5"/>
  <c r="H446" i="5"/>
  <c r="H423" i="5"/>
  <c r="H382" i="5"/>
  <c r="H318" i="5"/>
  <c r="H253" i="5"/>
  <c r="H182" i="5"/>
  <c r="H183" i="5"/>
  <c r="H447" i="5"/>
  <c r="H367" i="5"/>
  <c r="H287" i="5"/>
  <c r="H342" i="5"/>
  <c r="H295" i="5"/>
  <c r="H288" i="5"/>
  <c r="H192" i="5"/>
  <c r="H208" i="5"/>
  <c r="H471" i="5"/>
  <c r="H486" i="5"/>
  <c r="H407" i="5"/>
  <c r="H329" i="5"/>
  <c r="H240" i="5"/>
  <c r="H457" i="5"/>
  <c r="H249" i="5"/>
  <c r="H257" i="5"/>
  <c r="H130" i="5"/>
  <c r="H147" i="5"/>
  <c r="H520" i="5"/>
  <c r="H250" i="5"/>
  <c r="H116" i="5"/>
  <c r="H393" i="5"/>
  <c r="H392" i="5"/>
  <c r="H401" i="5"/>
  <c r="H258" i="5"/>
  <c r="H179" i="5"/>
  <c r="H274" i="5"/>
  <c r="H186" i="5"/>
  <c r="H480" i="5"/>
  <c r="H441" i="5"/>
  <c r="H203" i="5"/>
  <c r="H458" i="5"/>
  <c r="H466" i="5"/>
  <c r="H394" i="5"/>
  <c r="H512" i="5"/>
  <c r="H417" i="5"/>
  <c r="H482" i="5"/>
  <c r="H156" i="5"/>
  <c r="H483" i="5"/>
  <c r="H276" i="5"/>
  <c r="H411" i="5"/>
  <c r="H148" i="5"/>
  <c r="H163" i="5"/>
  <c r="H380" i="5"/>
  <c r="H428" i="5"/>
  <c r="H172" i="5"/>
  <c r="H110" i="5"/>
  <c r="H460" i="5"/>
  <c r="H118" i="5"/>
  <c r="H492" i="5"/>
  <c r="H362" i="5"/>
  <c r="H195" i="5"/>
  <c r="H475" i="5"/>
  <c r="H372" i="5"/>
  <c r="H452" i="5"/>
  <c r="H340" i="5"/>
  <c r="H284" i="5"/>
  <c r="H181" i="5"/>
  <c r="H164" i="5"/>
  <c r="H420" i="5"/>
  <c r="H127" i="5"/>
  <c r="H111" i="5"/>
  <c r="H237" i="5"/>
  <c r="H508" i="5"/>
  <c r="H389" i="5"/>
  <c r="H509" i="5"/>
  <c r="H373" i="5"/>
  <c r="H84" i="5"/>
  <c r="D11" i="7"/>
  <c r="C27" i="7"/>
  <c r="D22" i="7"/>
  <c r="D17" i="7"/>
  <c r="D13" i="7"/>
  <c r="D18" i="7"/>
  <c r="D20" i="7"/>
  <c r="D16" i="7"/>
  <c r="D12" i="7"/>
  <c r="C29" i="7"/>
  <c r="D14" i="7"/>
  <c r="D15" i="7"/>
  <c r="D24" i="7"/>
  <c r="H85" i="5"/>
  <c r="H152" i="5" l="1"/>
  <c r="H523" i="5"/>
  <c r="C30" i="7"/>
  <c r="C37" i="7" s="1"/>
  <c r="H524" i="5" l="1"/>
  <c r="C36" i="7"/>
  <c r="C38" i="7" s="1"/>
  <c r="C39" i="7" s="1"/>
  <c r="C40" i="7" l="1"/>
  <c r="E40" i="7" l="1"/>
  <c r="E32" i="7"/>
  <c r="E18" i="7"/>
  <c r="E14" i="7"/>
  <c r="E31" i="7"/>
  <c r="D11" i="8"/>
  <c r="E22" i="7"/>
  <c r="E17" i="7"/>
  <c r="E13" i="7"/>
  <c r="E20" i="7"/>
  <c r="E16" i="7"/>
  <c r="E12" i="7"/>
  <c r="E35" i="7"/>
  <c r="E26" i="7"/>
  <c r="E34" i="7"/>
  <c r="E25" i="7"/>
  <c r="E15" i="7"/>
  <c r="E33" i="7"/>
  <c r="E19" i="7"/>
  <c r="E11" i="7"/>
  <c r="E27" i="7"/>
  <c r="E24" i="7"/>
  <c r="E29" i="7"/>
  <c r="E37" i="7"/>
  <c r="E30" i="7"/>
  <c r="E36" i="7"/>
  <c r="E38" i="7"/>
  <c r="E39" i="7"/>
  <c r="F24" i="6"/>
  <c r="G24" i="6"/>
  <c r="G27" i="6" s="1"/>
  <c r="G28" i="6" s="1"/>
  <c r="G101" i="5"/>
  <c r="G104" i="5" s="1"/>
  <c r="G105" i="5" s="1"/>
  <c r="I101" i="5"/>
  <c r="G106" i="5" l="1"/>
  <c r="G529" i="5"/>
  <c r="G530" i="5" s="1"/>
</calcChain>
</file>

<file path=xl/sharedStrings.xml><?xml version="1.0" encoding="utf-8"?>
<sst xmlns="http://schemas.openxmlformats.org/spreadsheetml/2006/main" count="3303" uniqueCount="1214">
  <si>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</si>
  <si>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</si>
  <si>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</si>
  <si>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</si>
  <si>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</si>
  <si>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</si>
  <si>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</si>
  <si>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</si>
  <si>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</si>
  <si>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</si>
  <si>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</si>
  <si>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</si>
  <si>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</si>
  <si>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</si>
  <si>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</si>
  <si>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</si>
  <si>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</si>
  <si>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</si>
  <si>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</si>
  <si>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</si>
  <si>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</si>
  <si>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</si>
  <si>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</si>
  <si>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</si>
  <si>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Составил ______________________         М.С. Колотиевская</t>
  </si>
  <si>
    <t>Проверил ______________________  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</si>
  <si>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</si>
  <si>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</si>
  <si>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</si>
  <si>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</si>
  <si>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</si>
  <si>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</si>
  <si>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</si>
  <si>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</si>
  <si>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</si>
  <si>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</si>
  <si>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</si>
  <si>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</si>
  <si>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</si>
  <si>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</si>
  <si>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</si>
  <si>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</si>
  <si>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</si>
  <si>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</si>
  <si>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</si>
  <si>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</si>
  <si>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Непредвиденные расходы</t>
  </si>
  <si>
    <t>Приказ от 4.08.2020 № 421/пр п.179</t>
  </si>
  <si>
    <t>Составил ______________________        М.С. Колотиевская</t>
  </si>
  <si>
    <t>Проверил ______________________        М.С. Колотиевская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</si>
  <si>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</si>
  <si>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</si>
  <si>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</si>
  <si>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</si>
  <si>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</si>
  <si>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</si>
  <si>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</si>
  <si>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</si>
  <si>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</si>
  <si>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</si>
  <si>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</si>
  <si>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</si>
  <si>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</si>
  <si>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</si>
  <si>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</si>
  <si>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</si>
  <si>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</si>
  <si>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</si>
  <si>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</si>
  <si>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</si>
  <si>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</si>
  <si>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</si>
  <si>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</si>
  <si>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</si>
  <si>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</si>
  <si>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</si>
  <si>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Затраты труда машинистов</t>
  </si>
  <si>
    <t>Машины и механизмы</t>
  </si>
  <si>
    <t>Материалы</t>
  </si>
  <si>
    <t>1-100-15</t>
  </si>
  <si>
    <t>Затраты труда рабочих (ср 1,5)</t>
  </si>
  <si>
    <t>чел.-ч</t>
  </si>
  <si>
    <t>1-100-18</t>
  </si>
  <si>
    <t>Затраты труда рабочих (ср 1,8)</t>
  </si>
  <si>
    <t>1-100-20</t>
  </si>
  <si>
    <t>Затраты труда рабочих (ср 2)</t>
  </si>
  <si>
    <t>1-100-22</t>
  </si>
  <si>
    <t>Затраты труда рабочих (ср 2,2)</t>
  </si>
  <si>
    <t>1-100-23</t>
  </si>
  <si>
    <t>Затраты труда рабочих (ср 2,3)</t>
  </si>
  <si>
    <t>1-100-26</t>
  </si>
  <si>
    <t>Затраты труда рабочих (ср 2,6)</t>
  </si>
  <si>
    <t>1-100-27</t>
  </si>
  <si>
    <t>Затраты труда рабочих (ср 2,7)</t>
  </si>
  <si>
    <t>1-100-28</t>
  </si>
  <si>
    <t>Затраты труда рабочих (ср 2,8)</t>
  </si>
  <si>
    <t>1-100-29</t>
  </si>
  <si>
    <t>Затраты труда рабочих (ср 2,9)</t>
  </si>
  <si>
    <t>1-100-30</t>
  </si>
  <si>
    <t>Затраты труда рабочих (ср 3)</t>
  </si>
  <si>
    <t>1-100-31</t>
  </si>
  <si>
    <t>Затраты труда рабочих (ср 3,1)</t>
  </si>
  <si>
    <t>1-100-32</t>
  </si>
  <si>
    <t>Затраты труда рабочих (ср 3,2)</t>
  </si>
  <si>
    <t>1-100-33</t>
  </si>
  <si>
    <t>Затраты труда рабочих (ср 3,3)</t>
  </si>
  <si>
    <t>1-100-34</t>
  </si>
  <si>
    <t>Затраты труда рабочих (ср 3,4)</t>
  </si>
  <si>
    <t>1-100-35</t>
  </si>
  <si>
    <t>Затраты труда рабочих (ср 3,5)</t>
  </si>
  <si>
    <t>1-100-36</t>
  </si>
  <si>
    <t>Затраты труда рабочих (ср 3,6)</t>
  </si>
  <si>
    <t>1-100-37</t>
  </si>
  <si>
    <t>Затраты труда рабочих (ср 3,7)</t>
  </si>
  <si>
    <t>1-100-38</t>
  </si>
  <si>
    <t>Затраты труда рабочих (ср 3,8)</t>
  </si>
  <si>
    <t>1-100-39</t>
  </si>
  <si>
    <t>Затраты труда рабочих (ср 3,9)</t>
  </si>
  <si>
    <t>1-100-40</t>
  </si>
  <si>
    <t>Затраты труда рабочих (ср 4)</t>
  </si>
  <si>
    <t>1-100-41</t>
  </si>
  <si>
    <t>Затраты труда рабочих (ср 4,1)</t>
  </si>
  <si>
    <t>1-100-42</t>
  </si>
  <si>
    <t>Затраты труда рабочих (ср 4,2)</t>
  </si>
  <si>
    <t>1-100-43</t>
  </si>
  <si>
    <t>Затраты труда рабочих (ср 4,3)</t>
  </si>
  <si>
    <t>1-100-44</t>
  </si>
  <si>
    <t>Затраты труда рабочих (ср 4,4)</t>
  </si>
  <si>
    <t>1-100-45</t>
  </si>
  <si>
    <t>Затраты труда рабочих (ср 4,5)</t>
  </si>
  <si>
    <t>1-100-47</t>
  </si>
  <si>
    <t>Затраты труда рабочих (ср 4,7)</t>
  </si>
  <si>
    <t>1-100-49</t>
  </si>
  <si>
    <t>Затраты труда рабочих (ср 4,9)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</si>
  <si>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</si>
  <si>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</si>
  <si>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</si>
  <si>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</si>
  <si>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</si>
  <si>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</si>
  <si>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</si>
  <si>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</si>
  <si>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</si>
  <si>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</si>
  <si>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</si>
  <si>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</si>
  <si>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</si>
  <si>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</si>
  <si>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</si>
  <si>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</si>
  <si>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</si>
  <si>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</si>
  <si>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</si>
  <si>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</si>
  <si>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</si>
  <si>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</si>
  <si>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</si>
  <si>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</si>
  <si>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</si>
  <si>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</si>
  <si>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</si>
  <si>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</si>
  <si>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</si>
  <si>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</si>
  <si>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</si>
  <si>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</si>
  <si>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</si>
  <si>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</si>
  <si>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</si>
  <si>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</si>
  <si>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</si>
  <si>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</si>
  <si>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</si>
  <si>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</si>
  <si>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</si>
  <si>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</si>
  <si>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</si>
  <si>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</si>
  <si>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</si>
  <si>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</si>
  <si>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</si>
  <si>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</si>
  <si>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</si>
  <si>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</si>
  <si>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</si>
  <si>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</si>
  <si>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</si>
  <si>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</si>
  <si>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</si>
  <si>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</si>
  <si>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</si>
  <si>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</si>
  <si>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</si>
  <si>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</si>
  <si>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</si>
  <si>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</si>
  <si>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</si>
  <si>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</si>
  <si>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</si>
  <si>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</si>
  <si>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</si>
  <si>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</si>
  <si>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</si>
  <si>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</si>
  <si>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</si>
  <si>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</si>
  <si>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</si>
  <si>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</si>
  <si>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</si>
  <si>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</si>
  <si>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</si>
  <si>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</si>
  <si>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</si>
  <si>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</si>
  <si>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</si>
  <si>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</si>
  <si>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</si>
  <si>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</si>
  <si>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</si>
  <si>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</si>
  <si>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</si>
  <si>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</si>
  <si>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</si>
  <si>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</si>
  <si>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</si>
  <si>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</si>
  <si>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</si>
  <si>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</si>
  <si>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</si>
  <si>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</si>
  <si>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</si>
  <si>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</si>
  <si>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</si>
  <si>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</si>
  <si>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</si>
  <si>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</si>
  <si>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</si>
  <si>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</si>
  <si>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</si>
  <si>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</si>
  <si>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</si>
  <si>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</si>
  <si>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</si>
  <si>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</si>
  <si>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</si>
  <si>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</si>
  <si>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</si>
  <si>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</si>
  <si>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</si>
  <si>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</si>
  <si>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</si>
  <si>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</si>
  <si>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</si>
  <si>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</si>
  <si>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</si>
  <si>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</si>
  <si>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</si>
  <si>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</si>
  <si>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</si>
  <si>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</si>
  <si>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</si>
  <si>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</si>
  <si>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</si>
  <si>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</si>
  <si>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</si>
  <si>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</si>
  <si>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</si>
  <si>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</si>
  <si>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</si>
  <si>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</si>
  <si>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</si>
  <si>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</si>
  <si>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</si>
  <si>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</si>
  <si>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</si>
  <si>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</si>
  <si>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</si>
  <si>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</si>
  <si>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</si>
  <si>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</si>
  <si>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</si>
  <si>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</si>
  <si>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</si>
  <si>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</si>
  <si>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</si>
  <si>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</si>
  <si>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</si>
  <si>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</si>
  <si>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</si>
  <si>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</si>
  <si>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</si>
  <si>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</si>
  <si>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</si>
  <si>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</si>
  <si>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</si>
  <si>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</si>
  <si>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</si>
  <si>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</si>
  <si>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</si>
  <si>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</si>
  <si>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</si>
  <si>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</si>
  <si>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</si>
  <si>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</si>
  <si>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</si>
  <si>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</si>
  <si>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</si>
  <si>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</si>
  <si>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</si>
  <si>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</si>
  <si>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</si>
  <si>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</si>
  <si>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</si>
  <si>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</si>
  <si>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</si>
  <si>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</si>
  <si>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</si>
  <si>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</si>
  <si>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</si>
  <si>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</si>
  <si>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</si>
  <si>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</si>
  <si>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</si>
  <si>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</si>
  <si>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</si>
  <si>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</si>
  <si>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</si>
  <si>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</si>
  <si>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</si>
  <si>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</si>
  <si>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</si>
  <si>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</si>
  <si>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</si>
  <si>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</si>
  <si>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</si>
  <si>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</si>
  <si>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</si>
  <si>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</si>
  <si>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</si>
  <si>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</si>
  <si>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</si>
  <si>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</si>
  <si>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</si>
  <si>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</si>
  <si>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</si>
  <si>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</si>
  <si>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</si>
  <si>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</si>
  <si>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</si>
  <si>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</si>
  <si>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</si>
  <si>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</si>
  <si>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</si>
  <si>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</si>
  <si>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</si>
  <si>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</si>
  <si>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</si>
  <si>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</si>
  <si>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</si>
  <si>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</si>
  <si>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</si>
  <si>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</si>
  <si>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</si>
  <si>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</si>
  <si>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</si>
  <si>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</si>
  <si>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</si>
  <si>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</si>
  <si>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</si>
  <si>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</si>
  <si>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</si>
  <si>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</si>
  <si>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</si>
  <si>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</si>
  <si>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</si>
  <si>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</si>
  <si>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</si>
  <si>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</si>
  <si>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</si>
  <si>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</si>
  <si>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</si>
  <si>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</si>
  <si>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</si>
  <si>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</si>
  <si>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</si>
  <si>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</si>
  <si>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</si>
  <si>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</si>
  <si>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</si>
  <si>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</si>
  <si>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</si>
  <si>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</si>
  <si>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</si>
  <si>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</si>
  <si>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</si>
  <si>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</si>
  <si>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</si>
  <si>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</si>
  <si>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</si>
  <si>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</si>
  <si>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</si>
  <si>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</si>
  <si>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</si>
  <si>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</si>
  <si>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</si>
  <si>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</si>
  <si>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</si>
  <si>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</si>
  <si>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</si>
  <si>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</si>
  <si>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</si>
  <si>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</si>
  <si>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</si>
  <si>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</si>
  <si>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</si>
  <si>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</si>
  <si>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</si>
  <si>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</si>
  <si>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</si>
  <si>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</si>
  <si>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</si>
  <si>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</si>
  <si>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</si>
  <si>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</si>
  <si>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</si>
  <si>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</si>
  <si>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</si>
  <si>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</si>
  <si>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</si>
  <si>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</si>
  <si>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</si>
  <si>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</si>
  <si>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</si>
  <si>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</si>
  <si>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</si>
  <si>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</si>
  <si>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</si>
  <si>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</si>
  <si>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</si>
  <si>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</si>
  <si>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</si>
  <si>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</si>
  <si>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</si>
  <si>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</si>
  <si>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</si>
  <si>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</si>
  <si>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</si>
  <si>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</si>
  <si>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</si>
  <si>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</si>
  <si>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</si>
  <si>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</si>
  <si>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</si>
  <si>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</si>
  <si>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</si>
  <si>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</si>
  <si>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</si>
  <si>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</si>
  <si>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</si>
  <si>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</si>
  <si>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</si>
  <si>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</si>
  <si>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</si>
  <si>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</si>
  <si>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</si>
  <si>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</si>
  <si>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</si>
  <si>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</si>
  <si>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</si>
  <si>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</si>
  <si>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</si>
  <si>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</si>
  <si>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</si>
  <si>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</si>
  <si>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</si>
  <si>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</si>
  <si>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</si>
  <si>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</si>
  <si>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</si>
  <si>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</si>
  <si>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</si>
  <si>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</si>
  <si>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</si>
  <si>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</si>
  <si>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</si>
  <si>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</si>
  <si>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</si>
  <si>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</si>
  <si>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</si>
  <si>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</si>
  <si>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</si>
  <si>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</si>
  <si>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</si>
  <si>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</si>
  <si>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</si>
  <si>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</si>
  <si>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</si>
  <si>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</si>
  <si>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</si>
  <si>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</si>
  <si>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</si>
  <si>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</si>
  <si>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</si>
  <si>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</si>
  <si>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</si>
  <si>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</si>
  <si>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</si>
  <si>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</si>
  <si>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</si>
  <si>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</si>
  <si>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</si>
  <si>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</si>
  <si>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</si>
  <si>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</si>
  <si>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</si>
  <si>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</si>
  <si>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</si>
  <si>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</si>
  <si>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</si>
  <si>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</si>
  <si>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</si>
  <si>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</si>
  <si>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</si>
  <si>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</si>
  <si>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</si>
  <si>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</si>
  <si>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</si>
  <si>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</si>
  <si>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</si>
  <si>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</si>
  <si>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</si>
  <si>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</si>
  <si>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</si>
  <si>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</si>
  <si>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</si>
  <si>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</si>
  <si>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</si>
  <si>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</si>
  <si>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</si>
  <si>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</si>
  <si>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</si>
  <si>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</si>
  <si>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</si>
  <si>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</si>
  <si>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</si>
  <si>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</si>
  <si>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</si>
  <si>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</si>
  <si>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</si>
  <si>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</si>
  <si>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</si>
  <si>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</si>
  <si>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</si>
  <si>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</si>
  <si>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</si>
  <si>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</si>
  <si>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</si>
  <si>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</si>
  <si>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</si>
  <si>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</si>
  <si>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</si>
  <si>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</si>
  <si>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</si>
  <si>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</si>
  <si>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</si>
  <si>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</si>
  <si>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</si>
  <si>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</si>
  <si>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</si>
  <si>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</si>
  <si>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</si>
  <si>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</si>
  <si>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</si>
  <si>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</si>
  <si>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</si>
  <si>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</si>
  <si>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</si>
  <si>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</si>
  <si>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</si>
  <si>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</si>
  <si>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</si>
  <si>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</si>
  <si>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</si>
  <si>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</si>
  <si>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</si>
  <si>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</si>
  <si>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</si>
  <si>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</si>
  <si>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</si>
  <si>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</si>
  <si>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</si>
  <si>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</si>
  <si>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</si>
  <si>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</si>
  <si>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</si>
  <si>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</si>
  <si>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</si>
  <si>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</si>
  <si>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</si>
  <si>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</si>
  <si>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</si>
  <si>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</si>
  <si>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</si>
  <si>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</si>
  <si>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</si>
  <si>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</si>
  <si>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</si>
  <si>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</si>
  <si>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</si>
  <si>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</si>
  <si>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</si>
  <si>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</si>
  <si>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</si>
  <si>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</si>
  <si>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</si>
  <si>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</si>
  <si>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</si>
  <si>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</si>
  <si>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</si>
  <si>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</si>
  <si>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</si>
  <si>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</si>
  <si>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</si>
  <si>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</si>
  <si>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</si>
  <si>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</si>
  <si>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</si>
  <si>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</si>
  <si>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</si>
  <si>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</si>
  <si>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</si>
  <si>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</si>
  <si>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</si>
  <si>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</si>
  <si>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</si>
  <si>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</si>
  <si>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</si>
  <si>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</si>
  <si>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</si>
  <si>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</si>
  <si>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</si>
  <si>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</si>
  <si>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</si>
  <si>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</si>
  <si>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</si>
  <si>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</si>
  <si>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</si>
  <si>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</si>
  <si>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</si>
  <si>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</si>
  <si>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</si>
  <si>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</si>
  <si>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</si>
  <si>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</si>
  <si>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</si>
  <si>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</si>
  <si>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</si>
  <si>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</si>
  <si>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</si>
  <si>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</si>
  <si>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</si>
  <si>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</si>
  <si>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</si>
  <si>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</si>
  <si>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</si>
  <si>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</si>
  <si>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</si>
  <si>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</si>
  <si>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</si>
  <si>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</si>
  <si>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</si>
  <si>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</si>
  <si>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</si>
  <si>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</si>
  <si>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</si>
  <si>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</si>
  <si>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</si>
  <si>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</si>
  <si>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</si>
  <si>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</si>
  <si>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</si>
  <si>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</si>
  <si>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</si>
  <si>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</si>
  <si>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</si>
  <si>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</si>
  <si>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</si>
  <si>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</si>
  <si>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</si>
  <si>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</si>
  <si>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</si>
  <si>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</si>
  <si>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</si>
  <si>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</si>
  <si>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</si>
  <si>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</si>
  <si>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</si>
  <si>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</si>
  <si>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</si>
  <si>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</si>
  <si>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</si>
  <si>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</si>
  <si>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</si>
  <si>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</si>
  <si>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</si>
  <si>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</si>
  <si>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</si>
  <si>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</si>
  <si>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</si>
  <si>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</si>
  <si>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</si>
  <si>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</si>
  <si>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</si>
  <si>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</si>
  <si>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</si>
  <si>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</si>
  <si>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</si>
  <si>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</si>
  <si>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</si>
  <si>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</si>
  <si>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</si>
  <si>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</si>
  <si>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</si>
  <si>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</si>
  <si>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</si>
  <si>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</si>
  <si>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</si>
  <si>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</si>
  <si>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</si>
  <si>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</si>
  <si>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</si>
  <si>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</si>
  <si>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</si>
  <si>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</si>
  <si>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</si>
  <si>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</si>
  <si>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</si>
  <si>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</si>
  <si>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</si>
  <si>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</si>
  <si>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</si>
  <si>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</si>
  <si>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</si>
  <si>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</si>
  <si>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</si>
  <si>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</si>
  <si>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</si>
  <si>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</si>
  <si>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</si>
  <si>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</si>
  <si>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</si>
  <si>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</si>
  <si>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</si>
  <si>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</si>
  <si>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</si>
  <si>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</si>
  <si>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</si>
  <si>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</si>
  <si>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</si>
  <si>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</si>
  <si>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</si>
  <si>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</si>
  <si>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</si>
  <si>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</si>
  <si>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</si>
  <si>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</si>
  <si>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</si>
  <si>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</si>
  <si>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</si>
  <si>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</si>
  <si>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</si>
  <si>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</si>
  <si>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</si>
  <si>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</si>
  <si>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</si>
  <si>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</si>
  <si>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</si>
  <si>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</si>
  <si>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</si>
  <si>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</si>
  <si>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</si>
  <si>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</si>
  <si>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</si>
  <si>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</si>
  <si>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</si>
  <si>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</si>
  <si>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</si>
  <si>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</si>
  <si>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</si>
  <si>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</si>
  <si>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</si>
  <si>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</si>
  <si>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</si>
  <si>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</si>
  <si>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</si>
  <si>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</si>
  <si>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</si>
  <si>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</si>
  <si>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</si>
  <si>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</si>
  <si>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</si>
  <si>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</si>
  <si>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</si>
  <si>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</si>
  <si>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</si>
  <si>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</si>
  <si>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</si>
  <si>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</si>
  <si>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</si>
  <si>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</si>
  <si>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</si>
  <si>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</si>
  <si>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</si>
  <si>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</si>
  <si>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</si>
  <si>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</si>
  <si>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</si>
  <si>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</si>
  <si>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</si>
  <si>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</si>
  <si>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</si>
  <si>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</si>
  <si>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</si>
  <si>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</si>
  <si>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</si>
  <si>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</si>
  <si>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</si>
  <si>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</si>
  <si>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</si>
  <si>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</si>
  <si>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</si>
  <si>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</si>
  <si>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</si>
  <si>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</si>
  <si>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</si>
  <si>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</si>
  <si>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</si>
  <si>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</si>
  <si>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</si>
  <si>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</si>
  <si>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</si>
  <si>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</si>
  <si>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</si>
  <si>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</si>
  <si>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</si>
  <si>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</si>
  <si>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</si>
  <si>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</si>
  <si>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</si>
  <si>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</si>
  <si>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</si>
  <si>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</si>
  <si>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</si>
  <si>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</si>
  <si>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</si>
  <si>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</si>
  <si>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</si>
  <si>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</si>
  <si>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</si>
  <si>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</si>
  <si>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</si>
  <si>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</si>
  <si>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</si>
  <si>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</si>
  <si>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</si>
  <si>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</si>
  <si>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</si>
  <si>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</si>
  <si>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</si>
  <si>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</si>
  <si>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</si>
  <si>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</si>
  <si>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</si>
  <si>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</si>
  <si>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</si>
  <si>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</si>
  <si>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</si>
  <si>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</si>
  <si>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</si>
  <si>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</si>
  <si>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</si>
  <si>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</si>
  <si>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</si>
  <si>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</si>
  <si>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</si>
  <si>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</si>
  <si>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</si>
  <si>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</si>
  <si>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</si>
  <si>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</si>
  <si>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</si>
  <si>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</si>
  <si>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</si>
  <si>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</si>
  <si>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</si>
  <si>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</si>
  <si>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</si>
  <si>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</si>
  <si>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</si>
  <si>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</si>
  <si>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</si>
  <si>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</si>
  <si>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</si>
  <si>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</si>
  <si>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</si>
  <si>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</si>
  <si>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</si>
  <si>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</si>
  <si>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</si>
  <si>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</si>
  <si>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</si>
  <si>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</si>
  <si>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</si>
  <si>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</si>
  <si>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</si>
  <si>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</si>
  <si>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</si>
  <si>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</si>
  <si>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</si>
  <si>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</si>
  <si>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</si>
  <si>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</si>
  <si>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</si>
  <si>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</si>
  <si>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</si>
  <si>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</si>
  <si>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</si>
  <si>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</si>
  <si>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</si>
  <si>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</si>
  <si>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</si>
  <si>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</si>
  <si>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</si>
  <si>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</si>
  <si>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</si>
  <si>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</si>
  <si>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</si>
  <si>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</si>
  <si>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</si>
  <si>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</si>
  <si>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</si>
  <si>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</si>
  <si>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</si>
  <si>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</si>
  <si>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</si>
  <si>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</si>
  <si>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</si>
  <si>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</si>
  <si>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</si>
  <si>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</si>
  <si>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</si>
  <si>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</si>
  <si>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</si>
  <si>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</si>
  <si>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</si>
  <si>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</si>
  <si>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</si>
  <si>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</si>
  <si>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</si>
  <si>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</si>
  <si>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</si>
  <si>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</si>
  <si>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</si>
  <si>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</si>
  <si>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</si>
  <si>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</si>
  <si>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</si>
  <si>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</si>
  <si>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</si>
  <si>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</si>
  <si>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</si>
  <si>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</si>
  <si>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</si>
  <si>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</si>
  <si>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</si>
  <si>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</si>
  <si>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</si>
  <si>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</si>
  <si>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</si>
  <si>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</si>
  <si>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</si>
  <si>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</si>
  <si>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</si>
  <si>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</si>
  <si>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</si>
  <si>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</si>
  <si>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</si>
  <si>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</si>
  <si>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</si>
  <si>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</si>
  <si>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</si>
  <si>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</si>
  <si>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</si>
  <si>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</si>
  <si>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</si>
  <si>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</si>
  <si>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</si>
  <si>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</si>
  <si>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</si>
  <si>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</si>
  <si>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</si>
  <si>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</si>
  <si>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</si>
  <si>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</si>
  <si>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</si>
  <si>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</si>
  <si>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</si>
  <si>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</si>
  <si>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</si>
  <si>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</si>
  <si>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</si>
  <si>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</si>
  <si>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</si>
  <si>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</si>
  <si>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</si>
  <si>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</si>
  <si>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</si>
  <si>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</si>
  <si>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</si>
  <si>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</si>
  <si>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</si>
  <si>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</si>
  <si>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</si>
  <si>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</si>
  <si>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</si>
  <si>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</si>
  <si>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</si>
  <si>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</si>
  <si>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</si>
  <si>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</si>
  <si>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</si>
  <si>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</si>
  <si>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</si>
  <si>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</si>
  <si>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</si>
  <si>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</si>
  <si>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</si>
  <si>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</si>
  <si>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</si>
  <si>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</si>
  <si>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</si>
  <si>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</si>
  <si>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</si>
  <si>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</si>
  <si>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</si>
  <si>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</si>
  <si>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</si>
  <si>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</si>
  <si>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</si>
  <si>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</si>
  <si>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</si>
  <si>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</si>
  <si>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</si>
  <si>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</si>
  <si>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</si>
  <si>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</si>
  <si>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</si>
  <si>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</si>
  <si>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</si>
  <si>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</si>
  <si>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</si>
  <si>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</si>
  <si>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</si>
  <si>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</si>
  <si>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</si>
  <si>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</si>
  <si>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</si>
  <si>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</si>
  <si>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</si>
  <si>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</si>
  <si>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</si>
  <si>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</si>
  <si>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</si>
  <si>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</si>
  <si>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</si>
  <si>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</si>
  <si>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</si>
  <si>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Проверил ______________________       М.С. Колотиевская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</si>
  <si>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</si>
  <si>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</si>
  <si>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</si>
  <si>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</si>
  <si>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Наименование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</si>
  <si>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</si>
  <si>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</si>
  <si>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</si>
  <si>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</si>
  <si>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</si>
  <si>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</si>
  <si>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</si>
  <si>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</si>
  <si>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</si>
  <si>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</si>
  <si>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</si>
  <si>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</si>
  <si>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</si>
  <si>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</si>
  <si>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</si>
  <si>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</si>
  <si>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</si>
  <si>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</si>
  <si>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</si>
  <si>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</si>
  <si>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</si>
  <si>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</si>
  <si>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</si>
  <si>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</si>
  <si>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</si>
  <si>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ИТОГО ПОКАЗАТЕЛЬ НА ЕД. ИЗМ.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</si>
  <si>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</si>
  <si>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</si>
  <si>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</si>
  <si>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</si>
  <si>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</si>
  <si>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</si>
  <si>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</si>
  <si>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 4</t>
  </si>
  <si>
    <t>Ресурсная модель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</si>
  <si>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</si>
  <si>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</si>
  <si>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</si>
  <si>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</si>
  <si>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</si>
  <si>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</si>
  <si>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</si>
  <si>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</si>
  <si>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</si>
  <si>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</si>
  <si>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</si>
  <si>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</si>
  <si>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</si>
  <si>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</si>
  <si>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</si>
  <si>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</si>
  <si>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</si>
  <si>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</si>
  <si>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</si>
  <si>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</si>
  <si>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</si>
  <si>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</si>
  <si>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</si>
  <si>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</si>
  <si>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</si>
  <si>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ИТОГО (СМР+ОБОРУДОВАНИЕ+ПРОЧ. ЗАТР., УЧТЕННЫЕ ПОКАЗАТЕЛЕМ)</t>
  </si>
  <si>
    <t>ВСЕГО:</t>
  </si>
  <si>
    <t xml:space="preserve">(должность, подпись, инициалы, фамилия) </t>
  </si>
  <si>
    <t>(должность, подпись, инициалы, фамилия)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</si>
  <si>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</si>
  <si>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</si>
  <si>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Строительный контроль и содержание службы заказчика - 2,14%</t>
  </si>
  <si>
    <t>Авторский надзор - 0,2%</t>
  </si>
  <si>
    <t>Составил ____________________________ М.С. Колотиевская</t>
  </si>
  <si>
    <t>Проверил ____________________________ М.С. Колотиевская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</si>
  <si>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</si>
  <si>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</si>
  <si>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</si>
  <si>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</si>
  <si>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</si>
  <si>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</si>
  <si>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КПП</t>
  </si>
  <si>
    <t>расчёт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</si>
  <si>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</si>
  <si>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</si>
  <si>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</si>
  <si>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</si>
  <si>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</si>
  <si>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</si>
  <si>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</si>
  <si>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</si>
  <si>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</si>
  <si>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</si>
  <si>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</si>
  <si>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</si>
  <si>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</si>
  <si>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</si>
  <si>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</si>
  <si>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</si>
  <si>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</si>
  <si>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</si>
  <si>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</si>
  <si>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</si>
  <si>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</si>
  <si>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</si>
  <si>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</si>
  <si>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</si>
  <si>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</si>
  <si>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</si>
  <si>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</si>
  <si>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</si>
  <si>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</si>
  <si>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</si>
  <si>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</si>
  <si>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</si>
  <si>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</si>
  <si>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</si>
  <si>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</si>
  <si>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</si>
  <si>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</si>
  <si>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Объект-представитель</t>
  </si>
  <si>
    <t>Мощность объекта</t>
  </si>
  <si>
    <t xml:space="preserve">УНЦ здания КПП </t>
  </si>
  <si>
    <t>Единица измерения  — 1 ПС</t>
  </si>
  <si>
    <t>IIВ</t>
  </si>
  <si>
    <t>1 ПС</t>
  </si>
  <si>
    <t xml:space="preserve">Постоянная часть ПС КПП на ПС 110 кВ </t>
  </si>
  <si>
    <t>ПС 110 кВ Джуракская</t>
  </si>
  <si>
    <t>Республика Калмыкия</t>
  </si>
  <si>
    <t>Здание КПП - 43 м2</t>
  </si>
  <si>
    <t>З1 ПС КПП 110 кВ</t>
  </si>
  <si>
    <t>КПП на ПС 110 кВ</t>
  </si>
  <si>
    <t>Сопоставимый уровень цен: 2 кв 2020</t>
  </si>
  <si>
    <t>2 кв 2020</t>
  </si>
  <si>
    <t>Сметная стоимость в уровне цен на 2 кв 2020, тыс. руб.</t>
  </si>
  <si>
    <t>Всего по объекту в сопоставимом уровне цен на 2 кв 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</si>
</sst>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1"/>
      <color rgb="FF0563C1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5" fillId="0" borderId="0"/>
  </cellStyleXfs>
  <cellXfs count="21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justify" vertical="center"/>
    </xf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justify" vertical="center" wrapText="1"/>
    </xf>
    <xf numFmtId="4" fontId="2" fillId="0" borderId="1" xfId="1" applyNumberFormat="1" applyFont="1" applyBorder="1" applyAlignment="1">
      <alignment horizontal="center" vertical="center" wrapText="1"/>
    </xf>
    <xf numFmtId="4" fontId="4" fillId="0" borderId="0" xfId="1" applyNumberFormat="1" applyFont="1" applyAlignment="1">
      <alignment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2" fillId="0" borderId="2" xfId="1" applyFont="1" applyBorder="1" applyAlignment="1">
      <alignment horizontal="justify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justify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0" fontId="2" fillId="0" borderId="3" xfId="1" applyNumberFormat="1" applyFont="1" applyBorder="1" applyAlignment="1">
      <alignment horizontal="center" vertical="center" wrapText="1"/>
    </xf>
    <xf numFmtId="4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3" fillId="0" borderId="3" xfId="1" applyNumberFormat="1" applyFont="1" applyBorder="1" applyAlignment="1">
      <alignment vertical="top"/>
    </xf>
    <xf numFmtId="4" fontId="3" fillId="0" borderId="3" xfId="1" applyNumberFormat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3" xfId="1" applyFont="1" applyBorder="1" applyAlignment="1">
      <alignment vertical="top" wrapText="1"/>
    </xf>
    <xf numFmtId="0" fontId="2" fillId="0" borderId="3" xfId="1" applyNumberFormat="1" applyFont="1" applyBorder="1" applyAlignment="1">
      <alignment vertical="top"/>
    </xf>
    <xf numFmtId="4" fontId="2" fillId="0" borderId="3" xfId="1" applyNumberFormat="1" applyFont="1" applyBorder="1" applyAlignment="1">
      <alignment vertical="top"/>
    </xf>
    <xf numFmtId="49" fontId="2" fillId="0" borderId="3" xfId="1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4" fontId="7" fillId="0" borderId="3" xfId="0" applyNumberFormat="1" applyFont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NumberFormat="1" applyFont="1" applyBorder="1" applyAlignment="1">
      <alignment horizontal="right" vertical="top" wrapText="1"/>
    </xf>
    <xf numFmtId="0" fontId="10" fillId="0" borderId="0" xfId="2" applyFont="1" applyFill="1"/>
    <xf numFmtId="0" fontId="11" fillId="0" borderId="0" xfId="2" applyFont="1" applyFill="1"/>
    <xf numFmtId="0" fontId="7" fillId="0" borderId="0" xfId="2" applyFont="1" applyFill="1"/>
    <xf numFmtId="0" fontId="12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left" vertical="center" wrapText="1"/>
    </xf>
    <xf numFmtId="0" fontId="4" fillId="0" borderId="0" xfId="2" applyFont="1" applyFill="1"/>
    <xf numFmtId="0" fontId="7" fillId="0" borderId="3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vertical="center" wrapText="1"/>
    </xf>
    <xf numFmtId="0" fontId="9" fillId="0" borderId="3" xfId="0" applyFont="1" applyFill="1" applyBorder="1" applyAlignment="1"/>
    <xf numFmtId="0" fontId="9" fillId="0" borderId="3" xfId="0" applyFont="1" applyFill="1" applyBorder="1"/>
    <xf numFmtId="0" fontId="9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 wrapText="1"/>
    </xf>
    <xf numFmtId="0" fontId="9" fillId="0" borderId="3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164" fontId="9" fillId="0" borderId="3" xfId="0" applyNumberFormat="1" applyFont="1" applyFill="1" applyBorder="1" applyAlignment="1">
      <alignment vertical="top"/>
    </xf>
    <xf numFmtId="49" fontId="7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3" xfId="0" applyNumberFormat="1" applyFont="1" applyFill="1" applyBorder="1" applyAlignment="1">
      <alignment horizontal="right" vertical="top" wrapText="1"/>
    </xf>
    <xf numFmtId="4" fontId="7" fillId="0" borderId="3" xfId="0" applyNumberFormat="1" applyFont="1" applyFill="1" applyBorder="1" applyAlignment="1">
      <alignment horizontal="right" vertical="top"/>
    </xf>
    <xf numFmtId="0" fontId="7" fillId="0" borderId="3" xfId="2" applyFont="1" applyFill="1" applyBorder="1" applyAlignment="1"/>
    <xf numFmtId="0" fontId="7" fillId="0" borderId="3" xfId="0" applyFont="1" applyFill="1" applyBorder="1" applyAlignment="1">
      <alignment vertical="top" wrapText="1"/>
    </xf>
    <xf numFmtId="4" fontId="7" fillId="0" borderId="3" xfId="0" applyNumberFormat="1" applyFont="1" applyFill="1" applyBorder="1" applyAlignment="1">
      <alignment horizontal="right" vertical="top" wrapText="1"/>
    </xf>
    <xf numFmtId="0" fontId="7" fillId="0" borderId="3" xfId="2" applyFont="1" applyFill="1" applyBorder="1"/>
    <xf numFmtId="0" fontId="7" fillId="0" borderId="3" xfId="2" applyNumberFormat="1" applyFont="1" applyFill="1" applyBorder="1"/>
    <xf numFmtId="4" fontId="7" fillId="0" borderId="3" xfId="2" applyNumberFormat="1" applyFont="1" applyFill="1" applyBorder="1"/>
    <xf numFmtId="164" fontId="7" fillId="0" borderId="3" xfId="2" applyNumberFormat="1" applyFont="1" applyFill="1" applyBorder="1"/>
    <xf numFmtId="0" fontId="2" fillId="0" borderId="3" xfId="2" applyFont="1" applyFill="1" applyBorder="1" applyAlignment="1">
      <alignment vertical="top" wrapText="1"/>
    </xf>
    <xf numFmtId="0" fontId="2" fillId="0" borderId="3" xfId="2" applyFont="1" applyFill="1" applyBorder="1" applyAlignment="1">
      <alignment horizontal="center" vertical="top" wrapText="1"/>
    </xf>
    <xf numFmtId="0" fontId="2" fillId="0" borderId="3" xfId="2" applyFont="1" applyFill="1" applyBorder="1" applyAlignment="1">
      <alignment horizontal="left" vertical="top" wrapText="1"/>
    </xf>
    <xf numFmtId="0" fontId="2" fillId="0" borderId="3" xfId="2" applyNumberFormat="1" applyFont="1" applyFill="1" applyBorder="1" applyAlignment="1">
      <alignment horizontal="center" vertical="top" wrapText="1"/>
    </xf>
    <xf numFmtId="4" fontId="2" fillId="0" borderId="3" xfId="2" applyNumberFormat="1" applyFont="1" applyFill="1" applyBorder="1" applyAlignment="1">
      <alignment horizontal="right" vertical="top" wrapText="1"/>
    </xf>
    <xf numFmtId="10" fontId="2" fillId="0" borderId="3" xfId="2" applyNumberFormat="1" applyFont="1" applyFill="1" applyBorder="1" applyAlignment="1">
      <alignment horizontal="right" vertical="top" wrapText="1"/>
    </xf>
    <xf numFmtId="4" fontId="2" fillId="0" borderId="3" xfId="2" applyNumberFormat="1" applyFont="1" applyFill="1" applyBorder="1" applyAlignment="1">
      <alignment vertical="top"/>
    </xf>
    <xf numFmtId="9" fontId="2" fillId="0" borderId="3" xfId="2" applyNumberFormat="1" applyFont="1" applyFill="1" applyBorder="1" applyAlignment="1">
      <alignment horizontal="center" vertical="top" wrapText="1"/>
    </xf>
    <xf numFmtId="0" fontId="7" fillId="0" borderId="0" xfId="2" applyNumberFormat="1" applyFont="1" applyFill="1"/>
    <xf numFmtId="4" fontId="7" fillId="0" borderId="0" xfId="2" applyNumberFormat="1" applyFont="1" applyFill="1"/>
    <xf numFmtId="0" fontId="7" fillId="0" borderId="0" xfId="2" applyFont="1" applyFill="1" applyAlignment="1">
      <alignment vertical="center"/>
    </xf>
    <xf numFmtId="0" fontId="13" fillId="0" borderId="0" xfId="2" applyFont="1" applyFill="1"/>
    <xf numFmtId="0" fontId="2" fillId="0" borderId="0" xfId="1" applyFont="1" applyAlignment="1">
      <alignment horizontal="right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12" fillId="0" borderId="3" xfId="0" applyNumberFormat="1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12" fillId="0" borderId="3" xfId="0" applyNumberFormat="1" applyFont="1" applyBorder="1" applyAlignment="1">
      <alignment horizontal="right" vertical="top" wrapText="1"/>
    </xf>
    <xf numFmtId="0" fontId="2" fillId="0" borderId="3" xfId="0" applyNumberFormat="1" applyFont="1" applyBorder="1" applyAlignment="1">
      <alignment horizontal="right" vertical="top" wrapText="1"/>
    </xf>
    <xf numFmtId="0" fontId="5" fillId="0" borderId="0" xfId="3" applyFont="1" applyAlignment="1">
      <alignment horizontal="center" vertical="center" wrapText="1"/>
    </xf>
    <xf numFmtId="0" fontId="9" fillId="0" borderId="0" xfId="3" applyFont="1"/>
    <xf numFmtId="0" fontId="15" fillId="0" borderId="0" xfId="3"/>
    <xf numFmtId="0" fontId="9" fillId="0" borderId="0" xfId="3" applyFont="1" applyAlignment="1">
      <alignment horizontal="right"/>
    </xf>
    <xf numFmtId="0" fontId="2" fillId="0" borderId="0" xfId="3" applyFont="1" applyAlignment="1">
      <alignment horizontal="justify" vertical="center"/>
    </xf>
    <xf numFmtId="0" fontId="5" fillId="0" borderId="0" xfId="3" applyFont="1" applyAlignment="1">
      <alignment horizontal="justify" vertical="center"/>
    </xf>
    <xf numFmtId="0" fontId="16" fillId="0" borderId="0" xfId="3" applyFont="1"/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4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/>
    </xf>
    <xf numFmtId="10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horizontal="right" vertical="center"/>
    </xf>
    <xf numFmtId="4" fontId="2" fillId="0" borderId="1" xfId="2" applyNumberFormat="1" applyFont="1" applyBorder="1" applyAlignment="1">
      <alignment horizontal="right" vertical="center"/>
    </xf>
    <xf numFmtId="0" fontId="2" fillId="0" borderId="6" xfId="3" applyFont="1" applyBorder="1" applyAlignment="1">
      <alignment vertical="center" wrapText="1"/>
    </xf>
    <xf numFmtId="4" fontId="2" fillId="0" borderId="8" xfId="2" applyNumberFormat="1" applyFont="1" applyBorder="1" applyAlignment="1">
      <alignment horizontal="right" vertical="center"/>
    </xf>
    <xf numFmtId="10" fontId="2" fillId="0" borderId="6" xfId="3" applyNumberFormat="1" applyFont="1" applyBorder="1" applyAlignment="1">
      <alignment vertical="center" wrapText="1"/>
    </xf>
    <xf numFmtId="10" fontId="2" fillId="0" borderId="8" xfId="2" applyNumberFormat="1" applyFont="1" applyBorder="1" applyAlignment="1">
      <alignment vertical="center"/>
    </xf>
    <xf numFmtId="4" fontId="9" fillId="0" borderId="0" xfId="3" applyNumberFormat="1" applyFont="1"/>
    <xf numFmtId="0" fontId="9" fillId="0" borderId="3" xfId="3" applyFont="1" applyBorder="1"/>
    <xf numFmtId="10" fontId="9" fillId="0" borderId="3" xfId="3" applyNumberFormat="1" applyFont="1" applyBorder="1"/>
    <xf numFmtId="0" fontId="2" fillId="0" borderId="7" xfId="3" applyFont="1" applyBorder="1" applyAlignment="1">
      <alignment vertical="center" wrapText="1"/>
    </xf>
    <xf numFmtId="4" fontId="2" fillId="0" borderId="7" xfId="3" applyNumberFormat="1" applyFont="1" applyBorder="1" applyAlignment="1">
      <alignment vertical="center" wrapText="1"/>
    </xf>
    <xf numFmtId="10" fontId="2" fillId="0" borderId="7" xfId="3" applyNumberFormat="1" applyFont="1" applyBorder="1" applyAlignment="1">
      <alignment vertical="center" wrapText="1"/>
    </xf>
    <xf numFmtId="10" fontId="2" fillId="0" borderId="9" xfId="2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9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justify" vertical="center"/>
    </xf>
    <xf numFmtId="4" fontId="9" fillId="0" borderId="3" xfId="0" applyNumberFormat="1" applyFont="1" applyFill="1" applyBorder="1" applyAlignment="1">
      <alignment vertical="top"/>
    </xf>
    <xf numFmtId="4" fontId="2" fillId="0" borderId="9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6" fontId="2" fillId="0" borderId="3" xfId="2" applyNumberFormat="1" applyFont="1" applyBorder="1" applyAlignment="1">
      <alignment horizontal="center" vertical="center" wrapText="1"/>
    </xf>
    <xf numFmtId="4" fontId="7" fillId="0" borderId="5" xfId="1" applyNumberFormat="1" applyFont="1" applyBorder="1" applyAlignment="1">
      <alignment horizontal="center" vertical="center" wrapText="1"/>
    </xf>
    <xf numFmtId="4" fontId="12" fillId="0" borderId="5" xfId="1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166" fontId="3" fillId="0" borderId="3" xfId="2" applyNumberFormat="1" applyFont="1" applyBorder="1" applyAlignment="1">
      <alignment horizontal="center" vertical="center" wrapText="1"/>
    </xf>
    <xf numFmtId="4" fontId="12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168" fontId="7" fillId="0" borderId="3" xfId="0" applyNumberFormat="1" applyFont="1" applyFill="1" applyBorder="1" applyAlignment="1">
      <alignment horizontal="right" vertical="top" wrapText="1"/>
    </xf>
    <xf numFmtId="0" fontId="7" fillId="0" borderId="6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2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right" vertical="center" wrapText="1"/>
    </xf>
    <xf numFmtId="0" fontId="2" fillId="0" borderId="3" xfId="1" applyFont="1" applyBorder="1" applyAlignment="1">
      <alignment horizontal="center" vertical="center" wrapText="1"/>
    </xf>
    <xf numFmtId="4" fontId="3" fillId="0" borderId="10" xfId="1" applyNumberFormat="1" applyFont="1" applyBorder="1" applyAlignment="1">
      <alignment horizontal="center" vertical="center" wrapText="1"/>
    </xf>
    <xf numFmtId="4" fontId="3" fillId="0" borderId="4" xfId="1" applyNumberFormat="1" applyFont="1" applyBorder="1" applyAlignment="1">
      <alignment horizontal="center" vertical="center" wrapText="1"/>
    </xf>
    <xf numFmtId="4" fontId="3" fillId="0" borderId="11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4" fontId="2" fillId="0" borderId="0" xfId="3" applyNumberFormat="1" applyFont="1" applyAlignment="1">
      <alignment horizontal="left" vertical="center"/>
    </xf>
    <xf numFmtId="0" fontId="14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49" fontId="7" fillId="0" borderId="3" xfId="0" applyNumberFormat="1" applyFont="1" applyFill="1" applyBorder="1" applyAlignment="1">
      <alignment horizontal="left" vertical="top" wrapText="1"/>
    </xf>
    <xf numFmtId="0" fontId="7" fillId="0" borderId="3" xfId="2" applyFont="1" applyFill="1" applyBorder="1" applyAlignment="1"/>
    <xf numFmtId="0" fontId="9" fillId="0" borderId="3" xfId="0" applyFont="1" applyFill="1" applyBorder="1" applyAlignment="1"/>
    <xf numFmtId="0" fontId="9" fillId="0" borderId="3" xfId="0" applyNumberFormat="1" applyFont="1" applyFill="1" applyBorder="1" applyAlignment="1"/>
    <xf numFmtId="4" fontId="9" fillId="0" borderId="3" xfId="0" applyNumberFormat="1" applyFont="1" applyFill="1" applyBorder="1" applyAlignment="1"/>
    <xf numFmtId="0" fontId="7" fillId="0" borderId="3" xfId="2" applyFont="1" applyFill="1" applyBorder="1" applyAlignment="1">
      <alignment horizontal="center" vertical="center" wrapText="1"/>
    </xf>
    <xf numFmtId="0" fontId="14" fillId="0" borderId="3" xfId="0" applyFont="1" applyFill="1" applyBorder="1"/>
    <xf numFmtId="0" fontId="9" fillId="0" borderId="3" xfId="0" applyFont="1" applyFill="1" applyBorder="1" applyAlignment="1">
      <alignment wrapText="1"/>
    </xf>
    <xf numFmtId="0" fontId="9" fillId="0" borderId="3" xfId="0" applyFont="1" applyFill="1" applyBorder="1"/>
    <xf numFmtId="0" fontId="12" fillId="0" borderId="3" xfId="2" applyFont="1" applyFill="1" applyBorder="1" applyAlignment="1"/>
    <xf numFmtId="0" fontId="7" fillId="0" borderId="0" xfId="2" applyFont="1" applyFill="1" applyAlignment="1">
      <alignment horizontal="right"/>
    </xf>
    <xf numFmtId="0" fontId="12" fillId="0" borderId="0" xfId="2" applyFont="1" applyFill="1" applyAlignment="1">
      <alignment horizontal="center" vertical="center"/>
    </xf>
    <xf numFmtId="4" fontId="7" fillId="0" borderId="0" xfId="2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7" fillId="0" borderId="3" xfId="2" applyFont="1" applyFill="1" applyBorder="1" applyAlignment="1">
      <alignment vertical="center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right" vertical="top" wrapText="1"/>
    </xf>
    <xf numFmtId="4" fontId="7" fillId="0" borderId="3" xfId="0" applyNumberFormat="1" applyFont="1" applyBorder="1" applyAlignment="1">
      <alignment horizontal="right" vertical="top" wrapText="1"/>
    </xf>
    <xf numFmtId="0" fontId="2" fillId="0" borderId="0" xfId="1" applyFont="1" applyAlignment="1">
      <alignment horizontal="right"/>
    </xf>
    <xf numFmtId="4" fontId="2" fillId="0" borderId="0" xfId="1" applyNumberFormat="1" applyFont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2" fillId="0" borderId="11" xfId="1" applyNumberFormat="1" applyFont="1" applyBorder="1" applyAlignment="1">
      <alignment horizontal="center" vertical="center" wrapText="1"/>
    </xf>
    <xf numFmtId="4" fontId="2" fillId="0" borderId="13" xfId="1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 2" xfId="1" xr:uid="{C8C1386C-F900-4B9B-9F0B-25862E44D789}"/>
    <cellStyle name="Обычный 2 5" xfId="2" xr:uid="{0D132C91-D762-4A91-A5C5-A4BBAB9F2873}"/>
    <cellStyle name="Обычный 3 2" xfId="3" xr:uid="{722E1733-B7CB-458A-9CA6-8A89BE6052F8}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3;&#1062;%20&#1072;&#1082;&#1090;&#1091;&#1072;&#1083;&#1080;&#1079;&#1072;&#1094;&#1080;&#1103;%202023\0000-01%20500%20&#1056;&#1072;&#1073;&#1086;&#1095;&#1080;&#1077;%20&#1084;&#1072;&#1090;&#1077;&#1088;&#1080;&#1072;&#1083;&#1099;%20&#1087;&#1086;%20&#1087;&#1088;&#1086;&#1077;&#1082;&#1090;&#1091;\&#1056;&#1058;&#1052;-2%20&#1101;&#1090;&#1072;&#1087;2%20(5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!Прил.1 Сравнит табл"/>
      <sheetName val="!Прил.2 Расч стоим"/>
      <sheetName val="!Прил. 3"/>
      <sheetName val="!Прил.4 РМ"/>
      <sheetName val="!Прил.5 Расчет СМР и ОБ"/>
      <sheetName val="!Прил.6 Расчет ОБ"/>
      <sheetName val="!Прил.7 Расчет пок."/>
      <sheetName val="!Прил. 10 ВЛ"/>
      <sheetName val="!Прил. 10 КЛ"/>
      <sheetName val="!Прил. 10 ПС"/>
      <sheetName val="!ФОТр.тек."/>
      <sheetName val="РВ (пример исходного)"/>
      <sheetName val="Заголовок КА материалы"/>
      <sheetName val="Заголовок КА оборудование"/>
      <sheetName val="Заголовок Минстрой"/>
      <sheetName val="Заголовок Итого Минстрой"/>
      <sheetName val="Заголовок"/>
      <sheetName val="Заголовок 4.6"/>
      <sheetName val="Заголовок 4.6 (2)"/>
      <sheetName val="Заголовок 4.7"/>
      <sheetName val="Заголовок 4.7 (2)"/>
      <sheetName val="Свод &quot;Итого&quot;"/>
      <sheetName val="РТМ (форматирование"/>
      <sheetName val="Внешние исх. данные"/>
      <sheetName val="Сборка"/>
      <sheetName val="КОДЫ"/>
      <sheetName val="Замена кодов ресурсов"/>
      <sheetName val="Единицы измерения"/>
      <sheetName val="Настройки"/>
      <sheetName val="Wor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B1" t="str">
            <v>Times New Roman (12)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9325-EA88-4417-B563-64DFE5E67ADD}">
  <sheetPr codeName="Лист20"/>
  <dimension ref="B3:H32"/>
  <sheetViews>
    <sheetView topLeftCell="A13" zoomScaleNormal="100" workbookViewId="0">
      <selection activeCell="D25" sqref="D25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16384" width="9.140625" style="1"/>
  </cols>
  <sheetData>
    <row r="3" spans="2:8" x14ac:dyDescent="0.25">
      <c r="B3" s="162" t="s">
        <v>0</v>
      </c>
      <c r="C3" s="162"/>
      <c r="D3" s="162"/>
      <c r="F3" s="2"/>
    </row>
    <row r="4" spans="2:8" x14ac:dyDescent="0.25">
      <c r="B4" s="163" t="s">
        <v>1</v>
      </c>
      <c r="C4" s="163"/>
      <c r="D4" s="163"/>
      <c r="F4" s="3"/>
    </row>
    <row r="5" spans="2:8" ht="87.6" customHeight="1" x14ac:dyDescent="0.25">
      <c r="B5" s="164" t="s">
        <v>2</v>
      </c>
      <c r="C5" s="164"/>
      <c r="D5" s="164"/>
      <c r="F5" s="4"/>
    </row>
    <row r="6" spans="2:8" ht="15.6" x14ac:dyDescent="0.25">
      <c r="B6" s="4"/>
      <c r="C6" s="4"/>
      <c r="D6" s="4"/>
      <c r="F6" s="4"/>
    </row>
    <row r="7" spans="2:8" ht="33.4" customHeight="1" x14ac:dyDescent="0.25">
      <c r="B7" s="16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C7" s="166"/>
      <c r="D7" s="166"/>
      <c r="F7" s="5"/>
      <c r="H7" s="6"/>
    </row>
    <row r="8" spans="2:8" ht="31.7" customHeight="1" x14ac:dyDescent="0.25">
      <c r="B8" s="166" t="s">
        <v>1210</v>
      </c>
      <c r="C8" s="166"/>
      <c r="D8" s="166"/>
      <c r="F8" s="5"/>
    </row>
    <row r="9" spans="2:8" ht="15.6" customHeight="1" x14ac:dyDescent="0.25">
      <c r="B9" s="161" t="str">
        <f>'Прил.5 Расчет СМР и ОБ'!$A$7</f>
        <v>Единица измерения  — 1 ПС</v>
      </c>
      <c r="C9" s="161"/>
      <c r="D9" s="146"/>
      <c r="F9" s="5"/>
      <c r="H9" s="6"/>
    </row>
    <row r="10" spans="2:8" ht="15.6" x14ac:dyDescent="0.25">
      <c r="B10" s="5"/>
    </row>
    <row r="11" spans="2:8" x14ac:dyDescent="0.25">
      <c r="B11" s="7" t="s">
        <v>3</v>
      </c>
      <c r="C11" s="7" t="s">
        <v>4</v>
      </c>
      <c r="D11" s="150" t="s">
        <v>1198</v>
      </c>
      <c r="E11" s="6"/>
      <c r="F11" s="8"/>
      <c r="H11" s="6"/>
    </row>
    <row r="12" spans="2:8" ht="62.45" customHeight="1" x14ac:dyDescent="0.25">
      <c r="B12" s="7">
        <v>1</v>
      </c>
      <c r="C12" s="14" t="s">
        <v>5</v>
      </c>
      <c r="D12" s="130" t="s">
        <v>1205</v>
      </c>
      <c r="F12" s="8"/>
    </row>
    <row r="13" spans="2:8" ht="31.5" x14ac:dyDescent="0.25">
      <c r="B13" s="7">
        <v>2</v>
      </c>
      <c r="C13" s="14" t="s">
        <v>6</v>
      </c>
      <c r="D13" s="149" t="s">
        <v>1206</v>
      </c>
      <c r="F13" s="8"/>
    </row>
    <row r="14" spans="2:8" x14ac:dyDescent="0.25">
      <c r="B14" s="7">
        <v>3</v>
      </c>
      <c r="C14" s="14" t="s">
        <v>7</v>
      </c>
      <c r="D14" s="149" t="s">
        <v>1202</v>
      </c>
      <c r="F14" s="8"/>
    </row>
    <row r="15" spans="2:8" x14ac:dyDescent="0.25">
      <c r="B15" s="7">
        <v>4</v>
      </c>
      <c r="C15" s="14" t="s">
        <v>1199</v>
      </c>
      <c r="D15" s="130">
        <v>1</v>
      </c>
      <c r="F15" s="8"/>
    </row>
    <row r="16" spans="2:8" ht="94.5" x14ac:dyDescent="0.25">
      <c r="B16" s="7">
        <v>5</v>
      </c>
      <c r="C16" s="17" t="s">
        <v>8</v>
      </c>
      <c r="D16" s="130" t="s">
        <v>1207</v>
      </c>
      <c r="F16" s="8"/>
    </row>
    <row r="17" spans="2:6" ht="78.75" x14ac:dyDescent="0.25">
      <c r="B17" s="7">
        <v>6</v>
      </c>
      <c r="C17" s="10" t="s">
        <v>9</v>
      </c>
      <c r="D17" s="148">
        <f>D18+D19</f>
        <v>6142.5888423999995</v>
      </c>
      <c r="E17" s="12"/>
      <c r="F17" s="8"/>
    </row>
    <row r="18" spans="2:6" x14ac:dyDescent="0.25">
      <c r="B18" s="13" t="s">
        <v>10</v>
      </c>
      <c r="C18" s="9" t="s">
        <v>11</v>
      </c>
      <c r="D18" s="11">
        <f>'Прил.2 Расч стоим'!F14</f>
        <v>5216.6366673999992</v>
      </c>
      <c r="F18" s="8"/>
    </row>
    <row r="19" spans="2:6" x14ac:dyDescent="0.25">
      <c r="B19" s="13" t="s">
        <v>12</v>
      </c>
      <c r="C19" s="9" t="s">
        <v>13</v>
      </c>
      <c r="D19" s="11">
        <f>'Прил.2 Расч стоим'!H14</f>
        <v>925.95217500000012</v>
      </c>
      <c r="F19" s="8"/>
    </row>
    <row r="20" spans="2:6" x14ac:dyDescent="0.25">
      <c r="B20" s="13" t="s">
        <v>14</v>
      </c>
      <c r="C20" s="9" t="s">
        <v>15</v>
      </c>
      <c r="D20" s="11"/>
      <c r="F20" s="8"/>
    </row>
    <row r="21" spans="2:6" x14ac:dyDescent="0.25">
      <c r="B21" s="13" t="s">
        <v>16</v>
      </c>
      <c r="C21" s="14" t="s">
        <v>17</v>
      </c>
      <c r="D21" s="11"/>
      <c r="F21" s="8"/>
    </row>
    <row r="22" spans="2:6" x14ac:dyDescent="0.25">
      <c r="B22" s="7">
        <v>7</v>
      </c>
      <c r="C22" s="14" t="s">
        <v>18</v>
      </c>
      <c r="D22" s="15" t="s">
        <v>1211</v>
      </c>
      <c r="E22" s="16"/>
      <c r="F22" s="8"/>
    </row>
    <row r="23" spans="2:6" ht="110.25" x14ac:dyDescent="0.25">
      <c r="B23" s="7">
        <v>8</v>
      </c>
      <c r="C23" s="17" t="s">
        <v>19</v>
      </c>
      <c r="D23" s="11">
        <f>D17</f>
        <v>6142.5888423999995</v>
      </c>
      <c r="E23" s="12"/>
      <c r="F23" s="8"/>
    </row>
    <row r="24" spans="2:6" ht="47.25" x14ac:dyDescent="0.25">
      <c r="B24" s="7">
        <v>9</v>
      </c>
      <c r="C24" s="10" t="s">
        <v>20</v>
      </c>
      <c r="D24" s="11">
        <f>D17/D15</f>
        <v>6142.5888423999995</v>
      </c>
      <c r="E24" s="16"/>
      <c r="F24" s="8"/>
    </row>
    <row r="25" spans="2:6" ht="37.5" customHeight="1" x14ac:dyDescent="0.25">
      <c r="B25" s="7">
        <v>10</v>
      </c>
      <c r="C25" s="9" t="s">
        <v>21</v>
      </c>
      <c r="D25" s="7"/>
    </row>
    <row r="26" spans="2:6" x14ac:dyDescent="0.25">
      <c r="B26" s="8"/>
      <c r="C26" s="18"/>
      <c r="D26" s="18"/>
    </row>
    <row r="27" spans="2:6" x14ac:dyDescent="0.25">
      <c r="B27" s="19"/>
    </row>
    <row r="28" spans="2:6" x14ac:dyDescent="0.25">
      <c r="B28" s="20" t="s">
        <v>24</v>
      </c>
      <c r="C28" s="20"/>
    </row>
    <row r="29" spans="2:6" x14ac:dyDescent="0.25">
      <c r="B29" s="21" t="s">
        <v>22</v>
      </c>
      <c r="C29" s="20"/>
    </row>
    <row r="30" spans="2:6" x14ac:dyDescent="0.25">
      <c r="B30" s="20"/>
      <c r="C30" s="20"/>
    </row>
    <row r="31" spans="2:6" x14ac:dyDescent="0.25">
      <c r="B31" s="20" t="s">
        <v>25</v>
      </c>
      <c r="C31" s="20"/>
    </row>
    <row r="32" spans="2:6" x14ac:dyDescent="0.25">
      <c r="B32" s="21" t="s">
        <v>23</v>
      </c>
      <c r="C32" s="20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4F4-6820-48AB-9253-D0280C8BF05C}">
  <sheetPr codeName="Лист28"/>
  <dimension ref="B2:L22"/>
  <sheetViews>
    <sheetView zoomScale="70" zoomScaleNormal="70" workbookViewId="0">
      <selection activeCell="M13" sqref="M13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6384" width="9.140625" style="1"/>
  </cols>
  <sheetData>
    <row r="2" spans="2:12" x14ac:dyDescent="0.25">
      <c r="I2" s="167" t="s">
        <v>50</v>
      </c>
      <c r="J2" s="167"/>
    </row>
    <row r="3" spans="2:12" ht="15.6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63" t="s">
        <v>51</v>
      </c>
      <c r="C4" s="163"/>
      <c r="D4" s="163"/>
      <c r="E4" s="163"/>
      <c r="F4" s="163"/>
      <c r="G4" s="163"/>
      <c r="H4" s="163"/>
      <c r="I4" s="163"/>
      <c r="J4" s="163"/>
      <c r="K4" s="163"/>
    </row>
    <row r="5" spans="2:12" ht="15.6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C6" s="166"/>
      <c r="D6" s="166"/>
      <c r="E6" s="166"/>
      <c r="F6" s="166"/>
      <c r="G6" s="166"/>
      <c r="H6" s="166"/>
      <c r="I6" s="166"/>
      <c r="J6" s="166"/>
      <c r="K6" s="166"/>
      <c r="L6" s="6"/>
    </row>
    <row r="7" spans="2:12" x14ac:dyDescent="0.25">
      <c r="B7" s="165" t="str">
        <f>'Прил.5 Расчет СМР и ОБ'!$A$7</f>
        <v>Единица измерения  — 1 ПС</v>
      </c>
      <c r="C7" s="166"/>
      <c r="D7" s="166"/>
      <c r="E7" s="166"/>
      <c r="F7" s="166"/>
      <c r="G7" s="166"/>
      <c r="H7" s="166"/>
      <c r="I7" s="166"/>
      <c r="J7" s="166"/>
      <c r="K7" s="166"/>
      <c r="L7" s="6"/>
    </row>
    <row r="8" spans="2:12" ht="15.6" x14ac:dyDescent="0.25">
      <c r="B8" s="5"/>
    </row>
    <row r="9" spans="2:12" x14ac:dyDescent="0.25">
      <c r="B9" s="169" t="s">
        <v>3</v>
      </c>
      <c r="C9" s="169" t="s">
        <v>52</v>
      </c>
      <c r="D9" s="169" t="s">
        <v>53</v>
      </c>
      <c r="E9" s="169"/>
      <c r="F9" s="169"/>
      <c r="G9" s="169"/>
      <c r="H9" s="169"/>
      <c r="I9" s="169"/>
      <c r="J9" s="169"/>
    </row>
    <row r="10" spans="2:12" x14ac:dyDescent="0.25">
      <c r="B10" s="169"/>
      <c r="C10" s="169"/>
      <c r="D10" s="169" t="s">
        <v>54</v>
      </c>
      <c r="E10" s="169" t="s">
        <v>55</v>
      </c>
      <c r="F10" s="169" t="s">
        <v>1212</v>
      </c>
      <c r="G10" s="169"/>
      <c r="H10" s="169"/>
      <c r="I10" s="169"/>
      <c r="J10" s="169"/>
    </row>
    <row r="11" spans="2:12" ht="31.5" x14ac:dyDescent="0.25">
      <c r="B11" s="169"/>
      <c r="C11" s="169"/>
      <c r="D11" s="169"/>
      <c r="E11" s="169"/>
      <c r="F11" s="25" t="s">
        <v>56</v>
      </c>
      <c r="G11" s="25" t="s">
        <v>57</v>
      </c>
      <c r="H11" s="25" t="s">
        <v>58</v>
      </c>
      <c r="I11" s="25" t="s">
        <v>59</v>
      </c>
      <c r="J11" s="25" t="s">
        <v>60</v>
      </c>
    </row>
    <row r="12" spans="2:12" x14ac:dyDescent="0.25">
      <c r="B12" s="157"/>
      <c r="C12" s="157" t="s">
        <v>1209</v>
      </c>
      <c r="D12" s="157"/>
      <c r="E12" s="157"/>
      <c r="F12" s="217">
        <v>5216.6366673999992</v>
      </c>
      <c r="G12" s="218"/>
      <c r="H12" s="11">
        <v>925.95217500000012</v>
      </c>
      <c r="I12" s="151"/>
      <c r="J12" s="152">
        <v>6142.5888423999995</v>
      </c>
    </row>
    <row r="13" spans="2:12" x14ac:dyDescent="0.25">
      <c r="B13" s="168" t="s">
        <v>61</v>
      </c>
      <c r="C13" s="168"/>
      <c r="D13" s="168"/>
      <c r="E13" s="168"/>
      <c r="F13" s="170"/>
      <c r="G13" s="171"/>
      <c r="H13" s="154"/>
      <c r="I13" s="155"/>
      <c r="J13" s="153"/>
    </row>
    <row r="14" spans="2:12" ht="28.5" customHeight="1" x14ac:dyDescent="0.25">
      <c r="B14" s="168" t="s">
        <v>1213</v>
      </c>
      <c r="C14" s="168"/>
      <c r="D14" s="168"/>
      <c r="E14" s="168"/>
      <c r="F14" s="172">
        <f>F12</f>
        <v>5216.6366673999992</v>
      </c>
      <c r="G14" s="173"/>
      <c r="H14" s="154">
        <f>H12</f>
        <v>925.95217500000012</v>
      </c>
      <c r="I14" s="155"/>
      <c r="J14" s="156">
        <f>J12</f>
        <v>6142.5888423999995</v>
      </c>
    </row>
    <row r="15" spans="2:12" ht="15.6" x14ac:dyDescent="0.25">
      <c r="B15" s="5"/>
    </row>
    <row r="18" spans="3:4" x14ac:dyDescent="0.25">
      <c r="C18" s="20" t="s">
        <v>24</v>
      </c>
      <c r="D18" s="20"/>
    </row>
    <row r="19" spans="3:4" x14ac:dyDescent="0.25">
      <c r="C19" s="21" t="s">
        <v>22</v>
      </c>
      <c r="D19" s="20"/>
    </row>
    <row r="20" spans="3:4" ht="15.6" x14ac:dyDescent="0.25">
      <c r="C20" s="20"/>
      <c r="D20" s="20"/>
    </row>
    <row r="21" spans="3:4" x14ac:dyDescent="0.25">
      <c r="C21" s="20" t="s">
        <v>25</v>
      </c>
      <c r="D21" s="20"/>
    </row>
    <row r="22" spans="3:4" x14ac:dyDescent="0.25">
      <c r="C22" s="21" t="s">
        <v>23</v>
      </c>
      <c r="D22" s="20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463-69E6-4C5B-B005-A26D81AD1B87}">
  <sheetPr codeName="Лист16"/>
  <dimension ref="A2:L545"/>
  <sheetViews>
    <sheetView topLeftCell="A511" zoomScaleNormal="100" workbookViewId="0">
      <selection activeCell="L148" sqref="L148"/>
    </sheetView>
  </sheetViews>
  <sheetFormatPr defaultColWidth="9.140625" defaultRowHeight="15" x14ac:dyDescent="0.25"/>
  <cols>
    <col min="1" max="1" width="9.140625" style="22"/>
    <col min="2" max="2" width="12.42578125" style="22" customWidth="1"/>
    <col min="3" max="3" width="17" style="22" customWidth="1"/>
    <col min="4" max="4" width="49.5703125" style="22" customWidth="1"/>
    <col min="5" max="5" width="16.42578125" style="22" customWidth="1"/>
    <col min="6" max="6" width="20.5703125" style="22" customWidth="1"/>
    <col min="7" max="7" width="16.140625" style="22" customWidth="1"/>
    <col min="8" max="8" width="16.5703125" style="22" customWidth="1"/>
    <col min="9" max="16384" width="9.140625" style="22"/>
  </cols>
  <sheetData>
    <row r="2" spans="1:12" ht="15.75" x14ac:dyDescent="0.25">
      <c r="A2" s="162" t="s">
        <v>62</v>
      </c>
      <c r="B2" s="162"/>
      <c r="C2" s="162"/>
      <c r="D2" s="162"/>
      <c r="E2" s="162"/>
      <c r="F2" s="162"/>
      <c r="G2" s="162"/>
      <c r="H2" s="162"/>
    </row>
    <row r="3" spans="1:12" ht="18.75" x14ac:dyDescent="0.25">
      <c r="A3" s="177" t="s">
        <v>63</v>
      </c>
      <c r="B3" s="177"/>
      <c r="C3" s="177"/>
      <c r="D3" s="177"/>
      <c r="E3" s="177"/>
      <c r="F3" s="177"/>
      <c r="G3" s="177"/>
      <c r="H3" s="177"/>
    </row>
    <row r="4" spans="1:12" customFormat="1" ht="18.75" customHeight="1" x14ac:dyDescent="0.25">
      <c r="A4" s="28"/>
      <c r="B4" s="28"/>
      <c r="C4" s="178" t="s">
        <v>64</v>
      </c>
      <c r="D4" s="178"/>
      <c r="E4" s="178"/>
      <c r="F4" s="178"/>
      <c r="G4" s="178"/>
      <c r="H4" s="178"/>
      <c r="I4" s="29"/>
      <c r="J4" s="29"/>
      <c r="K4" s="29"/>
      <c r="L4" s="29"/>
    </row>
    <row r="5" spans="1:12" ht="18.399999999999999" x14ac:dyDescent="0.25">
      <c r="A5" s="24"/>
    </row>
    <row r="6" spans="1:12" ht="15.6" x14ac:dyDescent="0.25">
      <c r="A6" s="179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B6" s="179"/>
      <c r="C6" s="179"/>
      <c r="D6" s="179"/>
      <c r="E6" s="179"/>
      <c r="F6" s="179"/>
      <c r="G6" s="179"/>
      <c r="H6" s="179"/>
    </row>
    <row r="7" spans="1:12" s="1" customFormat="1" ht="15.6" x14ac:dyDescent="0.25">
      <c r="A7" s="33"/>
      <c r="B7" s="33"/>
      <c r="C7" s="33"/>
      <c r="D7" s="33"/>
      <c r="E7" s="33"/>
      <c r="F7" s="33"/>
      <c r="G7" s="33"/>
      <c r="H7" s="33"/>
    </row>
    <row r="8" spans="1:12" s="1" customFormat="1" ht="38.25" customHeight="1" x14ac:dyDescent="0.25">
      <c r="A8" s="169" t="s">
        <v>65</v>
      </c>
      <c r="B8" s="169" t="s">
        <v>66</v>
      </c>
      <c r="C8" s="169" t="s">
        <v>67</v>
      </c>
      <c r="D8" s="169" t="s">
        <v>68</v>
      </c>
      <c r="E8" s="169" t="s">
        <v>69</v>
      </c>
      <c r="F8" s="169" t="s">
        <v>70</v>
      </c>
      <c r="G8" s="169" t="s">
        <v>71</v>
      </c>
      <c r="H8" s="169"/>
    </row>
    <row r="9" spans="1:12" s="1" customFormat="1" ht="40.700000000000003" customHeight="1" x14ac:dyDescent="0.25">
      <c r="A9" s="169"/>
      <c r="B9" s="169"/>
      <c r="C9" s="169"/>
      <c r="D9" s="169"/>
      <c r="E9" s="169"/>
      <c r="F9" s="169"/>
      <c r="G9" s="25" t="s">
        <v>72</v>
      </c>
      <c r="H9" s="25" t="s">
        <v>73</v>
      </c>
    </row>
    <row r="10" spans="1:12" s="1" customFormat="1" ht="15.75" x14ac:dyDescent="0.25">
      <c r="A10" s="25">
        <v>1</v>
      </c>
      <c r="B10" s="25"/>
      <c r="C10" s="25">
        <v>2</v>
      </c>
      <c r="D10" s="25" t="s">
        <v>74</v>
      </c>
      <c r="E10" s="25">
        <v>4</v>
      </c>
      <c r="F10" s="31">
        <v>5</v>
      </c>
      <c r="G10" s="32">
        <v>6</v>
      </c>
      <c r="H10" s="32">
        <v>7</v>
      </c>
    </row>
    <row r="11" spans="1:12" s="30" customFormat="1" ht="15.75" x14ac:dyDescent="0.25">
      <c r="A11" s="174" t="s">
        <v>75</v>
      </c>
      <c r="B11" s="175"/>
      <c r="C11" s="176"/>
      <c r="D11" s="176"/>
      <c r="E11" s="175"/>
      <c r="F11" s="34">
        <f>SUM(F12:F38)</f>
        <v>1406.3</v>
      </c>
      <c r="G11" s="35"/>
      <c r="H11" s="35">
        <f>SUM(H12:H38)</f>
        <v>12478.37</v>
      </c>
    </row>
    <row r="12" spans="1:12" s="1" customFormat="1" ht="15.75" x14ac:dyDescent="0.25">
      <c r="A12" s="36">
        <v>1</v>
      </c>
      <c r="B12" s="36"/>
      <c r="C12" s="37" t="s">
        <v>108</v>
      </c>
      <c r="D12" s="37" t="s">
        <v>109</v>
      </c>
      <c r="E12" s="36" t="s">
        <v>81</v>
      </c>
      <c r="F12" s="38">
        <v>230.07381799063879</v>
      </c>
      <c r="G12" s="39">
        <v>9.07</v>
      </c>
      <c r="H12" s="39">
        <f t="shared" ref="H12:H38" si="0">ROUND(F12*G12,2)</f>
        <v>2086.77</v>
      </c>
    </row>
    <row r="13" spans="1:12" s="1" customFormat="1" ht="15.75" x14ac:dyDescent="0.25">
      <c r="A13" s="36">
        <v>2</v>
      </c>
      <c r="B13" s="36"/>
      <c r="C13" s="37" t="s">
        <v>92</v>
      </c>
      <c r="D13" s="37" t="s">
        <v>93</v>
      </c>
      <c r="E13" s="36" t="s">
        <v>81</v>
      </c>
      <c r="F13" s="38">
        <v>196.47468560326217</v>
      </c>
      <c r="G13" s="39">
        <v>8.31</v>
      </c>
      <c r="H13" s="39">
        <f t="shared" si="0"/>
        <v>1632.7</v>
      </c>
    </row>
    <row r="14" spans="1:12" s="1" customFormat="1" ht="15.75" x14ac:dyDescent="0.25">
      <c r="A14" s="36">
        <v>3</v>
      </c>
      <c r="B14" s="36"/>
      <c r="C14" s="37" t="s">
        <v>100</v>
      </c>
      <c r="D14" s="37" t="s">
        <v>101</v>
      </c>
      <c r="E14" s="36" t="s">
        <v>81</v>
      </c>
      <c r="F14" s="38">
        <v>180.68553948569149</v>
      </c>
      <c r="G14" s="39">
        <v>8.64</v>
      </c>
      <c r="H14" s="39">
        <f t="shared" si="0"/>
        <v>1561.12</v>
      </c>
    </row>
    <row r="15" spans="1:12" s="1" customFormat="1" ht="15.75" x14ac:dyDescent="0.25">
      <c r="A15" s="36">
        <v>4</v>
      </c>
      <c r="B15" s="36"/>
      <c r="C15" s="37" t="s">
        <v>114</v>
      </c>
      <c r="D15" s="37" t="s">
        <v>115</v>
      </c>
      <c r="E15" s="36" t="s">
        <v>81</v>
      </c>
      <c r="F15" s="38">
        <v>156.53565052263792</v>
      </c>
      <c r="G15" s="39">
        <v>9.4</v>
      </c>
      <c r="H15" s="39">
        <f t="shared" si="0"/>
        <v>1471.44</v>
      </c>
    </row>
    <row r="16" spans="1:12" s="1" customFormat="1" ht="15.75" x14ac:dyDescent="0.25">
      <c r="A16" s="36">
        <v>5</v>
      </c>
      <c r="B16" s="36"/>
      <c r="C16" s="37" t="s">
        <v>102</v>
      </c>
      <c r="D16" s="37" t="s">
        <v>103</v>
      </c>
      <c r="E16" s="36" t="s">
        <v>81</v>
      </c>
      <c r="F16" s="38">
        <v>118.59737171777806</v>
      </c>
      <c r="G16" s="39">
        <v>8.74</v>
      </c>
      <c r="H16" s="39">
        <f t="shared" si="0"/>
        <v>1036.54</v>
      </c>
    </row>
    <row r="17" spans="1:8" s="1" customFormat="1" ht="15.75" x14ac:dyDescent="0.25">
      <c r="A17" s="36">
        <v>6</v>
      </c>
      <c r="B17" s="36"/>
      <c r="C17" s="37" t="s">
        <v>122</v>
      </c>
      <c r="D17" s="37" t="s">
        <v>123</v>
      </c>
      <c r="E17" s="36" t="s">
        <v>81</v>
      </c>
      <c r="F17" s="38">
        <v>96.804741885332888</v>
      </c>
      <c r="G17" s="39">
        <v>9.92</v>
      </c>
      <c r="H17" s="39">
        <f t="shared" si="0"/>
        <v>960.3</v>
      </c>
    </row>
    <row r="18" spans="1:8" s="1" customFormat="1" ht="15.75" x14ac:dyDescent="0.25">
      <c r="A18" s="36">
        <v>7</v>
      </c>
      <c r="B18" s="36"/>
      <c r="C18" s="37" t="s">
        <v>84</v>
      </c>
      <c r="D18" s="37" t="s">
        <v>85</v>
      </c>
      <c r="E18" s="36" t="s">
        <v>81</v>
      </c>
      <c r="F18" s="38">
        <v>113.27790840553904</v>
      </c>
      <c r="G18" s="39">
        <v>7.8</v>
      </c>
      <c r="H18" s="39">
        <f t="shared" si="0"/>
        <v>883.57</v>
      </c>
    </row>
    <row r="19" spans="1:8" s="1" customFormat="1" ht="15.75" x14ac:dyDescent="0.25">
      <c r="A19" s="36">
        <v>8</v>
      </c>
      <c r="B19" s="36"/>
      <c r="C19" s="37" t="s">
        <v>106</v>
      </c>
      <c r="D19" s="37" t="s">
        <v>107</v>
      </c>
      <c r="E19" s="36" t="s">
        <v>81</v>
      </c>
      <c r="F19" s="38">
        <v>53.533107986034373</v>
      </c>
      <c r="G19" s="39">
        <v>8.9700000000000006</v>
      </c>
      <c r="H19" s="39">
        <f t="shared" si="0"/>
        <v>480.19</v>
      </c>
    </row>
    <row r="20" spans="1:8" s="1" customFormat="1" ht="15.75" x14ac:dyDescent="0.25">
      <c r="A20" s="36">
        <v>9</v>
      </c>
      <c r="B20" s="36"/>
      <c r="C20" s="37" t="s">
        <v>118</v>
      </c>
      <c r="D20" s="37" t="s">
        <v>119</v>
      </c>
      <c r="E20" s="36" t="s">
        <v>81</v>
      </c>
      <c r="F20" s="38">
        <v>46.657868005187872</v>
      </c>
      <c r="G20" s="39">
        <v>9.6199999999999992</v>
      </c>
      <c r="H20" s="39">
        <f t="shared" si="0"/>
        <v>448.85</v>
      </c>
    </row>
    <row r="21" spans="1:8" s="1" customFormat="1" ht="15.75" x14ac:dyDescent="0.25">
      <c r="A21" s="36">
        <v>10</v>
      </c>
      <c r="B21" s="36"/>
      <c r="C21" s="37" t="s">
        <v>110</v>
      </c>
      <c r="D21" s="37" t="s">
        <v>111</v>
      </c>
      <c r="E21" s="36" t="s">
        <v>81</v>
      </c>
      <c r="F21" s="38">
        <v>46.506200250909927</v>
      </c>
      <c r="G21" s="39">
        <v>9.18</v>
      </c>
      <c r="H21" s="39">
        <f t="shared" si="0"/>
        <v>426.93</v>
      </c>
    </row>
    <row r="22" spans="1:8" s="1" customFormat="1" ht="15.75" x14ac:dyDescent="0.25">
      <c r="A22" s="36">
        <v>11</v>
      </c>
      <c r="B22" s="36"/>
      <c r="C22" s="37" t="s">
        <v>98</v>
      </c>
      <c r="D22" s="37" t="s">
        <v>99</v>
      </c>
      <c r="E22" s="36" t="s">
        <v>81</v>
      </c>
      <c r="F22" s="38">
        <v>35.574727141621011</v>
      </c>
      <c r="G22" s="39">
        <v>8.5299999999999994</v>
      </c>
      <c r="H22" s="39">
        <f t="shared" si="0"/>
        <v>303.45</v>
      </c>
    </row>
    <row r="23" spans="1:8" s="1" customFormat="1" ht="15.75" x14ac:dyDescent="0.25">
      <c r="A23" s="36">
        <v>12</v>
      </c>
      <c r="B23" s="36"/>
      <c r="C23" s="37" t="s">
        <v>116</v>
      </c>
      <c r="D23" s="37" t="s">
        <v>117</v>
      </c>
      <c r="E23" s="36" t="s">
        <v>81</v>
      </c>
      <c r="F23" s="38">
        <v>26.655396315231616</v>
      </c>
      <c r="G23" s="39">
        <v>9.51</v>
      </c>
      <c r="H23" s="39">
        <f t="shared" si="0"/>
        <v>253.49</v>
      </c>
    </row>
    <row r="24" spans="1:8" s="1" customFormat="1" ht="15.75" x14ac:dyDescent="0.25">
      <c r="A24" s="36">
        <v>13</v>
      </c>
      <c r="B24" s="36"/>
      <c r="C24" s="37" t="s">
        <v>104</v>
      </c>
      <c r="D24" s="37" t="s">
        <v>105</v>
      </c>
      <c r="E24" s="36" t="s">
        <v>81</v>
      </c>
      <c r="F24" s="38">
        <v>20.062622418160309</v>
      </c>
      <c r="G24" s="39">
        <v>8.86</v>
      </c>
      <c r="H24" s="39">
        <f t="shared" si="0"/>
        <v>177.75</v>
      </c>
    </row>
    <row r="25" spans="1:8" s="1" customFormat="1" ht="15.75" x14ac:dyDescent="0.25">
      <c r="A25" s="36">
        <v>14</v>
      </c>
      <c r="B25" s="36"/>
      <c r="C25" s="37" t="s">
        <v>86</v>
      </c>
      <c r="D25" s="37" t="s">
        <v>87</v>
      </c>
      <c r="E25" s="36" t="s">
        <v>81</v>
      </c>
      <c r="F25" s="38">
        <v>19.333393645500486</v>
      </c>
      <c r="G25" s="39">
        <v>7.94</v>
      </c>
      <c r="H25" s="39">
        <f t="shared" si="0"/>
        <v>153.51</v>
      </c>
    </row>
    <row r="26" spans="1:8" s="1" customFormat="1" ht="15.75" x14ac:dyDescent="0.25">
      <c r="A26" s="36">
        <v>15</v>
      </c>
      <c r="B26" s="36"/>
      <c r="C26" s="37" t="s">
        <v>124</v>
      </c>
      <c r="D26" s="37" t="s">
        <v>125</v>
      </c>
      <c r="E26" s="36" t="s">
        <v>81</v>
      </c>
      <c r="F26" s="38">
        <v>13.278376906210159</v>
      </c>
      <c r="G26" s="39">
        <v>10.06</v>
      </c>
      <c r="H26" s="39">
        <f t="shared" si="0"/>
        <v>133.58000000000001</v>
      </c>
    </row>
    <row r="27" spans="1:8" s="1" customFormat="1" ht="15.75" x14ac:dyDescent="0.25">
      <c r="A27" s="36">
        <v>16</v>
      </c>
      <c r="B27" s="36"/>
      <c r="C27" s="37" t="s">
        <v>96</v>
      </c>
      <c r="D27" s="37" t="s">
        <v>97</v>
      </c>
      <c r="E27" s="36" t="s">
        <v>81</v>
      </c>
      <c r="F27" s="38">
        <v>13.611110213365697</v>
      </c>
      <c r="G27" s="39">
        <v>8.4600000000000009</v>
      </c>
      <c r="H27" s="39">
        <f t="shared" si="0"/>
        <v>115.15</v>
      </c>
    </row>
    <row r="28" spans="1:8" s="1" customFormat="1" ht="15.75" x14ac:dyDescent="0.25">
      <c r="A28" s="36">
        <v>17</v>
      </c>
      <c r="B28" s="36"/>
      <c r="C28" s="37" t="s">
        <v>132</v>
      </c>
      <c r="D28" s="37" t="s">
        <v>133</v>
      </c>
      <c r="E28" s="36" t="s">
        <v>81</v>
      </c>
      <c r="F28" s="38">
        <v>7.5783935669124931</v>
      </c>
      <c r="G28" s="39">
        <v>10.94</v>
      </c>
      <c r="H28" s="39">
        <f t="shared" si="0"/>
        <v>82.91</v>
      </c>
    </row>
    <row r="29" spans="1:8" s="1" customFormat="1" ht="15.75" x14ac:dyDescent="0.25">
      <c r="A29" s="36">
        <v>18</v>
      </c>
      <c r="B29" s="36"/>
      <c r="C29" s="37" t="s">
        <v>94</v>
      </c>
      <c r="D29" s="37" t="s">
        <v>95</v>
      </c>
      <c r="E29" s="36" t="s">
        <v>81</v>
      </c>
      <c r="F29" s="38">
        <v>9.1314964460575236</v>
      </c>
      <c r="G29" s="39">
        <v>8.3800000000000008</v>
      </c>
      <c r="H29" s="39">
        <f t="shared" si="0"/>
        <v>76.52</v>
      </c>
    </row>
    <row r="30" spans="1:8" s="1" customFormat="1" ht="15.75" x14ac:dyDescent="0.25">
      <c r="A30" s="36">
        <v>19</v>
      </c>
      <c r="B30" s="36"/>
      <c r="C30" s="37" t="s">
        <v>79</v>
      </c>
      <c r="D30" s="37" t="s">
        <v>80</v>
      </c>
      <c r="E30" s="36" t="s">
        <v>81</v>
      </c>
      <c r="F30" s="38">
        <v>8.6430216603173484</v>
      </c>
      <c r="G30" s="39">
        <v>7.5</v>
      </c>
      <c r="H30" s="39">
        <f t="shared" si="0"/>
        <v>64.819999999999993</v>
      </c>
    </row>
    <row r="31" spans="1:8" s="1" customFormat="1" ht="15.75" x14ac:dyDescent="0.25">
      <c r="A31" s="36">
        <v>20</v>
      </c>
      <c r="B31" s="36"/>
      <c r="C31" s="37" t="s">
        <v>130</v>
      </c>
      <c r="D31" s="37" t="s">
        <v>131</v>
      </c>
      <c r="E31" s="36" t="s">
        <v>81</v>
      </c>
      <c r="F31" s="38">
        <v>4.6510106701377865</v>
      </c>
      <c r="G31" s="39">
        <v>10.65</v>
      </c>
      <c r="H31" s="39">
        <f t="shared" si="0"/>
        <v>49.53</v>
      </c>
    </row>
    <row r="32" spans="1:8" s="1" customFormat="1" ht="15.75" x14ac:dyDescent="0.25">
      <c r="A32" s="36">
        <v>21</v>
      </c>
      <c r="B32" s="36"/>
      <c r="C32" s="37" t="s">
        <v>120</v>
      </c>
      <c r="D32" s="37" t="s">
        <v>121</v>
      </c>
      <c r="E32" s="36" t="s">
        <v>81</v>
      </c>
      <c r="F32" s="38">
        <v>3.8138805516381478</v>
      </c>
      <c r="G32" s="39">
        <v>9.76</v>
      </c>
      <c r="H32" s="39">
        <f t="shared" si="0"/>
        <v>37.22</v>
      </c>
    </row>
    <row r="33" spans="1:8" s="1" customFormat="1" ht="15.75" x14ac:dyDescent="0.25">
      <c r="A33" s="36">
        <v>22</v>
      </c>
      <c r="B33" s="36"/>
      <c r="C33" s="37" t="s">
        <v>82</v>
      </c>
      <c r="D33" s="37" t="s">
        <v>83</v>
      </c>
      <c r="E33" s="36" t="s">
        <v>81</v>
      </c>
      <c r="F33" s="38">
        <v>1.6366361202175355</v>
      </c>
      <c r="G33" s="39">
        <v>7.68</v>
      </c>
      <c r="H33" s="39">
        <f t="shared" si="0"/>
        <v>12.57</v>
      </c>
    </row>
    <row r="34" spans="1:8" s="1" customFormat="1" ht="15.75" x14ac:dyDescent="0.25">
      <c r="A34" s="36">
        <v>23</v>
      </c>
      <c r="B34" s="36"/>
      <c r="C34" s="37" t="s">
        <v>112</v>
      </c>
      <c r="D34" s="37" t="s">
        <v>113</v>
      </c>
      <c r="E34" s="36" t="s">
        <v>81</v>
      </c>
      <c r="F34" s="38">
        <v>0.95347013790953694</v>
      </c>
      <c r="G34" s="39">
        <v>9.2899999999999991</v>
      </c>
      <c r="H34" s="39">
        <f t="shared" si="0"/>
        <v>8.86</v>
      </c>
    </row>
    <row r="35" spans="1:8" s="1" customFormat="1" ht="15.75" x14ac:dyDescent="0.25">
      <c r="A35" s="36">
        <v>24</v>
      </c>
      <c r="B35" s="36"/>
      <c r="C35" s="37" t="s">
        <v>126</v>
      </c>
      <c r="D35" s="37" t="s">
        <v>127</v>
      </c>
      <c r="E35" s="36" t="s">
        <v>81</v>
      </c>
      <c r="F35" s="38">
        <v>0.75537051702347768</v>
      </c>
      <c r="G35" s="39">
        <v>10.210000000000001</v>
      </c>
      <c r="H35" s="39">
        <f t="shared" si="0"/>
        <v>7.71</v>
      </c>
    </row>
    <row r="36" spans="1:8" s="1" customFormat="1" ht="15.75" x14ac:dyDescent="0.25">
      <c r="A36" s="36">
        <v>25</v>
      </c>
      <c r="B36" s="36"/>
      <c r="C36" s="37" t="s">
        <v>88</v>
      </c>
      <c r="D36" s="37" t="s">
        <v>89</v>
      </c>
      <c r="E36" s="36" t="s">
        <v>81</v>
      </c>
      <c r="F36" s="38">
        <v>0.83979428069080775</v>
      </c>
      <c r="G36" s="39">
        <v>8.02</v>
      </c>
      <c r="H36" s="39">
        <f t="shared" si="0"/>
        <v>6.74</v>
      </c>
    </row>
    <row r="37" spans="1:8" s="1" customFormat="1" ht="15.75" x14ac:dyDescent="0.25">
      <c r="A37" s="36">
        <v>26</v>
      </c>
      <c r="B37" s="36"/>
      <c r="C37" s="37" t="s">
        <v>128</v>
      </c>
      <c r="D37" s="37" t="s">
        <v>129</v>
      </c>
      <c r="E37" s="36" t="s">
        <v>81</v>
      </c>
      <c r="F37" s="38">
        <v>0.43717068672733783</v>
      </c>
      <c r="G37" s="39">
        <v>10.35</v>
      </c>
      <c r="H37" s="39">
        <f t="shared" si="0"/>
        <v>4.5199999999999996</v>
      </c>
    </row>
    <row r="38" spans="1:8" s="1" customFormat="1" ht="15.75" x14ac:dyDescent="0.25">
      <c r="A38" s="36">
        <v>27</v>
      </c>
      <c r="B38" s="36"/>
      <c r="C38" s="37" t="s">
        <v>90</v>
      </c>
      <c r="D38" s="37" t="s">
        <v>91</v>
      </c>
      <c r="E38" s="36" t="s">
        <v>81</v>
      </c>
      <c r="F38" s="38">
        <v>0.19723686926612549</v>
      </c>
      <c r="G38" s="39">
        <v>8.24</v>
      </c>
      <c r="H38" s="39">
        <f t="shared" si="0"/>
        <v>1.63</v>
      </c>
    </row>
    <row r="39" spans="1:8" s="30" customFormat="1" ht="15.75" x14ac:dyDescent="0.25">
      <c r="A39" s="174" t="s">
        <v>76</v>
      </c>
      <c r="B39" s="175"/>
      <c r="C39" s="176"/>
      <c r="D39" s="176"/>
      <c r="E39" s="175"/>
      <c r="F39" s="35">
        <f>SUM(F40:F40)</f>
        <v>152</v>
      </c>
      <c r="G39" s="35"/>
      <c r="H39" s="35">
        <f>SUM(H40:H40)</f>
        <v>2004.88</v>
      </c>
    </row>
    <row r="40" spans="1:8" s="1" customFormat="1" ht="15.75" x14ac:dyDescent="0.25">
      <c r="A40" s="36">
        <v>28</v>
      </c>
      <c r="B40" s="36"/>
      <c r="C40" s="37">
        <v>2</v>
      </c>
      <c r="D40" s="37" t="s">
        <v>76</v>
      </c>
      <c r="E40" s="36" t="s">
        <v>81</v>
      </c>
      <c r="F40" s="38">
        <v>152</v>
      </c>
      <c r="G40" s="39">
        <v>13.19</v>
      </c>
      <c r="H40" s="39">
        <f>ROUND(F40*G40,2)</f>
        <v>2004.88</v>
      </c>
    </row>
    <row r="41" spans="1:8" s="30" customFormat="1" ht="15.75" x14ac:dyDescent="0.25">
      <c r="A41" s="174" t="s">
        <v>77</v>
      </c>
      <c r="B41" s="175"/>
      <c r="C41" s="176"/>
      <c r="D41" s="176"/>
      <c r="E41" s="175"/>
      <c r="F41" s="34"/>
      <c r="G41" s="35"/>
      <c r="H41" s="35">
        <f>SUM(H42:H105)</f>
        <v>17219.390000000007</v>
      </c>
    </row>
    <row r="42" spans="1:8" s="1" customFormat="1" ht="47.25" x14ac:dyDescent="0.25">
      <c r="A42" s="36">
        <v>29</v>
      </c>
      <c r="B42" s="36"/>
      <c r="C42" s="40" t="s">
        <v>134</v>
      </c>
      <c r="D42" s="37" t="s">
        <v>135</v>
      </c>
      <c r="E42" s="36" t="s">
        <v>136</v>
      </c>
      <c r="F42" s="38">
        <v>55.539293732298567</v>
      </c>
      <c r="G42" s="39">
        <v>90</v>
      </c>
      <c r="H42" s="39">
        <f t="shared" ref="H42:H73" si="1">ROUND(F42*G42,2)</f>
        <v>4998.54</v>
      </c>
    </row>
    <row r="43" spans="1:8" s="1" customFormat="1" ht="15.75" x14ac:dyDescent="0.25">
      <c r="A43" s="36">
        <v>30</v>
      </c>
      <c r="B43" s="36"/>
      <c r="C43" s="40" t="s">
        <v>137</v>
      </c>
      <c r="D43" s="37" t="s">
        <v>138</v>
      </c>
      <c r="E43" s="36" t="s">
        <v>136</v>
      </c>
      <c r="F43" s="38">
        <v>35.546375809032916</v>
      </c>
      <c r="G43" s="39">
        <v>86.4</v>
      </c>
      <c r="H43" s="39">
        <f t="shared" si="1"/>
        <v>3071.21</v>
      </c>
    </row>
    <row r="44" spans="1:8" s="1" customFormat="1" ht="31.5" x14ac:dyDescent="0.25">
      <c r="A44" s="36">
        <v>31</v>
      </c>
      <c r="B44" s="36"/>
      <c r="C44" s="40" t="s">
        <v>139</v>
      </c>
      <c r="D44" s="37" t="s">
        <v>140</v>
      </c>
      <c r="E44" s="36" t="s">
        <v>136</v>
      </c>
      <c r="F44" s="38">
        <v>16.407612653376809</v>
      </c>
      <c r="G44" s="39">
        <v>120.04</v>
      </c>
      <c r="H44" s="39">
        <f t="shared" si="1"/>
        <v>1969.57</v>
      </c>
    </row>
    <row r="45" spans="1:8" s="1" customFormat="1" ht="31.5" x14ac:dyDescent="0.25">
      <c r="A45" s="36">
        <v>32</v>
      </c>
      <c r="B45" s="36"/>
      <c r="C45" s="40" t="s">
        <v>141</v>
      </c>
      <c r="D45" s="37" t="s">
        <v>142</v>
      </c>
      <c r="E45" s="36" t="s">
        <v>136</v>
      </c>
      <c r="F45" s="38">
        <v>4.9435445231365742</v>
      </c>
      <c r="G45" s="39">
        <v>175.56</v>
      </c>
      <c r="H45" s="39">
        <f t="shared" si="1"/>
        <v>867.89</v>
      </c>
    </row>
    <row r="46" spans="1:8" s="1" customFormat="1" ht="15.75" x14ac:dyDescent="0.25">
      <c r="A46" s="36">
        <v>33</v>
      </c>
      <c r="B46" s="36"/>
      <c r="C46" s="40" t="s">
        <v>143</v>
      </c>
      <c r="D46" s="37" t="s">
        <v>144</v>
      </c>
      <c r="E46" s="36" t="s">
        <v>136</v>
      </c>
      <c r="F46" s="38">
        <v>12.275178360838671</v>
      </c>
      <c r="G46" s="39">
        <v>65.709999999999994</v>
      </c>
      <c r="H46" s="39">
        <f t="shared" si="1"/>
        <v>806.6</v>
      </c>
    </row>
    <row r="47" spans="1:8" s="1" customFormat="1" ht="15.75" x14ac:dyDescent="0.25">
      <c r="A47" s="36">
        <v>34</v>
      </c>
      <c r="B47" s="36"/>
      <c r="C47" s="40" t="s">
        <v>145</v>
      </c>
      <c r="D47" s="37" t="s">
        <v>146</v>
      </c>
      <c r="E47" s="36" t="s">
        <v>136</v>
      </c>
      <c r="F47" s="38">
        <v>8.9334389588913616</v>
      </c>
      <c r="G47" s="39">
        <v>89.99</v>
      </c>
      <c r="H47" s="39">
        <f t="shared" si="1"/>
        <v>803.92</v>
      </c>
    </row>
    <row r="48" spans="1:8" s="1" customFormat="1" ht="31.5" x14ac:dyDescent="0.25">
      <c r="A48" s="36">
        <v>35</v>
      </c>
      <c r="B48" s="36"/>
      <c r="C48" s="40" t="s">
        <v>147</v>
      </c>
      <c r="D48" s="37" t="s">
        <v>148</v>
      </c>
      <c r="E48" s="36" t="s">
        <v>136</v>
      </c>
      <c r="F48" s="38">
        <v>5.9654418570357128</v>
      </c>
      <c r="G48" s="39">
        <v>115.4</v>
      </c>
      <c r="H48" s="39">
        <f t="shared" si="1"/>
        <v>688.41</v>
      </c>
    </row>
    <row r="49" spans="1:8" s="1" customFormat="1" ht="31.5" x14ac:dyDescent="0.25">
      <c r="A49" s="36">
        <v>36</v>
      </c>
      <c r="B49" s="36"/>
      <c r="C49" s="40" t="s">
        <v>149</v>
      </c>
      <c r="D49" s="37" t="s">
        <v>150</v>
      </c>
      <c r="E49" s="36" t="s">
        <v>136</v>
      </c>
      <c r="F49" s="38">
        <v>2.1934536920318384</v>
      </c>
      <c r="G49" s="39">
        <v>290.01</v>
      </c>
      <c r="H49" s="39">
        <f t="shared" si="1"/>
        <v>636.12</v>
      </c>
    </row>
    <row r="50" spans="1:8" s="1" customFormat="1" ht="31.5" x14ac:dyDescent="0.25">
      <c r="A50" s="36">
        <v>37</v>
      </c>
      <c r="B50" s="36"/>
      <c r="C50" s="40" t="s">
        <v>151</v>
      </c>
      <c r="D50" s="37" t="s">
        <v>152</v>
      </c>
      <c r="E50" s="36" t="s">
        <v>136</v>
      </c>
      <c r="F50" s="38">
        <v>4.5788312276642396</v>
      </c>
      <c r="G50" s="39">
        <v>96.89</v>
      </c>
      <c r="H50" s="39">
        <f t="shared" si="1"/>
        <v>443.64</v>
      </c>
    </row>
    <row r="51" spans="1:8" s="1" customFormat="1" ht="47.25" x14ac:dyDescent="0.25">
      <c r="A51" s="36">
        <v>38</v>
      </c>
      <c r="B51" s="36"/>
      <c r="C51" s="40" t="s">
        <v>153</v>
      </c>
      <c r="D51" s="37" t="s">
        <v>154</v>
      </c>
      <c r="E51" s="36" t="s">
        <v>136</v>
      </c>
      <c r="F51" s="38">
        <v>45.081992525244857</v>
      </c>
      <c r="G51" s="39">
        <v>6.82</v>
      </c>
      <c r="H51" s="39">
        <f t="shared" si="1"/>
        <v>307.45999999999998</v>
      </c>
    </row>
    <row r="52" spans="1:8" s="1" customFormat="1" ht="15.75" x14ac:dyDescent="0.25">
      <c r="A52" s="36">
        <v>39</v>
      </c>
      <c r="B52" s="36"/>
      <c r="C52" s="40" t="s">
        <v>155</v>
      </c>
      <c r="D52" s="37" t="s">
        <v>156</v>
      </c>
      <c r="E52" s="36" t="s">
        <v>136</v>
      </c>
      <c r="F52" s="38">
        <v>4.9975260678083915</v>
      </c>
      <c r="G52" s="39">
        <v>59.47</v>
      </c>
      <c r="H52" s="39">
        <f t="shared" si="1"/>
        <v>297.2</v>
      </c>
    </row>
    <row r="53" spans="1:8" s="1" customFormat="1" ht="31.5" x14ac:dyDescent="0.25">
      <c r="A53" s="36">
        <v>40</v>
      </c>
      <c r="B53" s="36"/>
      <c r="C53" s="40" t="s">
        <v>157</v>
      </c>
      <c r="D53" s="37" t="s">
        <v>158</v>
      </c>
      <c r="E53" s="36" t="s">
        <v>136</v>
      </c>
      <c r="F53" s="38">
        <v>3.0783272390266139</v>
      </c>
      <c r="G53" s="39">
        <v>70.010000000000005</v>
      </c>
      <c r="H53" s="39">
        <f t="shared" si="1"/>
        <v>215.51</v>
      </c>
    </row>
    <row r="54" spans="1:8" s="1" customFormat="1" ht="47.25" x14ac:dyDescent="0.25">
      <c r="A54" s="36">
        <v>41</v>
      </c>
      <c r="B54" s="36"/>
      <c r="C54" s="40" t="s">
        <v>159</v>
      </c>
      <c r="D54" s="37" t="s">
        <v>160</v>
      </c>
      <c r="E54" s="36" t="s">
        <v>136</v>
      </c>
      <c r="F54" s="38">
        <v>1.9440124666634975</v>
      </c>
      <c r="G54" s="39">
        <v>110.86</v>
      </c>
      <c r="H54" s="39">
        <f t="shared" si="1"/>
        <v>215.51</v>
      </c>
    </row>
    <row r="55" spans="1:8" s="1" customFormat="1" ht="31.5" x14ac:dyDescent="0.25">
      <c r="A55" s="36">
        <v>42</v>
      </c>
      <c r="B55" s="36"/>
      <c r="C55" s="40" t="s">
        <v>161</v>
      </c>
      <c r="D55" s="37" t="s">
        <v>162</v>
      </c>
      <c r="E55" s="36" t="s">
        <v>136</v>
      </c>
      <c r="F55" s="38">
        <v>0.58645270637646107</v>
      </c>
      <c r="G55" s="39">
        <v>364.07</v>
      </c>
      <c r="H55" s="39">
        <f t="shared" si="1"/>
        <v>213.51</v>
      </c>
    </row>
    <row r="56" spans="1:8" s="1" customFormat="1" ht="31.5" x14ac:dyDescent="0.25">
      <c r="A56" s="36">
        <v>43</v>
      </c>
      <c r="B56" s="36"/>
      <c r="C56" s="40" t="s">
        <v>163</v>
      </c>
      <c r="D56" s="37" t="s">
        <v>164</v>
      </c>
      <c r="E56" s="36" t="s">
        <v>136</v>
      </c>
      <c r="F56" s="38">
        <v>25.929316569734489</v>
      </c>
      <c r="G56" s="39">
        <v>8.1</v>
      </c>
      <c r="H56" s="39">
        <f t="shared" si="1"/>
        <v>210.03</v>
      </c>
    </row>
    <row r="57" spans="1:8" s="1" customFormat="1" ht="31.5" x14ac:dyDescent="0.25">
      <c r="A57" s="36">
        <v>44</v>
      </c>
      <c r="B57" s="36"/>
      <c r="C57" s="40" t="s">
        <v>165</v>
      </c>
      <c r="D57" s="37" t="s">
        <v>166</v>
      </c>
      <c r="E57" s="36" t="s">
        <v>136</v>
      </c>
      <c r="F57" s="38">
        <v>1.9387902997898088</v>
      </c>
      <c r="G57" s="39">
        <v>102.51</v>
      </c>
      <c r="H57" s="39">
        <f t="shared" si="1"/>
        <v>198.75</v>
      </c>
    </row>
    <row r="58" spans="1:8" s="1" customFormat="1" ht="15.75" x14ac:dyDescent="0.25">
      <c r="A58" s="36">
        <v>45</v>
      </c>
      <c r="B58" s="36"/>
      <c r="C58" s="40" t="s">
        <v>167</v>
      </c>
      <c r="D58" s="37" t="s">
        <v>168</v>
      </c>
      <c r="E58" s="36" t="s">
        <v>136</v>
      </c>
      <c r="F58" s="38">
        <v>1.2167007062427651</v>
      </c>
      <c r="G58" s="39">
        <v>142.69999999999999</v>
      </c>
      <c r="H58" s="39">
        <f t="shared" si="1"/>
        <v>173.62</v>
      </c>
    </row>
    <row r="59" spans="1:8" s="1" customFormat="1" ht="15.75" x14ac:dyDescent="0.25">
      <c r="A59" s="36">
        <v>46</v>
      </c>
      <c r="B59" s="36"/>
      <c r="C59" s="40" t="s">
        <v>169</v>
      </c>
      <c r="D59" s="37" t="s">
        <v>170</v>
      </c>
      <c r="E59" s="36" t="s">
        <v>136</v>
      </c>
      <c r="F59" s="38">
        <v>1.3493839029906607</v>
      </c>
      <c r="G59" s="39">
        <v>120.24</v>
      </c>
      <c r="H59" s="39">
        <f t="shared" si="1"/>
        <v>162.25</v>
      </c>
    </row>
    <row r="60" spans="1:8" s="1" customFormat="1" ht="15.75" x14ac:dyDescent="0.25">
      <c r="A60" s="36">
        <v>47</v>
      </c>
      <c r="B60" s="36"/>
      <c r="C60" s="40" t="s">
        <v>171</v>
      </c>
      <c r="D60" s="37" t="s">
        <v>172</v>
      </c>
      <c r="E60" s="36" t="s">
        <v>136</v>
      </c>
      <c r="F60" s="38">
        <v>1.6188710181267973</v>
      </c>
      <c r="G60" s="39">
        <v>100.1</v>
      </c>
      <c r="H60" s="39">
        <f t="shared" si="1"/>
        <v>162.05000000000001</v>
      </c>
    </row>
    <row r="61" spans="1:8" s="1" customFormat="1" ht="31.5" x14ac:dyDescent="0.25">
      <c r="A61" s="36">
        <v>48</v>
      </c>
      <c r="B61" s="36"/>
      <c r="C61" s="40" t="s">
        <v>173</v>
      </c>
      <c r="D61" s="37" t="s">
        <v>174</v>
      </c>
      <c r="E61" s="36" t="s">
        <v>136</v>
      </c>
      <c r="F61" s="38">
        <v>8.7301947981104835</v>
      </c>
      <c r="G61" s="39">
        <v>16.309999999999999</v>
      </c>
      <c r="H61" s="39">
        <f t="shared" si="1"/>
        <v>142.38999999999999</v>
      </c>
    </row>
    <row r="62" spans="1:8" s="1" customFormat="1" ht="15.75" x14ac:dyDescent="0.25">
      <c r="A62" s="36">
        <v>49</v>
      </c>
      <c r="B62" s="36"/>
      <c r="C62" s="40" t="s">
        <v>175</v>
      </c>
      <c r="D62" s="37" t="s">
        <v>176</v>
      </c>
      <c r="E62" s="36" t="s">
        <v>136</v>
      </c>
      <c r="F62" s="38">
        <v>0.93746375189009223</v>
      </c>
      <c r="G62" s="39">
        <v>110</v>
      </c>
      <c r="H62" s="39">
        <f t="shared" si="1"/>
        <v>103.12</v>
      </c>
    </row>
    <row r="63" spans="1:8" s="1" customFormat="1" ht="31.5" x14ac:dyDescent="0.25">
      <c r="A63" s="36">
        <v>50</v>
      </c>
      <c r="B63" s="36"/>
      <c r="C63" s="40" t="s">
        <v>177</v>
      </c>
      <c r="D63" s="37" t="s">
        <v>178</v>
      </c>
      <c r="E63" s="36" t="s">
        <v>136</v>
      </c>
      <c r="F63" s="38">
        <v>4.5094583122876495</v>
      </c>
      <c r="G63" s="39">
        <v>21.64</v>
      </c>
      <c r="H63" s="39">
        <f t="shared" si="1"/>
        <v>97.58</v>
      </c>
    </row>
    <row r="64" spans="1:8" s="1" customFormat="1" ht="31.5" x14ac:dyDescent="0.25">
      <c r="A64" s="36">
        <v>51</v>
      </c>
      <c r="B64" s="36"/>
      <c r="C64" s="40" t="s">
        <v>179</v>
      </c>
      <c r="D64" s="37" t="s">
        <v>180</v>
      </c>
      <c r="E64" s="36" t="s">
        <v>136</v>
      </c>
      <c r="F64" s="38">
        <v>2.699753314264937</v>
      </c>
      <c r="G64" s="39">
        <v>31.26</v>
      </c>
      <c r="H64" s="39">
        <f t="shared" si="1"/>
        <v>84.39</v>
      </c>
    </row>
    <row r="65" spans="1:8" s="1" customFormat="1" ht="15.75" x14ac:dyDescent="0.25">
      <c r="A65" s="36">
        <v>52</v>
      </c>
      <c r="B65" s="36"/>
      <c r="C65" s="40" t="s">
        <v>181</v>
      </c>
      <c r="D65" s="37" t="s">
        <v>182</v>
      </c>
      <c r="E65" s="36" t="s">
        <v>136</v>
      </c>
      <c r="F65" s="38">
        <v>2.7020146966473315</v>
      </c>
      <c r="G65" s="39">
        <v>30</v>
      </c>
      <c r="H65" s="39">
        <f t="shared" si="1"/>
        <v>81.06</v>
      </c>
    </row>
    <row r="66" spans="1:8" s="1" customFormat="1" ht="15.75" x14ac:dyDescent="0.25">
      <c r="A66" s="36">
        <v>53</v>
      </c>
      <c r="B66" s="36"/>
      <c r="C66" s="40" t="s">
        <v>183</v>
      </c>
      <c r="D66" s="37" t="s">
        <v>184</v>
      </c>
      <c r="E66" s="36" t="s">
        <v>136</v>
      </c>
      <c r="F66" s="38">
        <v>2.4922638288529604</v>
      </c>
      <c r="G66" s="39">
        <v>14.15</v>
      </c>
      <c r="H66" s="39">
        <f t="shared" si="1"/>
        <v>35.270000000000003</v>
      </c>
    </row>
    <row r="67" spans="1:8" s="1" customFormat="1" ht="15.75" x14ac:dyDescent="0.25">
      <c r="A67" s="36">
        <v>54</v>
      </c>
      <c r="B67" s="36"/>
      <c r="C67" s="40" t="s">
        <v>185</v>
      </c>
      <c r="D67" s="37" t="s">
        <v>186</v>
      </c>
      <c r="E67" s="36" t="s">
        <v>136</v>
      </c>
      <c r="F67" s="38">
        <v>0.12694076945028035</v>
      </c>
      <c r="G67" s="39">
        <v>195.2</v>
      </c>
      <c r="H67" s="39">
        <f t="shared" si="1"/>
        <v>24.78</v>
      </c>
    </row>
    <row r="68" spans="1:8" s="1" customFormat="1" ht="31.5" x14ac:dyDescent="0.25">
      <c r="A68" s="36">
        <v>55</v>
      </c>
      <c r="B68" s="36"/>
      <c r="C68" s="40" t="s">
        <v>187</v>
      </c>
      <c r="D68" s="37" t="s">
        <v>188</v>
      </c>
      <c r="E68" s="36" t="s">
        <v>136</v>
      </c>
      <c r="F68" s="38">
        <v>0.10148548062380812</v>
      </c>
      <c r="G68" s="39">
        <v>226.54</v>
      </c>
      <c r="H68" s="39">
        <f t="shared" si="1"/>
        <v>22.99</v>
      </c>
    </row>
    <row r="69" spans="1:8" s="1" customFormat="1" ht="31.5" x14ac:dyDescent="0.25">
      <c r="A69" s="36">
        <v>56</v>
      </c>
      <c r="B69" s="36"/>
      <c r="C69" s="40" t="s">
        <v>189</v>
      </c>
      <c r="D69" s="37" t="s">
        <v>190</v>
      </c>
      <c r="E69" s="36" t="s">
        <v>136</v>
      </c>
      <c r="F69" s="38">
        <v>1.6177161143841279</v>
      </c>
      <c r="G69" s="39">
        <v>12.31</v>
      </c>
      <c r="H69" s="39">
        <f t="shared" si="1"/>
        <v>19.91</v>
      </c>
    </row>
    <row r="70" spans="1:8" s="1" customFormat="1" ht="31.5" x14ac:dyDescent="0.25">
      <c r="A70" s="36">
        <v>57</v>
      </c>
      <c r="B70" s="36"/>
      <c r="C70" s="40" t="s">
        <v>191</v>
      </c>
      <c r="D70" s="37" t="s">
        <v>192</v>
      </c>
      <c r="E70" s="36" t="s">
        <v>136</v>
      </c>
      <c r="F70" s="38">
        <v>0.55631168544118659</v>
      </c>
      <c r="G70" s="39">
        <v>29.6</v>
      </c>
      <c r="H70" s="39">
        <f t="shared" si="1"/>
        <v>16.47</v>
      </c>
    </row>
    <row r="71" spans="1:8" s="1" customFormat="1" ht="31.5" x14ac:dyDescent="0.25">
      <c r="A71" s="36">
        <v>58</v>
      </c>
      <c r="B71" s="36"/>
      <c r="C71" s="40" t="s">
        <v>193</v>
      </c>
      <c r="D71" s="37" t="s">
        <v>194</v>
      </c>
      <c r="E71" s="36" t="s">
        <v>136</v>
      </c>
      <c r="F71" s="38">
        <v>0.11049710131528953</v>
      </c>
      <c r="G71" s="39">
        <v>123</v>
      </c>
      <c r="H71" s="39">
        <f t="shared" si="1"/>
        <v>13.59</v>
      </c>
    </row>
    <row r="72" spans="1:8" s="1" customFormat="1" ht="15.75" x14ac:dyDescent="0.25">
      <c r="A72" s="36">
        <v>59</v>
      </c>
      <c r="B72" s="36"/>
      <c r="C72" s="40" t="s">
        <v>195</v>
      </c>
      <c r="D72" s="37" t="s">
        <v>196</v>
      </c>
      <c r="E72" s="36" t="s">
        <v>136</v>
      </c>
      <c r="F72" s="38">
        <v>9.4809096586699435E-2</v>
      </c>
      <c r="G72" s="39">
        <v>132.79</v>
      </c>
      <c r="H72" s="39">
        <f t="shared" si="1"/>
        <v>12.59</v>
      </c>
    </row>
    <row r="73" spans="1:8" s="1" customFormat="1" ht="31.5" x14ac:dyDescent="0.25">
      <c r="A73" s="36">
        <v>60</v>
      </c>
      <c r="B73" s="36"/>
      <c r="C73" s="40" t="s">
        <v>197</v>
      </c>
      <c r="D73" s="37" t="s">
        <v>198</v>
      </c>
      <c r="E73" s="36" t="s">
        <v>136</v>
      </c>
      <c r="F73" s="38">
        <v>3.8210118255186178</v>
      </c>
      <c r="G73" s="39">
        <v>3.28</v>
      </c>
      <c r="H73" s="39">
        <f t="shared" si="1"/>
        <v>12.53</v>
      </c>
    </row>
    <row r="74" spans="1:8" s="1" customFormat="1" ht="15.75" x14ac:dyDescent="0.25">
      <c r="A74" s="36">
        <v>61</v>
      </c>
      <c r="B74" s="36"/>
      <c r="C74" s="40" t="s">
        <v>199</v>
      </c>
      <c r="D74" s="37" t="s">
        <v>200</v>
      </c>
      <c r="E74" s="36" t="s">
        <v>136</v>
      </c>
      <c r="F74" s="38">
        <v>4.4560769501696154</v>
      </c>
      <c r="G74" s="39">
        <v>2.7</v>
      </c>
      <c r="H74" s="39">
        <f t="shared" ref="H74:H105" si="2">ROUND(F74*G74,2)</f>
        <v>12.03</v>
      </c>
    </row>
    <row r="75" spans="1:8" s="1" customFormat="1" ht="15.75" x14ac:dyDescent="0.25">
      <c r="A75" s="36">
        <v>62</v>
      </c>
      <c r="B75" s="36"/>
      <c r="C75" s="40" t="s">
        <v>201</v>
      </c>
      <c r="D75" s="37" t="s">
        <v>202</v>
      </c>
      <c r="E75" s="36" t="s">
        <v>136</v>
      </c>
      <c r="F75" s="38">
        <v>0.12430213044513207</v>
      </c>
      <c r="G75" s="39">
        <v>79.069999999999993</v>
      </c>
      <c r="H75" s="39">
        <f t="shared" si="2"/>
        <v>9.83</v>
      </c>
    </row>
    <row r="76" spans="1:8" s="1" customFormat="1" ht="31.5" x14ac:dyDescent="0.25">
      <c r="A76" s="36">
        <v>63</v>
      </c>
      <c r="B76" s="36"/>
      <c r="C76" s="40" t="s">
        <v>203</v>
      </c>
      <c r="D76" s="37" t="s">
        <v>204</v>
      </c>
      <c r="E76" s="36" t="s">
        <v>136</v>
      </c>
      <c r="F76" s="38">
        <v>3.1086389984012754</v>
      </c>
      <c r="G76" s="39">
        <v>3.12</v>
      </c>
      <c r="H76" s="39">
        <f t="shared" si="2"/>
        <v>9.6999999999999993</v>
      </c>
    </row>
    <row r="77" spans="1:8" s="1" customFormat="1" ht="47.25" x14ac:dyDescent="0.25">
      <c r="A77" s="36">
        <v>64</v>
      </c>
      <c r="B77" s="36"/>
      <c r="C77" s="40" t="s">
        <v>205</v>
      </c>
      <c r="D77" s="37" t="s">
        <v>206</v>
      </c>
      <c r="E77" s="36" t="s">
        <v>136</v>
      </c>
      <c r="F77" s="38">
        <v>0.1764495428055893</v>
      </c>
      <c r="G77" s="39">
        <v>48.81</v>
      </c>
      <c r="H77" s="39">
        <f t="shared" si="2"/>
        <v>8.61</v>
      </c>
    </row>
    <row r="78" spans="1:8" s="1" customFormat="1" ht="15.75" x14ac:dyDescent="0.25">
      <c r="A78" s="36">
        <v>65</v>
      </c>
      <c r="B78" s="36"/>
      <c r="C78" s="40" t="s">
        <v>207</v>
      </c>
      <c r="D78" s="37" t="s">
        <v>208</v>
      </c>
      <c r="E78" s="36" t="s">
        <v>136</v>
      </c>
      <c r="F78" s="38">
        <v>6.9642038965104183</v>
      </c>
      <c r="G78" s="39">
        <v>1.2</v>
      </c>
      <c r="H78" s="39">
        <f t="shared" si="2"/>
        <v>8.36</v>
      </c>
    </row>
    <row r="79" spans="1:8" s="1" customFormat="1" ht="31.5" x14ac:dyDescent="0.25">
      <c r="A79" s="36">
        <v>66</v>
      </c>
      <c r="B79" s="36"/>
      <c r="C79" s="40" t="s">
        <v>209</v>
      </c>
      <c r="D79" s="37" t="s">
        <v>210</v>
      </c>
      <c r="E79" s="36" t="s">
        <v>136</v>
      </c>
      <c r="F79" s="38">
        <v>54.141801721207536</v>
      </c>
      <c r="G79" s="39">
        <v>0.14000000000000001</v>
      </c>
      <c r="H79" s="39">
        <f t="shared" si="2"/>
        <v>7.58</v>
      </c>
    </row>
    <row r="80" spans="1:8" s="1" customFormat="1" ht="31.5" x14ac:dyDescent="0.25">
      <c r="A80" s="36">
        <v>67</v>
      </c>
      <c r="B80" s="36"/>
      <c r="C80" s="40" t="s">
        <v>211</v>
      </c>
      <c r="D80" s="37" t="s">
        <v>212</v>
      </c>
      <c r="E80" s="36" t="s">
        <v>136</v>
      </c>
      <c r="F80" s="38">
        <v>4.3169982232445339</v>
      </c>
      <c r="G80" s="39">
        <v>1.7</v>
      </c>
      <c r="H80" s="39">
        <f t="shared" si="2"/>
        <v>7.34</v>
      </c>
    </row>
    <row r="81" spans="1:8" s="1" customFormat="1" ht="47.25" x14ac:dyDescent="0.25">
      <c r="A81" s="36">
        <v>68</v>
      </c>
      <c r="B81" s="36"/>
      <c r="C81" s="40" t="s">
        <v>213</v>
      </c>
      <c r="D81" s="37" t="s">
        <v>214</v>
      </c>
      <c r="E81" s="36" t="s">
        <v>136</v>
      </c>
      <c r="F81" s="38">
        <v>0.94273410285188763</v>
      </c>
      <c r="G81" s="39">
        <v>7.77</v>
      </c>
      <c r="H81" s="39">
        <f t="shared" si="2"/>
        <v>7.33</v>
      </c>
    </row>
    <row r="82" spans="1:8" s="1" customFormat="1" ht="15.75" x14ac:dyDescent="0.25">
      <c r="A82" s="36">
        <v>69</v>
      </c>
      <c r="B82" s="36"/>
      <c r="C82" s="40" t="s">
        <v>215</v>
      </c>
      <c r="D82" s="37" t="s">
        <v>216</v>
      </c>
      <c r="E82" s="36" t="s">
        <v>136</v>
      </c>
      <c r="F82" s="38">
        <v>0.28304504762421318</v>
      </c>
      <c r="G82" s="39">
        <v>22.29</v>
      </c>
      <c r="H82" s="39">
        <f t="shared" si="2"/>
        <v>6.31</v>
      </c>
    </row>
    <row r="83" spans="1:8" s="1" customFormat="1" ht="15.75" x14ac:dyDescent="0.25">
      <c r="A83" s="36">
        <v>70</v>
      </c>
      <c r="B83" s="36"/>
      <c r="C83" s="40" t="s">
        <v>217</v>
      </c>
      <c r="D83" s="37" t="s">
        <v>218</v>
      </c>
      <c r="E83" s="36" t="s">
        <v>136</v>
      </c>
      <c r="F83" s="38">
        <v>9.8069556354136189</v>
      </c>
      <c r="G83" s="39">
        <v>0.5</v>
      </c>
      <c r="H83" s="39">
        <f t="shared" si="2"/>
        <v>4.9000000000000004</v>
      </c>
    </row>
    <row r="84" spans="1:8" s="1" customFormat="1" ht="31.5" x14ac:dyDescent="0.25">
      <c r="A84" s="36">
        <v>71</v>
      </c>
      <c r="B84" s="36"/>
      <c r="C84" s="40" t="s">
        <v>219</v>
      </c>
      <c r="D84" s="37" t="s">
        <v>220</v>
      </c>
      <c r="E84" s="36" t="s">
        <v>136</v>
      </c>
      <c r="F84" s="38">
        <v>4.7859026777388944</v>
      </c>
      <c r="G84" s="39">
        <v>0.9</v>
      </c>
      <c r="H84" s="39">
        <f t="shared" si="2"/>
        <v>4.3099999999999996</v>
      </c>
    </row>
    <row r="85" spans="1:8" s="1" customFormat="1" ht="15.75" x14ac:dyDescent="0.25">
      <c r="A85" s="36">
        <v>72</v>
      </c>
      <c r="B85" s="36"/>
      <c r="C85" s="40" t="s">
        <v>221</v>
      </c>
      <c r="D85" s="37" t="s">
        <v>222</v>
      </c>
      <c r="E85" s="36" t="s">
        <v>136</v>
      </c>
      <c r="F85" s="38">
        <v>0.10605206835408779</v>
      </c>
      <c r="G85" s="39">
        <v>33.590000000000003</v>
      </c>
      <c r="H85" s="39">
        <f t="shared" si="2"/>
        <v>3.56</v>
      </c>
    </row>
    <row r="86" spans="1:8" s="1" customFormat="1" ht="31.5" x14ac:dyDescent="0.25">
      <c r="A86" s="36">
        <v>73</v>
      </c>
      <c r="B86" s="36"/>
      <c r="C86" s="40" t="s">
        <v>223</v>
      </c>
      <c r="D86" s="37" t="s">
        <v>224</v>
      </c>
      <c r="E86" s="36" t="s">
        <v>136</v>
      </c>
      <c r="F86" s="38">
        <v>0.21708385325899976</v>
      </c>
      <c r="G86" s="39">
        <v>12.39</v>
      </c>
      <c r="H86" s="39">
        <f t="shared" si="2"/>
        <v>2.69</v>
      </c>
    </row>
    <row r="87" spans="1:8" s="1" customFormat="1" ht="31.5" x14ac:dyDescent="0.25">
      <c r="A87" s="36">
        <v>74</v>
      </c>
      <c r="B87" s="36"/>
      <c r="C87" s="40" t="s">
        <v>225</v>
      </c>
      <c r="D87" s="37" t="s">
        <v>226</v>
      </c>
      <c r="E87" s="36" t="s">
        <v>136</v>
      </c>
      <c r="F87" s="38">
        <v>0.66526039026739214</v>
      </c>
      <c r="G87" s="39">
        <v>3.29</v>
      </c>
      <c r="H87" s="39">
        <f t="shared" si="2"/>
        <v>2.19</v>
      </c>
    </row>
    <row r="88" spans="1:8" s="1" customFormat="1" ht="31.5" x14ac:dyDescent="0.25">
      <c r="A88" s="36">
        <v>75</v>
      </c>
      <c r="B88" s="36"/>
      <c r="C88" s="40" t="s">
        <v>227</v>
      </c>
      <c r="D88" s="37" t="s">
        <v>228</v>
      </c>
      <c r="E88" s="36" t="s">
        <v>136</v>
      </c>
      <c r="F88" s="38">
        <v>0.32436656204445796</v>
      </c>
      <c r="G88" s="39">
        <v>6.66</v>
      </c>
      <c r="H88" s="39">
        <f t="shared" si="2"/>
        <v>2.16</v>
      </c>
    </row>
    <row r="89" spans="1:8" s="1" customFormat="1" ht="31.5" x14ac:dyDescent="0.25">
      <c r="A89" s="36">
        <v>76</v>
      </c>
      <c r="B89" s="36"/>
      <c r="C89" s="40" t="s">
        <v>229</v>
      </c>
      <c r="D89" s="37" t="s">
        <v>230</v>
      </c>
      <c r="E89" s="36" t="s">
        <v>136</v>
      </c>
      <c r="F89" s="38">
        <v>3.6149024274161077</v>
      </c>
      <c r="G89" s="39">
        <v>0.55000000000000004</v>
      </c>
      <c r="H89" s="39">
        <f t="shared" si="2"/>
        <v>1.99</v>
      </c>
    </row>
    <row r="90" spans="1:8" s="1" customFormat="1" ht="15.75" x14ac:dyDescent="0.25">
      <c r="A90" s="36">
        <v>77</v>
      </c>
      <c r="B90" s="36"/>
      <c r="C90" s="40" t="s">
        <v>231</v>
      </c>
      <c r="D90" s="37" t="s">
        <v>232</v>
      </c>
      <c r="E90" s="36" t="s">
        <v>136</v>
      </c>
      <c r="F90" s="38">
        <v>2.9853016059441521E-2</v>
      </c>
      <c r="G90" s="39">
        <v>62.3</v>
      </c>
      <c r="H90" s="39">
        <f t="shared" si="2"/>
        <v>1.86</v>
      </c>
    </row>
    <row r="91" spans="1:8" s="1" customFormat="1" ht="31.5" x14ac:dyDescent="0.25">
      <c r="A91" s="36">
        <v>78</v>
      </c>
      <c r="B91" s="36"/>
      <c r="C91" s="40" t="s">
        <v>233</v>
      </c>
      <c r="D91" s="37" t="s">
        <v>234</v>
      </c>
      <c r="E91" s="36" t="s">
        <v>136</v>
      </c>
      <c r="F91" s="38">
        <v>6.1549908290107938E-2</v>
      </c>
      <c r="G91" s="39">
        <v>27.66</v>
      </c>
      <c r="H91" s="39">
        <f t="shared" si="2"/>
        <v>1.7</v>
      </c>
    </row>
    <row r="92" spans="1:8" s="1" customFormat="1" ht="15.75" x14ac:dyDescent="0.25">
      <c r="A92" s="36">
        <v>79</v>
      </c>
      <c r="B92" s="36"/>
      <c r="C92" s="40" t="s">
        <v>235</v>
      </c>
      <c r="D92" s="37" t="s">
        <v>236</v>
      </c>
      <c r="E92" s="36" t="s">
        <v>136</v>
      </c>
      <c r="F92" s="38">
        <v>0.85095803766318601</v>
      </c>
      <c r="G92" s="39">
        <v>1.9</v>
      </c>
      <c r="H92" s="39">
        <f t="shared" si="2"/>
        <v>1.62</v>
      </c>
    </row>
    <row r="93" spans="1:8" s="1" customFormat="1" ht="31.5" x14ac:dyDescent="0.25">
      <c r="A93" s="36">
        <v>80</v>
      </c>
      <c r="B93" s="36"/>
      <c r="C93" s="40" t="s">
        <v>237</v>
      </c>
      <c r="D93" s="37" t="s">
        <v>238</v>
      </c>
      <c r="E93" s="36" t="s">
        <v>136</v>
      </c>
      <c r="F93" s="38">
        <v>9.3447265089477455E-2</v>
      </c>
      <c r="G93" s="39">
        <v>17.3</v>
      </c>
      <c r="H93" s="39">
        <f t="shared" si="2"/>
        <v>1.62</v>
      </c>
    </row>
    <row r="94" spans="1:8" s="1" customFormat="1" ht="47.25" x14ac:dyDescent="0.25">
      <c r="A94" s="36">
        <v>81</v>
      </c>
      <c r="B94" s="36"/>
      <c r="C94" s="40" t="s">
        <v>239</v>
      </c>
      <c r="D94" s="37" t="s">
        <v>240</v>
      </c>
      <c r="E94" s="36" t="s">
        <v>136</v>
      </c>
      <c r="F94" s="38">
        <v>0.40985271727632827</v>
      </c>
      <c r="G94" s="39">
        <v>3.7</v>
      </c>
      <c r="H94" s="39">
        <f t="shared" si="2"/>
        <v>1.52</v>
      </c>
    </row>
    <row r="95" spans="1:8" s="1" customFormat="1" ht="15.75" x14ac:dyDescent="0.25">
      <c r="A95" s="36">
        <v>82</v>
      </c>
      <c r="B95" s="36"/>
      <c r="C95" s="40" t="s">
        <v>241</v>
      </c>
      <c r="D95" s="37" t="s">
        <v>242</v>
      </c>
      <c r="E95" s="36" t="s">
        <v>136</v>
      </c>
      <c r="F95" s="38">
        <v>0.40798802040791954</v>
      </c>
      <c r="G95" s="39">
        <v>2.7</v>
      </c>
      <c r="H95" s="39">
        <f t="shared" si="2"/>
        <v>1.1000000000000001</v>
      </c>
    </row>
    <row r="96" spans="1:8" s="1" customFormat="1" ht="15.75" x14ac:dyDescent="0.25">
      <c r="A96" s="36">
        <v>83</v>
      </c>
      <c r="B96" s="36"/>
      <c r="C96" s="40" t="s">
        <v>243</v>
      </c>
      <c r="D96" s="37" t="s">
        <v>244</v>
      </c>
      <c r="E96" s="36" t="s">
        <v>136</v>
      </c>
      <c r="F96" s="38">
        <v>8.791843194865364E-3</v>
      </c>
      <c r="G96" s="39">
        <v>94.38</v>
      </c>
      <c r="H96" s="39">
        <f t="shared" si="2"/>
        <v>0.83</v>
      </c>
    </row>
    <row r="97" spans="1:8" s="1" customFormat="1" ht="31.5" x14ac:dyDescent="0.25">
      <c r="A97" s="36">
        <v>84</v>
      </c>
      <c r="B97" s="36"/>
      <c r="C97" s="40" t="s">
        <v>245</v>
      </c>
      <c r="D97" s="37" t="s">
        <v>246</v>
      </c>
      <c r="E97" s="36" t="s">
        <v>136</v>
      </c>
      <c r="F97" s="38">
        <v>0.22007380734303306</v>
      </c>
      <c r="G97" s="39">
        <v>2.99</v>
      </c>
      <c r="H97" s="39">
        <f t="shared" si="2"/>
        <v>0.66</v>
      </c>
    </row>
    <row r="98" spans="1:8" s="1" customFormat="1" ht="15.75" x14ac:dyDescent="0.25">
      <c r="A98" s="36">
        <v>85</v>
      </c>
      <c r="B98" s="36"/>
      <c r="C98" s="40" t="s">
        <v>247</v>
      </c>
      <c r="D98" s="37" t="s">
        <v>248</v>
      </c>
      <c r="E98" s="36" t="s">
        <v>136</v>
      </c>
      <c r="F98" s="38">
        <v>3.0866221220701632E-3</v>
      </c>
      <c r="G98" s="39">
        <v>83.43</v>
      </c>
      <c r="H98" s="39">
        <f t="shared" si="2"/>
        <v>0.26</v>
      </c>
    </row>
    <row r="99" spans="1:8" s="1" customFormat="1" ht="31.5" x14ac:dyDescent="0.25">
      <c r="A99" s="36">
        <v>86</v>
      </c>
      <c r="B99" s="36"/>
      <c r="C99" s="40" t="s">
        <v>249</v>
      </c>
      <c r="D99" s="37" t="s">
        <v>250</v>
      </c>
      <c r="E99" s="36" t="s">
        <v>136</v>
      </c>
      <c r="F99" s="38">
        <v>8.9882512976327978E-3</v>
      </c>
      <c r="G99" s="39">
        <v>28.65</v>
      </c>
      <c r="H99" s="39">
        <f t="shared" si="2"/>
        <v>0.26</v>
      </c>
    </row>
    <row r="100" spans="1:8" s="1" customFormat="1" ht="15.75" x14ac:dyDescent="0.25">
      <c r="A100" s="36">
        <v>87</v>
      </c>
      <c r="B100" s="36"/>
      <c r="C100" s="40" t="s">
        <v>251</v>
      </c>
      <c r="D100" s="37" t="s">
        <v>252</v>
      </c>
      <c r="E100" s="36" t="s">
        <v>136</v>
      </c>
      <c r="F100" s="38">
        <v>0.20624279097926121</v>
      </c>
      <c r="G100" s="39">
        <v>1.1100000000000001</v>
      </c>
      <c r="H100" s="39">
        <f t="shared" si="2"/>
        <v>0.23</v>
      </c>
    </row>
    <row r="101" spans="1:8" s="1" customFormat="1" ht="15.75" x14ac:dyDescent="0.25">
      <c r="A101" s="36">
        <v>88</v>
      </c>
      <c r="B101" s="36"/>
      <c r="C101" s="40" t="s">
        <v>253</v>
      </c>
      <c r="D101" s="37" t="s">
        <v>254</v>
      </c>
      <c r="E101" s="36" t="s">
        <v>136</v>
      </c>
      <c r="F101" s="38">
        <v>8.317856863831458E-3</v>
      </c>
      <c r="G101" s="39">
        <v>17.2</v>
      </c>
      <c r="H101" s="39">
        <f t="shared" si="2"/>
        <v>0.14000000000000001</v>
      </c>
    </row>
    <row r="102" spans="1:8" s="1" customFormat="1" ht="31.5" x14ac:dyDescent="0.25">
      <c r="A102" s="36">
        <v>89</v>
      </c>
      <c r="B102" s="36"/>
      <c r="C102" s="40" t="s">
        <v>255</v>
      </c>
      <c r="D102" s="37" t="s">
        <v>256</v>
      </c>
      <c r="E102" s="36" t="s">
        <v>136</v>
      </c>
      <c r="F102" s="38">
        <v>4.116061253924665E-3</v>
      </c>
      <c r="G102" s="39">
        <v>24.33</v>
      </c>
      <c r="H102" s="39">
        <f t="shared" si="2"/>
        <v>0.1</v>
      </c>
    </row>
    <row r="103" spans="1:8" s="1" customFormat="1" ht="31.5" x14ac:dyDescent="0.25">
      <c r="A103" s="36">
        <v>90</v>
      </c>
      <c r="B103" s="36"/>
      <c r="C103" s="40" t="s">
        <v>257</v>
      </c>
      <c r="D103" s="37" t="s">
        <v>258</v>
      </c>
      <c r="E103" s="36" t="s">
        <v>136</v>
      </c>
      <c r="F103" s="38">
        <v>8.6905669520369073E-4</v>
      </c>
      <c r="G103" s="39">
        <v>82.31</v>
      </c>
      <c r="H103" s="39">
        <f t="shared" si="2"/>
        <v>7.0000000000000007E-2</v>
      </c>
    </row>
    <row r="104" spans="1:8" s="1" customFormat="1" ht="31.5" x14ac:dyDescent="0.25">
      <c r="A104" s="36">
        <v>91</v>
      </c>
      <c r="B104" s="36"/>
      <c r="C104" s="40" t="s">
        <v>179</v>
      </c>
      <c r="D104" s="37" t="s">
        <v>259</v>
      </c>
      <c r="E104" s="36" t="s">
        <v>136</v>
      </c>
      <c r="F104" s="38">
        <v>1.3729886324452979E-3</v>
      </c>
      <c r="G104" s="39">
        <v>31.26</v>
      </c>
      <c r="H104" s="39">
        <f t="shared" si="2"/>
        <v>0.04</v>
      </c>
    </row>
    <row r="105" spans="1:8" s="1" customFormat="1" ht="47.25" x14ac:dyDescent="0.25">
      <c r="A105" s="36">
        <v>92</v>
      </c>
      <c r="B105" s="36"/>
      <c r="C105" s="40" t="s">
        <v>260</v>
      </c>
      <c r="D105" s="37" t="s">
        <v>261</v>
      </c>
      <c r="E105" s="36" t="s">
        <v>136</v>
      </c>
      <c r="F105" s="38">
        <v>1.8700447144225831E-2</v>
      </c>
      <c r="G105" s="39">
        <v>1.53</v>
      </c>
      <c r="H105" s="39">
        <f t="shared" si="2"/>
        <v>0.03</v>
      </c>
    </row>
    <row r="106" spans="1:8" s="30" customFormat="1" ht="15.75" x14ac:dyDescent="0.25">
      <c r="A106" s="174" t="s">
        <v>78</v>
      </c>
      <c r="B106" s="175"/>
      <c r="C106" s="176"/>
      <c r="D106" s="176"/>
      <c r="E106" s="175"/>
      <c r="F106" s="34"/>
      <c r="G106" s="35"/>
      <c r="H106" s="35">
        <f>SUM(H107:H519)</f>
        <v>606808.57999999984</v>
      </c>
    </row>
    <row r="107" spans="1:8" s="1" customFormat="1" ht="47.25" x14ac:dyDescent="0.25">
      <c r="A107" s="36">
        <v>93</v>
      </c>
      <c r="B107" s="36"/>
      <c r="C107" s="40" t="s">
        <v>262</v>
      </c>
      <c r="D107" s="37" t="s">
        <v>263</v>
      </c>
      <c r="E107" s="36" t="s">
        <v>264</v>
      </c>
      <c r="F107" s="38">
        <v>42.402912240532324</v>
      </c>
      <c r="G107" s="39">
        <v>1177.32</v>
      </c>
      <c r="H107" s="39">
        <f t="shared" ref="H107:H170" si="3">ROUND(F107*G107,2)</f>
        <v>49921.8</v>
      </c>
    </row>
    <row r="108" spans="1:8" s="1" customFormat="1" ht="31.5" x14ac:dyDescent="0.25">
      <c r="A108" s="36">
        <v>94</v>
      </c>
      <c r="B108" s="36"/>
      <c r="C108" s="40" t="s">
        <v>265</v>
      </c>
      <c r="D108" s="37" t="s">
        <v>266</v>
      </c>
      <c r="E108" s="36" t="s">
        <v>267</v>
      </c>
      <c r="F108" s="38">
        <v>4.1442314837098788</v>
      </c>
      <c r="G108" s="39">
        <v>11225.81</v>
      </c>
      <c r="H108" s="39">
        <f t="shared" si="3"/>
        <v>46522.36</v>
      </c>
    </row>
    <row r="109" spans="1:8" s="1" customFormat="1" ht="31.5" x14ac:dyDescent="0.25">
      <c r="A109" s="36">
        <v>95</v>
      </c>
      <c r="B109" s="36"/>
      <c r="C109" s="40" t="s">
        <v>268</v>
      </c>
      <c r="D109" s="37" t="s">
        <v>269</v>
      </c>
      <c r="E109" s="36" t="s">
        <v>270</v>
      </c>
      <c r="F109" s="38">
        <v>22</v>
      </c>
      <c r="G109" s="39">
        <v>1740.2</v>
      </c>
      <c r="H109" s="39">
        <f t="shared" si="3"/>
        <v>38284.400000000001</v>
      </c>
    </row>
    <row r="110" spans="1:8" s="1" customFormat="1" ht="47.25" x14ac:dyDescent="0.25">
      <c r="A110" s="36">
        <v>96</v>
      </c>
      <c r="B110" s="36"/>
      <c r="C110" s="40" t="s">
        <v>271</v>
      </c>
      <c r="D110" s="37" t="s">
        <v>272</v>
      </c>
      <c r="E110" s="36" t="s">
        <v>273</v>
      </c>
      <c r="F110" s="38">
        <v>435.95468100834813</v>
      </c>
      <c r="G110" s="39">
        <v>82.03</v>
      </c>
      <c r="H110" s="39">
        <f t="shared" si="3"/>
        <v>35761.360000000001</v>
      </c>
    </row>
    <row r="111" spans="1:8" s="1" customFormat="1" ht="78.75" x14ac:dyDescent="0.25">
      <c r="A111" s="36">
        <v>97</v>
      </c>
      <c r="B111" s="36"/>
      <c r="C111" s="40" t="s">
        <v>274</v>
      </c>
      <c r="D111" s="37" t="s">
        <v>275</v>
      </c>
      <c r="E111" s="36" t="s">
        <v>267</v>
      </c>
      <c r="F111" s="38">
        <v>2.4086628219289765</v>
      </c>
      <c r="G111" s="39">
        <v>12202.25</v>
      </c>
      <c r="H111" s="39">
        <f t="shared" si="3"/>
        <v>29391.11</v>
      </c>
    </row>
    <row r="112" spans="1:8" s="1" customFormat="1" ht="31.5" x14ac:dyDescent="0.25">
      <c r="A112" s="36">
        <v>98</v>
      </c>
      <c r="B112" s="36"/>
      <c r="C112" s="40" t="s">
        <v>276</v>
      </c>
      <c r="D112" s="37" t="s">
        <v>277</v>
      </c>
      <c r="E112" s="36" t="s">
        <v>267</v>
      </c>
      <c r="F112" s="38">
        <v>1.8296825598714388</v>
      </c>
      <c r="G112" s="39">
        <v>11014.37</v>
      </c>
      <c r="H112" s="39">
        <f t="shared" si="3"/>
        <v>20152.8</v>
      </c>
    </row>
    <row r="113" spans="1:8" s="1" customFormat="1" ht="47.25" x14ac:dyDescent="0.25">
      <c r="A113" s="36">
        <v>99</v>
      </c>
      <c r="B113" s="36"/>
      <c r="C113" s="40" t="s">
        <v>278</v>
      </c>
      <c r="D113" s="37" t="s">
        <v>279</v>
      </c>
      <c r="E113" s="36" t="s">
        <v>280</v>
      </c>
      <c r="F113" s="38">
        <v>5</v>
      </c>
      <c r="G113" s="39">
        <v>4352.49</v>
      </c>
      <c r="H113" s="39">
        <f t="shared" si="3"/>
        <v>21762.45</v>
      </c>
    </row>
    <row r="114" spans="1:8" s="1" customFormat="1" ht="47.25" x14ac:dyDescent="0.25">
      <c r="A114" s="36">
        <v>100</v>
      </c>
      <c r="B114" s="36"/>
      <c r="C114" s="40" t="s">
        <v>281</v>
      </c>
      <c r="D114" s="37" t="s">
        <v>282</v>
      </c>
      <c r="E114" s="36" t="s">
        <v>283</v>
      </c>
      <c r="F114" s="38">
        <v>78.9047317031349</v>
      </c>
      <c r="G114" s="39">
        <v>231.15</v>
      </c>
      <c r="H114" s="39">
        <f t="shared" si="3"/>
        <v>18238.830000000002</v>
      </c>
    </row>
    <row r="115" spans="1:8" s="1" customFormat="1" ht="94.5" x14ac:dyDescent="0.25">
      <c r="A115" s="36">
        <v>101</v>
      </c>
      <c r="B115" s="36"/>
      <c r="C115" s="40" t="s">
        <v>281</v>
      </c>
      <c r="D115" s="37" t="s">
        <v>284</v>
      </c>
      <c r="E115" s="36" t="s">
        <v>280</v>
      </c>
      <c r="F115" s="38">
        <v>2</v>
      </c>
      <c r="G115" s="39">
        <v>14865.02</v>
      </c>
      <c r="H115" s="39">
        <f t="shared" si="3"/>
        <v>29730.04</v>
      </c>
    </row>
    <row r="116" spans="1:8" s="1" customFormat="1" ht="31.5" x14ac:dyDescent="0.25">
      <c r="A116" s="36">
        <v>102</v>
      </c>
      <c r="B116" s="36"/>
      <c r="C116" s="40" t="s">
        <v>285</v>
      </c>
      <c r="D116" s="37" t="s">
        <v>286</v>
      </c>
      <c r="E116" s="36" t="s">
        <v>280</v>
      </c>
      <c r="F116" s="38">
        <v>2</v>
      </c>
      <c r="G116" s="39">
        <v>12925.27</v>
      </c>
      <c r="H116" s="39">
        <f t="shared" si="3"/>
        <v>25850.54</v>
      </c>
    </row>
    <row r="117" spans="1:8" s="1" customFormat="1" ht="47.25" x14ac:dyDescent="0.25">
      <c r="A117" s="36">
        <v>103</v>
      </c>
      <c r="B117" s="36"/>
      <c r="C117" s="40" t="s">
        <v>287</v>
      </c>
      <c r="D117" s="37" t="s">
        <v>288</v>
      </c>
      <c r="E117" s="36" t="s">
        <v>280</v>
      </c>
      <c r="F117" s="38">
        <v>3</v>
      </c>
      <c r="G117" s="39">
        <v>6025.88</v>
      </c>
      <c r="H117" s="39">
        <f t="shared" si="3"/>
        <v>18077.64</v>
      </c>
    </row>
    <row r="118" spans="1:8" s="1" customFormat="1" ht="78.75" x14ac:dyDescent="0.25">
      <c r="A118" s="36">
        <v>104</v>
      </c>
      <c r="B118" s="36"/>
      <c r="C118" s="40" t="s">
        <v>289</v>
      </c>
      <c r="D118" s="37" t="s">
        <v>290</v>
      </c>
      <c r="E118" s="36" t="s">
        <v>291</v>
      </c>
      <c r="F118" s="38">
        <v>5.7634996734068906</v>
      </c>
      <c r="G118" s="39">
        <v>2314.17</v>
      </c>
      <c r="H118" s="39">
        <f t="shared" si="3"/>
        <v>13337.72</v>
      </c>
    </row>
    <row r="119" spans="1:8" s="1" customFormat="1" ht="31.5" x14ac:dyDescent="0.25">
      <c r="A119" s="36">
        <v>105</v>
      </c>
      <c r="B119" s="36"/>
      <c r="C119" s="40" t="s">
        <v>292</v>
      </c>
      <c r="D119" s="37" t="s">
        <v>293</v>
      </c>
      <c r="E119" s="36" t="s">
        <v>264</v>
      </c>
      <c r="F119" s="38">
        <v>9.1026558705067693</v>
      </c>
      <c r="G119" s="39">
        <v>1418.41</v>
      </c>
      <c r="H119" s="39">
        <f t="shared" si="3"/>
        <v>12911.3</v>
      </c>
    </row>
    <row r="120" spans="1:8" s="1" customFormat="1" ht="31.5" x14ac:dyDescent="0.25">
      <c r="A120" s="36">
        <v>106</v>
      </c>
      <c r="B120" s="36"/>
      <c r="C120" s="40" t="s">
        <v>294</v>
      </c>
      <c r="D120" s="37" t="s">
        <v>295</v>
      </c>
      <c r="E120" s="36" t="s">
        <v>280</v>
      </c>
      <c r="F120" s="38">
        <v>3</v>
      </c>
      <c r="G120" s="39">
        <v>5053.96</v>
      </c>
      <c r="H120" s="39">
        <f t="shared" si="3"/>
        <v>15161.88</v>
      </c>
    </row>
    <row r="121" spans="1:8" s="1" customFormat="1" ht="47.25" x14ac:dyDescent="0.25">
      <c r="A121" s="36">
        <v>107</v>
      </c>
      <c r="B121" s="36"/>
      <c r="C121" s="40" t="s">
        <v>296</v>
      </c>
      <c r="D121" s="37" t="s">
        <v>297</v>
      </c>
      <c r="E121" s="36" t="s">
        <v>291</v>
      </c>
      <c r="F121" s="38">
        <v>8.2335739599163986</v>
      </c>
      <c r="G121" s="39">
        <v>1301.55</v>
      </c>
      <c r="H121" s="39">
        <f t="shared" si="3"/>
        <v>10716.41</v>
      </c>
    </row>
    <row r="122" spans="1:8" s="1" customFormat="1" ht="31.5" x14ac:dyDescent="0.25">
      <c r="A122" s="36">
        <v>108</v>
      </c>
      <c r="B122" s="36"/>
      <c r="C122" s="40" t="s">
        <v>298</v>
      </c>
      <c r="D122" s="37" t="s">
        <v>299</v>
      </c>
      <c r="E122" s="36" t="s">
        <v>280</v>
      </c>
      <c r="F122" s="38">
        <v>10</v>
      </c>
      <c r="G122" s="39">
        <v>1295.5899999999999</v>
      </c>
      <c r="H122" s="39">
        <f t="shared" si="3"/>
        <v>12955.9</v>
      </c>
    </row>
    <row r="123" spans="1:8" s="1" customFormat="1" ht="31.5" x14ac:dyDescent="0.25">
      <c r="A123" s="36">
        <v>109</v>
      </c>
      <c r="B123" s="36"/>
      <c r="C123" s="40" t="s">
        <v>300</v>
      </c>
      <c r="D123" s="37" t="s">
        <v>301</v>
      </c>
      <c r="E123" s="36" t="s">
        <v>280</v>
      </c>
      <c r="F123" s="38">
        <v>5</v>
      </c>
      <c r="G123" s="39">
        <v>1865.55</v>
      </c>
      <c r="H123" s="39">
        <f t="shared" si="3"/>
        <v>9327.75</v>
      </c>
    </row>
    <row r="124" spans="1:8" s="1" customFormat="1" ht="15.75" x14ac:dyDescent="0.25">
      <c r="A124" s="36">
        <v>110</v>
      </c>
      <c r="B124" s="36"/>
      <c r="C124" s="40" t="s">
        <v>302</v>
      </c>
      <c r="D124" s="37" t="s">
        <v>303</v>
      </c>
      <c r="E124" s="36" t="s">
        <v>304</v>
      </c>
      <c r="F124" s="38">
        <v>4.5742064700062057</v>
      </c>
      <c r="G124" s="39">
        <v>1776</v>
      </c>
      <c r="H124" s="39">
        <f t="shared" si="3"/>
        <v>8123.79</v>
      </c>
    </row>
    <row r="125" spans="1:8" s="1" customFormat="1" ht="15.75" x14ac:dyDescent="0.25">
      <c r="A125" s="36">
        <v>111</v>
      </c>
      <c r="B125" s="36"/>
      <c r="C125" s="40" t="s">
        <v>305</v>
      </c>
      <c r="D125" s="37" t="s">
        <v>306</v>
      </c>
      <c r="E125" s="36" t="s">
        <v>291</v>
      </c>
      <c r="F125" s="38">
        <v>114.03826040893345</v>
      </c>
      <c r="G125" s="39">
        <v>70.5</v>
      </c>
      <c r="H125" s="39">
        <f t="shared" si="3"/>
        <v>8039.7</v>
      </c>
    </row>
    <row r="126" spans="1:8" s="1" customFormat="1" ht="63" x14ac:dyDescent="0.25">
      <c r="A126" s="36">
        <v>112</v>
      </c>
      <c r="B126" s="36"/>
      <c r="C126" s="40" t="s">
        <v>307</v>
      </c>
      <c r="D126" s="37" t="s">
        <v>308</v>
      </c>
      <c r="E126" s="36" t="s">
        <v>291</v>
      </c>
      <c r="F126" s="38">
        <v>81.262738208700625</v>
      </c>
      <c r="G126" s="39">
        <v>91.36</v>
      </c>
      <c r="H126" s="39">
        <f t="shared" si="3"/>
        <v>7424.16</v>
      </c>
    </row>
    <row r="127" spans="1:8" s="1" customFormat="1" ht="63" x14ac:dyDescent="0.25">
      <c r="A127" s="36">
        <v>113</v>
      </c>
      <c r="B127" s="36"/>
      <c r="C127" s="40" t="s">
        <v>309</v>
      </c>
      <c r="D127" s="37" t="s">
        <v>310</v>
      </c>
      <c r="E127" s="36" t="s">
        <v>280</v>
      </c>
      <c r="F127" s="38">
        <v>12</v>
      </c>
      <c r="G127" s="39">
        <v>573.63</v>
      </c>
      <c r="H127" s="39">
        <f t="shared" si="3"/>
        <v>6883.56</v>
      </c>
    </row>
    <row r="128" spans="1:8" s="1" customFormat="1" ht="47.25" x14ac:dyDescent="0.25">
      <c r="A128" s="36">
        <v>114</v>
      </c>
      <c r="B128" s="36"/>
      <c r="C128" s="40" t="s">
        <v>311</v>
      </c>
      <c r="D128" s="37" t="s">
        <v>312</v>
      </c>
      <c r="E128" s="36" t="s">
        <v>280</v>
      </c>
      <c r="F128" s="38">
        <v>23</v>
      </c>
      <c r="G128" s="39">
        <v>238.8</v>
      </c>
      <c r="H128" s="39">
        <f t="shared" si="3"/>
        <v>5492.4</v>
      </c>
    </row>
    <row r="129" spans="1:8" s="1" customFormat="1" ht="47.25" x14ac:dyDescent="0.25">
      <c r="A129" s="36">
        <v>115</v>
      </c>
      <c r="B129" s="36"/>
      <c r="C129" s="40" t="s">
        <v>313</v>
      </c>
      <c r="D129" s="37" t="s">
        <v>314</v>
      </c>
      <c r="E129" s="36" t="s">
        <v>283</v>
      </c>
      <c r="F129" s="38">
        <v>6.8613054056740301</v>
      </c>
      <c r="G129" s="39">
        <v>625.20000000000005</v>
      </c>
      <c r="H129" s="39">
        <f t="shared" si="3"/>
        <v>4289.6899999999996</v>
      </c>
    </row>
    <row r="130" spans="1:8" s="1" customFormat="1" ht="78.75" x14ac:dyDescent="0.25">
      <c r="A130" s="36">
        <v>116</v>
      </c>
      <c r="B130" s="36"/>
      <c r="C130" s="40" t="s">
        <v>315</v>
      </c>
      <c r="D130" s="37" t="s">
        <v>316</v>
      </c>
      <c r="E130" s="36" t="s">
        <v>267</v>
      </c>
      <c r="F130" s="38">
        <v>0.34683998288590773</v>
      </c>
      <c r="G130" s="39">
        <v>10045</v>
      </c>
      <c r="H130" s="39">
        <f t="shared" si="3"/>
        <v>3484.01</v>
      </c>
    </row>
    <row r="131" spans="1:8" s="1" customFormat="1" ht="63" x14ac:dyDescent="0.25">
      <c r="A131" s="36">
        <v>117</v>
      </c>
      <c r="B131" s="36"/>
      <c r="C131" s="40" t="s">
        <v>317</v>
      </c>
      <c r="D131" s="37" t="s">
        <v>318</v>
      </c>
      <c r="E131" s="36" t="s">
        <v>267</v>
      </c>
      <c r="F131" s="38">
        <v>0.43512055513946302</v>
      </c>
      <c r="G131" s="39">
        <v>7980</v>
      </c>
      <c r="H131" s="39">
        <f t="shared" si="3"/>
        <v>3472.26</v>
      </c>
    </row>
    <row r="132" spans="1:8" s="1" customFormat="1" ht="31.5" x14ac:dyDescent="0.25">
      <c r="A132" s="36">
        <v>118</v>
      </c>
      <c r="B132" s="36"/>
      <c r="C132" s="40" t="s">
        <v>319</v>
      </c>
      <c r="D132" s="37" t="s">
        <v>320</v>
      </c>
      <c r="E132" s="36" t="s">
        <v>267</v>
      </c>
      <c r="F132" s="38">
        <v>0.38703449453284966</v>
      </c>
      <c r="G132" s="39">
        <v>8780.09</v>
      </c>
      <c r="H132" s="39">
        <f t="shared" si="3"/>
        <v>3398.2</v>
      </c>
    </row>
    <row r="133" spans="1:8" s="1" customFormat="1" ht="15.75" x14ac:dyDescent="0.25">
      <c r="A133" s="36">
        <v>119</v>
      </c>
      <c r="B133" s="36"/>
      <c r="C133" s="40" t="s">
        <v>321</v>
      </c>
      <c r="D133" s="37" t="s">
        <v>322</v>
      </c>
      <c r="E133" s="36" t="s">
        <v>264</v>
      </c>
      <c r="F133" s="38">
        <v>17.770262185878629</v>
      </c>
      <c r="G133" s="39">
        <v>185.49</v>
      </c>
      <c r="H133" s="39">
        <f t="shared" si="3"/>
        <v>3296.21</v>
      </c>
    </row>
    <row r="134" spans="1:8" s="1" customFormat="1" ht="31.5" x14ac:dyDescent="0.25">
      <c r="A134" s="36">
        <v>120</v>
      </c>
      <c r="B134" s="36"/>
      <c r="C134" s="40" t="s">
        <v>323</v>
      </c>
      <c r="D134" s="37" t="s">
        <v>324</v>
      </c>
      <c r="E134" s="36" t="s">
        <v>325</v>
      </c>
      <c r="F134" s="38">
        <v>0.41991084322761391</v>
      </c>
      <c r="G134" s="39">
        <v>6920.41</v>
      </c>
      <c r="H134" s="39">
        <f t="shared" si="3"/>
        <v>2905.96</v>
      </c>
    </row>
    <row r="135" spans="1:8" s="1" customFormat="1" ht="47.25" x14ac:dyDescent="0.25">
      <c r="A135" s="36">
        <v>121</v>
      </c>
      <c r="B135" s="36"/>
      <c r="C135" s="40" t="s">
        <v>326</v>
      </c>
      <c r="D135" s="37" t="s">
        <v>327</v>
      </c>
      <c r="E135" s="36" t="s">
        <v>267</v>
      </c>
      <c r="F135" s="38">
        <v>0.8392042857699501</v>
      </c>
      <c r="G135" s="39">
        <v>3233.63</v>
      </c>
      <c r="H135" s="39">
        <f t="shared" si="3"/>
        <v>2713.68</v>
      </c>
    </row>
    <row r="136" spans="1:8" s="1" customFormat="1" ht="47.25" x14ac:dyDescent="0.25">
      <c r="A136" s="36">
        <v>122</v>
      </c>
      <c r="B136" s="36"/>
      <c r="C136" s="40" t="s">
        <v>328</v>
      </c>
      <c r="D136" s="37" t="s">
        <v>329</v>
      </c>
      <c r="E136" s="36" t="s">
        <v>267</v>
      </c>
      <c r="F136" s="38">
        <v>7.5928872169130566</v>
      </c>
      <c r="G136" s="39">
        <v>313</v>
      </c>
      <c r="H136" s="39">
        <f t="shared" si="3"/>
        <v>2376.5700000000002</v>
      </c>
    </row>
    <row r="137" spans="1:8" s="1" customFormat="1" ht="15.75" x14ac:dyDescent="0.25">
      <c r="A137" s="36">
        <v>123</v>
      </c>
      <c r="B137" s="36"/>
      <c r="C137" s="40" t="s">
        <v>330</v>
      </c>
      <c r="D137" s="37" t="s">
        <v>331</v>
      </c>
      <c r="E137" s="36" t="s">
        <v>267</v>
      </c>
      <c r="F137" s="38">
        <v>0.25180927849961904</v>
      </c>
      <c r="G137" s="39">
        <v>8200</v>
      </c>
      <c r="H137" s="39">
        <f t="shared" si="3"/>
        <v>2064.84</v>
      </c>
    </row>
    <row r="138" spans="1:8" s="1" customFormat="1" ht="31.5" x14ac:dyDescent="0.25">
      <c r="A138" s="36">
        <v>124</v>
      </c>
      <c r="B138" s="36"/>
      <c r="C138" s="40" t="s">
        <v>332</v>
      </c>
      <c r="D138" s="37" t="s">
        <v>333</v>
      </c>
      <c r="E138" s="36" t="s">
        <v>291</v>
      </c>
      <c r="F138" s="38">
        <v>8.2335665882418034</v>
      </c>
      <c r="G138" s="39">
        <v>244.79</v>
      </c>
      <c r="H138" s="39">
        <f t="shared" si="3"/>
        <v>2015.49</v>
      </c>
    </row>
    <row r="139" spans="1:8" s="1" customFormat="1" ht="47.25" x14ac:dyDescent="0.25">
      <c r="A139" s="36">
        <v>125</v>
      </c>
      <c r="B139" s="36"/>
      <c r="C139" s="40" t="s">
        <v>334</v>
      </c>
      <c r="D139" s="37" t="s">
        <v>335</v>
      </c>
      <c r="E139" s="36" t="s">
        <v>280</v>
      </c>
      <c r="F139" s="38">
        <v>15</v>
      </c>
      <c r="G139" s="39">
        <v>144.34</v>
      </c>
      <c r="H139" s="39">
        <f t="shared" si="3"/>
        <v>2165.1</v>
      </c>
    </row>
    <row r="140" spans="1:8" s="1" customFormat="1" ht="47.25" x14ac:dyDescent="0.25">
      <c r="A140" s="36">
        <v>126</v>
      </c>
      <c r="B140" s="36"/>
      <c r="C140" s="40" t="s">
        <v>336</v>
      </c>
      <c r="D140" s="37" t="s">
        <v>337</v>
      </c>
      <c r="E140" s="36" t="s">
        <v>267</v>
      </c>
      <c r="F140" s="38">
        <v>0.14820462636893514</v>
      </c>
      <c r="G140" s="39">
        <v>12877.24</v>
      </c>
      <c r="H140" s="39">
        <f t="shared" si="3"/>
        <v>1908.47</v>
      </c>
    </row>
    <row r="141" spans="1:8" s="1" customFormat="1" ht="31.5" x14ac:dyDescent="0.25">
      <c r="A141" s="36">
        <v>127</v>
      </c>
      <c r="B141" s="36"/>
      <c r="C141" s="40" t="s">
        <v>281</v>
      </c>
      <c r="D141" s="37" t="s">
        <v>338</v>
      </c>
      <c r="E141" s="36" t="s">
        <v>339</v>
      </c>
      <c r="F141" s="38">
        <v>15</v>
      </c>
      <c r="G141" s="39">
        <v>150.26</v>
      </c>
      <c r="H141" s="39">
        <f t="shared" si="3"/>
        <v>2253.9</v>
      </c>
    </row>
    <row r="142" spans="1:8" s="1" customFormat="1" ht="15.75" x14ac:dyDescent="0.25">
      <c r="A142" s="36">
        <v>128</v>
      </c>
      <c r="B142" s="36"/>
      <c r="C142" s="40" t="s">
        <v>340</v>
      </c>
      <c r="D142" s="37" t="s">
        <v>341</v>
      </c>
      <c r="E142" s="36" t="s">
        <v>291</v>
      </c>
      <c r="F142" s="38">
        <v>34.535060070790678</v>
      </c>
      <c r="G142" s="39">
        <v>51.8</v>
      </c>
      <c r="H142" s="39">
        <f t="shared" si="3"/>
        <v>1788.92</v>
      </c>
    </row>
    <row r="143" spans="1:8" s="1" customFormat="1" ht="47.25" x14ac:dyDescent="0.25">
      <c r="A143" s="36">
        <v>129</v>
      </c>
      <c r="B143" s="36"/>
      <c r="C143" s="40" t="s">
        <v>342</v>
      </c>
      <c r="D143" s="37" t="s">
        <v>343</v>
      </c>
      <c r="E143" s="36" t="s">
        <v>280</v>
      </c>
      <c r="F143" s="38">
        <v>17</v>
      </c>
      <c r="G143" s="39">
        <v>108.43</v>
      </c>
      <c r="H143" s="39">
        <f t="shared" si="3"/>
        <v>1843.31</v>
      </c>
    </row>
    <row r="144" spans="1:8" s="1" customFormat="1" ht="31.5" x14ac:dyDescent="0.25">
      <c r="A144" s="36">
        <v>130</v>
      </c>
      <c r="B144" s="36"/>
      <c r="C144" s="40" t="s">
        <v>344</v>
      </c>
      <c r="D144" s="37" t="s">
        <v>345</v>
      </c>
      <c r="E144" s="36" t="s">
        <v>346</v>
      </c>
      <c r="F144" s="38">
        <v>3.430641427586214</v>
      </c>
      <c r="G144" s="39">
        <v>516.16999999999996</v>
      </c>
      <c r="H144" s="39">
        <f t="shared" si="3"/>
        <v>1770.79</v>
      </c>
    </row>
    <row r="145" spans="1:8" s="1" customFormat="1" ht="31.5" x14ac:dyDescent="0.25">
      <c r="A145" s="36">
        <v>131</v>
      </c>
      <c r="B145" s="36"/>
      <c r="C145" s="40" t="s">
        <v>281</v>
      </c>
      <c r="D145" s="37" t="s">
        <v>347</v>
      </c>
      <c r="E145" s="36" t="s">
        <v>339</v>
      </c>
      <c r="F145" s="38">
        <v>26</v>
      </c>
      <c r="G145" s="39">
        <v>69.349999999999994</v>
      </c>
      <c r="H145" s="39">
        <f t="shared" si="3"/>
        <v>1803.1</v>
      </c>
    </row>
    <row r="146" spans="1:8" s="1" customFormat="1" ht="63" x14ac:dyDescent="0.25">
      <c r="A146" s="36">
        <v>132</v>
      </c>
      <c r="B146" s="36"/>
      <c r="C146" s="40" t="s">
        <v>281</v>
      </c>
      <c r="D146" s="37" t="s">
        <v>348</v>
      </c>
      <c r="E146" s="36" t="s">
        <v>339</v>
      </c>
      <c r="F146" s="38">
        <v>3</v>
      </c>
      <c r="G146" s="39">
        <v>753.34</v>
      </c>
      <c r="H146" s="39">
        <f t="shared" si="3"/>
        <v>2260.02</v>
      </c>
    </row>
    <row r="147" spans="1:8" s="1" customFormat="1" ht="31.5" x14ac:dyDescent="0.25">
      <c r="A147" s="36">
        <v>133</v>
      </c>
      <c r="B147" s="36"/>
      <c r="C147" s="40" t="s">
        <v>349</v>
      </c>
      <c r="D147" s="37" t="s">
        <v>350</v>
      </c>
      <c r="E147" s="36" t="s">
        <v>283</v>
      </c>
      <c r="F147" s="38">
        <v>63.780019883440119</v>
      </c>
      <c r="G147" s="39">
        <v>24.91</v>
      </c>
      <c r="H147" s="39">
        <f t="shared" si="3"/>
        <v>1588.76</v>
      </c>
    </row>
    <row r="148" spans="1:8" s="1" customFormat="1" ht="126" x14ac:dyDescent="0.25">
      <c r="A148" s="36">
        <v>134</v>
      </c>
      <c r="B148" s="36"/>
      <c r="C148" s="40" t="s">
        <v>281</v>
      </c>
      <c r="D148" s="37" t="s">
        <v>351</v>
      </c>
      <c r="E148" s="36" t="s">
        <v>346</v>
      </c>
      <c r="F148" s="38">
        <v>1.1435510489825045</v>
      </c>
      <c r="G148" s="39">
        <v>1342.77</v>
      </c>
      <c r="H148" s="39">
        <f t="shared" si="3"/>
        <v>1535.53</v>
      </c>
    </row>
    <row r="149" spans="1:8" s="1" customFormat="1" ht="15.75" x14ac:dyDescent="0.25">
      <c r="A149" s="36">
        <v>135</v>
      </c>
      <c r="B149" s="36"/>
      <c r="C149" s="40" t="s">
        <v>352</v>
      </c>
      <c r="D149" s="37" t="s">
        <v>353</v>
      </c>
      <c r="E149" s="36" t="s">
        <v>267</v>
      </c>
      <c r="F149" s="38">
        <v>0.1365040013046723</v>
      </c>
      <c r="G149" s="39">
        <v>11200</v>
      </c>
      <c r="H149" s="39">
        <f t="shared" si="3"/>
        <v>1528.84</v>
      </c>
    </row>
    <row r="150" spans="1:8" s="1" customFormat="1" ht="63" x14ac:dyDescent="0.25">
      <c r="A150" s="36">
        <v>136</v>
      </c>
      <c r="B150" s="36"/>
      <c r="C150" s="40" t="s">
        <v>281</v>
      </c>
      <c r="D150" s="37" t="s">
        <v>354</v>
      </c>
      <c r="E150" s="36" t="s">
        <v>339</v>
      </c>
      <c r="F150" s="38">
        <v>2</v>
      </c>
      <c r="G150" s="39">
        <v>1326.22</v>
      </c>
      <c r="H150" s="39">
        <f t="shared" si="3"/>
        <v>2652.44</v>
      </c>
    </row>
    <row r="151" spans="1:8" s="1" customFormat="1" ht="31.5" x14ac:dyDescent="0.25">
      <c r="A151" s="36">
        <v>137</v>
      </c>
      <c r="B151" s="36"/>
      <c r="C151" s="40" t="s">
        <v>281</v>
      </c>
      <c r="D151" s="37" t="s">
        <v>355</v>
      </c>
      <c r="E151" s="36" t="s">
        <v>339</v>
      </c>
      <c r="F151" s="38">
        <v>125</v>
      </c>
      <c r="G151" s="39">
        <v>11.98</v>
      </c>
      <c r="H151" s="39">
        <f t="shared" si="3"/>
        <v>1497.5</v>
      </c>
    </row>
    <row r="152" spans="1:8" s="1" customFormat="1" ht="47.25" x14ac:dyDescent="0.25">
      <c r="A152" s="36">
        <v>138</v>
      </c>
      <c r="B152" s="36"/>
      <c r="C152" s="40" t="s">
        <v>356</v>
      </c>
      <c r="D152" s="37" t="s">
        <v>357</v>
      </c>
      <c r="E152" s="36" t="s">
        <v>280</v>
      </c>
      <c r="F152" s="38">
        <v>25</v>
      </c>
      <c r="G152" s="39">
        <v>64.64</v>
      </c>
      <c r="H152" s="39">
        <f t="shared" si="3"/>
        <v>1616</v>
      </c>
    </row>
    <row r="153" spans="1:8" s="1" customFormat="1" ht="47.25" x14ac:dyDescent="0.25">
      <c r="A153" s="36">
        <v>139</v>
      </c>
      <c r="B153" s="36"/>
      <c r="C153" s="40" t="s">
        <v>358</v>
      </c>
      <c r="D153" s="37" t="s">
        <v>359</v>
      </c>
      <c r="E153" s="36" t="s">
        <v>291</v>
      </c>
      <c r="F153" s="38">
        <v>21.135857556210865</v>
      </c>
      <c r="G153" s="39">
        <v>67.8</v>
      </c>
      <c r="H153" s="39">
        <f t="shared" si="3"/>
        <v>1433.01</v>
      </c>
    </row>
    <row r="154" spans="1:8" s="1" customFormat="1" ht="47.25" x14ac:dyDescent="0.25">
      <c r="A154" s="36">
        <v>140</v>
      </c>
      <c r="B154" s="36"/>
      <c r="C154" s="40" t="s">
        <v>360</v>
      </c>
      <c r="D154" s="37" t="s">
        <v>361</v>
      </c>
      <c r="E154" s="36" t="s">
        <v>283</v>
      </c>
      <c r="F154" s="38">
        <v>170.8903450160706</v>
      </c>
      <c r="G154" s="39">
        <v>8.06</v>
      </c>
      <c r="H154" s="39">
        <f t="shared" si="3"/>
        <v>1377.38</v>
      </c>
    </row>
    <row r="155" spans="1:8" s="1" customFormat="1" ht="47.25" x14ac:dyDescent="0.25">
      <c r="A155" s="36">
        <v>141</v>
      </c>
      <c r="B155" s="36"/>
      <c r="C155" s="40" t="s">
        <v>362</v>
      </c>
      <c r="D155" s="37" t="s">
        <v>363</v>
      </c>
      <c r="E155" s="36" t="s">
        <v>267</v>
      </c>
      <c r="F155" s="38">
        <v>3.9993500007940694</v>
      </c>
      <c r="G155" s="39">
        <v>339</v>
      </c>
      <c r="H155" s="39">
        <f t="shared" si="3"/>
        <v>1355.78</v>
      </c>
    </row>
    <row r="156" spans="1:8" s="1" customFormat="1" ht="31.5" x14ac:dyDescent="0.25">
      <c r="A156" s="36">
        <v>142</v>
      </c>
      <c r="B156" s="36"/>
      <c r="C156" s="40" t="s">
        <v>364</v>
      </c>
      <c r="D156" s="37" t="s">
        <v>365</v>
      </c>
      <c r="E156" s="36" t="s">
        <v>280</v>
      </c>
      <c r="F156" s="38">
        <v>20</v>
      </c>
      <c r="G156" s="39">
        <v>71.34</v>
      </c>
      <c r="H156" s="39">
        <f t="shared" si="3"/>
        <v>1426.8</v>
      </c>
    </row>
    <row r="157" spans="1:8" s="1" customFormat="1" ht="47.25" x14ac:dyDescent="0.25">
      <c r="A157" s="36">
        <v>143</v>
      </c>
      <c r="B157" s="36"/>
      <c r="C157" s="40" t="s">
        <v>366</v>
      </c>
      <c r="D157" s="37" t="s">
        <v>367</v>
      </c>
      <c r="E157" s="36" t="s">
        <v>291</v>
      </c>
      <c r="F157" s="38">
        <v>18.245223199370422</v>
      </c>
      <c r="G157" s="39">
        <v>71.19</v>
      </c>
      <c r="H157" s="39">
        <f t="shared" si="3"/>
        <v>1298.8800000000001</v>
      </c>
    </row>
    <row r="158" spans="1:8" s="1" customFormat="1" ht="31.5" x14ac:dyDescent="0.25">
      <c r="A158" s="36">
        <v>144</v>
      </c>
      <c r="B158" s="36"/>
      <c r="C158" s="40" t="s">
        <v>368</v>
      </c>
      <c r="D158" s="37" t="s">
        <v>369</v>
      </c>
      <c r="E158" s="36" t="s">
        <v>264</v>
      </c>
      <c r="F158" s="38">
        <v>24.905377302932994</v>
      </c>
      <c r="G158" s="39">
        <v>49.53</v>
      </c>
      <c r="H158" s="39">
        <f t="shared" si="3"/>
        <v>1233.56</v>
      </c>
    </row>
    <row r="159" spans="1:8" s="1" customFormat="1" ht="31.5" x14ac:dyDescent="0.25">
      <c r="A159" s="36">
        <v>145</v>
      </c>
      <c r="B159" s="36"/>
      <c r="C159" s="40" t="s">
        <v>370</v>
      </c>
      <c r="D159" s="37" t="s">
        <v>371</v>
      </c>
      <c r="E159" s="36" t="s">
        <v>291</v>
      </c>
      <c r="F159" s="38">
        <v>98.956394600490398</v>
      </c>
      <c r="G159" s="39">
        <v>12.37</v>
      </c>
      <c r="H159" s="39">
        <f t="shared" si="3"/>
        <v>1224.0899999999999</v>
      </c>
    </row>
    <row r="160" spans="1:8" s="1" customFormat="1" ht="15.75" x14ac:dyDescent="0.25">
      <c r="A160" s="36">
        <v>146</v>
      </c>
      <c r="B160" s="36"/>
      <c r="C160" s="40" t="s">
        <v>372</v>
      </c>
      <c r="D160" s="37" t="s">
        <v>373</v>
      </c>
      <c r="E160" s="36" t="s">
        <v>267</v>
      </c>
      <c r="F160" s="38">
        <v>2.4872408363357339</v>
      </c>
      <c r="G160" s="39">
        <v>481</v>
      </c>
      <c r="H160" s="39">
        <f t="shared" si="3"/>
        <v>1196.3599999999999</v>
      </c>
    </row>
    <row r="161" spans="1:8" s="1" customFormat="1" ht="47.25" x14ac:dyDescent="0.25">
      <c r="A161" s="36">
        <v>147</v>
      </c>
      <c r="B161" s="36"/>
      <c r="C161" s="40" t="s">
        <v>374</v>
      </c>
      <c r="D161" s="37" t="s">
        <v>375</v>
      </c>
      <c r="E161" s="36" t="s">
        <v>283</v>
      </c>
      <c r="F161" s="38">
        <v>46.655025310585437</v>
      </c>
      <c r="G161" s="39">
        <v>24.89</v>
      </c>
      <c r="H161" s="39">
        <f t="shared" si="3"/>
        <v>1161.24</v>
      </c>
    </row>
    <row r="162" spans="1:8" s="1" customFormat="1" ht="31.5" x14ac:dyDescent="0.25">
      <c r="A162" s="36">
        <v>148</v>
      </c>
      <c r="B162" s="36"/>
      <c r="C162" s="40" t="s">
        <v>376</v>
      </c>
      <c r="D162" s="37" t="s">
        <v>377</v>
      </c>
      <c r="E162" s="36" t="s">
        <v>325</v>
      </c>
      <c r="F162" s="38">
        <v>4.6656839559354756E-2</v>
      </c>
      <c r="G162" s="39">
        <v>24712.04</v>
      </c>
      <c r="H162" s="39">
        <f t="shared" si="3"/>
        <v>1152.99</v>
      </c>
    </row>
    <row r="163" spans="1:8" s="1" customFormat="1" ht="31.5" x14ac:dyDescent="0.25">
      <c r="A163" s="36">
        <v>149</v>
      </c>
      <c r="B163" s="36"/>
      <c r="C163" s="40" t="s">
        <v>378</v>
      </c>
      <c r="D163" s="37" t="s">
        <v>379</v>
      </c>
      <c r="E163" s="36" t="s">
        <v>346</v>
      </c>
      <c r="F163" s="38">
        <v>3.4306653608852242</v>
      </c>
      <c r="G163" s="39">
        <v>334.06</v>
      </c>
      <c r="H163" s="39">
        <f t="shared" si="3"/>
        <v>1146.05</v>
      </c>
    </row>
    <row r="164" spans="1:8" s="1" customFormat="1" ht="78.75" x14ac:dyDescent="0.25">
      <c r="A164" s="36">
        <v>150</v>
      </c>
      <c r="B164" s="36"/>
      <c r="C164" s="40" t="s">
        <v>380</v>
      </c>
      <c r="D164" s="37" t="s">
        <v>381</v>
      </c>
      <c r="E164" s="36" t="s">
        <v>267</v>
      </c>
      <c r="F164" s="38">
        <v>0.1683301491124479</v>
      </c>
      <c r="G164" s="39">
        <v>6800</v>
      </c>
      <c r="H164" s="39">
        <f t="shared" si="3"/>
        <v>1144.6500000000001</v>
      </c>
    </row>
    <row r="165" spans="1:8" s="1" customFormat="1" ht="31.5" x14ac:dyDescent="0.25">
      <c r="A165" s="36">
        <v>151</v>
      </c>
      <c r="B165" s="36"/>
      <c r="C165" s="40" t="s">
        <v>382</v>
      </c>
      <c r="D165" s="37" t="s">
        <v>383</v>
      </c>
      <c r="E165" s="36" t="s">
        <v>264</v>
      </c>
      <c r="F165" s="38">
        <v>0.68399595039431593</v>
      </c>
      <c r="G165" s="39">
        <v>1634.71</v>
      </c>
      <c r="H165" s="39">
        <f t="shared" si="3"/>
        <v>1118.1400000000001</v>
      </c>
    </row>
    <row r="166" spans="1:8" s="1" customFormat="1" ht="63" x14ac:dyDescent="0.25">
      <c r="A166" s="36">
        <v>152</v>
      </c>
      <c r="B166" s="36"/>
      <c r="C166" s="40" t="s">
        <v>281</v>
      </c>
      <c r="D166" s="37" t="s">
        <v>384</v>
      </c>
      <c r="E166" s="36" t="s">
        <v>339</v>
      </c>
      <c r="F166" s="38">
        <v>2</v>
      </c>
      <c r="G166" s="39">
        <v>963.77</v>
      </c>
      <c r="H166" s="39">
        <f t="shared" si="3"/>
        <v>1927.54</v>
      </c>
    </row>
    <row r="167" spans="1:8" s="1" customFormat="1" ht="31.5" x14ac:dyDescent="0.25">
      <c r="A167" s="36">
        <v>153</v>
      </c>
      <c r="B167" s="36"/>
      <c r="C167" s="40" t="s">
        <v>281</v>
      </c>
      <c r="D167" s="37" t="s">
        <v>385</v>
      </c>
      <c r="E167" s="36" t="s">
        <v>283</v>
      </c>
      <c r="F167" s="38">
        <v>25.730247662353349</v>
      </c>
      <c r="G167" s="39">
        <v>42.55</v>
      </c>
      <c r="H167" s="39">
        <f t="shared" si="3"/>
        <v>1094.82</v>
      </c>
    </row>
    <row r="168" spans="1:8" s="1" customFormat="1" ht="31.5" x14ac:dyDescent="0.25">
      <c r="A168" s="36">
        <v>154</v>
      </c>
      <c r="B168" s="36"/>
      <c r="C168" s="40" t="s">
        <v>386</v>
      </c>
      <c r="D168" s="37" t="s">
        <v>387</v>
      </c>
      <c r="E168" s="36" t="s">
        <v>325</v>
      </c>
      <c r="F168" s="38">
        <v>3.4992904650562012E-2</v>
      </c>
      <c r="G168" s="39">
        <v>30705.83</v>
      </c>
      <c r="H168" s="39">
        <f t="shared" si="3"/>
        <v>1074.49</v>
      </c>
    </row>
    <row r="169" spans="1:8" s="1" customFormat="1" ht="31.5" x14ac:dyDescent="0.25">
      <c r="A169" s="36">
        <v>155</v>
      </c>
      <c r="B169" s="36"/>
      <c r="C169" s="40" t="s">
        <v>388</v>
      </c>
      <c r="D169" s="37" t="s">
        <v>389</v>
      </c>
      <c r="E169" s="36" t="s">
        <v>283</v>
      </c>
      <c r="F169" s="38">
        <v>17.153152646807293</v>
      </c>
      <c r="G169" s="39">
        <v>62.18</v>
      </c>
      <c r="H169" s="39">
        <f t="shared" si="3"/>
        <v>1066.58</v>
      </c>
    </row>
    <row r="170" spans="1:8" s="1" customFormat="1" ht="31.5" x14ac:dyDescent="0.25">
      <c r="A170" s="36">
        <v>156</v>
      </c>
      <c r="B170" s="36"/>
      <c r="C170" s="40" t="s">
        <v>390</v>
      </c>
      <c r="D170" s="37" t="s">
        <v>391</v>
      </c>
      <c r="E170" s="36" t="s">
        <v>325</v>
      </c>
      <c r="F170" s="38">
        <v>0.11081002697146723</v>
      </c>
      <c r="G170" s="39">
        <v>9526.1</v>
      </c>
      <c r="H170" s="39">
        <f t="shared" si="3"/>
        <v>1055.5899999999999</v>
      </c>
    </row>
    <row r="171" spans="1:8" s="1" customFormat="1" ht="15.75" x14ac:dyDescent="0.25">
      <c r="A171" s="36">
        <v>157</v>
      </c>
      <c r="B171" s="36"/>
      <c r="C171" s="40" t="s">
        <v>392</v>
      </c>
      <c r="D171" s="37" t="s">
        <v>393</v>
      </c>
      <c r="E171" s="36" t="s">
        <v>280</v>
      </c>
      <c r="F171" s="38">
        <v>30</v>
      </c>
      <c r="G171" s="39">
        <v>38.159999999999997</v>
      </c>
      <c r="H171" s="39">
        <f t="shared" ref="H171:H234" si="4">ROUND(F171*G171,2)</f>
        <v>1144.8</v>
      </c>
    </row>
    <row r="172" spans="1:8" s="1" customFormat="1" ht="31.5" x14ac:dyDescent="0.25">
      <c r="A172" s="36">
        <v>158</v>
      </c>
      <c r="B172" s="36"/>
      <c r="C172" s="40" t="s">
        <v>394</v>
      </c>
      <c r="D172" s="37" t="s">
        <v>395</v>
      </c>
      <c r="E172" s="36" t="s">
        <v>267</v>
      </c>
      <c r="F172" s="38">
        <v>0.17110979555736799</v>
      </c>
      <c r="G172" s="39">
        <v>5802.77</v>
      </c>
      <c r="H172" s="39">
        <f t="shared" si="4"/>
        <v>992.91</v>
      </c>
    </row>
    <row r="173" spans="1:8" s="1" customFormat="1" ht="31.5" x14ac:dyDescent="0.25">
      <c r="A173" s="36">
        <v>159</v>
      </c>
      <c r="B173" s="36"/>
      <c r="C173" s="40" t="s">
        <v>396</v>
      </c>
      <c r="D173" s="37" t="s">
        <v>397</v>
      </c>
      <c r="E173" s="36" t="s">
        <v>264</v>
      </c>
      <c r="F173" s="38">
        <v>16.357373080354762</v>
      </c>
      <c r="G173" s="39">
        <v>59.99</v>
      </c>
      <c r="H173" s="39">
        <f t="shared" si="4"/>
        <v>981.28</v>
      </c>
    </row>
    <row r="174" spans="1:8" s="1" customFormat="1" ht="15.75" x14ac:dyDescent="0.25">
      <c r="A174" s="36">
        <v>160</v>
      </c>
      <c r="B174" s="36"/>
      <c r="C174" s="40" t="s">
        <v>398</v>
      </c>
      <c r="D174" s="37" t="s">
        <v>399</v>
      </c>
      <c r="E174" s="36" t="s">
        <v>291</v>
      </c>
      <c r="F174" s="38">
        <v>14.731728471757213</v>
      </c>
      <c r="G174" s="39">
        <v>65.73</v>
      </c>
      <c r="H174" s="39">
        <f t="shared" si="4"/>
        <v>968.32</v>
      </c>
    </row>
    <row r="175" spans="1:8" s="1" customFormat="1" ht="31.5" x14ac:dyDescent="0.25">
      <c r="A175" s="36">
        <v>161</v>
      </c>
      <c r="B175" s="36"/>
      <c r="C175" s="40" t="s">
        <v>281</v>
      </c>
      <c r="D175" s="37" t="s">
        <v>400</v>
      </c>
      <c r="E175" s="36" t="s">
        <v>339</v>
      </c>
      <c r="F175" s="38">
        <v>2</v>
      </c>
      <c r="G175" s="39">
        <v>399.26</v>
      </c>
      <c r="H175" s="39">
        <f t="shared" si="4"/>
        <v>798.52</v>
      </c>
    </row>
    <row r="176" spans="1:8" s="1" customFormat="1" ht="63" x14ac:dyDescent="0.25">
      <c r="A176" s="36">
        <v>162</v>
      </c>
      <c r="B176" s="36"/>
      <c r="C176" s="40" t="s">
        <v>281</v>
      </c>
      <c r="D176" s="37" t="s">
        <v>401</v>
      </c>
      <c r="E176" s="36" t="s">
        <v>280</v>
      </c>
      <c r="F176" s="38">
        <v>2</v>
      </c>
      <c r="G176" s="39">
        <v>769.1</v>
      </c>
      <c r="H176" s="39">
        <f t="shared" si="4"/>
        <v>1538.2</v>
      </c>
    </row>
    <row r="177" spans="1:8" s="1" customFormat="1" ht="31.5" x14ac:dyDescent="0.25">
      <c r="A177" s="36">
        <v>163</v>
      </c>
      <c r="B177" s="36"/>
      <c r="C177" s="40" t="s">
        <v>402</v>
      </c>
      <c r="D177" s="37" t="s">
        <v>403</v>
      </c>
      <c r="E177" s="36" t="s">
        <v>280</v>
      </c>
      <c r="F177" s="38">
        <v>6</v>
      </c>
      <c r="G177" s="39">
        <v>126.21</v>
      </c>
      <c r="H177" s="39">
        <f t="shared" si="4"/>
        <v>757.26</v>
      </c>
    </row>
    <row r="178" spans="1:8" s="1" customFormat="1" ht="31.5" x14ac:dyDescent="0.25">
      <c r="A178" s="36">
        <v>164</v>
      </c>
      <c r="B178" s="36"/>
      <c r="C178" s="40" t="s">
        <v>281</v>
      </c>
      <c r="D178" s="37" t="s">
        <v>404</v>
      </c>
      <c r="E178" s="36" t="s">
        <v>339</v>
      </c>
      <c r="F178" s="38">
        <v>3</v>
      </c>
      <c r="G178" s="39">
        <v>376.93</v>
      </c>
      <c r="H178" s="39">
        <f t="shared" si="4"/>
        <v>1130.79</v>
      </c>
    </row>
    <row r="179" spans="1:8" s="1" customFormat="1" ht="47.25" x14ac:dyDescent="0.25">
      <c r="A179" s="36">
        <v>165</v>
      </c>
      <c r="B179" s="36"/>
      <c r="C179" s="40" t="s">
        <v>405</v>
      </c>
      <c r="D179" s="37" t="s">
        <v>406</v>
      </c>
      <c r="E179" s="36" t="s">
        <v>267</v>
      </c>
      <c r="F179" s="38">
        <v>2.1231944420413171</v>
      </c>
      <c r="G179" s="39">
        <v>392</v>
      </c>
      <c r="H179" s="39">
        <f t="shared" si="4"/>
        <v>832.29</v>
      </c>
    </row>
    <row r="180" spans="1:8" s="1" customFormat="1" ht="31.5" x14ac:dyDescent="0.25">
      <c r="A180" s="36">
        <v>166</v>
      </c>
      <c r="B180" s="36"/>
      <c r="C180" s="40" t="s">
        <v>407</v>
      </c>
      <c r="D180" s="37" t="s">
        <v>408</v>
      </c>
      <c r="E180" s="36" t="s">
        <v>267</v>
      </c>
      <c r="F180" s="38">
        <v>1.6238562115056015E-2</v>
      </c>
      <c r="G180" s="39">
        <v>51099</v>
      </c>
      <c r="H180" s="39">
        <f t="shared" si="4"/>
        <v>829.77</v>
      </c>
    </row>
    <row r="181" spans="1:8" s="1" customFormat="1" ht="47.25" x14ac:dyDescent="0.25">
      <c r="A181" s="36">
        <v>167</v>
      </c>
      <c r="B181" s="36"/>
      <c r="C181" s="40" t="s">
        <v>409</v>
      </c>
      <c r="D181" s="37" t="s">
        <v>410</v>
      </c>
      <c r="E181" s="36" t="s">
        <v>283</v>
      </c>
      <c r="F181" s="38">
        <v>11.65601908450701</v>
      </c>
      <c r="G181" s="39">
        <v>70.400000000000006</v>
      </c>
      <c r="H181" s="39">
        <f t="shared" si="4"/>
        <v>820.58</v>
      </c>
    </row>
    <row r="182" spans="1:8" s="1" customFormat="1" ht="15.75" x14ac:dyDescent="0.25">
      <c r="A182" s="36">
        <v>168</v>
      </c>
      <c r="B182" s="36"/>
      <c r="C182" s="40" t="s">
        <v>411</v>
      </c>
      <c r="D182" s="37" t="s">
        <v>412</v>
      </c>
      <c r="E182" s="36" t="s">
        <v>291</v>
      </c>
      <c r="F182" s="38">
        <v>62.061727093014724</v>
      </c>
      <c r="G182" s="39">
        <v>13.14</v>
      </c>
      <c r="H182" s="39">
        <f t="shared" si="4"/>
        <v>815.49</v>
      </c>
    </row>
    <row r="183" spans="1:8" s="1" customFormat="1" ht="31.5" x14ac:dyDescent="0.25">
      <c r="A183" s="36">
        <v>169</v>
      </c>
      <c r="B183" s="36"/>
      <c r="C183" s="40" t="s">
        <v>281</v>
      </c>
      <c r="D183" s="37" t="s">
        <v>413</v>
      </c>
      <c r="E183" s="36" t="s">
        <v>339</v>
      </c>
      <c r="F183" s="38">
        <v>5</v>
      </c>
      <c r="G183" s="39">
        <v>172.29</v>
      </c>
      <c r="H183" s="39">
        <f t="shared" si="4"/>
        <v>861.45</v>
      </c>
    </row>
    <row r="184" spans="1:8" s="1" customFormat="1" ht="47.25" x14ac:dyDescent="0.25">
      <c r="A184" s="36">
        <v>170</v>
      </c>
      <c r="B184" s="36"/>
      <c r="C184" s="40" t="s">
        <v>281</v>
      </c>
      <c r="D184" s="37" t="s">
        <v>414</v>
      </c>
      <c r="E184" s="36" t="s">
        <v>283</v>
      </c>
      <c r="F184" s="38">
        <v>35.335246329091433</v>
      </c>
      <c r="G184" s="39">
        <v>21.44</v>
      </c>
      <c r="H184" s="39">
        <f t="shared" si="4"/>
        <v>757.59</v>
      </c>
    </row>
    <row r="185" spans="1:8" s="1" customFormat="1" ht="47.25" x14ac:dyDescent="0.25">
      <c r="A185" s="36">
        <v>171</v>
      </c>
      <c r="B185" s="36"/>
      <c r="C185" s="40" t="s">
        <v>415</v>
      </c>
      <c r="D185" s="37" t="s">
        <v>416</v>
      </c>
      <c r="E185" s="36" t="s">
        <v>267</v>
      </c>
      <c r="F185" s="38">
        <v>9.2399315159853765E-2</v>
      </c>
      <c r="G185" s="39">
        <v>8014.15</v>
      </c>
      <c r="H185" s="39">
        <f t="shared" si="4"/>
        <v>740.5</v>
      </c>
    </row>
    <row r="186" spans="1:8" s="1" customFormat="1" ht="31.5" x14ac:dyDescent="0.25">
      <c r="A186" s="36">
        <v>172</v>
      </c>
      <c r="B186" s="36"/>
      <c r="C186" s="40" t="s">
        <v>281</v>
      </c>
      <c r="D186" s="37" t="s">
        <v>417</v>
      </c>
      <c r="E186" s="36" t="s">
        <v>339</v>
      </c>
      <c r="F186" s="38">
        <v>65</v>
      </c>
      <c r="G186" s="39">
        <v>11.98</v>
      </c>
      <c r="H186" s="39">
        <f t="shared" si="4"/>
        <v>778.7</v>
      </c>
    </row>
    <row r="187" spans="1:8" s="1" customFormat="1" ht="47.25" x14ac:dyDescent="0.25">
      <c r="A187" s="36">
        <v>173</v>
      </c>
      <c r="B187" s="36"/>
      <c r="C187" s="40" t="s">
        <v>418</v>
      </c>
      <c r="D187" s="37" t="s">
        <v>419</v>
      </c>
      <c r="E187" s="36" t="s">
        <v>280</v>
      </c>
      <c r="F187" s="38">
        <v>2</v>
      </c>
      <c r="G187" s="39">
        <v>645.83000000000004</v>
      </c>
      <c r="H187" s="39">
        <f t="shared" si="4"/>
        <v>1291.6600000000001</v>
      </c>
    </row>
    <row r="188" spans="1:8" s="1" customFormat="1" ht="15.75" x14ac:dyDescent="0.25">
      <c r="A188" s="36">
        <v>174</v>
      </c>
      <c r="B188" s="36"/>
      <c r="C188" s="40" t="s">
        <v>420</v>
      </c>
      <c r="D188" s="37" t="s">
        <v>421</v>
      </c>
      <c r="E188" s="36" t="s">
        <v>267</v>
      </c>
      <c r="F188" s="38">
        <v>4.6919121511095445E-2</v>
      </c>
      <c r="G188" s="39">
        <v>15620</v>
      </c>
      <c r="H188" s="39">
        <f t="shared" si="4"/>
        <v>732.88</v>
      </c>
    </row>
    <row r="189" spans="1:8" s="1" customFormat="1" ht="31.5" x14ac:dyDescent="0.25">
      <c r="A189" s="36">
        <v>175</v>
      </c>
      <c r="B189" s="36"/>
      <c r="C189" s="40" t="s">
        <v>281</v>
      </c>
      <c r="D189" s="37" t="s">
        <v>422</v>
      </c>
      <c r="E189" s="36" t="s">
        <v>339</v>
      </c>
      <c r="F189" s="38">
        <v>3</v>
      </c>
      <c r="G189" s="39">
        <v>210.22</v>
      </c>
      <c r="H189" s="39">
        <f t="shared" si="4"/>
        <v>630.66</v>
      </c>
    </row>
    <row r="190" spans="1:8" s="1" customFormat="1" ht="31.5" x14ac:dyDescent="0.25">
      <c r="A190" s="36">
        <v>176</v>
      </c>
      <c r="B190" s="36"/>
      <c r="C190" s="40" t="s">
        <v>423</v>
      </c>
      <c r="D190" s="37" t="s">
        <v>424</v>
      </c>
      <c r="E190" s="36" t="s">
        <v>267</v>
      </c>
      <c r="F190" s="38">
        <v>0.16023492762257413</v>
      </c>
      <c r="G190" s="39">
        <v>4316</v>
      </c>
      <c r="H190" s="39">
        <f t="shared" si="4"/>
        <v>691.57</v>
      </c>
    </row>
    <row r="191" spans="1:8" s="1" customFormat="1" ht="31.5" x14ac:dyDescent="0.25">
      <c r="A191" s="36">
        <v>177</v>
      </c>
      <c r="B191" s="36"/>
      <c r="C191" s="40" t="s">
        <v>425</v>
      </c>
      <c r="D191" s="37" t="s">
        <v>426</v>
      </c>
      <c r="E191" s="36" t="s">
        <v>291</v>
      </c>
      <c r="F191" s="38">
        <v>6.6326274500297888</v>
      </c>
      <c r="G191" s="39">
        <v>96.29</v>
      </c>
      <c r="H191" s="39">
        <f t="shared" si="4"/>
        <v>638.66</v>
      </c>
    </row>
    <row r="192" spans="1:8" s="1" customFormat="1" ht="31.5" x14ac:dyDescent="0.25">
      <c r="A192" s="36">
        <v>178</v>
      </c>
      <c r="B192" s="36"/>
      <c r="C192" s="40" t="s">
        <v>427</v>
      </c>
      <c r="D192" s="37" t="s">
        <v>428</v>
      </c>
      <c r="E192" s="36" t="s">
        <v>280</v>
      </c>
      <c r="F192" s="38">
        <v>25</v>
      </c>
      <c r="G192" s="39">
        <v>25.29</v>
      </c>
      <c r="H192" s="39">
        <f t="shared" si="4"/>
        <v>632.25</v>
      </c>
    </row>
    <row r="193" spans="1:8" s="1" customFormat="1" ht="63" x14ac:dyDescent="0.25">
      <c r="A193" s="36">
        <v>179</v>
      </c>
      <c r="B193" s="36"/>
      <c r="C193" s="40" t="s">
        <v>429</v>
      </c>
      <c r="D193" s="37" t="s">
        <v>430</v>
      </c>
      <c r="E193" s="36" t="s">
        <v>283</v>
      </c>
      <c r="F193" s="38">
        <v>91.882469530363196</v>
      </c>
      <c r="G193" s="39">
        <v>6.91</v>
      </c>
      <c r="H193" s="39">
        <f t="shared" si="4"/>
        <v>634.91</v>
      </c>
    </row>
    <row r="194" spans="1:8" s="1" customFormat="1" ht="15.75" x14ac:dyDescent="0.25">
      <c r="A194" s="36">
        <v>180</v>
      </c>
      <c r="B194" s="36"/>
      <c r="C194" s="40" t="s">
        <v>431</v>
      </c>
      <c r="D194" s="37" t="s">
        <v>432</v>
      </c>
      <c r="E194" s="36" t="s">
        <v>267</v>
      </c>
      <c r="F194" s="38">
        <v>8.6452704474544825E-2</v>
      </c>
      <c r="G194" s="39">
        <v>7200</v>
      </c>
      <c r="H194" s="39">
        <f t="shared" si="4"/>
        <v>622.46</v>
      </c>
    </row>
    <row r="195" spans="1:8" s="1" customFormat="1" ht="31.5" x14ac:dyDescent="0.25">
      <c r="A195" s="36">
        <v>181</v>
      </c>
      <c r="B195" s="36"/>
      <c r="C195" s="40" t="s">
        <v>433</v>
      </c>
      <c r="D195" s="37" t="s">
        <v>434</v>
      </c>
      <c r="E195" s="36" t="s">
        <v>267</v>
      </c>
      <c r="F195" s="38">
        <v>5.6598873659053049E-2</v>
      </c>
      <c r="G195" s="39">
        <v>10898.65</v>
      </c>
      <c r="H195" s="39">
        <f t="shared" si="4"/>
        <v>616.85</v>
      </c>
    </row>
    <row r="196" spans="1:8" s="1" customFormat="1" ht="31.5" x14ac:dyDescent="0.25">
      <c r="A196" s="36">
        <v>182</v>
      </c>
      <c r="B196" s="36"/>
      <c r="C196" s="40" t="s">
        <v>435</v>
      </c>
      <c r="D196" s="37" t="s">
        <v>436</v>
      </c>
      <c r="E196" s="36" t="s">
        <v>267</v>
      </c>
      <c r="F196" s="38">
        <v>5.1459690135563625E-2</v>
      </c>
      <c r="G196" s="39">
        <v>11500</v>
      </c>
      <c r="H196" s="39">
        <f t="shared" si="4"/>
        <v>591.79</v>
      </c>
    </row>
    <row r="197" spans="1:8" s="1" customFormat="1" ht="31.5" x14ac:dyDescent="0.25">
      <c r="A197" s="36">
        <v>183</v>
      </c>
      <c r="B197" s="36"/>
      <c r="C197" s="40" t="s">
        <v>437</v>
      </c>
      <c r="D197" s="37" t="s">
        <v>438</v>
      </c>
      <c r="E197" s="36" t="s">
        <v>280</v>
      </c>
      <c r="F197" s="38">
        <v>5</v>
      </c>
      <c r="G197" s="39">
        <v>126.59</v>
      </c>
      <c r="H197" s="39">
        <f t="shared" si="4"/>
        <v>632.95000000000005</v>
      </c>
    </row>
    <row r="198" spans="1:8" s="1" customFormat="1" ht="31.5" x14ac:dyDescent="0.25">
      <c r="A198" s="36">
        <v>184</v>
      </c>
      <c r="B198" s="36"/>
      <c r="C198" s="40" t="s">
        <v>439</v>
      </c>
      <c r="D198" s="37" t="s">
        <v>440</v>
      </c>
      <c r="E198" s="36" t="s">
        <v>346</v>
      </c>
      <c r="F198" s="38">
        <v>5.7177249449357612</v>
      </c>
      <c r="G198" s="39">
        <v>94.68</v>
      </c>
      <c r="H198" s="39">
        <f t="shared" si="4"/>
        <v>541.35</v>
      </c>
    </row>
    <row r="199" spans="1:8" s="1" customFormat="1" ht="15.75" x14ac:dyDescent="0.25">
      <c r="A199" s="36">
        <v>185</v>
      </c>
      <c r="B199" s="36"/>
      <c r="C199" s="40" t="s">
        <v>441</v>
      </c>
      <c r="D199" s="37" t="s">
        <v>442</v>
      </c>
      <c r="E199" s="36" t="s">
        <v>267</v>
      </c>
      <c r="F199" s="38">
        <v>6.769802680022359E-2</v>
      </c>
      <c r="G199" s="39">
        <v>7932.6</v>
      </c>
      <c r="H199" s="39">
        <f t="shared" si="4"/>
        <v>537.02</v>
      </c>
    </row>
    <row r="200" spans="1:8" s="1" customFormat="1" ht="31.5" x14ac:dyDescent="0.25">
      <c r="A200" s="36">
        <v>186</v>
      </c>
      <c r="B200" s="36"/>
      <c r="C200" s="40" t="s">
        <v>443</v>
      </c>
      <c r="D200" s="37" t="s">
        <v>444</v>
      </c>
      <c r="E200" s="36" t="s">
        <v>304</v>
      </c>
      <c r="F200" s="38">
        <v>0.2</v>
      </c>
      <c r="G200" s="39">
        <v>2038.25</v>
      </c>
      <c r="H200" s="39">
        <f t="shared" si="4"/>
        <v>407.65</v>
      </c>
    </row>
    <row r="201" spans="1:8" s="1" customFormat="1" ht="31.5" x14ac:dyDescent="0.25">
      <c r="A201" s="36">
        <v>187</v>
      </c>
      <c r="B201" s="36"/>
      <c r="C201" s="40" t="s">
        <v>445</v>
      </c>
      <c r="D201" s="37" t="s">
        <v>446</v>
      </c>
      <c r="E201" s="36" t="s">
        <v>267</v>
      </c>
      <c r="F201" s="38">
        <v>5.4581650707595922E-2</v>
      </c>
      <c r="G201" s="39">
        <v>9800.07</v>
      </c>
      <c r="H201" s="39">
        <f t="shared" si="4"/>
        <v>534.9</v>
      </c>
    </row>
    <row r="202" spans="1:8" s="1" customFormat="1" ht="15.75" x14ac:dyDescent="0.25">
      <c r="A202" s="36">
        <v>188</v>
      </c>
      <c r="B202" s="36"/>
      <c r="C202" s="40" t="s">
        <v>447</v>
      </c>
      <c r="D202" s="37" t="s">
        <v>448</v>
      </c>
      <c r="E202" s="36" t="s">
        <v>267</v>
      </c>
      <c r="F202" s="38">
        <v>6.6752687482875217E-2</v>
      </c>
      <c r="G202" s="39">
        <v>7977</v>
      </c>
      <c r="H202" s="39">
        <f t="shared" si="4"/>
        <v>532.49</v>
      </c>
    </row>
    <row r="203" spans="1:8" s="1" customFormat="1" ht="15.75" x14ac:dyDescent="0.25">
      <c r="A203" s="36">
        <v>189</v>
      </c>
      <c r="B203" s="36"/>
      <c r="C203" s="40" t="s">
        <v>449</v>
      </c>
      <c r="D203" s="37" t="s">
        <v>450</v>
      </c>
      <c r="E203" s="36" t="s">
        <v>264</v>
      </c>
      <c r="F203" s="38">
        <v>4.8029340893268424</v>
      </c>
      <c r="G203" s="39">
        <v>108.4</v>
      </c>
      <c r="H203" s="39">
        <f t="shared" si="4"/>
        <v>520.64</v>
      </c>
    </row>
    <row r="204" spans="1:8" s="1" customFormat="1" ht="47.25" x14ac:dyDescent="0.25">
      <c r="A204" s="36">
        <v>190</v>
      </c>
      <c r="B204" s="36"/>
      <c r="C204" s="40" t="s">
        <v>451</v>
      </c>
      <c r="D204" s="37" t="s">
        <v>452</v>
      </c>
      <c r="E204" s="36" t="s">
        <v>280</v>
      </c>
      <c r="F204" s="38">
        <v>20</v>
      </c>
      <c r="G204" s="39">
        <v>30.22</v>
      </c>
      <c r="H204" s="39">
        <f t="shared" si="4"/>
        <v>604.4</v>
      </c>
    </row>
    <row r="205" spans="1:8" s="1" customFormat="1" ht="31.5" x14ac:dyDescent="0.25">
      <c r="A205" s="36">
        <v>191</v>
      </c>
      <c r="B205" s="36"/>
      <c r="C205" s="40" t="s">
        <v>453</v>
      </c>
      <c r="D205" s="37" t="s">
        <v>454</v>
      </c>
      <c r="E205" s="36" t="s">
        <v>267</v>
      </c>
      <c r="F205" s="38">
        <v>8.9768463320077499E-2</v>
      </c>
      <c r="G205" s="39">
        <v>5763</v>
      </c>
      <c r="H205" s="39">
        <f t="shared" si="4"/>
        <v>517.34</v>
      </c>
    </row>
    <row r="206" spans="1:8" s="1" customFormat="1" ht="31.5" x14ac:dyDescent="0.25">
      <c r="A206" s="36">
        <v>192</v>
      </c>
      <c r="B206" s="36"/>
      <c r="C206" s="40" t="s">
        <v>455</v>
      </c>
      <c r="D206" s="37" t="s">
        <v>456</v>
      </c>
      <c r="E206" s="36" t="s">
        <v>457</v>
      </c>
      <c r="F206" s="38">
        <v>72</v>
      </c>
      <c r="G206" s="39">
        <v>6.62</v>
      </c>
      <c r="H206" s="39">
        <f t="shared" si="4"/>
        <v>476.64</v>
      </c>
    </row>
    <row r="207" spans="1:8" s="1" customFormat="1" ht="31.5" x14ac:dyDescent="0.25">
      <c r="A207" s="36">
        <v>193</v>
      </c>
      <c r="B207" s="36"/>
      <c r="C207" s="40" t="s">
        <v>281</v>
      </c>
      <c r="D207" s="37" t="s">
        <v>458</v>
      </c>
      <c r="E207" s="36" t="s">
        <v>339</v>
      </c>
      <c r="F207" s="38">
        <v>5</v>
      </c>
      <c r="G207" s="39">
        <v>109.52</v>
      </c>
      <c r="H207" s="39">
        <f t="shared" si="4"/>
        <v>547.6</v>
      </c>
    </row>
    <row r="208" spans="1:8" s="1" customFormat="1" ht="31.5" x14ac:dyDescent="0.25">
      <c r="A208" s="36">
        <v>194</v>
      </c>
      <c r="B208" s="36"/>
      <c r="C208" s="40" t="s">
        <v>281</v>
      </c>
      <c r="D208" s="37" t="s">
        <v>459</v>
      </c>
      <c r="E208" s="36" t="s">
        <v>339</v>
      </c>
      <c r="F208" s="38">
        <v>5</v>
      </c>
      <c r="G208" s="39">
        <v>109.38</v>
      </c>
      <c r="H208" s="39">
        <f t="shared" si="4"/>
        <v>546.9</v>
      </c>
    </row>
    <row r="209" spans="1:8" s="1" customFormat="1" ht="31.5" x14ac:dyDescent="0.25">
      <c r="A209" s="36">
        <v>195</v>
      </c>
      <c r="B209" s="36"/>
      <c r="C209" s="40" t="s">
        <v>281</v>
      </c>
      <c r="D209" s="37" t="s">
        <v>460</v>
      </c>
      <c r="E209" s="36" t="s">
        <v>339</v>
      </c>
      <c r="F209" s="38">
        <v>5</v>
      </c>
      <c r="G209" s="39">
        <v>108.69</v>
      </c>
      <c r="H209" s="39">
        <f t="shared" si="4"/>
        <v>543.45000000000005</v>
      </c>
    </row>
    <row r="210" spans="1:8" s="1" customFormat="1" ht="31.5" x14ac:dyDescent="0.25">
      <c r="A210" s="36">
        <v>196</v>
      </c>
      <c r="B210" s="36"/>
      <c r="C210" s="40" t="s">
        <v>461</v>
      </c>
      <c r="D210" s="37" t="s">
        <v>462</v>
      </c>
      <c r="E210" s="36" t="s">
        <v>264</v>
      </c>
      <c r="F210" s="38">
        <v>0.92878195057657231</v>
      </c>
      <c r="G210" s="39">
        <v>517.91</v>
      </c>
      <c r="H210" s="39">
        <f t="shared" si="4"/>
        <v>481.03</v>
      </c>
    </row>
    <row r="211" spans="1:8" s="1" customFormat="1" ht="47.25" x14ac:dyDescent="0.25">
      <c r="A211" s="36">
        <v>197</v>
      </c>
      <c r="B211" s="36"/>
      <c r="C211" s="40" t="s">
        <v>463</v>
      </c>
      <c r="D211" s="37" t="s">
        <v>464</v>
      </c>
      <c r="E211" s="36" t="s">
        <v>291</v>
      </c>
      <c r="F211" s="38">
        <v>6.9287377698371682</v>
      </c>
      <c r="G211" s="39">
        <v>67.8</v>
      </c>
      <c r="H211" s="39">
        <f t="shared" si="4"/>
        <v>469.77</v>
      </c>
    </row>
    <row r="212" spans="1:8" s="1" customFormat="1" ht="31.5" x14ac:dyDescent="0.25">
      <c r="A212" s="36">
        <v>198</v>
      </c>
      <c r="B212" s="36"/>
      <c r="C212" s="40" t="s">
        <v>281</v>
      </c>
      <c r="D212" s="37" t="s">
        <v>465</v>
      </c>
      <c r="E212" s="36" t="s">
        <v>339</v>
      </c>
      <c r="F212" s="38">
        <v>2</v>
      </c>
      <c r="G212" s="39">
        <v>204.1</v>
      </c>
      <c r="H212" s="39">
        <f t="shared" si="4"/>
        <v>408.2</v>
      </c>
    </row>
    <row r="213" spans="1:8" s="1" customFormat="1" ht="47.25" x14ac:dyDescent="0.25">
      <c r="A213" s="36">
        <v>199</v>
      </c>
      <c r="B213" s="36"/>
      <c r="C213" s="40" t="s">
        <v>466</v>
      </c>
      <c r="D213" s="37" t="s">
        <v>467</v>
      </c>
      <c r="E213" s="36" t="s">
        <v>346</v>
      </c>
      <c r="F213" s="38">
        <v>1.1435564481955165</v>
      </c>
      <c r="G213" s="39">
        <v>405.49</v>
      </c>
      <c r="H213" s="39">
        <f t="shared" si="4"/>
        <v>463.7</v>
      </c>
    </row>
    <row r="214" spans="1:8" s="1" customFormat="1" ht="15.75" x14ac:dyDescent="0.25">
      <c r="A214" s="36">
        <v>200</v>
      </c>
      <c r="B214" s="36"/>
      <c r="C214" s="40" t="s">
        <v>468</v>
      </c>
      <c r="D214" s="37" t="s">
        <v>469</v>
      </c>
      <c r="E214" s="36" t="s">
        <v>283</v>
      </c>
      <c r="F214" s="38">
        <v>7.204638799539655</v>
      </c>
      <c r="G214" s="39">
        <v>64.349999999999994</v>
      </c>
      <c r="H214" s="39">
        <f t="shared" si="4"/>
        <v>463.62</v>
      </c>
    </row>
    <row r="215" spans="1:8" s="1" customFormat="1" ht="31.5" x14ac:dyDescent="0.25">
      <c r="A215" s="36">
        <v>201</v>
      </c>
      <c r="B215" s="36"/>
      <c r="C215" s="40" t="s">
        <v>470</v>
      </c>
      <c r="D215" s="37" t="s">
        <v>471</v>
      </c>
      <c r="E215" s="36" t="s">
        <v>472</v>
      </c>
      <c r="F215" s="38">
        <v>5.1150776900789037E-3</v>
      </c>
      <c r="G215" s="39">
        <v>89300</v>
      </c>
      <c r="H215" s="39">
        <f t="shared" si="4"/>
        <v>456.78</v>
      </c>
    </row>
    <row r="216" spans="1:8" s="1" customFormat="1" ht="47.25" x14ac:dyDescent="0.25">
      <c r="A216" s="36">
        <v>202</v>
      </c>
      <c r="B216" s="36"/>
      <c r="C216" s="40" t="s">
        <v>281</v>
      </c>
      <c r="D216" s="37" t="s">
        <v>473</v>
      </c>
      <c r="E216" s="36" t="s">
        <v>280</v>
      </c>
      <c r="F216" s="38">
        <v>2</v>
      </c>
      <c r="G216" s="39">
        <v>384.55</v>
      </c>
      <c r="H216" s="39">
        <f t="shared" si="4"/>
        <v>769.1</v>
      </c>
    </row>
    <row r="217" spans="1:8" s="1" customFormat="1" ht="31.5" x14ac:dyDescent="0.25">
      <c r="A217" s="36">
        <v>203</v>
      </c>
      <c r="B217" s="36"/>
      <c r="C217" s="40" t="s">
        <v>474</v>
      </c>
      <c r="D217" s="37" t="s">
        <v>475</v>
      </c>
      <c r="E217" s="36" t="s">
        <v>291</v>
      </c>
      <c r="F217" s="38">
        <v>15.536048538967417</v>
      </c>
      <c r="G217" s="39">
        <v>28.25</v>
      </c>
      <c r="H217" s="39">
        <f t="shared" si="4"/>
        <v>438.89</v>
      </c>
    </row>
    <row r="218" spans="1:8" s="1" customFormat="1" ht="31.5" x14ac:dyDescent="0.25">
      <c r="A218" s="36">
        <v>204</v>
      </c>
      <c r="B218" s="36"/>
      <c r="C218" s="40" t="s">
        <v>476</v>
      </c>
      <c r="D218" s="37" t="s">
        <v>477</v>
      </c>
      <c r="E218" s="36" t="s">
        <v>267</v>
      </c>
      <c r="F218" s="38">
        <v>5.845752324761759E-2</v>
      </c>
      <c r="G218" s="39">
        <v>7418.82</v>
      </c>
      <c r="H218" s="39">
        <f t="shared" si="4"/>
        <v>433.69</v>
      </c>
    </row>
    <row r="219" spans="1:8" s="1" customFormat="1" ht="47.25" x14ac:dyDescent="0.25">
      <c r="A219" s="36">
        <v>205</v>
      </c>
      <c r="B219" s="36"/>
      <c r="C219" s="40" t="s">
        <v>478</v>
      </c>
      <c r="D219" s="37" t="s">
        <v>479</v>
      </c>
      <c r="E219" s="36" t="s">
        <v>267</v>
      </c>
      <c r="F219" s="38">
        <v>5.1860031010297937E-2</v>
      </c>
      <c r="G219" s="39">
        <v>8300</v>
      </c>
      <c r="H219" s="39">
        <f t="shared" si="4"/>
        <v>430.44</v>
      </c>
    </row>
    <row r="220" spans="1:8" s="1" customFormat="1" ht="31.5" x14ac:dyDescent="0.25">
      <c r="A220" s="36">
        <v>206</v>
      </c>
      <c r="B220" s="36"/>
      <c r="C220" s="40" t="s">
        <v>480</v>
      </c>
      <c r="D220" s="37" t="s">
        <v>481</v>
      </c>
      <c r="E220" s="36" t="s">
        <v>280</v>
      </c>
      <c r="F220" s="38">
        <v>2</v>
      </c>
      <c r="G220" s="39">
        <v>371.2</v>
      </c>
      <c r="H220" s="39">
        <f t="shared" si="4"/>
        <v>742.4</v>
      </c>
    </row>
    <row r="221" spans="1:8" s="1" customFormat="1" ht="47.25" x14ac:dyDescent="0.25">
      <c r="A221" s="36">
        <v>207</v>
      </c>
      <c r="B221" s="36"/>
      <c r="C221" s="40" t="s">
        <v>482</v>
      </c>
      <c r="D221" s="37" t="s">
        <v>483</v>
      </c>
      <c r="E221" s="36" t="s">
        <v>280</v>
      </c>
      <c r="F221" s="38">
        <v>2</v>
      </c>
      <c r="G221" s="39">
        <v>181.66</v>
      </c>
      <c r="H221" s="39">
        <f t="shared" si="4"/>
        <v>363.32</v>
      </c>
    </row>
    <row r="222" spans="1:8" s="1" customFormat="1" ht="15.75" x14ac:dyDescent="0.25">
      <c r="A222" s="36">
        <v>208</v>
      </c>
      <c r="B222" s="36"/>
      <c r="C222" s="40" t="s">
        <v>484</v>
      </c>
      <c r="D222" s="37" t="s">
        <v>485</v>
      </c>
      <c r="E222" s="36" t="s">
        <v>325</v>
      </c>
      <c r="F222" s="38">
        <v>1.749645269606322E-2</v>
      </c>
      <c r="G222" s="39">
        <v>23111.65</v>
      </c>
      <c r="H222" s="39">
        <f t="shared" si="4"/>
        <v>404.37</v>
      </c>
    </row>
    <row r="223" spans="1:8" s="1" customFormat="1" ht="31.5" x14ac:dyDescent="0.25">
      <c r="A223" s="36">
        <v>209</v>
      </c>
      <c r="B223" s="36"/>
      <c r="C223" s="40" t="s">
        <v>486</v>
      </c>
      <c r="D223" s="37" t="s">
        <v>487</v>
      </c>
      <c r="E223" s="36" t="s">
        <v>283</v>
      </c>
      <c r="F223" s="38">
        <v>22.872645846073382</v>
      </c>
      <c r="G223" s="39">
        <v>16.350000000000001</v>
      </c>
      <c r="H223" s="39">
        <f t="shared" si="4"/>
        <v>373.97</v>
      </c>
    </row>
    <row r="224" spans="1:8" s="1" customFormat="1" ht="47.25" x14ac:dyDescent="0.25">
      <c r="A224" s="36">
        <v>210</v>
      </c>
      <c r="B224" s="36"/>
      <c r="C224" s="40" t="s">
        <v>488</v>
      </c>
      <c r="D224" s="37" t="s">
        <v>489</v>
      </c>
      <c r="E224" s="36" t="s">
        <v>283</v>
      </c>
      <c r="F224" s="38">
        <v>14.955966173788456</v>
      </c>
      <c r="G224" s="39">
        <v>25</v>
      </c>
      <c r="H224" s="39">
        <f t="shared" si="4"/>
        <v>373.9</v>
      </c>
    </row>
    <row r="225" spans="1:8" s="1" customFormat="1" ht="15.75" x14ac:dyDescent="0.25">
      <c r="A225" s="36">
        <v>211</v>
      </c>
      <c r="B225" s="36"/>
      <c r="C225" s="40" t="s">
        <v>490</v>
      </c>
      <c r="D225" s="37" t="s">
        <v>491</v>
      </c>
      <c r="E225" s="36" t="s">
        <v>267</v>
      </c>
      <c r="F225" s="38">
        <v>0.10703473484245783</v>
      </c>
      <c r="G225" s="39">
        <v>3316.55</v>
      </c>
      <c r="H225" s="39">
        <f t="shared" si="4"/>
        <v>354.99</v>
      </c>
    </row>
    <row r="226" spans="1:8" s="1" customFormat="1" ht="31.5" x14ac:dyDescent="0.25">
      <c r="A226" s="36">
        <v>212</v>
      </c>
      <c r="B226" s="36"/>
      <c r="C226" s="40" t="s">
        <v>492</v>
      </c>
      <c r="D226" s="37" t="s">
        <v>493</v>
      </c>
      <c r="E226" s="36" t="s">
        <v>280</v>
      </c>
      <c r="F226" s="38">
        <v>3</v>
      </c>
      <c r="G226" s="39">
        <v>101.68</v>
      </c>
      <c r="H226" s="39">
        <f t="shared" si="4"/>
        <v>305.04000000000002</v>
      </c>
    </row>
    <row r="227" spans="1:8" s="1" customFormat="1" ht="15.75" x14ac:dyDescent="0.25">
      <c r="A227" s="36">
        <v>213</v>
      </c>
      <c r="B227" s="36"/>
      <c r="C227" s="40" t="s">
        <v>494</v>
      </c>
      <c r="D227" s="37" t="s">
        <v>495</v>
      </c>
      <c r="E227" s="36" t="s">
        <v>273</v>
      </c>
      <c r="F227" s="38">
        <v>53.478546218942626</v>
      </c>
      <c r="G227" s="39">
        <v>6.15</v>
      </c>
      <c r="H227" s="39">
        <f t="shared" si="4"/>
        <v>328.89</v>
      </c>
    </row>
    <row r="228" spans="1:8" s="1" customFormat="1" ht="31.5" x14ac:dyDescent="0.25">
      <c r="A228" s="36">
        <v>214</v>
      </c>
      <c r="B228" s="36"/>
      <c r="C228" s="40" t="s">
        <v>496</v>
      </c>
      <c r="D228" s="37" t="s">
        <v>497</v>
      </c>
      <c r="E228" s="36" t="s">
        <v>273</v>
      </c>
      <c r="F228" s="38">
        <v>1.3150437341320069</v>
      </c>
      <c r="G228" s="39">
        <v>238.48</v>
      </c>
      <c r="H228" s="39">
        <f t="shared" si="4"/>
        <v>313.61</v>
      </c>
    </row>
    <row r="229" spans="1:8" s="1" customFormat="1" ht="47.25" x14ac:dyDescent="0.25">
      <c r="A229" s="36">
        <v>215</v>
      </c>
      <c r="B229" s="36"/>
      <c r="C229" s="40" t="s">
        <v>498</v>
      </c>
      <c r="D229" s="37" t="s">
        <v>499</v>
      </c>
      <c r="E229" s="36" t="s">
        <v>280</v>
      </c>
      <c r="F229" s="38">
        <v>3</v>
      </c>
      <c r="G229" s="39">
        <v>270.91000000000003</v>
      </c>
      <c r="H229" s="39">
        <f t="shared" si="4"/>
        <v>812.73</v>
      </c>
    </row>
    <row r="230" spans="1:8" s="1" customFormat="1" ht="31.5" x14ac:dyDescent="0.25">
      <c r="A230" s="36">
        <v>216</v>
      </c>
      <c r="B230" s="36"/>
      <c r="C230" s="40" t="s">
        <v>281</v>
      </c>
      <c r="D230" s="37" t="s">
        <v>500</v>
      </c>
      <c r="E230" s="36" t="s">
        <v>339</v>
      </c>
      <c r="F230" s="38">
        <v>2</v>
      </c>
      <c r="G230" s="39">
        <v>261.36</v>
      </c>
      <c r="H230" s="39">
        <f t="shared" si="4"/>
        <v>522.72</v>
      </c>
    </row>
    <row r="231" spans="1:8" s="1" customFormat="1" ht="47.25" x14ac:dyDescent="0.25">
      <c r="A231" s="36">
        <v>217</v>
      </c>
      <c r="B231" s="36"/>
      <c r="C231" s="40" t="s">
        <v>501</v>
      </c>
      <c r="D231" s="37" t="s">
        <v>502</v>
      </c>
      <c r="E231" s="36" t="s">
        <v>283</v>
      </c>
      <c r="F231" s="38">
        <v>34.997755910420722</v>
      </c>
      <c r="G231" s="39">
        <v>8.3699999999999992</v>
      </c>
      <c r="H231" s="39">
        <f t="shared" si="4"/>
        <v>292.93</v>
      </c>
    </row>
    <row r="232" spans="1:8" s="1" customFormat="1" ht="47.25" x14ac:dyDescent="0.25">
      <c r="A232" s="36">
        <v>218</v>
      </c>
      <c r="B232" s="36"/>
      <c r="C232" s="40" t="s">
        <v>281</v>
      </c>
      <c r="D232" s="37" t="s">
        <v>503</v>
      </c>
      <c r="E232" s="36" t="s">
        <v>339</v>
      </c>
      <c r="F232" s="38">
        <v>22</v>
      </c>
      <c r="G232" s="39">
        <v>12.15</v>
      </c>
      <c r="H232" s="39">
        <f t="shared" si="4"/>
        <v>267.3</v>
      </c>
    </row>
    <row r="233" spans="1:8" s="1" customFormat="1" ht="15.75" x14ac:dyDescent="0.25">
      <c r="A233" s="36">
        <v>219</v>
      </c>
      <c r="B233" s="36"/>
      <c r="C233" s="40" t="s">
        <v>504</v>
      </c>
      <c r="D233" s="37" t="s">
        <v>505</v>
      </c>
      <c r="E233" s="36" t="s">
        <v>267</v>
      </c>
      <c r="F233" s="38">
        <v>1.0585856490180611E-2</v>
      </c>
      <c r="G233" s="39">
        <v>27164.52</v>
      </c>
      <c r="H233" s="39">
        <f t="shared" si="4"/>
        <v>287.56</v>
      </c>
    </row>
    <row r="234" spans="1:8" s="1" customFormat="1" ht="31.5" x14ac:dyDescent="0.25">
      <c r="A234" s="36">
        <v>220</v>
      </c>
      <c r="B234" s="36"/>
      <c r="C234" s="40" t="s">
        <v>506</v>
      </c>
      <c r="D234" s="37" t="s">
        <v>507</v>
      </c>
      <c r="E234" s="36" t="s">
        <v>280</v>
      </c>
      <c r="F234" s="38">
        <v>5</v>
      </c>
      <c r="G234" s="39">
        <v>61.93</v>
      </c>
      <c r="H234" s="39">
        <f t="shared" si="4"/>
        <v>309.64999999999998</v>
      </c>
    </row>
    <row r="235" spans="1:8" s="1" customFormat="1" ht="15.75" x14ac:dyDescent="0.25">
      <c r="A235" s="36">
        <v>221</v>
      </c>
      <c r="B235" s="36"/>
      <c r="C235" s="40" t="s">
        <v>508</v>
      </c>
      <c r="D235" s="37" t="s">
        <v>509</v>
      </c>
      <c r="E235" s="36" t="s">
        <v>267</v>
      </c>
      <c r="F235" s="38">
        <v>8.31588968371344E-2</v>
      </c>
      <c r="G235" s="39">
        <v>3390</v>
      </c>
      <c r="H235" s="39">
        <f t="shared" ref="H235:H298" si="5">ROUND(F235*G235,2)</f>
        <v>281.91000000000003</v>
      </c>
    </row>
    <row r="236" spans="1:8" s="1" customFormat="1" ht="31.5" x14ac:dyDescent="0.25">
      <c r="A236" s="36">
        <v>222</v>
      </c>
      <c r="B236" s="36"/>
      <c r="C236" s="40" t="s">
        <v>510</v>
      </c>
      <c r="D236" s="37" t="s">
        <v>511</v>
      </c>
      <c r="E236" s="36" t="s">
        <v>280</v>
      </c>
      <c r="F236" s="38">
        <v>8</v>
      </c>
      <c r="G236" s="39">
        <v>34.94</v>
      </c>
      <c r="H236" s="39">
        <f t="shared" si="5"/>
        <v>279.52</v>
      </c>
    </row>
    <row r="237" spans="1:8" s="1" customFormat="1" ht="31.5" x14ac:dyDescent="0.25">
      <c r="A237" s="36">
        <v>223</v>
      </c>
      <c r="B237" s="36"/>
      <c r="C237" s="40" t="s">
        <v>512</v>
      </c>
      <c r="D237" s="37" t="s">
        <v>513</v>
      </c>
      <c r="E237" s="36" t="s">
        <v>325</v>
      </c>
      <c r="F237" s="38">
        <v>2.3327999035942716E-2</v>
      </c>
      <c r="G237" s="39">
        <v>11836.8</v>
      </c>
      <c r="H237" s="39">
        <f t="shared" si="5"/>
        <v>276.13</v>
      </c>
    </row>
    <row r="238" spans="1:8" s="1" customFormat="1" ht="15.75" x14ac:dyDescent="0.25">
      <c r="A238" s="36">
        <v>224</v>
      </c>
      <c r="B238" s="36"/>
      <c r="C238" s="40" t="s">
        <v>514</v>
      </c>
      <c r="D238" s="37" t="s">
        <v>515</v>
      </c>
      <c r="E238" s="36" t="s">
        <v>267</v>
      </c>
      <c r="F238" s="38">
        <v>0.13632364676936198</v>
      </c>
      <c r="G238" s="39">
        <v>1995</v>
      </c>
      <c r="H238" s="39">
        <f t="shared" si="5"/>
        <v>271.97000000000003</v>
      </c>
    </row>
    <row r="239" spans="1:8" s="1" customFormat="1" ht="15.75" x14ac:dyDescent="0.25">
      <c r="A239" s="36">
        <v>225</v>
      </c>
      <c r="B239" s="36"/>
      <c r="C239" s="40" t="s">
        <v>516</v>
      </c>
      <c r="D239" s="37" t="s">
        <v>517</v>
      </c>
      <c r="E239" s="36" t="s">
        <v>518</v>
      </c>
      <c r="F239" s="38">
        <v>2.4357101855054526</v>
      </c>
      <c r="G239" s="39">
        <v>110.7</v>
      </c>
      <c r="H239" s="39">
        <f t="shared" si="5"/>
        <v>269.63</v>
      </c>
    </row>
    <row r="240" spans="1:8" s="1" customFormat="1" ht="15.75" x14ac:dyDescent="0.25">
      <c r="A240" s="36">
        <v>226</v>
      </c>
      <c r="B240" s="36"/>
      <c r="C240" s="40" t="s">
        <v>519</v>
      </c>
      <c r="D240" s="37" t="s">
        <v>520</v>
      </c>
      <c r="E240" s="36" t="s">
        <v>273</v>
      </c>
      <c r="F240" s="38">
        <v>10.360545438408504</v>
      </c>
      <c r="G240" s="39">
        <v>25.56</v>
      </c>
      <c r="H240" s="39">
        <f t="shared" si="5"/>
        <v>264.82</v>
      </c>
    </row>
    <row r="241" spans="1:8" s="1" customFormat="1" ht="31.5" x14ac:dyDescent="0.25">
      <c r="A241" s="36">
        <v>227</v>
      </c>
      <c r="B241" s="36"/>
      <c r="C241" s="40" t="s">
        <v>281</v>
      </c>
      <c r="D241" s="37" t="s">
        <v>521</v>
      </c>
      <c r="E241" s="36" t="s">
        <v>339</v>
      </c>
      <c r="F241" s="38">
        <v>2</v>
      </c>
      <c r="G241" s="39">
        <v>221.12</v>
      </c>
      <c r="H241" s="39">
        <f t="shared" si="5"/>
        <v>442.24</v>
      </c>
    </row>
    <row r="242" spans="1:8" s="1" customFormat="1" ht="47.25" x14ac:dyDescent="0.25">
      <c r="A242" s="36">
        <v>228</v>
      </c>
      <c r="B242" s="36"/>
      <c r="C242" s="40" t="s">
        <v>522</v>
      </c>
      <c r="D242" s="37" t="s">
        <v>523</v>
      </c>
      <c r="E242" s="36" t="s">
        <v>264</v>
      </c>
      <c r="F242" s="38">
        <v>0.23071865338229369</v>
      </c>
      <c r="G242" s="39">
        <v>1056</v>
      </c>
      <c r="H242" s="39">
        <f t="shared" si="5"/>
        <v>243.64</v>
      </c>
    </row>
    <row r="243" spans="1:8" s="1" customFormat="1" ht="15.75" x14ac:dyDescent="0.25">
      <c r="A243" s="36">
        <v>229</v>
      </c>
      <c r="B243" s="36"/>
      <c r="C243" s="40" t="s">
        <v>524</v>
      </c>
      <c r="D243" s="37" t="s">
        <v>525</v>
      </c>
      <c r="E243" s="36" t="s">
        <v>267</v>
      </c>
      <c r="F243" s="38">
        <v>0.3186764884708736</v>
      </c>
      <c r="G243" s="39">
        <v>734.5</v>
      </c>
      <c r="H243" s="39">
        <f t="shared" si="5"/>
        <v>234.07</v>
      </c>
    </row>
    <row r="244" spans="1:8" s="1" customFormat="1" ht="31.5" x14ac:dyDescent="0.25">
      <c r="A244" s="36">
        <v>230</v>
      </c>
      <c r="B244" s="36"/>
      <c r="C244" s="40" t="s">
        <v>526</v>
      </c>
      <c r="D244" s="37" t="s">
        <v>527</v>
      </c>
      <c r="E244" s="36" t="s">
        <v>325</v>
      </c>
      <c r="F244" s="38">
        <v>2.9160855506804018E-2</v>
      </c>
      <c r="G244" s="39">
        <v>7991.46</v>
      </c>
      <c r="H244" s="39">
        <f t="shared" si="5"/>
        <v>233.04</v>
      </c>
    </row>
    <row r="245" spans="1:8" s="1" customFormat="1" ht="31.5" x14ac:dyDescent="0.25">
      <c r="A245" s="36">
        <v>231</v>
      </c>
      <c r="B245" s="36"/>
      <c r="C245" s="40" t="s">
        <v>528</v>
      </c>
      <c r="D245" s="37" t="s">
        <v>529</v>
      </c>
      <c r="E245" s="36" t="s">
        <v>325</v>
      </c>
      <c r="F245" s="38">
        <v>1.1663867464531606E-2</v>
      </c>
      <c r="G245" s="39">
        <v>19862.939999999999</v>
      </c>
      <c r="H245" s="39">
        <f t="shared" si="5"/>
        <v>231.68</v>
      </c>
    </row>
    <row r="246" spans="1:8" s="1" customFormat="1" ht="31.5" x14ac:dyDescent="0.25">
      <c r="A246" s="36">
        <v>232</v>
      </c>
      <c r="B246" s="36"/>
      <c r="C246" s="40" t="s">
        <v>281</v>
      </c>
      <c r="D246" s="37" t="s">
        <v>530</v>
      </c>
      <c r="E246" s="36" t="s">
        <v>531</v>
      </c>
      <c r="F246" s="38">
        <v>2</v>
      </c>
      <c r="G246" s="39">
        <v>496.45</v>
      </c>
      <c r="H246" s="39">
        <f t="shared" si="5"/>
        <v>992.9</v>
      </c>
    </row>
    <row r="247" spans="1:8" s="1" customFormat="1" ht="47.25" x14ac:dyDescent="0.25">
      <c r="A247" s="36">
        <v>233</v>
      </c>
      <c r="B247" s="36"/>
      <c r="C247" s="40" t="s">
        <v>532</v>
      </c>
      <c r="D247" s="37" t="s">
        <v>533</v>
      </c>
      <c r="E247" s="36" t="s">
        <v>346</v>
      </c>
      <c r="F247" s="38">
        <v>1.143579798906561</v>
      </c>
      <c r="G247" s="39">
        <v>198.3</v>
      </c>
      <c r="H247" s="39">
        <f t="shared" si="5"/>
        <v>226.77</v>
      </c>
    </row>
    <row r="248" spans="1:8" s="1" customFormat="1" ht="31.5" x14ac:dyDescent="0.25">
      <c r="A248" s="36">
        <v>234</v>
      </c>
      <c r="B248" s="36"/>
      <c r="C248" s="40" t="s">
        <v>534</v>
      </c>
      <c r="D248" s="37" t="s">
        <v>535</v>
      </c>
      <c r="E248" s="36" t="s">
        <v>325</v>
      </c>
      <c r="F248" s="38">
        <v>4.6657662436288098E-2</v>
      </c>
      <c r="G248" s="39">
        <v>4832.12</v>
      </c>
      <c r="H248" s="39">
        <f t="shared" si="5"/>
        <v>225.46</v>
      </c>
    </row>
    <row r="249" spans="1:8" s="1" customFormat="1" ht="15.75" x14ac:dyDescent="0.25">
      <c r="A249" s="36">
        <v>235</v>
      </c>
      <c r="B249" s="36"/>
      <c r="C249" s="40" t="s">
        <v>536</v>
      </c>
      <c r="D249" s="37" t="s">
        <v>537</v>
      </c>
      <c r="E249" s="36" t="s">
        <v>273</v>
      </c>
      <c r="F249" s="38">
        <v>24.693418514433112</v>
      </c>
      <c r="G249" s="39">
        <v>9.0399999999999991</v>
      </c>
      <c r="H249" s="39">
        <f t="shared" si="5"/>
        <v>223.23</v>
      </c>
    </row>
    <row r="250" spans="1:8" s="1" customFormat="1" ht="47.25" x14ac:dyDescent="0.25">
      <c r="A250" s="36">
        <v>236</v>
      </c>
      <c r="B250" s="36"/>
      <c r="C250" s="40" t="s">
        <v>538</v>
      </c>
      <c r="D250" s="37" t="s">
        <v>539</v>
      </c>
      <c r="E250" s="36" t="s">
        <v>280</v>
      </c>
      <c r="F250" s="38">
        <v>2</v>
      </c>
      <c r="G250" s="39">
        <v>193.32</v>
      </c>
      <c r="H250" s="39">
        <f t="shared" si="5"/>
        <v>386.64</v>
      </c>
    </row>
    <row r="251" spans="1:8" s="1" customFormat="1" ht="31.5" x14ac:dyDescent="0.25">
      <c r="A251" s="36">
        <v>237</v>
      </c>
      <c r="B251" s="36"/>
      <c r="C251" s="40" t="s">
        <v>281</v>
      </c>
      <c r="D251" s="37" t="s">
        <v>540</v>
      </c>
      <c r="E251" s="36" t="s">
        <v>541</v>
      </c>
      <c r="F251" s="38">
        <v>6.8613210861200504E-3</v>
      </c>
      <c r="G251" s="39">
        <v>31772.560000000001</v>
      </c>
      <c r="H251" s="39">
        <f t="shared" si="5"/>
        <v>218</v>
      </c>
    </row>
    <row r="252" spans="1:8" s="1" customFormat="1" ht="63" x14ac:dyDescent="0.25">
      <c r="A252" s="36">
        <v>238</v>
      </c>
      <c r="B252" s="36"/>
      <c r="C252" s="40" t="s">
        <v>542</v>
      </c>
      <c r="D252" s="37" t="s">
        <v>543</v>
      </c>
      <c r="E252" s="36" t="s">
        <v>267</v>
      </c>
      <c r="F252" s="38">
        <v>1.7152905868017706E-2</v>
      </c>
      <c r="G252" s="39">
        <v>12676.79</v>
      </c>
      <c r="H252" s="39">
        <f t="shared" si="5"/>
        <v>217.44</v>
      </c>
    </row>
    <row r="253" spans="1:8" s="1" customFormat="1" ht="15.75" x14ac:dyDescent="0.25">
      <c r="A253" s="36">
        <v>239</v>
      </c>
      <c r="B253" s="36"/>
      <c r="C253" s="40" t="s">
        <v>544</v>
      </c>
      <c r="D253" s="37" t="s">
        <v>545</v>
      </c>
      <c r="E253" s="36" t="s">
        <v>264</v>
      </c>
      <c r="F253" s="38">
        <v>0.41579009600080408</v>
      </c>
      <c r="G253" s="39">
        <v>519.79999999999995</v>
      </c>
      <c r="H253" s="39">
        <f t="shared" si="5"/>
        <v>216.13</v>
      </c>
    </row>
    <row r="254" spans="1:8" s="1" customFormat="1" ht="47.25" x14ac:dyDescent="0.25">
      <c r="A254" s="36">
        <v>240</v>
      </c>
      <c r="B254" s="36"/>
      <c r="C254" s="40" t="s">
        <v>546</v>
      </c>
      <c r="D254" s="37" t="s">
        <v>547</v>
      </c>
      <c r="E254" s="36" t="s">
        <v>267</v>
      </c>
      <c r="F254" s="38">
        <v>7.0571413170363974E-3</v>
      </c>
      <c r="G254" s="39">
        <v>30554.42</v>
      </c>
      <c r="H254" s="39">
        <f t="shared" si="5"/>
        <v>215.63</v>
      </c>
    </row>
    <row r="255" spans="1:8" s="1" customFormat="1" ht="31.5" x14ac:dyDescent="0.25">
      <c r="A255" s="36">
        <v>241</v>
      </c>
      <c r="B255" s="36"/>
      <c r="C255" s="40" t="s">
        <v>548</v>
      </c>
      <c r="D255" s="37" t="s">
        <v>549</v>
      </c>
      <c r="E255" s="36" t="s">
        <v>325</v>
      </c>
      <c r="F255" s="38">
        <v>1.1664517636186455E-2</v>
      </c>
      <c r="G255" s="39">
        <v>18047.849999999999</v>
      </c>
      <c r="H255" s="39">
        <f t="shared" si="5"/>
        <v>210.52</v>
      </c>
    </row>
    <row r="256" spans="1:8" s="1" customFormat="1" ht="31.5" x14ac:dyDescent="0.25">
      <c r="A256" s="36">
        <v>242</v>
      </c>
      <c r="B256" s="36"/>
      <c r="C256" s="40" t="s">
        <v>281</v>
      </c>
      <c r="D256" s="37" t="s">
        <v>550</v>
      </c>
      <c r="E256" s="36" t="s">
        <v>280</v>
      </c>
      <c r="F256" s="38">
        <v>2</v>
      </c>
      <c r="G256" s="39">
        <v>180.61</v>
      </c>
      <c r="H256" s="39">
        <f t="shared" si="5"/>
        <v>361.22</v>
      </c>
    </row>
    <row r="257" spans="1:8" s="1" customFormat="1" ht="47.25" x14ac:dyDescent="0.25">
      <c r="A257" s="36">
        <v>243</v>
      </c>
      <c r="B257" s="36"/>
      <c r="C257" s="40" t="s">
        <v>281</v>
      </c>
      <c r="D257" s="37" t="s">
        <v>551</v>
      </c>
      <c r="E257" s="36" t="s">
        <v>339</v>
      </c>
      <c r="F257" s="38">
        <v>15</v>
      </c>
      <c r="G257" s="39">
        <v>10.59</v>
      </c>
      <c r="H257" s="39">
        <f t="shared" si="5"/>
        <v>158.85</v>
      </c>
    </row>
    <row r="258" spans="1:8" s="1" customFormat="1" ht="15.75" x14ac:dyDescent="0.25">
      <c r="A258" s="36">
        <v>244</v>
      </c>
      <c r="B258" s="36"/>
      <c r="C258" s="40" t="s">
        <v>552</v>
      </c>
      <c r="D258" s="37" t="s">
        <v>553</v>
      </c>
      <c r="E258" s="36" t="s">
        <v>267</v>
      </c>
      <c r="F258" s="38">
        <v>1.7940339037084033E-2</v>
      </c>
      <c r="G258" s="39">
        <v>11397.1</v>
      </c>
      <c r="H258" s="39">
        <f t="shared" si="5"/>
        <v>204.47</v>
      </c>
    </row>
    <row r="259" spans="1:8" s="1" customFormat="1" ht="47.25" x14ac:dyDescent="0.25">
      <c r="A259" s="36">
        <v>245</v>
      </c>
      <c r="B259" s="36"/>
      <c r="C259" s="40" t="s">
        <v>554</v>
      </c>
      <c r="D259" s="37" t="s">
        <v>555</v>
      </c>
      <c r="E259" s="36" t="s">
        <v>280</v>
      </c>
      <c r="F259" s="38">
        <v>2</v>
      </c>
      <c r="G259" s="39">
        <v>88.55</v>
      </c>
      <c r="H259" s="39">
        <f t="shared" si="5"/>
        <v>177.1</v>
      </c>
    </row>
    <row r="260" spans="1:8" s="1" customFormat="1" ht="31.5" x14ac:dyDescent="0.25">
      <c r="A260" s="36">
        <v>246</v>
      </c>
      <c r="B260" s="36"/>
      <c r="C260" s="40" t="s">
        <v>281</v>
      </c>
      <c r="D260" s="37" t="s">
        <v>556</v>
      </c>
      <c r="E260" s="36" t="s">
        <v>339</v>
      </c>
      <c r="F260" s="38">
        <v>2</v>
      </c>
      <c r="G260" s="39">
        <v>87.48</v>
      </c>
      <c r="H260" s="39">
        <f t="shared" si="5"/>
        <v>174.96</v>
      </c>
    </row>
    <row r="261" spans="1:8" s="1" customFormat="1" ht="63" x14ac:dyDescent="0.25">
      <c r="A261" s="36">
        <v>247</v>
      </c>
      <c r="B261" s="36"/>
      <c r="C261" s="40" t="s">
        <v>557</v>
      </c>
      <c r="D261" s="37" t="s">
        <v>558</v>
      </c>
      <c r="E261" s="36" t="s">
        <v>267</v>
      </c>
      <c r="F261" s="38">
        <v>2.5694850006929174E-2</v>
      </c>
      <c r="G261" s="39">
        <v>7712</v>
      </c>
      <c r="H261" s="39">
        <f t="shared" si="5"/>
        <v>198.16</v>
      </c>
    </row>
    <row r="262" spans="1:8" s="1" customFormat="1" ht="47.25" x14ac:dyDescent="0.25">
      <c r="A262" s="36">
        <v>248</v>
      </c>
      <c r="B262" s="36"/>
      <c r="C262" s="40" t="s">
        <v>281</v>
      </c>
      <c r="D262" s="37" t="s">
        <v>559</v>
      </c>
      <c r="E262" s="36" t="s">
        <v>280</v>
      </c>
      <c r="F262" s="38">
        <v>3</v>
      </c>
      <c r="G262" s="39">
        <v>57.11</v>
      </c>
      <c r="H262" s="39">
        <f t="shared" si="5"/>
        <v>171.33</v>
      </c>
    </row>
    <row r="263" spans="1:8" s="1" customFormat="1" ht="31.5" x14ac:dyDescent="0.25">
      <c r="A263" s="36">
        <v>249</v>
      </c>
      <c r="B263" s="36"/>
      <c r="C263" s="40" t="s">
        <v>560</v>
      </c>
      <c r="D263" s="37" t="s">
        <v>561</v>
      </c>
      <c r="E263" s="36" t="s">
        <v>264</v>
      </c>
      <c r="F263" s="38">
        <v>0.37613265740787394</v>
      </c>
      <c r="G263" s="39">
        <v>510.4</v>
      </c>
      <c r="H263" s="39">
        <f t="shared" si="5"/>
        <v>191.98</v>
      </c>
    </row>
    <row r="264" spans="1:8" s="1" customFormat="1" ht="78.75" x14ac:dyDescent="0.25">
      <c r="A264" s="36">
        <v>250</v>
      </c>
      <c r="B264" s="36"/>
      <c r="C264" s="40" t="s">
        <v>281</v>
      </c>
      <c r="D264" s="37" t="s">
        <v>562</v>
      </c>
      <c r="E264" s="36" t="s">
        <v>339</v>
      </c>
      <c r="F264" s="38">
        <v>86</v>
      </c>
      <c r="G264" s="39">
        <v>1.92</v>
      </c>
      <c r="H264" s="39">
        <f t="shared" si="5"/>
        <v>165.12</v>
      </c>
    </row>
    <row r="265" spans="1:8" s="1" customFormat="1" ht="15.75" x14ac:dyDescent="0.25">
      <c r="A265" s="36">
        <v>251</v>
      </c>
      <c r="B265" s="36"/>
      <c r="C265" s="40" t="s">
        <v>563</v>
      </c>
      <c r="D265" s="37" t="s">
        <v>564</v>
      </c>
      <c r="E265" s="36" t="s">
        <v>325</v>
      </c>
      <c r="F265" s="38">
        <v>2.3558384667150527E-2</v>
      </c>
      <c r="G265" s="39">
        <v>7601.28</v>
      </c>
      <c r="H265" s="39">
        <f t="shared" si="5"/>
        <v>179.07</v>
      </c>
    </row>
    <row r="266" spans="1:8" s="1" customFormat="1" ht="15.75" x14ac:dyDescent="0.25">
      <c r="A266" s="36">
        <v>252</v>
      </c>
      <c r="B266" s="36"/>
      <c r="C266" s="40" t="s">
        <v>565</v>
      </c>
      <c r="D266" s="37" t="s">
        <v>566</v>
      </c>
      <c r="E266" s="36" t="s">
        <v>280</v>
      </c>
      <c r="F266" s="38">
        <v>1</v>
      </c>
      <c r="G266" s="39">
        <v>3828.3</v>
      </c>
      <c r="H266" s="39">
        <f t="shared" si="5"/>
        <v>3828.3</v>
      </c>
    </row>
    <row r="267" spans="1:8" s="1" customFormat="1" ht="15.75" x14ac:dyDescent="0.25">
      <c r="A267" s="36">
        <v>253</v>
      </c>
      <c r="B267" s="36"/>
      <c r="C267" s="40" t="s">
        <v>567</v>
      </c>
      <c r="D267" s="37" t="s">
        <v>568</v>
      </c>
      <c r="E267" s="36" t="s">
        <v>267</v>
      </c>
      <c r="F267" s="38">
        <v>1.6571698583192039E-2</v>
      </c>
      <c r="G267" s="39">
        <v>10465</v>
      </c>
      <c r="H267" s="39">
        <f t="shared" si="5"/>
        <v>173.42</v>
      </c>
    </row>
    <row r="268" spans="1:8" s="1" customFormat="1" ht="63" x14ac:dyDescent="0.25">
      <c r="A268" s="36">
        <v>254</v>
      </c>
      <c r="B268" s="36"/>
      <c r="C268" s="40" t="s">
        <v>281</v>
      </c>
      <c r="D268" s="37" t="s">
        <v>569</v>
      </c>
      <c r="E268" s="36" t="s">
        <v>339</v>
      </c>
      <c r="F268" s="38">
        <v>5</v>
      </c>
      <c r="G268" s="39">
        <v>37.15</v>
      </c>
      <c r="H268" s="39">
        <f t="shared" si="5"/>
        <v>185.75</v>
      </c>
    </row>
    <row r="269" spans="1:8" s="1" customFormat="1" ht="47.25" x14ac:dyDescent="0.25">
      <c r="A269" s="36">
        <v>255</v>
      </c>
      <c r="B269" s="36"/>
      <c r="C269" s="40" t="s">
        <v>570</v>
      </c>
      <c r="D269" s="37" t="s">
        <v>571</v>
      </c>
      <c r="E269" s="36" t="s">
        <v>267</v>
      </c>
      <c r="F269" s="38">
        <v>2.067579895443691E-2</v>
      </c>
      <c r="G269" s="39">
        <v>8102.64</v>
      </c>
      <c r="H269" s="39">
        <f t="shared" si="5"/>
        <v>167.53</v>
      </c>
    </row>
    <row r="270" spans="1:8" s="1" customFormat="1" ht="63" x14ac:dyDescent="0.25">
      <c r="A270" s="36">
        <v>256</v>
      </c>
      <c r="B270" s="36"/>
      <c r="C270" s="40" t="s">
        <v>281</v>
      </c>
      <c r="D270" s="37" t="s">
        <v>572</v>
      </c>
      <c r="E270" s="36" t="s">
        <v>339</v>
      </c>
      <c r="F270" s="38">
        <v>2</v>
      </c>
      <c r="G270" s="39">
        <v>144.49</v>
      </c>
      <c r="H270" s="39">
        <f t="shared" si="5"/>
        <v>288.98</v>
      </c>
    </row>
    <row r="271" spans="1:8" s="1" customFormat="1" ht="15.75" x14ac:dyDescent="0.25">
      <c r="A271" s="36">
        <v>257</v>
      </c>
      <c r="B271" s="36"/>
      <c r="C271" s="40" t="s">
        <v>573</v>
      </c>
      <c r="D271" s="37" t="s">
        <v>574</v>
      </c>
      <c r="E271" s="36" t="s">
        <v>267</v>
      </c>
      <c r="F271" s="38">
        <v>1.580435064862061E-2</v>
      </c>
      <c r="G271" s="39">
        <v>10315.01</v>
      </c>
      <c r="H271" s="39">
        <f t="shared" si="5"/>
        <v>163.02000000000001</v>
      </c>
    </row>
    <row r="272" spans="1:8" s="1" customFormat="1" ht="15.75" x14ac:dyDescent="0.25">
      <c r="A272" s="36">
        <v>258</v>
      </c>
      <c r="B272" s="36"/>
      <c r="C272" s="40" t="s">
        <v>575</v>
      </c>
      <c r="D272" s="37" t="s">
        <v>576</v>
      </c>
      <c r="E272" s="36" t="s">
        <v>457</v>
      </c>
      <c r="F272" s="38">
        <v>1</v>
      </c>
      <c r="G272" s="39">
        <v>277.5</v>
      </c>
      <c r="H272" s="39">
        <f t="shared" si="5"/>
        <v>277.5</v>
      </c>
    </row>
    <row r="273" spans="1:8" s="1" customFormat="1" ht="31.5" x14ac:dyDescent="0.25">
      <c r="A273" s="36">
        <v>259</v>
      </c>
      <c r="B273" s="36"/>
      <c r="C273" s="40" t="s">
        <v>577</v>
      </c>
      <c r="D273" s="37" t="s">
        <v>578</v>
      </c>
      <c r="E273" s="36" t="s">
        <v>267</v>
      </c>
      <c r="F273" s="38">
        <v>3.1133703450735069E-2</v>
      </c>
      <c r="G273" s="39">
        <v>5000</v>
      </c>
      <c r="H273" s="39">
        <f t="shared" si="5"/>
        <v>155.66999999999999</v>
      </c>
    </row>
    <row r="274" spans="1:8" s="1" customFormat="1" ht="15.75" x14ac:dyDescent="0.25">
      <c r="A274" s="36">
        <v>260</v>
      </c>
      <c r="B274" s="36"/>
      <c r="C274" s="40" t="s">
        <v>579</v>
      </c>
      <c r="D274" s="37" t="s">
        <v>580</v>
      </c>
      <c r="E274" s="36" t="s">
        <v>267</v>
      </c>
      <c r="F274" s="38">
        <v>1.0762173345682318E-2</v>
      </c>
      <c r="G274" s="39">
        <v>14312.87</v>
      </c>
      <c r="H274" s="39">
        <f t="shared" si="5"/>
        <v>154.04</v>
      </c>
    </row>
    <row r="275" spans="1:8" s="1" customFormat="1" ht="31.5" x14ac:dyDescent="0.25">
      <c r="A275" s="36">
        <v>261</v>
      </c>
      <c r="B275" s="36"/>
      <c r="C275" s="40" t="s">
        <v>281</v>
      </c>
      <c r="D275" s="37" t="s">
        <v>581</v>
      </c>
      <c r="E275" s="36" t="s">
        <v>339</v>
      </c>
      <c r="F275" s="38">
        <v>5.7174420475360925</v>
      </c>
      <c r="G275" s="39">
        <v>25.22</v>
      </c>
      <c r="H275" s="39">
        <f t="shared" si="5"/>
        <v>144.19</v>
      </c>
    </row>
    <row r="276" spans="1:8" s="1" customFormat="1" ht="15.75" x14ac:dyDescent="0.25">
      <c r="A276" s="36">
        <v>262</v>
      </c>
      <c r="B276" s="36"/>
      <c r="C276" s="40" t="s">
        <v>582</v>
      </c>
      <c r="D276" s="37" t="s">
        <v>583</v>
      </c>
      <c r="E276" s="36" t="s">
        <v>584</v>
      </c>
      <c r="F276" s="38">
        <v>3.0582461663927507</v>
      </c>
      <c r="G276" s="39">
        <v>46.86</v>
      </c>
      <c r="H276" s="39">
        <f t="shared" si="5"/>
        <v>143.31</v>
      </c>
    </row>
    <row r="277" spans="1:8" s="1" customFormat="1" ht="47.25" x14ac:dyDescent="0.25">
      <c r="A277" s="36">
        <v>263</v>
      </c>
      <c r="B277" s="36"/>
      <c r="C277" s="40" t="s">
        <v>585</v>
      </c>
      <c r="D277" s="37" t="s">
        <v>586</v>
      </c>
      <c r="E277" s="36" t="s">
        <v>280</v>
      </c>
      <c r="F277" s="38">
        <v>2</v>
      </c>
      <c r="G277" s="39">
        <v>125.18</v>
      </c>
      <c r="H277" s="39">
        <f t="shared" si="5"/>
        <v>250.36</v>
      </c>
    </row>
    <row r="278" spans="1:8" s="1" customFormat="1" ht="47.25" x14ac:dyDescent="0.25">
      <c r="A278" s="36">
        <v>264</v>
      </c>
      <c r="B278" s="36"/>
      <c r="C278" s="40" t="s">
        <v>587</v>
      </c>
      <c r="D278" s="37" t="s">
        <v>588</v>
      </c>
      <c r="E278" s="36" t="s">
        <v>264</v>
      </c>
      <c r="F278" s="38">
        <v>2.5731445233036516</v>
      </c>
      <c r="G278" s="39">
        <v>55.26</v>
      </c>
      <c r="H278" s="39">
        <f t="shared" si="5"/>
        <v>142.19</v>
      </c>
    </row>
    <row r="279" spans="1:8" s="1" customFormat="1" ht="47.25" x14ac:dyDescent="0.25">
      <c r="A279" s="36">
        <v>265</v>
      </c>
      <c r="B279" s="36"/>
      <c r="C279" s="40" t="s">
        <v>281</v>
      </c>
      <c r="D279" s="37" t="s">
        <v>589</v>
      </c>
      <c r="E279" s="36" t="s">
        <v>280</v>
      </c>
      <c r="F279" s="38">
        <v>2</v>
      </c>
      <c r="G279" s="39">
        <v>62.1</v>
      </c>
      <c r="H279" s="39">
        <f t="shared" si="5"/>
        <v>124.2</v>
      </c>
    </row>
    <row r="280" spans="1:8" s="1" customFormat="1" ht="15.75" x14ac:dyDescent="0.25">
      <c r="A280" s="36">
        <v>266</v>
      </c>
      <c r="B280" s="36"/>
      <c r="C280" s="40" t="s">
        <v>590</v>
      </c>
      <c r="D280" s="37" t="s">
        <v>591</v>
      </c>
      <c r="E280" s="36" t="s">
        <v>291</v>
      </c>
      <c r="F280" s="38">
        <v>9.1479522758528664E-2</v>
      </c>
      <c r="G280" s="39">
        <v>1539.5</v>
      </c>
      <c r="H280" s="39">
        <f t="shared" si="5"/>
        <v>140.83000000000001</v>
      </c>
    </row>
    <row r="281" spans="1:8" s="1" customFormat="1" ht="15.75" x14ac:dyDescent="0.25">
      <c r="A281" s="36">
        <v>267</v>
      </c>
      <c r="B281" s="36"/>
      <c r="C281" s="40" t="s">
        <v>592</v>
      </c>
      <c r="D281" s="37" t="s">
        <v>593</v>
      </c>
      <c r="E281" s="36" t="s">
        <v>280</v>
      </c>
      <c r="F281" s="38">
        <v>2</v>
      </c>
      <c r="G281" s="39">
        <v>3046.2</v>
      </c>
      <c r="H281" s="39">
        <f t="shared" si="5"/>
        <v>6092.4</v>
      </c>
    </row>
    <row r="282" spans="1:8" s="1" customFormat="1" ht="15.75" x14ac:dyDescent="0.25">
      <c r="A282" s="36">
        <v>268</v>
      </c>
      <c r="B282" s="36"/>
      <c r="C282" s="40" t="s">
        <v>594</v>
      </c>
      <c r="D282" s="37" t="s">
        <v>595</v>
      </c>
      <c r="E282" s="36" t="s">
        <v>283</v>
      </c>
      <c r="F282" s="38">
        <v>11.435790589517584</v>
      </c>
      <c r="G282" s="39">
        <v>12.03</v>
      </c>
      <c r="H282" s="39">
        <f t="shared" si="5"/>
        <v>137.57</v>
      </c>
    </row>
    <row r="283" spans="1:8" s="1" customFormat="1" ht="31.5" x14ac:dyDescent="0.25">
      <c r="A283" s="36">
        <v>269</v>
      </c>
      <c r="B283" s="36"/>
      <c r="C283" s="40" t="s">
        <v>596</v>
      </c>
      <c r="D283" s="37" t="s">
        <v>597</v>
      </c>
      <c r="E283" s="36" t="s">
        <v>264</v>
      </c>
      <c r="F283" s="38">
        <v>0.27366489046043402</v>
      </c>
      <c r="G283" s="39">
        <v>497</v>
      </c>
      <c r="H283" s="39">
        <f t="shared" si="5"/>
        <v>136.01</v>
      </c>
    </row>
    <row r="284" spans="1:8" s="1" customFormat="1" ht="31.5" x14ac:dyDescent="0.25">
      <c r="A284" s="36">
        <v>270</v>
      </c>
      <c r="B284" s="36"/>
      <c r="C284" s="40" t="s">
        <v>598</v>
      </c>
      <c r="D284" s="37" t="s">
        <v>599</v>
      </c>
      <c r="E284" s="36" t="s">
        <v>280</v>
      </c>
      <c r="F284" s="38">
        <v>2</v>
      </c>
      <c r="G284" s="39">
        <v>59.19</v>
      </c>
      <c r="H284" s="39">
        <f t="shared" si="5"/>
        <v>118.38</v>
      </c>
    </row>
    <row r="285" spans="1:8" s="1" customFormat="1" ht="31.5" x14ac:dyDescent="0.25">
      <c r="A285" s="36">
        <v>271</v>
      </c>
      <c r="B285" s="36"/>
      <c r="C285" s="40" t="s">
        <v>600</v>
      </c>
      <c r="D285" s="37" t="s">
        <v>601</v>
      </c>
      <c r="E285" s="36" t="s">
        <v>304</v>
      </c>
      <c r="F285" s="38">
        <v>3</v>
      </c>
      <c r="G285" s="39">
        <v>39</v>
      </c>
      <c r="H285" s="39">
        <f t="shared" si="5"/>
        <v>117</v>
      </c>
    </row>
    <row r="286" spans="1:8" s="1" customFormat="1" ht="31.5" x14ac:dyDescent="0.25">
      <c r="A286" s="36">
        <v>272</v>
      </c>
      <c r="B286" s="36"/>
      <c r="C286" s="40" t="s">
        <v>602</v>
      </c>
      <c r="D286" s="37" t="s">
        <v>603</v>
      </c>
      <c r="E286" s="36" t="s">
        <v>304</v>
      </c>
      <c r="F286" s="38">
        <v>1</v>
      </c>
      <c r="G286" s="39">
        <v>2202</v>
      </c>
      <c r="H286" s="39">
        <f t="shared" si="5"/>
        <v>2202</v>
      </c>
    </row>
    <row r="287" spans="1:8" s="1" customFormat="1" ht="31.5" x14ac:dyDescent="0.25">
      <c r="A287" s="36">
        <v>273</v>
      </c>
      <c r="B287" s="36"/>
      <c r="C287" s="40" t="s">
        <v>604</v>
      </c>
      <c r="D287" s="37" t="s">
        <v>605</v>
      </c>
      <c r="E287" s="36" t="s">
        <v>325</v>
      </c>
      <c r="F287" s="38">
        <v>2.3326446548214773E-2</v>
      </c>
      <c r="G287" s="39">
        <v>5365.89</v>
      </c>
      <c r="H287" s="39">
        <f t="shared" si="5"/>
        <v>125.17</v>
      </c>
    </row>
    <row r="288" spans="1:8" s="1" customFormat="1" ht="31.5" x14ac:dyDescent="0.25">
      <c r="A288" s="36">
        <v>274</v>
      </c>
      <c r="B288" s="36"/>
      <c r="C288" s="40" t="s">
        <v>606</v>
      </c>
      <c r="D288" s="37" t="s">
        <v>607</v>
      </c>
      <c r="E288" s="36" t="s">
        <v>304</v>
      </c>
      <c r="F288" s="38">
        <v>5</v>
      </c>
      <c r="G288" s="39">
        <v>20</v>
      </c>
      <c r="H288" s="39">
        <f t="shared" si="5"/>
        <v>100</v>
      </c>
    </row>
    <row r="289" spans="1:8" s="1" customFormat="1" ht="31.5" x14ac:dyDescent="0.25">
      <c r="A289" s="36">
        <v>275</v>
      </c>
      <c r="B289" s="36"/>
      <c r="C289" s="40" t="s">
        <v>608</v>
      </c>
      <c r="D289" s="37" t="s">
        <v>609</v>
      </c>
      <c r="E289" s="36" t="s">
        <v>280</v>
      </c>
      <c r="F289" s="38">
        <v>4</v>
      </c>
      <c r="G289" s="39">
        <v>35.64</v>
      </c>
      <c r="H289" s="39">
        <f t="shared" si="5"/>
        <v>142.56</v>
      </c>
    </row>
    <row r="290" spans="1:8" s="1" customFormat="1" ht="15.75" x14ac:dyDescent="0.25">
      <c r="A290" s="36">
        <v>276</v>
      </c>
      <c r="B290" s="36"/>
      <c r="C290" s="40" t="s">
        <v>610</v>
      </c>
      <c r="D290" s="37" t="s">
        <v>611</v>
      </c>
      <c r="E290" s="36" t="s">
        <v>264</v>
      </c>
      <c r="F290" s="38">
        <v>49.831957777293297</v>
      </c>
      <c r="G290" s="39">
        <v>2.44</v>
      </c>
      <c r="H290" s="39">
        <f t="shared" si="5"/>
        <v>121.59</v>
      </c>
    </row>
    <row r="291" spans="1:8" s="1" customFormat="1" ht="15.75" x14ac:dyDescent="0.25">
      <c r="A291" s="36">
        <v>277</v>
      </c>
      <c r="B291" s="36"/>
      <c r="C291" s="40" t="s">
        <v>612</v>
      </c>
      <c r="D291" s="37" t="s">
        <v>613</v>
      </c>
      <c r="E291" s="36" t="s">
        <v>304</v>
      </c>
      <c r="F291" s="38">
        <v>1</v>
      </c>
      <c r="G291" s="39">
        <v>208</v>
      </c>
      <c r="H291" s="39">
        <f t="shared" si="5"/>
        <v>208</v>
      </c>
    </row>
    <row r="292" spans="1:8" s="1" customFormat="1" ht="47.25" x14ac:dyDescent="0.25">
      <c r="A292" s="36">
        <v>278</v>
      </c>
      <c r="B292" s="36"/>
      <c r="C292" s="40" t="s">
        <v>614</v>
      </c>
      <c r="D292" s="37" t="s">
        <v>615</v>
      </c>
      <c r="E292" s="36" t="s">
        <v>267</v>
      </c>
      <c r="F292" s="38">
        <v>2.0387435286939898E-2</v>
      </c>
      <c r="G292" s="39">
        <v>5804</v>
      </c>
      <c r="H292" s="39">
        <f t="shared" si="5"/>
        <v>118.33</v>
      </c>
    </row>
    <row r="293" spans="1:8" s="1" customFormat="1" ht="31.5" x14ac:dyDescent="0.25">
      <c r="A293" s="36">
        <v>279</v>
      </c>
      <c r="B293" s="36"/>
      <c r="C293" s="40" t="s">
        <v>281</v>
      </c>
      <c r="D293" s="37" t="s">
        <v>616</v>
      </c>
      <c r="E293" s="36" t="s">
        <v>273</v>
      </c>
      <c r="F293" s="38">
        <v>1.143557917059421</v>
      </c>
      <c r="G293" s="39">
        <v>100.86</v>
      </c>
      <c r="H293" s="39">
        <f t="shared" si="5"/>
        <v>115.34</v>
      </c>
    </row>
    <row r="294" spans="1:8" s="1" customFormat="1" ht="15.75" x14ac:dyDescent="0.25">
      <c r="A294" s="36">
        <v>280</v>
      </c>
      <c r="B294" s="36"/>
      <c r="C294" s="40" t="s">
        <v>617</v>
      </c>
      <c r="D294" s="37" t="s">
        <v>618</v>
      </c>
      <c r="E294" s="36" t="s">
        <v>273</v>
      </c>
      <c r="F294" s="38">
        <v>6.8610281309278776</v>
      </c>
      <c r="G294" s="39">
        <v>16.5</v>
      </c>
      <c r="H294" s="39">
        <f t="shared" si="5"/>
        <v>113.21</v>
      </c>
    </row>
    <row r="295" spans="1:8" s="1" customFormat="1" ht="31.5" x14ac:dyDescent="0.25">
      <c r="A295" s="36">
        <v>281</v>
      </c>
      <c r="B295" s="36"/>
      <c r="C295" s="40" t="s">
        <v>619</v>
      </c>
      <c r="D295" s="37" t="s">
        <v>620</v>
      </c>
      <c r="E295" s="36" t="s">
        <v>283</v>
      </c>
      <c r="F295" s="38">
        <v>34.930013963975206</v>
      </c>
      <c r="G295" s="39">
        <v>3.18</v>
      </c>
      <c r="H295" s="39">
        <f t="shared" si="5"/>
        <v>111.08</v>
      </c>
    </row>
    <row r="296" spans="1:8" s="1" customFormat="1" ht="15.75" x14ac:dyDescent="0.25">
      <c r="A296" s="36">
        <v>282</v>
      </c>
      <c r="B296" s="36"/>
      <c r="C296" s="40" t="s">
        <v>621</v>
      </c>
      <c r="D296" s="37" t="s">
        <v>622</v>
      </c>
      <c r="E296" s="36" t="s">
        <v>304</v>
      </c>
      <c r="F296" s="38">
        <v>1</v>
      </c>
      <c r="G296" s="39">
        <v>86</v>
      </c>
      <c r="H296" s="39">
        <f t="shared" si="5"/>
        <v>86</v>
      </c>
    </row>
    <row r="297" spans="1:8" s="1" customFormat="1" ht="31.5" x14ac:dyDescent="0.25">
      <c r="A297" s="36">
        <v>283</v>
      </c>
      <c r="B297" s="36"/>
      <c r="C297" s="40" t="s">
        <v>623</v>
      </c>
      <c r="D297" s="37" t="s">
        <v>624</v>
      </c>
      <c r="E297" s="36" t="s">
        <v>625</v>
      </c>
      <c r="F297" s="38">
        <v>0.62270284731362091</v>
      </c>
      <c r="G297" s="39">
        <v>173</v>
      </c>
      <c r="H297" s="39">
        <f t="shared" si="5"/>
        <v>107.73</v>
      </c>
    </row>
    <row r="298" spans="1:8" s="1" customFormat="1" ht="47.25" x14ac:dyDescent="0.25">
      <c r="A298" s="36">
        <v>284</v>
      </c>
      <c r="B298" s="36"/>
      <c r="C298" s="40" t="s">
        <v>626</v>
      </c>
      <c r="D298" s="37" t="s">
        <v>627</v>
      </c>
      <c r="E298" s="36" t="s">
        <v>273</v>
      </c>
      <c r="F298" s="38">
        <v>8.0284833252122603</v>
      </c>
      <c r="G298" s="39">
        <v>13.08</v>
      </c>
      <c r="H298" s="39">
        <f t="shared" si="5"/>
        <v>105.01</v>
      </c>
    </row>
    <row r="299" spans="1:8" s="1" customFormat="1" ht="31.5" x14ac:dyDescent="0.25">
      <c r="A299" s="36">
        <v>285</v>
      </c>
      <c r="B299" s="36"/>
      <c r="C299" s="40" t="s">
        <v>628</v>
      </c>
      <c r="D299" s="37" t="s">
        <v>629</v>
      </c>
      <c r="E299" s="36" t="s">
        <v>273</v>
      </c>
      <c r="F299" s="38">
        <v>4.4029985623836367</v>
      </c>
      <c r="G299" s="39">
        <v>23.69</v>
      </c>
      <c r="H299" s="39">
        <f t="shared" ref="H299:H362" si="6">ROUND(F299*G299,2)</f>
        <v>104.31</v>
      </c>
    </row>
    <row r="300" spans="1:8" s="1" customFormat="1" ht="15.75" x14ac:dyDescent="0.25">
      <c r="A300" s="36">
        <v>286</v>
      </c>
      <c r="B300" s="36"/>
      <c r="C300" s="40" t="s">
        <v>630</v>
      </c>
      <c r="D300" s="37" t="s">
        <v>631</v>
      </c>
      <c r="E300" s="36" t="s">
        <v>267</v>
      </c>
      <c r="F300" s="38">
        <v>1.0154776584085314E-2</v>
      </c>
      <c r="G300" s="39">
        <v>10200</v>
      </c>
      <c r="H300" s="39">
        <f t="shared" si="6"/>
        <v>103.58</v>
      </c>
    </row>
    <row r="301" spans="1:8" s="1" customFormat="1" ht="15.75" x14ac:dyDescent="0.25">
      <c r="A301" s="36">
        <v>287</v>
      </c>
      <c r="B301" s="36"/>
      <c r="C301" s="40" t="s">
        <v>632</v>
      </c>
      <c r="D301" s="37" t="s">
        <v>633</v>
      </c>
      <c r="E301" s="36" t="s">
        <v>280</v>
      </c>
      <c r="F301" s="38">
        <v>8</v>
      </c>
      <c r="G301" s="39">
        <v>10.54</v>
      </c>
      <c r="H301" s="39">
        <f t="shared" si="6"/>
        <v>84.32</v>
      </c>
    </row>
    <row r="302" spans="1:8" s="1" customFormat="1" ht="47.25" x14ac:dyDescent="0.25">
      <c r="A302" s="36">
        <v>288</v>
      </c>
      <c r="B302" s="36"/>
      <c r="C302" s="40" t="s">
        <v>634</v>
      </c>
      <c r="D302" s="37" t="s">
        <v>635</v>
      </c>
      <c r="E302" s="36" t="s">
        <v>283</v>
      </c>
      <c r="F302" s="38">
        <v>2.3651774730398252</v>
      </c>
      <c r="G302" s="39">
        <v>39.36</v>
      </c>
      <c r="H302" s="39">
        <f t="shared" si="6"/>
        <v>93.09</v>
      </c>
    </row>
    <row r="303" spans="1:8" s="1" customFormat="1" ht="47.25" x14ac:dyDescent="0.25">
      <c r="A303" s="36">
        <v>289</v>
      </c>
      <c r="B303" s="36"/>
      <c r="C303" s="40" t="s">
        <v>636</v>
      </c>
      <c r="D303" s="37" t="s">
        <v>637</v>
      </c>
      <c r="E303" s="36" t="s">
        <v>273</v>
      </c>
      <c r="F303" s="38">
        <v>0.9633252220192956</v>
      </c>
      <c r="G303" s="39">
        <v>91.29</v>
      </c>
      <c r="H303" s="39">
        <f t="shared" si="6"/>
        <v>87.94</v>
      </c>
    </row>
    <row r="304" spans="1:8" s="1" customFormat="1" ht="15.75" x14ac:dyDescent="0.25">
      <c r="A304" s="36">
        <v>290</v>
      </c>
      <c r="B304" s="36"/>
      <c r="C304" s="40" t="s">
        <v>638</v>
      </c>
      <c r="D304" s="37" t="s">
        <v>639</v>
      </c>
      <c r="E304" s="36" t="s">
        <v>273</v>
      </c>
      <c r="F304" s="38">
        <v>9.6903032470597914</v>
      </c>
      <c r="G304" s="39">
        <v>9.0399999999999991</v>
      </c>
      <c r="H304" s="39">
        <f t="shared" si="6"/>
        <v>87.6</v>
      </c>
    </row>
    <row r="305" spans="1:8" s="1" customFormat="1" ht="31.5" x14ac:dyDescent="0.25">
      <c r="A305" s="36">
        <v>291</v>
      </c>
      <c r="B305" s="36"/>
      <c r="C305" s="40" t="s">
        <v>640</v>
      </c>
      <c r="D305" s="37" t="s">
        <v>641</v>
      </c>
      <c r="E305" s="36" t="s">
        <v>267</v>
      </c>
      <c r="F305" s="38">
        <v>2.2168013564623111E-3</v>
      </c>
      <c r="G305" s="39">
        <v>37870</v>
      </c>
      <c r="H305" s="39">
        <f t="shared" si="6"/>
        <v>83.95</v>
      </c>
    </row>
    <row r="306" spans="1:8" s="1" customFormat="1" ht="15.75" x14ac:dyDescent="0.25">
      <c r="A306" s="36">
        <v>292</v>
      </c>
      <c r="B306" s="36"/>
      <c r="C306" s="40" t="s">
        <v>642</v>
      </c>
      <c r="D306" s="37" t="s">
        <v>643</v>
      </c>
      <c r="E306" s="36" t="s">
        <v>267</v>
      </c>
      <c r="F306" s="38">
        <v>6.0490324922236473E-2</v>
      </c>
      <c r="G306" s="39">
        <v>1383.1</v>
      </c>
      <c r="H306" s="39">
        <f t="shared" si="6"/>
        <v>83.66</v>
      </c>
    </row>
    <row r="307" spans="1:8" s="1" customFormat="1" ht="47.25" x14ac:dyDescent="0.25">
      <c r="A307" s="36">
        <v>293</v>
      </c>
      <c r="B307" s="36"/>
      <c r="C307" s="40" t="s">
        <v>281</v>
      </c>
      <c r="D307" s="37" t="s">
        <v>644</v>
      </c>
      <c r="E307" s="36" t="s">
        <v>339</v>
      </c>
      <c r="F307" s="38">
        <v>5</v>
      </c>
      <c r="G307" s="39">
        <v>14.41</v>
      </c>
      <c r="H307" s="39">
        <f t="shared" si="6"/>
        <v>72.05</v>
      </c>
    </row>
    <row r="308" spans="1:8" s="1" customFormat="1" ht="47.25" x14ac:dyDescent="0.25">
      <c r="A308" s="36">
        <v>294</v>
      </c>
      <c r="B308" s="36"/>
      <c r="C308" s="40" t="s">
        <v>645</v>
      </c>
      <c r="D308" s="37" t="s">
        <v>646</v>
      </c>
      <c r="E308" s="36" t="s">
        <v>280</v>
      </c>
      <c r="F308" s="38">
        <v>2</v>
      </c>
      <c r="G308" s="39">
        <v>72.03</v>
      </c>
      <c r="H308" s="39">
        <f t="shared" si="6"/>
        <v>144.06</v>
      </c>
    </row>
    <row r="309" spans="1:8" s="1" customFormat="1" ht="31.5" x14ac:dyDescent="0.25">
      <c r="A309" s="36">
        <v>295</v>
      </c>
      <c r="B309" s="36"/>
      <c r="C309" s="40" t="s">
        <v>281</v>
      </c>
      <c r="D309" s="37" t="s">
        <v>647</v>
      </c>
      <c r="E309" s="36" t="s">
        <v>280</v>
      </c>
      <c r="F309" s="38">
        <v>2</v>
      </c>
      <c r="G309" s="39">
        <v>71.39</v>
      </c>
      <c r="H309" s="39">
        <f t="shared" si="6"/>
        <v>142.78</v>
      </c>
    </row>
    <row r="310" spans="1:8" s="1" customFormat="1" ht="15.75" x14ac:dyDescent="0.25">
      <c r="A310" s="36">
        <v>296</v>
      </c>
      <c r="B310" s="36"/>
      <c r="C310" s="40" t="s">
        <v>648</v>
      </c>
      <c r="D310" s="37" t="s">
        <v>649</v>
      </c>
      <c r="E310" s="36" t="s">
        <v>283</v>
      </c>
      <c r="F310" s="38">
        <v>32.015173251089998</v>
      </c>
      <c r="G310" s="39">
        <v>2.48</v>
      </c>
      <c r="H310" s="39">
        <f t="shared" si="6"/>
        <v>79.400000000000006</v>
      </c>
    </row>
    <row r="311" spans="1:8" s="1" customFormat="1" ht="63" x14ac:dyDescent="0.25">
      <c r="A311" s="36">
        <v>297</v>
      </c>
      <c r="B311" s="36"/>
      <c r="C311" s="40" t="s">
        <v>650</v>
      </c>
      <c r="D311" s="37" t="s">
        <v>651</v>
      </c>
      <c r="E311" s="36" t="s">
        <v>273</v>
      </c>
      <c r="F311" s="38">
        <v>28.096345248675817</v>
      </c>
      <c r="G311" s="39">
        <v>2.7</v>
      </c>
      <c r="H311" s="39">
        <f t="shared" si="6"/>
        <v>75.86</v>
      </c>
    </row>
    <row r="312" spans="1:8" s="1" customFormat="1" ht="15.75" x14ac:dyDescent="0.25">
      <c r="A312" s="36">
        <v>298</v>
      </c>
      <c r="B312" s="36"/>
      <c r="C312" s="40" t="s">
        <v>652</v>
      </c>
      <c r="D312" s="37" t="s">
        <v>653</v>
      </c>
      <c r="E312" s="36" t="s">
        <v>280</v>
      </c>
      <c r="F312" s="38">
        <v>5</v>
      </c>
      <c r="G312" s="39">
        <v>14.14</v>
      </c>
      <c r="H312" s="39">
        <f t="shared" si="6"/>
        <v>70.7</v>
      </c>
    </row>
    <row r="313" spans="1:8" s="1" customFormat="1" ht="31.5" x14ac:dyDescent="0.25">
      <c r="A313" s="36">
        <v>299</v>
      </c>
      <c r="B313" s="36"/>
      <c r="C313" s="40" t="s">
        <v>654</v>
      </c>
      <c r="D313" s="37" t="s">
        <v>655</v>
      </c>
      <c r="E313" s="36" t="s">
        <v>283</v>
      </c>
      <c r="F313" s="38">
        <v>88.184977516005404</v>
      </c>
      <c r="G313" s="39">
        <v>0.84</v>
      </c>
      <c r="H313" s="39">
        <f t="shared" si="6"/>
        <v>74.08</v>
      </c>
    </row>
    <row r="314" spans="1:8" s="1" customFormat="1" ht="94.5" x14ac:dyDescent="0.25">
      <c r="A314" s="36">
        <v>300</v>
      </c>
      <c r="B314" s="36"/>
      <c r="C314" s="40" t="s">
        <v>656</v>
      </c>
      <c r="D314" s="37" t="s">
        <v>657</v>
      </c>
      <c r="E314" s="36" t="s">
        <v>273</v>
      </c>
      <c r="F314" s="38">
        <v>45.592931545591021</v>
      </c>
      <c r="G314" s="39">
        <v>1.58</v>
      </c>
      <c r="H314" s="39">
        <f t="shared" si="6"/>
        <v>72.040000000000006</v>
      </c>
    </row>
    <row r="315" spans="1:8" s="1" customFormat="1" ht="31.5" x14ac:dyDescent="0.25">
      <c r="A315" s="36">
        <v>301</v>
      </c>
      <c r="B315" s="36"/>
      <c r="C315" s="40" t="s">
        <v>281</v>
      </c>
      <c r="D315" s="37" t="s">
        <v>658</v>
      </c>
      <c r="E315" s="36" t="s">
        <v>531</v>
      </c>
      <c r="F315" s="38">
        <v>1</v>
      </c>
      <c r="G315" s="39">
        <v>119.52</v>
      </c>
      <c r="H315" s="39">
        <f t="shared" si="6"/>
        <v>119.52</v>
      </c>
    </row>
    <row r="316" spans="1:8" s="1" customFormat="1" ht="31.5" x14ac:dyDescent="0.25">
      <c r="A316" s="36">
        <v>302</v>
      </c>
      <c r="B316" s="36"/>
      <c r="C316" s="40" t="s">
        <v>659</v>
      </c>
      <c r="D316" s="37" t="s">
        <v>660</v>
      </c>
      <c r="E316" s="36" t="s">
        <v>457</v>
      </c>
      <c r="F316" s="38">
        <v>1</v>
      </c>
      <c r="G316" s="39">
        <v>117.9</v>
      </c>
      <c r="H316" s="39">
        <f t="shared" si="6"/>
        <v>117.9</v>
      </c>
    </row>
    <row r="317" spans="1:8" s="1" customFormat="1" ht="31.5" x14ac:dyDescent="0.25">
      <c r="A317" s="36">
        <v>303</v>
      </c>
      <c r="B317" s="36"/>
      <c r="C317" s="40" t="s">
        <v>661</v>
      </c>
      <c r="D317" s="37" t="s">
        <v>662</v>
      </c>
      <c r="E317" s="36" t="s">
        <v>267</v>
      </c>
      <c r="F317" s="38">
        <v>3.6485416041857769E-3</v>
      </c>
      <c r="G317" s="39">
        <v>18390.16</v>
      </c>
      <c r="H317" s="39">
        <f t="shared" si="6"/>
        <v>67.099999999999994</v>
      </c>
    </row>
    <row r="318" spans="1:8" s="1" customFormat="1" ht="47.25" x14ac:dyDescent="0.25">
      <c r="A318" s="36">
        <v>304</v>
      </c>
      <c r="B318" s="36"/>
      <c r="C318" s="40" t="s">
        <v>663</v>
      </c>
      <c r="D318" s="37" t="s">
        <v>664</v>
      </c>
      <c r="E318" s="36" t="s">
        <v>273</v>
      </c>
      <c r="F318" s="38">
        <v>2.1581684425333481</v>
      </c>
      <c r="G318" s="39">
        <v>30.4</v>
      </c>
      <c r="H318" s="39">
        <f t="shared" si="6"/>
        <v>65.61</v>
      </c>
    </row>
    <row r="319" spans="1:8" s="1" customFormat="1" ht="15.75" x14ac:dyDescent="0.25">
      <c r="A319" s="36">
        <v>305</v>
      </c>
      <c r="B319" s="36"/>
      <c r="C319" s="40" t="s">
        <v>665</v>
      </c>
      <c r="D319" s="37" t="s">
        <v>666</v>
      </c>
      <c r="E319" s="36" t="s">
        <v>273</v>
      </c>
      <c r="F319" s="38">
        <v>6.0949935087729941</v>
      </c>
      <c r="G319" s="39">
        <v>10.57</v>
      </c>
      <c r="H319" s="39">
        <f t="shared" si="6"/>
        <v>64.42</v>
      </c>
    </row>
    <row r="320" spans="1:8" s="1" customFormat="1" ht="15.75" x14ac:dyDescent="0.25">
      <c r="A320" s="36">
        <v>306</v>
      </c>
      <c r="B320" s="36"/>
      <c r="C320" s="40" t="s">
        <v>667</v>
      </c>
      <c r="D320" s="37" t="s">
        <v>668</v>
      </c>
      <c r="E320" s="36" t="s">
        <v>267</v>
      </c>
      <c r="F320" s="38">
        <v>2.4009636272455875E-2</v>
      </c>
      <c r="G320" s="39">
        <v>2606.9</v>
      </c>
      <c r="H320" s="39">
        <f t="shared" si="6"/>
        <v>62.59</v>
      </c>
    </row>
    <row r="321" spans="1:8" s="1" customFormat="1" ht="47.25" x14ac:dyDescent="0.25">
      <c r="A321" s="36">
        <v>307</v>
      </c>
      <c r="B321" s="36"/>
      <c r="C321" s="40" t="s">
        <v>669</v>
      </c>
      <c r="D321" s="37" t="s">
        <v>670</v>
      </c>
      <c r="E321" s="36" t="s">
        <v>283</v>
      </c>
      <c r="F321" s="38">
        <v>6.1761592734490822</v>
      </c>
      <c r="G321" s="39">
        <v>10.1</v>
      </c>
      <c r="H321" s="39">
        <f t="shared" si="6"/>
        <v>62.38</v>
      </c>
    </row>
    <row r="322" spans="1:8" s="1" customFormat="1" ht="31.5" x14ac:dyDescent="0.25">
      <c r="A322" s="36">
        <v>308</v>
      </c>
      <c r="B322" s="36"/>
      <c r="C322" s="40" t="s">
        <v>671</v>
      </c>
      <c r="D322" s="37" t="s">
        <v>672</v>
      </c>
      <c r="E322" s="36" t="s">
        <v>457</v>
      </c>
      <c r="F322" s="38">
        <v>1</v>
      </c>
      <c r="G322" s="39">
        <v>68</v>
      </c>
      <c r="H322" s="39">
        <f t="shared" si="6"/>
        <v>68</v>
      </c>
    </row>
    <row r="323" spans="1:8" s="1" customFormat="1" ht="15.75" x14ac:dyDescent="0.25">
      <c r="A323" s="36">
        <v>309</v>
      </c>
      <c r="B323" s="36"/>
      <c r="C323" s="40" t="s">
        <v>673</v>
      </c>
      <c r="D323" s="37" t="s">
        <v>674</v>
      </c>
      <c r="E323" s="36" t="s">
        <v>304</v>
      </c>
      <c r="F323" s="38">
        <v>1</v>
      </c>
      <c r="G323" s="39">
        <v>899</v>
      </c>
      <c r="H323" s="39">
        <f t="shared" si="6"/>
        <v>899</v>
      </c>
    </row>
    <row r="324" spans="1:8" s="1" customFormat="1" ht="31.5" x14ac:dyDescent="0.25">
      <c r="A324" s="36">
        <v>310</v>
      </c>
      <c r="B324" s="36"/>
      <c r="C324" s="40" t="s">
        <v>675</v>
      </c>
      <c r="D324" s="37" t="s">
        <v>676</v>
      </c>
      <c r="E324" s="36" t="s">
        <v>267</v>
      </c>
      <c r="F324" s="38">
        <v>8.9391681117315775E-4</v>
      </c>
      <c r="G324" s="39">
        <v>68050</v>
      </c>
      <c r="H324" s="39">
        <f t="shared" si="6"/>
        <v>60.83</v>
      </c>
    </row>
    <row r="325" spans="1:8" s="1" customFormat="1" ht="15.75" x14ac:dyDescent="0.25">
      <c r="A325" s="36">
        <v>311</v>
      </c>
      <c r="B325" s="36"/>
      <c r="C325" s="40" t="s">
        <v>677</v>
      </c>
      <c r="D325" s="37" t="s">
        <v>678</v>
      </c>
      <c r="E325" s="36" t="s">
        <v>280</v>
      </c>
      <c r="F325" s="38">
        <v>2</v>
      </c>
      <c r="G325" s="39">
        <v>2632.8</v>
      </c>
      <c r="H325" s="39">
        <f t="shared" si="6"/>
        <v>5265.6</v>
      </c>
    </row>
    <row r="326" spans="1:8" s="1" customFormat="1" ht="15.75" x14ac:dyDescent="0.25">
      <c r="A326" s="36">
        <v>312</v>
      </c>
      <c r="B326" s="36"/>
      <c r="C326" s="40" t="s">
        <v>679</v>
      </c>
      <c r="D326" s="37" t="s">
        <v>680</v>
      </c>
      <c r="E326" s="36" t="s">
        <v>267</v>
      </c>
      <c r="F326" s="38">
        <v>1.2236535901767631E-2</v>
      </c>
      <c r="G326" s="39">
        <v>4488.3999999999996</v>
      </c>
      <c r="H326" s="39">
        <f t="shared" si="6"/>
        <v>54.92</v>
      </c>
    </row>
    <row r="327" spans="1:8" s="1" customFormat="1" ht="47.25" x14ac:dyDescent="0.25">
      <c r="A327" s="36">
        <v>313</v>
      </c>
      <c r="B327" s="36"/>
      <c r="C327" s="40" t="s">
        <v>281</v>
      </c>
      <c r="D327" s="37" t="s">
        <v>681</v>
      </c>
      <c r="E327" s="36" t="s">
        <v>280</v>
      </c>
      <c r="F327" s="38">
        <v>2</v>
      </c>
      <c r="G327" s="39">
        <v>47.28</v>
      </c>
      <c r="H327" s="39">
        <f t="shared" si="6"/>
        <v>94.56</v>
      </c>
    </row>
    <row r="328" spans="1:8" s="1" customFormat="1" ht="15.75" x14ac:dyDescent="0.25">
      <c r="A328" s="36">
        <v>314</v>
      </c>
      <c r="B328" s="36"/>
      <c r="C328" s="40" t="s">
        <v>682</v>
      </c>
      <c r="D328" s="37" t="s">
        <v>683</v>
      </c>
      <c r="E328" s="36" t="s">
        <v>264</v>
      </c>
      <c r="F328" s="38">
        <v>8.8771542097146897E-2</v>
      </c>
      <c r="G328" s="39">
        <v>600</v>
      </c>
      <c r="H328" s="39">
        <f t="shared" si="6"/>
        <v>53.26</v>
      </c>
    </row>
    <row r="329" spans="1:8" s="1" customFormat="1" ht="31.5" x14ac:dyDescent="0.25">
      <c r="A329" s="36">
        <v>315</v>
      </c>
      <c r="B329" s="36"/>
      <c r="C329" s="40" t="s">
        <v>684</v>
      </c>
      <c r="D329" s="37" t="s">
        <v>685</v>
      </c>
      <c r="E329" s="36" t="s">
        <v>280</v>
      </c>
      <c r="F329" s="38">
        <v>2</v>
      </c>
      <c r="G329" s="39">
        <v>44.46</v>
      </c>
      <c r="H329" s="39">
        <f t="shared" si="6"/>
        <v>88.92</v>
      </c>
    </row>
    <row r="330" spans="1:8" s="1" customFormat="1" ht="31.5" x14ac:dyDescent="0.25">
      <c r="A330" s="36">
        <v>316</v>
      </c>
      <c r="B330" s="36"/>
      <c r="C330" s="40" t="s">
        <v>686</v>
      </c>
      <c r="D330" s="37" t="s">
        <v>687</v>
      </c>
      <c r="E330" s="36" t="s">
        <v>280</v>
      </c>
      <c r="F330" s="38">
        <v>2</v>
      </c>
      <c r="G330" s="39">
        <v>72.8</v>
      </c>
      <c r="H330" s="39">
        <f t="shared" si="6"/>
        <v>145.6</v>
      </c>
    </row>
    <row r="331" spans="1:8" s="1" customFormat="1" ht="31.5" x14ac:dyDescent="0.25">
      <c r="A331" s="36">
        <v>317</v>
      </c>
      <c r="B331" s="36"/>
      <c r="C331" s="40" t="s">
        <v>688</v>
      </c>
      <c r="D331" s="37" t="s">
        <v>689</v>
      </c>
      <c r="E331" s="36" t="s">
        <v>280</v>
      </c>
      <c r="F331" s="38">
        <v>2</v>
      </c>
      <c r="G331" s="39">
        <v>42.47</v>
      </c>
      <c r="H331" s="39">
        <f t="shared" si="6"/>
        <v>84.94</v>
      </c>
    </row>
    <row r="332" spans="1:8" s="1" customFormat="1" ht="31.5" x14ac:dyDescent="0.25">
      <c r="A332" s="36">
        <v>318</v>
      </c>
      <c r="B332" s="36"/>
      <c r="C332" s="40" t="s">
        <v>690</v>
      </c>
      <c r="D332" s="37" t="s">
        <v>691</v>
      </c>
      <c r="E332" s="36" t="s">
        <v>280</v>
      </c>
      <c r="F332" s="38">
        <v>2</v>
      </c>
      <c r="G332" s="39">
        <v>21.11</v>
      </c>
      <c r="H332" s="39">
        <f t="shared" si="6"/>
        <v>42.22</v>
      </c>
    </row>
    <row r="333" spans="1:8" s="1" customFormat="1" ht="15.75" x14ac:dyDescent="0.25">
      <c r="A333" s="36">
        <v>319</v>
      </c>
      <c r="B333" s="36"/>
      <c r="C333" s="40" t="s">
        <v>692</v>
      </c>
      <c r="D333" s="37" t="s">
        <v>693</v>
      </c>
      <c r="E333" s="36" t="s">
        <v>291</v>
      </c>
      <c r="F333" s="38">
        <v>13.032087443759291</v>
      </c>
      <c r="G333" s="39">
        <v>3.62</v>
      </c>
      <c r="H333" s="39">
        <f t="shared" si="6"/>
        <v>47.18</v>
      </c>
    </row>
    <row r="334" spans="1:8" s="1" customFormat="1" ht="15.75" x14ac:dyDescent="0.25">
      <c r="A334" s="36">
        <v>320</v>
      </c>
      <c r="B334" s="36"/>
      <c r="C334" s="40" t="s">
        <v>694</v>
      </c>
      <c r="D334" s="37" t="s">
        <v>695</v>
      </c>
      <c r="E334" s="36" t="s">
        <v>267</v>
      </c>
      <c r="F334" s="38">
        <v>9.3428118144341047E-3</v>
      </c>
      <c r="G334" s="39">
        <v>4920</v>
      </c>
      <c r="H334" s="39">
        <f t="shared" si="6"/>
        <v>45.97</v>
      </c>
    </row>
    <row r="335" spans="1:8" s="1" customFormat="1" ht="31.5" x14ac:dyDescent="0.25">
      <c r="A335" s="36">
        <v>321</v>
      </c>
      <c r="B335" s="36"/>
      <c r="C335" s="40" t="s">
        <v>696</v>
      </c>
      <c r="D335" s="37" t="s">
        <v>697</v>
      </c>
      <c r="E335" s="36" t="s">
        <v>698</v>
      </c>
      <c r="F335" s="38">
        <v>45.451601811867157</v>
      </c>
      <c r="G335" s="39">
        <v>1</v>
      </c>
      <c r="H335" s="39">
        <f t="shared" si="6"/>
        <v>45.45</v>
      </c>
    </row>
    <row r="336" spans="1:8" s="1" customFormat="1" ht="47.25" x14ac:dyDescent="0.25">
      <c r="A336" s="36">
        <v>322</v>
      </c>
      <c r="B336" s="36"/>
      <c r="C336" s="40" t="s">
        <v>699</v>
      </c>
      <c r="D336" s="37" t="s">
        <v>700</v>
      </c>
      <c r="E336" s="36" t="s">
        <v>264</v>
      </c>
      <c r="F336" s="38">
        <v>3.4815704287436959E-2</v>
      </c>
      <c r="G336" s="39">
        <v>1287</v>
      </c>
      <c r="H336" s="39">
        <f t="shared" si="6"/>
        <v>44.81</v>
      </c>
    </row>
    <row r="337" spans="1:8" s="1" customFormat="1" ht="47.25" x14ac:dyDescent="0.25">
      <c r="A337" s="36">
        <v>323</v>
      </c>
      <c r="B337" s="36"/>
      <c r="C337" s="40" t="s">
        <v>701</v>
      </c>
      <c r="D337" s="37" t="s">
        <v>702</v>
      </c>
      <c r="E337" s="36" t="s">
        <v>267</v>
      </c>
      <c r="F337" s="38">
        <v>5.4880255607006314E-3</v>
      </c>
      <c r="G337" s="39">
        <v>7917</v>
      </c>
      <c r="H337" s="39">
        <f t="shared" si="6"/>
        <v>43.45</v>
      </c>
    </row>
    <row r="338" spans="1:8" s="1" customFormat="1" ht="15.75" x14ac:dyDescent="0.25">
      <c r="A338" s="36">
        <v>324</v>
      </c>
      <c r="B338" s="36"/>
      <c r="C338" s="40" t="s">
        <v>703</v>
      </c>
      <c r="D338" s="37" t="s">
        <v>704</v>
      </c>
      <c r="E338" s="36" t="s">
        <v>457</v>
      </c>
      <c r="F338" s="38">
        <v>1</v>
      </c>
      <c r="G338" s="39">
        <v>379</v>
      </c>
      <c r="H338" s="39">
        <f t="shared" si="6"/>
        <v>379</v>
      </c>
    </row>
    <row r="339" spans="1:8" s="1" customFormat="1" ht="31.5" x14ac:dyDescent="0.25">
      <c r="A339" s="36">
        <v>325</v>
      </c>
      <c r="B339" s="36"/>
      <c r="C339" s="40" t="s">
        <v>281</v>
      </c>
      <c r="D339" s="37" t="s">
        <v>705</v>
      </c>
      <c r="E339" s="36" t="s">
        <v>280</v>
      </c>
      <c r="F339" s="38">
        <v>2</v>
      </c>
      <c r="G339" s="39">
        <v>37.82</v>
      </c>
      <c r="H339" s="39">
        <f t="shared" si="6"/>
        <v>75.64</v>
      </c>
    </row>
    <row r="340" spans="1:8" s="1" customFormat="1" ht="15.75" x14ac:dyDescent="0.25">
      <c r="A340" s="36">
        <v>326</v>
      </c>
      <c r="B340" s="36"/>
      <c r="C340" s="40" t="s">
        <v>706</v>
      </c>
      <c r="D340" s="37" t="s">
        <v>707</v>
      </c>
      <c r="E340" s="36" t="s">
        <v>267</v>
      </c>
      <c r="F340" s="38">
        <v>3.5557114019162226E-3</v>
      </c>
      <c r="G340" s="39">
        <v>11978</v>
      </c>
      <c r="H340" s="39">
        <f t="shared" si="6"/>
        <v>42.59</v>
      </c>
    </row>
    <row r="341" spans="1:8" s="1" customFormat="1" ht="63" x14ac:dyDescent="0.25">
      <c r="A341" s="36">
        <v>327</v>
      </c>
      <c r="B341" s="36"/>
      <c r="C341" s="40" t="s">
        <v>708</v>
      </c>
      <c r="D341" s="37" t="s">
        <v>709</v>
      </c>
      <c r="E341" s="36" t="s">
        <v>291</v>
      </c>
      <c r="F341" s="38">
        <v>9.6037465375530235</v>
      </c>
      <c r="G341" s="39">
        <v>4.4000000000000004</v>
      </c>
      <c r="H341" s="39">
        <f t="shared" si="6"/>
        <v>42.26</v>
      </c>
    </row>
    <row r="342" spans="1:8" s="1" customFormat="1" ht="15.75" x14ac:dyDescent="0.25">
      <c r="A342" s="36">
        <v>328</v>
      </c>
      <c r="B342" s="36"/>
      <c r="C342" s="40" t="s">
        <v>710</v>
      </c>
      <c r="D342" s="37" t="s">
        <v>711</v>
      </c>
      <c r="E342" s="36" t="s">
        <v>304</v>
      </c>
      <c r="F342" s="38">
        <v>1</v>
      </c>
      <c r="G342" s="39">
        <v>63</v>
      </c>
      <c r="H342" s="39">
        <f t="shared" si="6"/>
        <v>63</v>
      </c>
    </row>
    <row r="343" spans="1:8" s="1" customFormat="1" ht="47.25" x14ac:dyDescent="0.25">
      <c r="A343" s="36">
        <v>329</v>
      </c>
      <c r="B343" s="36"/>
      <c r="C343" s="40" t="s">
        <v>712</v>
      </c>
      <c r="D343" s="37" t="s">
        <v>713</v>
      </c>
      <c r="E343" s="36" t="s">
        <v>273</v>
      </c>
      <c r="F343" s="38">
        <v>5.1743782497848487</v>
      </c>
      <c r="G343" s="39">
        <v>7.59</v>
      </c>
      <c r="H343" s="39">
        <f t="shared" si="6"/>
        <v>39.270000000000003</v>
      </c>
    </row>
    <row r="344" spans="1:8" s="1" customFormat="1" ht="15.75" x14ac:dyDescent="0.25">
      <c r="A344" s="36">
        <v>330</v>
      </c>
      <c r="B344" s="36"/>
      <c r="C344" s="40" t="s">
        <v>714</v>
      </c>
      <c r="D344" s="37" t="s">
        <v>715</v>
      </c>
      <c r="E344" s="36" t="s">
        <v>264</v>
      </c>
      <c r="F344" s="38">
        <v>6.2698481705910316</v>
      </c>
      <c r="G344" s="39">
        <v>6.22</v>
      </c>
      <c r="H344" s="39">
        <f t="shared" si="6"/>
        <v>39</v>
      </c>
    </row>
    <row r="345" spans="1:8" s="1" customFormat="1" ht="15.75" x14ac:dyDescent="0.25">
      <c r="A345" s="36">
        <v>331</v>
      </c>
      <c r="B345" s="36"/>
      <c r="C345" s="40" t="s">
        <v>716</v>
      </c>
      <c r="D345" s="37" t="s">
        <v>717</v>
      </c>
      <c r="E345" s="36" t="s">
        <v>273</v>
      </c>
      <c r="F345" s="38">
        <v>6.2045982610580923</v>
      </c>
      <c r="G345" s="39">
        <v>6.2</v>
      </c>
      <c r="H345" s="39">
        <f t="shared" si="6"/>
        <v>38.47</v>
      </c>
    </row>
    <row r="346" spans="1:8" s="1" customFormat="1" ht="15.75" x14ac:dyDescent="0.25">
      <c r="A346" s="36">
        <v>332</v>
      </c>
      <c r="B346" s="36"/>
      <c r="C346" s="40" t="s">
        <v>718</v>
      </c>
      <c r="D346" s="37" t="s">
        <v>719</v>
      </c>
      <c r="E346" s="36" t="s">
        <v>273</v>
      </c>
      <c r="F346" s="38">
        <v>6.2257616799183264</v>
      </c>
      <c r="G346" s="39">
        <v>6.09</v>
      </c>
      <c r="H346" s="39">
        <f t="shared" si="6"/>
        <v>37.909999999999997</v>
      </c>
    </row>
    <row r="347" spans="1:8" s="1" customFormat="1" ht="15.75" x14ac:dyDescent="0.25">
      <c r="A347" s="36">
        <v>333</v>
      </c>
      <c r="B347" s="36"/>
      <c r="C347" s="40" t="s">
        <v>720</v>
      </c>
      <c r="D347" s="37" t="s">
        <v>721</v>
      </c>
      <c r="E347" s="36" t="s">
        <v>722</v>
      </c>
      <c r="F347" s="38">
        <v>0.43771838517876571</v>
      </c>
      <c r="G347" s="39">
        <v>84.75</v>
      </c>
      <c r="H347" s="39">
        <f t="shared" si="6"/>
        <v>37.1</v>
      </c>
    </row>
    <row r="348" spans="1:8" s="1" customFormat="1" ht="15.75" x14ac:dyDescent="0.25">
      <c r="A348" s="36">
        <v>334</v>
      </c>
      <c r="B348" s="36"/>
      <c r="C348" s="40" t="s">
        <v>723</v>
      </c>
      <c r="D348" s="37" t="s">
        <v>724</v>
      </c>
      <c r="E348" s="36" t="s">
        <v>264</v>
      </c>
      <c r="F348" s="38">
        <v>7.628726545305585E-2</v>
      </c>
      <c r="G348" s="39">
        <v>485.9</v>
      </c>
      <c r="H348" s="39">
        <f t="shared" si="6"/>
        <v>37.07</v>
      </c>
    </row>
    <row r="349" spans="1:8" s="1" customFormat="1" ht="31.5" x14ac:dyDescent="0.25">
      <c r="A349" s="36">
        <v>335</v>
      </c>
      <c r="B349" s="36"/>
      <c r="C349" s="40" t="s">
        <v>725</v>
      </c>
      <c r="D349" s="37" t="s">
        <v>726</v>
      </c>
      <c r="E349" s="36" t="s">
        <v>267</v>
      </c>
      <c r="F349" s="38">
        <v>5.4897361940461128E-3</v>
      </c>
      <c r="G349" s="39">
        <v>6726.18</v>
      </c>
      <c r="H349" s="39">
        <f t="shared" si="6"/>
        <v>36.92</v>
      </c>
    </row>
    <row r="350" spans="1:8" s="1" customFormat="1" ht="47.25" x14ac:dyDescent="0.25">
      <c r="A350" s="36">
        <v>336</v>
      </c>
      <c r="B350" s="36"/>
      <c r="C350" s="40" t="s">
        <v>727</v>
      </c>
      <c r="D350" s="37" t="s">
        <v>728</v>
      </c>
      <c r="E350" s="36" t="s">
        <v>283</v>
      </c>
      <c r="F350" s="38">
        <v>6.8626336806277539</v>
      </c>
      <c r="G350" s="39">
        <v>5.31</v>
      </c>
      <c r="H350" s="39">
        <f t="shared" si="6"/>
        <v>36.44</v>
      </c>
    </row>
    <row r="351" spans="1:8" s="1" customFormat="1" ht="31.5" x14ac:dyDescent="0.25">
      <c r="A351" s="36">
        <v>337</v>
      </c>
      <c r="B351" s="36"/>
      <c r="C351" s="40" t="s">
        <v>729</v>
      </c>
      <c r="D351" s="37" t="s">
        <v>730</v>
      </c>
      <c r="E351" s="36" t="s">
        <v>273</v>
      </c>
      <c r="F351" s="38">
        <v>1.5514964707293046</v>
      </c>
      <c r="G351" s="39">
        <v>23.09</v>
      </c>
      <c r="H351" s="39">
        <f t="shared" si="6"/>
        <v>35.82</v>
      </c>
    </row>
    <row r="352" spans="1:8" s="1" customFormat="1" ht="47.25" x14ac:dyDescent="0.25">
      <c r="A352" s="36">
        <v>338</v>
      </c>
      <c r="B352" s="36"/>
      <c r="C352" s="40" t="s">
        <v>731</v>
      </c>
      <c r="D352" s="37" t="s">
        <v>732</v>
      </c>
      <c r="E352" s="36" t="s">
        <v>457</v>
      </c>
      <c r="F352" s="38">
        <v>1</v>
      </c>
      <c r="G352" s="39">
        <v>154.19999999999999</v>
      </c>
      <c r="H352" s="39">
        <f t="shared" si="6"/>
        <v>154.19999999999999</v>
      </c>
    </row>
    <row r="353" spans="1:8" s="1" customFormat="1" ht="15.75" x14ac:dyDescent="0.25">
      <c r="A353" s="36">
        <v>339</v>
      </c>
      <c r="B353" s="36"/>
      <c r="C353" s="40" t="s">
        <v>733</v>
      </c>
      <c r="D353" s="37" t="s">
        <v>734</v>
      </c>
      <c r="E353" s="36" t="s">
        <v>267</v>
      </c>
      <c r="F353" s="38">
        <v>4.8165907301190927E-2</v>
      </c>
      <c r="G353" s="39">
        <v>688.8</v>
      </c>
      <c r="H353" s="39">
        <f t="shared" si="6"/>
        <v>33.18</v>
      </c>
    </row>
    <row r="354" spans="1:8" s="1" customFormat="1" ht="31.5" x14ac:dyDescent="0.25">
      <c r="A354" s="36">
        <v>340</v>
      </c>
      <c r="B354" s="36"/>
      <c r="C354" s="40" t="s">
        <v>735</v>
      </c>
      <c r="D354" s="37" t="s">
        <v>736</v>
      </c>
      <c r="E354" s="36" t="s">
        <v>280</v>
      </c>
      <c r="F354" s="38">
        <v>2</v>
      </c>
      <c r="G354" s="39">
        <v>28.58</v>
      </c>
      <c r="H354" s="39">
        <f t="shared" si="6"/>
        <v>57.16</v>
      </c>
    </row>
    <row r="355" spans="1:8" s="1" customFormat="1" ht="47.25" x14ac:dyDescent="0.25">
      <c r="A355" s="36">
        <v>341</v>
      </c>
      <c r="B355" s="36"/>
      <c r="C355" s="40" t="s">
        <v>281</v>
      </c>
      <c r="D355" s="37" t="s">
        <v>737</v>
      </c>
      <c r="E355" s="36" t="s">
        <v>280</v>
      </c>
      <c r="F355" s="38">
        <v>2</v>
      </c>
      <c r="G355" s="39">
        <v>28.45</v>
      </c>
      <c r="H355" s="39">
        <f t="shared" si="6"/>
        <v>56.9</v>
      </c>
    </row>
    <row r="356" spans="1:8" s="1" customFormat="1" ht="15.75" x14ac:dyDescent="0.25">
      <c r="A356" s="36">
        <v>342</v>
      </c>
      <c r="B356" s="36"/>
      <c r="C356" s="40" t="s">
        <v>738</v>
      </c>
      <c r="D356" s="37" t="s">
        <v>739</v>
      </c>
      <c r="E356" s="36" t="s">
        <v>304</v>
      </c>
      <c r="F356" s="38">
        <v>0.1430645319857323</v>
      </c>
      <c r="G356" s="39">
        <v>143</v>
      </c>
      <c r="H356" s="39">
        <f t="shared" si="6"/>
        <v>20.46</v>
      </c>
    </row>
    <row r="357" spans="1:8" s="1" customFormat="1" ht="15.75" x14ac:dyDescent="0.25">
      <c r="A357" s="36">
        <v>343</v>
      </c>
      <c r="B357" s="36"/>
      <c r="C357" s="40" t="s">
        <v>740</v>
      </c>
      <c r="D357" s="37" t="s">
        <v>741</v>
      </c>
      <c r="E357" s="36" t="s">
        <v>273</v>
      </c>
      <c r="F357" s="38">
        <v>1.0579956252085689</v>
      </c>
      <c r="G357" s="39">
        <v>28.6</v>
      </c>
      <c r="H357" s="39">
        <f t="shared" si="6"/>
        <v>30.26</v>
      </c>
    </row>
    <row r="358" spans="1:8" s="1" customFormat="1" ht="47.25" x14ac:dyDescent="0.25">
      <c r="A358" s="36">
        <v>344</v>
      </c>
      <c r="B358" s="36"/>
      <c r="C358" s="40" t="s">
        <v>742</v>
      </c>
      <c r="D358" s="37" t="s">
        <v>743</v>
      </c>
      <c r="E358" s="36" t="s">
        <v>283</v>
      </c>
      <c r="F358" s="38">
        <v>1.7152684413868327</v>
      </c>
      <c r="G358" s="39">
        <v>17.440000000000001</v>
      </c>
      <c r="H358" s="39">
        <f t="shared" si="6"/>
        <v>29.91</v>
      </c>
    </row>
    <row r="359" spans="1:8" s="1" customFormat="1" ht="47.25" x14ac:dyDescent="0.25">
      <c r="A359" s="36">
        <v>345</v>
      </c>
      <c r="B359" s="36"/>
      <c r="C359" s="40" t="s">
        <v>744</v>
      </c>
      <c r="D359" s="37" t="s">
        <v>745</v>
      </c>
      <c r="E359" s="36" t="s">
        <v>283</v>
      </c>
      <c r="F359" s="38">
        <v>8.0033424972509106</v>
      </c>
      <c r="G359" s="39">
        <v>3.7</v>
      </c>
      <c r="H359" s="39">
        <f t="shared" si="6"/>
        <v>29.61</v>
      </c>
    </row>
    <row r="360" spans="1:8" s="1" customFormat="1" ht="15.75" x14ac:dyDescent="0.25">
      <c r="A360" s="36">
        <v>346</v>
      </c>
      <c r="B360" s="36"/>
      <c r="C360" s="40" t="s">
        <v>746</v>
      </c>
      <c r="D360" s="37" t="s">
        <v>747</v>
      </c>
      <c r="E360" s="36" t="s">
        <v>291</v>
      </c>
      <c r="F360" s="38">
        <v>0.51237573322739915</v>
      </c>
      <c r="G360" s="39">
        <v>57.63</v>
      </c>
      <c r="H360" s="39">
        <f t="shared" si="6"/>
        <v>29.53</v>
      </c>
    </row>
    <row r="361" spans="1:8" s="1" customFormat="1" ht="15.75" x14ac:dyDescent="0.25">
      <c r="A361" s="36">
        <v>347</v>
      </c>
      <c r="B361" s="36"/>
      <c r="C361" s="40" t="s">
        <v>748</v>
      </c>
      <c r="D361" s="37" t="s">
        <v>749</v>
      </c>
      <c r="E361" s="36" t="s">
        <v>457</v>
      </c>
      <c r="F361" s="38">
        <v>1</v>
      </c>
      <c r="G361" s="39">
        <v>39</v>
      </c>
      <c r="H361" s="39">
        <f t="shared" si="6"/>
        <v>39</v>
      </c>
    </row>
    <row r="362" spans="1:8" s="1" customFormat="1" ht="63" x14ac:dyDescent="0.25">
      <c r="A362" s="36">
        <v>348</v>
      </c>
      <c r="B362" s="36"/>
      <c r="C362" s="40" t="s">
        <v>750</v>
      </c>
      <c r="D362" s="37" t="s">
        <v>751</v>
      </c>
      <c r="E362" s="36" t="s">
        <v>304</v>
      </c>
      <c r="F362" s="38">
        <v>8</v>
      </c>
      <c r="G362" s="39">
        <v>2</v>
      </c>
      <c r="H362" s="39">
        <f t="shared" si="6"/>
        <v>16</v>
      </c>
    </row>
    <row r="363" spans="1:8" s="1" customFormat="1" ht="47.25" x14ac:dyDescent="0.25">
      <c r="A363" s="36">
        <v>349</v>
      </c>
      <c r="B363" s="36"/>
      <c r="C363" s="40" t="s">
        <v>752</v>
      </c>
      <c r="D363" s="37" t="s">
        <v>753</v>
      </c>
      <c r="E363" s="36" t="s">
        <v>280</v>
      </c>
      <c r="F363" s="38">
        <v>4</v>
      </c>
      <c r="G363" s="39">
        <v>8.1</v>
      </c>
      <c r="H363" s="39">
        <f t="shared" ref="H363:H426" si="7">ROUND(F363*G363,2)</f>
        <v>32.4</v>
      </c>
    </row>
    <row r="364" spans="1:8" s="1" customFormat="1" ht="15.75" x14ac:dyDescent="0.25">
      <c r="A364" s="36">
        <v>350</v>
      </c>
      <c r="B364" s="36"/>
      <c r="C364" s="40" t="s">
        <v>754</v>
      </c>
      <c r="D364" s="37" t="s">
        <v>755</v>
      </c>
      <c r="E364" s="36" t="s">
        <v>304</v>
      </c>
      <c r="F364" s="38">
        <v>1</v>
      </c>
      <c r="G364" s="39">
        <v>3000</v>
      </c>
      <c r="H364" s="39">
        <f t="shared" si="7"/>
        <v>3000</v>
      </c>
    </row>
    <row r="365" spans="1:8" s="1" customFormat="1" ht="47.25" x14ac:dyDescent="0.25">
      <c r="A365" s="36">
        <v>351</v>
      </c>
      <c r="B365" s="36"/>
      <c r="C365" s="40" t="s">
        <v>756</v>
      </c>
      <c r="D365" s="37" t="s">
        <v>757</v>
      </c>
      <c r="E365" s="36" t="s">
        <v>264</v>
      </c>
      <c r="F365" s="38">
        <v>2.5551108648209385E-2</v>
      </c>
      <c r="G365" s="39">
        <v>1056</v>
      </c>
      <c r="H365" s="39">
        <f t="shared" si="7"/>
        <v>26.98</v>
      </c>
    </row>
    <row r="366" spans="1:8" s="1" customFormat="1" ht="47.25" x14ac:dyDescent="0.25">
      <c r="A366" s="36">
        <v>352</v>
      </c>
      <c r="B366" s="36"/>
      <c r="C366" s="40" t="s">
        <v>758</v>
      </c>
      <c r="D366" s="37" t="s">
        <v>759</v>
      </c>
      <c r="E366" s="36" t="s">
        <v>457</v>
      </c>
      <c r="F366" s="38">
        <v>1</v>
      </c>
      <c r="G366" s="39">
        <v>113.2</v>
      </c>
      <c r="H366" s="39">
        <f t="shared" si="7"/>
        <v>113.2</v>
      </c>
    </row>
    <row r="367" spans="1:8" s="1" customFormat="1" ht="15.75" x14ac:dyDescent="0.25">
      <c r="A367" s="36">
        <v>353</v>
      </c>
      <c r="B367" s="36"/>
      <c r="C367" s="40" t="s">
        <v>760</v>
      </c>
      <c r="D367" s="37" t="s">
        <v>761</v>
      </c>
      <c r="E367" s="36" t="s">
        <v>291</v>
      </c>
      <c r="F367" s="38">
        <v>0.71592965500240902</v>
      </c>
      <c r="G367" s="39">
        <v>35.53</v>
      </c>
      <c r="H367" s="39">
        <f t="shared" si="7"/>
        <v>25.44</v>
      </c>
    </row>
    <row r="368" spans="1:8" s="1" customFormat="1" ht="15.75" x14ac:dyDescent="0.25">
      <c r="A368" s="36">
        <v>354</v>
      </c>
      <c r="B368" s="36"/>
      <c r="C368" s="40" t="s">
        <v>762</v>
      </c>
      <c r="D368" s="37" t="s">
        <v>763</v>
      </c>
      <c r="E368" s="36" t="s">
        <v>304</v>
      </c>
      <c r="F368" s="38">
        <v>1</v>
      </c>
      <c r="G368" s="39">
        <v>528</v>
      </c>
      <c r="H368" s="39">
        <f t="shared" si="7"/>
        <v>528</v>
      </c>
    </row>
    <row r="369" spans="1:8" s="1" customFormat="1" ht="15.75" x14ac:dyDescent="0.25">
      <c r="A369" s="36">
        <v>355</v>
      </c>
      <c r="B369" s="36"/>
      <c r="C369" s="40" t="s">
        <v>764</v>
      </c>
      <c r="D369" s="37" t="s">
        <v>765</v>
      </c>
      <c r="E369" s="36" t="s">
        <v>273</v>
      </c>
      <c r="F369" s="38">
        <v>13.578007325936104</v>
      </c>
      <c r="G369" s="39">
        <v>1.82</v>
      </c>
      <c r="H369" s="39">
        <f t="shared" si="7"/>
        <v>24.71</v>
      </c>
    </row>
    <row r="370" spans="1:8" s="1" customFormat="1" ht="31.5" x14ac:dyDescent="0.25">
      <c r="A370" s="36">
        <v>356</v>
      </c>
      <c r="B370" s="36"/>
      <c r="C370" s="40" t="s">
        <v>766</v>
      </c>
      <c r="D370" s="37" t="s">
        <v>767</v>
      </c>
      <c r="E370" s="36" t="s">
        <v>280</v>
      </c>
      <c r="F370" s="38">
        <v>1</v>
      </c>
      <c r="G370" s="39">
        <v>42.37</v>
      </c>
      <c r="H370" s="39">
        <f t="shared" si="7"/>
        <v>42.37</v>
      </c>
    </row>
    <row r="371" spans="1:8" s="1" customFormat="1" ht="15.75" x14ac:dyDescent="0.25">
      <c r="A371" s="36">
        <v>357</v>
      </c>
      <c r="B371" s="36"/>
      <c r="C371" s="40" t="s">
        <v>768</v>
      </c>
      <c r="D371" s="37" t="s">
        <v>769</v>
      </c>
      <c r="E371" s="36" t="s">
        <v>273</v>
      </c>
      <c r="F371" s="38">
        <v>1.4611920146717985</v>
      </c>
      <c r="G371" s="39">
        <v>15.9</v>
      </c>
      <c r="H371" s="39">
        <f t="shared" si="7"/>
        <v>23.23</v>
      </c>
    </row>
    <row r="372" spans="1:8" s="1" customFormat="1" ht="15.75" x14ac:dyDescent="0.25">
      <c r="A372" s="36">
        <v>358</v>
      </c>
      <c r="B372" s="36"/>
      <c r="C372" s="40" t="s">
        <v>770</v>
      </c>
      <c r="D372" s="37" t="s">
        <v>771</v>
      </c>
      <c r="E372" s="36" t="s">
        <v>304</v>
      </c>
      <c r="F372" s="38">
        <v>1</v>
      </c>
      <c r="G372" s="39">
        <v>1983</v>
      </c>
      <c r="H372" s="39">
        <f t="shared" si="7"/>
        <v>1983</v>
      </c>
    </row>
    <row r="373" spans="1:8" s="1" customFormat="1" ht="63" x14ac:dyDescent="0.25">
      <c r="A373" s="36">
        <v>359</v>
      </c>
      <c r="B373" s="36"/>
      <c r="C373" s="40" t="s">
        <v>772</v>
      </c>
      <c r="D373" s="37" t="s">
        <v>773</v>
      </c>
      <c r="E373" s="36" t="s">
        <v>273</v>
      </c>
      <c r="F373" s="38">
        <v>3.0376430778089629</v>
      </c>
      <c r="G373" s="39">
        <v>7.46</v>
      </c>
      <c r="H373" s="39">
        <f t="shared" si="7"/>
        <v>22.66</v>
      </c>
    </row>
    <row r="374" spans="1:8" s="1" customFormat="1" ht="15.75" x14ac:dyDescent="0.25">
      <c r="A374" s="36">
        <v>360</v>
      </c>
      <c r="B374" s="36"/>
      <c r="C374" s="40" t="s">
        <v>536</v>
      </c>
      <c r="D374" s="37" t="s">
        <v>537</v>
      </c>
      <c r="E374" s="36" t="s">
        <v>273</v>
      </c>
      <c r="F374" s="38">
        <v>2.3659976080931546</v>
      </c>
      <c r="G374" s="39">
        <v>9.0399999999999991</v>
      </c>
      <c r="H374" s="39">
        <f t="shared" si="7"/>
        <v>21.39</v>
      </c>
    </row>
    <row r="375" spans="1:8" s="1" customFormat="1" ht="15.75" x14ac:dyDescent="0.25">
      <c r="A375" s="36">
        <v>361</v>
      </c>
      <c r="B375" s="36"/>
      <c r="C375" s="40" t="s">
        <v>774</v>
      </c>
      <c r="D375" s="37" t="s">
        <v>775</v>
      </c>
      <c r="E375" s="36" t="s">
        <v>273</v>
      </c>
      <c r="F375" s="38">
        <v>1.8424223640945179</v>
      </c>
      <c r="G375" s="39">
        <v>11.5</v>
      </c>
      <c r="H375" s="39">
        <f t="shared" si="7"/>
        <v>21.19</v>
      </c>
    </row>
    <row r="376" spans="1:8" s="1" customFormat="1" ht="31.5" x14ac:dyDescent="0.25">
      <c r="A376" s="36">
        <v>362</v>
      </c>
      <c r="B376" s="36"/>
      <c r="C376" s="40" t="s">
        <v>776</v>
      </c>
      <c r="D376" s="37" t="s">
        <v>777</v>
      </c>
      <c r="E376" s="36" t="s">
        <v>291</v>
      </c>
      <c r="F376" s="38">
        <v>0.29218380987069048</v>
      </c>
      <c r="G376" s="39">
        <v>72.319999999999993</v>
      </c>
      <c r="H376" s="39">
        <f t="shared" si="7"/>
        <v>21.13</v>
      </c>
    </row>
    <row r="377" spans="1:8" s="1" customFormat="1" ht="31.5" x14ac:dyDescent="0.25">
      <c r="A377" s="36">
        <v>363</v>
      </c>
      <c r="B377" s="36"/>
      <c r="C377" s="40" t="s">
        <v>778</v>
      </c>
      <c r="D377" s="37" t="s">
        <v>779</v>
      </c>
      <c r="E377" s="36" t="s">
        <v>270</v>
      </c>
      <c r="F377" s="38">
        <v>0.1</v>
      </c>
      <c r="G377" s="39">
        <v>180</v>
      </c>
      <c r="H377" s="39">
        <f t="shared" si="7"/>
        <v>18</v>
      </c>
    </row>
    <row r="378" spans="1:8" s="1" customFormat="1" ht="15.75" x14ac:dyDescent="0.25">
      <c r="A378" s="36">
        <v>364</v>
      </c>
      <c r="B378" s="36"/>
      <c r="C378" s="40" t="s">
        <v>780</v>
      </c>
      <c r="D378" s="37" t="s">
        <v>781</v>
      </c>
      <c r="E378" s="36" t="s">
        <v>273</v>
      </c>
      <c r="F378" s="38">
        <v>2.0775372712465194</v>
      </c>
      <c r="G378" s="39">
        <v>9.42</v>
      </c>
      <c r="H378" s="39">
        <f t="shared" si="7"/>
        <v>19.57</v>
      </c>
    </row>
    <row r="379" spans="1:8" s="1" customFormat="1" ht="31.5" x14ac:dyDescent="0.25">
      <c r="A379" s="36">
        <v>365</v>
      </c>
      <c r="B379" s="36"/>
      <c r="C379" s="40" t="s">
        <v>782</v>
      </c>
      <c r="D379" s="37" t="s">
        <v>783</v>
      </c>
      <c r="E379" s="36" t="s">
        <v>267</v>
      </c>
      <c r="F379" s="38">
        <v>2.9497615045108931E-3</v>
      </c>
      <c r="G379" s="39">
        <v>6508.75</v>
      </c>
      <c r="H379" s="39">
        <f t="shared" si="7"/>
        <v>19.2</v>
      </c>
    </row>
    <row r="380" spans="1:8" s="1" customFormat="1" ht="31.5" x14ac:dyDescent="0.25">
      <c r="A380" s="36">
        <v>366</v>
      </c>
      <c r="B380" s="36"/>
      <c r="C380" s="40" t="s">
        <v>784</v>
      </c>
      <c r="D380" s="37" t="s">
        <v>785</v>
      </c>
      <c r="E380" s="36" t="s">
        <v>280</v>
      </c>
      <c r="F380" s="38">
        <v>2</v>
      </c>
      <c r="G380" s="39">
        <v>8.0399999999999991</v>
      </c>
      <c r="H380" s="39">
        <f t="shared" si="7"/>
        <v>16.079999999999998</v>
      </c>
    </row>
    <row r="381" spans="1:8" s="1" customFormat="1" ht="47.25" x14ac:dyDescent="0.25">
      <c r="A381" s="36">
        <v>367</v>
      </c>
      <c r="B381" s="36"/>
      <c r="C381" s="40" t="s">
        <v>786</v>
      </c>
      <c r="D381" s="37" t="s">
        <v>787</v>
      </c>
      <c r="E381" s="36" t="s">
        <v>283</v>
      </c>
      <c r="F381" s="38">
        <v>3.4321226192022167</v>
      </c>
      <c r="G381" s="39">
        <v>5.54</v>
      </c>
      <c r="H381" s="39">
        <f t="shared" si="7"/>
        <v>19.010000000000002</v>
      </c>
    </row>
    <row r="382" spans="1:8" s="1" customFormat="1" ht="15.75" x14ac:dyDescent="0.25">
      <c r="A382" s="36">
        <v>368</v>
      </c>
      <c r="B382" s="36"/>
      <c r="C382" s="40" t="s">
        <v>788</v>
      </c>
      <c r="D382" s="37" t="s">
        <v>789</v>
      </c>
      <c r="E382" s="36" t="s">
        <v>267</v>
      </c>
      <c r="F382" s="38">
        <v>6.1655598106423615E-3</v>
      </c>
      <c r="G382" s="39">
        <v>3039.7</v>
      </c>
      <c r="H382" s="39">
        <f t="shared" si="7"/>
        <v>18.739999999999998</v>
      </c>
    </row>
    <row r="383" spans="1:8" s="1" customFormat="1" ht="31.5" x14ac:dyDescent="0.25">
      <c r="A383" s="36">
        <v>369</v>
      </c>
      <c r="B383" s="36"/>
      <c r="C383" s="40" t="s">
        <v>790</v>
      </c>
      <c r="D383" s="37" t="s">
        <v>791</v>
      </c>
      <c r="E383" s="36" t="s">
        <v>304</v>
      </c>
      <c r="F383" s="38">
        <v>1</v>
      </c>
      <c r="G383" s="39">
        <v>24</v>
      </c>
      <c r="H383" s="39">
        <f t="shared" si="7"/>
        <v>24</v>
      </c>
    </row>
    <row r="384" spans="1:8" s="1" customFormat="1" ht="15.75" x14ac:dyDescent="0.25">
      <c r="A384" s="36">
        <v>370</v>
      </c>
      <c r="B384" s="36"/>
      <c r="C384" s="40" t="s">
        <v>792</v>
      </c>
      <c r="D384" s="37" t="s">
        <v>793</v>
      </c>
      <c r="E384" s="36" t="s">
        <v>267</v>
      </c>
      <c r="F384" s="38">
        <v>4.7864334184144741E-4</v>
      </c>
      <c r="G384" s="39">
        <v>37900</v>
      </c>
      <c r="H384" s="39">
        <f t="shared" si="7"/>
        <v>18.14</v>
      </c>
    </row>
    <row r="385" spans="1:8" s="1" customFormat="1" ht="31.5" x14ac:dyDescent="0.25">
      <c r="A385" s="36">
        <v>371</v>
      </c>
      <c r="B385" s="36"/>
      <c r="C385" s="40" t="s">
        <v>794</v>
      </c>
      <c r="D385" s="37" t="s">
        <v>795</v>
      </c>
      <c r="E385" s="36" t="s">
        <v>267</v>
      </c>
      <c r="F385" s="38">
        <v>1.2741605751366462E-2</v>
      </c>
      <c r="G385" s="39">
        <v>1412.5</v>
      </c>
      <c r="H385" s="39">
        <f t="shared" si="7"/>
        <v>18</v>
      </c>
    </row>
    <row r="386" spans="1:8" s="1" customFormat="1" ht="31.5" x14ac:dyDescent="0.25">
      <c r="A386" s="36">
        <v>372</v>
      </c>
      <c r="B386" s="36"/>
      <c r="C386" s="40" t="s">
        <v>796</v>
      </c>
      <c r="D386" s="37" t="s">
        <v>797</v>
      </c>
      <c r="E386" s="36" t="s">
        <v>267</v>
      </c>
      <c r="F386" s="38">
        <v>1.5013534538826645E-3</v>
      </c>
      <c r="G386" s="39">
        <v>11978</v>
      </c>
      <c r="H386" s="39">
        <f t="shared" si="7"/>
        <v>17.98</v>
      </c>
    </row>
    <row r="387" spans="1:8" s="1" customFormat="1" ht="15.75" x14ac:dyDescent="0.25">
      <c r="A387" s="36">
        <v>373</v>
      </c>
      <c r="B387" s="36"/>
      <c r="C387" s="40" t="s">
        <v>798</v>
      </c>
      <c r="D387" s="37" t="s">
        <v>799</v>
      </c>
      <c r="E387" s="36" t="s">
        <v>267</v>
      </c>
      <c r="F387" s="38">
        <v>1.4387020513448544E-3</v>
      </c>
      <c r="G387" s="39">
        <v>12430</v>
      </c>
      <c r="H387" s="39">
        <f t="shared" si="7"/>
        <v>17.88</v>
      </c>
    </row>
    <row r="388" spans="1:8" s="1" customFormat="1" ht="31.5" x14ac:dyDescent="0.25">
      <c r="A388" s="36">
        <v>374</v>
      </c>
      <c r="B388" s="36"/>
      <c r="C388" s="40" t="s">
        <v>800</v>
      </c>
      <c r="D388" s="37" t="s">
        <v>801</v>
      </c>
      <c r="E388" s="36" t="s">
        <v>267</v>
      </c>
      <c r="F388" s="38">
        <v>2.8152151060638468E-3</v>
      </c>
      <c r="G388" s="39">
        <v>6210</v>
      </c>
      <c r="H388" s="39">
        <f t="shared" si="7"/>
        <v>17.48</v>
      </c>
    </row>
    <row r="389" spans="1:8" s="1" customFormat="1" ht="15.75" x14ac:dyDescent="0.25">
      <c r="A389" s="36">
        <v>375</v>
      </c>
      <c r="B389" s="36"/>
      <c r="C389" s="40" t="s">
        <v>802</v>
      </c>
      <c r="D389" s="37" t="s">
        <v>803</v>
      </c>
      <c r="E389" s="36" t="s">
        <v>625</v>
      </c>
      <c r="F389" s="38">
        <v>0.12013119852564209</v>
      </c>
      <c r="G389" s="39">
        <v>143.97999999999999</v>
      </c>
      <c r="H389" s="39">
        <f t="shared" si="7"/>
        <v>17.3</v>
      </c>
    </row>
    <row r="390" spans="1:8" s="1" customFormat="1" ht="31.5" x14ac:dyDescent="0.25">
      <c r="A390" s="36">
        <v>376</v>
      </c>
      <c r="B390" s="36"/>
      <c r="C390" s="40" t="s">
        <v>804</v>
      </c>
      <c r="D390" s="37" t="s">
        <v>805</v>
      </c>
      <c r="E390" s="36" t="s">
        <v>273</v>
      </c>
      <c r="F390" s="38">
        <v>0.70505315454491047</v>
      </c>
      <c r="G390" s="39">
        <v>24.41</v>
      </c>
      <c r="H390" s="39">
        <f t="shared" si="7"/>
        <v>17.21</v>
      </c>
    </row>
    <row r="391" spans="1:8" s="1" customFormat="1" ht="15.75" x14ac:dyDescent="0.25">
      <c r="A391" s="36">
        <v>377</v>
      </c>
      <c r="B391" s="36"/>
      <c r="C391" s="40" t="s">
        <v>806</v>
      </c>
      <c r="D391" s="37" t="s">
        <v>807</v>
      </c>
      <c r="E391" s="36" t="s">
        <v>291</v>
      </c>
      <c r="F391" s="38">
        <v>2.7158096516420129</v>
      </c>
      <c r="G391" s="39">
        <v>6.2</v>
      </c>
      <c r="H391" s="39">
        <f t="shared" si="7"/>
        <v>16.84</v>
      </c>
    </row>
    <row r="392" spans="1:8" s="1" customFormat="1" ht="15.75" x14ac:dyDescent="0.25">
      <c r="A392" s="36">
        <v>378</v>
      </c>
      <c r="B392" s="36"/>
      <c r="C392" s="40" t="s">
        <v>302</v>
      </c>
      <c r="D392" s="37" t="s">
        <v>808</v>
      </c>
      <c r="E392" s="36" t="s">
        <v>304</v>
      </c>
      <c r="F392" s="38">
        <v>1</v>
      </c>
      <c r="G392" s="39">
        <v>1776</v>
      </c>
      <c r="H392" s="39">
        <f t="shared" si="7"/>
        <v>1776</v>
      </c>
    </row>
    <row r="393" spans="1:8" s="1" customFormat="1" ht="31.5" x14ac:dyDescent="0.25">
      <c r="A393" s="36">
        <v>379</v>
      </c>
      <c r="B393" s="36"/>
      <c r="C393" s="40" t="s">
        <v>809</v>
      </c>
      <c r="D393" s="37" t="s">
        <v>810</v>
      </c>
      <c r="E393" s="36" t="s">
        <v>267</v>
      </c>
      <c r="F393" s="38">
        <v>1.0295035929169362E-2</v>
      </c>
      <c r="G393" s="39">
        <v>1530</v>
      </c>
      <c r="H393" s="39">
        <f t="shared" si="7"/>
        <v>15.75</v>
      </c>
    </row>
    <row r="394" spans="1:8" s="1" customFormat="1" ht="31.5" x14ac:dyDescent="0.25">
      <c r="A394" s="36">
        <v>380</v>
      </c>
      <c r="B394" s="36"/>
      <c r="C394" s="40" t="s">
        <v>811</v>
      </c>
      <c r="D394" s="37" t="s">
        <v>812</v>
      </c>
      <c r="E394" s="36" t="s">
        <v>518</v>
      </c>
      <c r="F394" s="38">
        <v>0.2288146863906487</v>
      </c>
      <c r="G394" s="39">
        <v>65.900000000000006</v>
      </c>
      <c r="H394" s="39">
        <f t="shared" si="7"/>
        <v>15.08</v>
      </c>
    </row>
    <row r="395" spans="1:8" s="1" customFormat="1" ht="15.75" x14ac:dyDescent="0.25">
      <c r="A395" s="36">
        <v>381</v>
      </c>
      <c r="B395" s="36"/>
      <c r="C395" s="40" t="s">
        <v>813</v>
      </c>
      <c r="D395" s="37" t="s">
        <v>814</v>
      </c>
      <c r="E395" s="36" t="s">
        <v>304</v>
      </c>
      <c r="F395" s="38">
        <v>2</v>
      </c>
      <c r="G395" s="39">
        <v>8</v>
      </c>
      <c r="H395" s="39">
        <f t="shared" si="7"/>
        <v>16</v>
      </c>
    </row>
    <row r="396" spans="1:8" s="1" customFormat="1" ht="15.75" x14ac:dyDescent="0.25">
      <c r="A396" s="36">
        <v>382</v>
      </c>
      <c r="B396" s="36"/>
      <c r="C396" s="40" t="s">
        <v>815</v>
      </c>
      <c r="D396" s="37" t="s">
        <v>816</v>
      </c>
      <c r="E396" s="36" t="s">
        <v>273</v>
      </c>
      <c r="F396" s="38">
        <v>2.2868315189719364</v>
      </c>
      <c r="G396" s="39">
        <v>6.5</v>
      </c>
      <c r="H396" s="39">
        <f t="shared" si="7"/>
        <v>14.86</v>
      </c>
    </row>
    <row r="397" spans="1:8" s="1" customFormat="1" ht="15.75" x14ac:dyDescent="0.25">
      <c r="A397" s="36">
        <v>383</v>
      </c>
      <c r="B397" s="36"/>
      <c r="C397" s="40" t="s">
        <v>817</v>
      </c>
      <c r="D397" s="37" t="s">
        <v>818</v>
      </c>
      <c r="E397" s="36" t="s">
        <v>304</v>
      </c>
      <c r="F397" s="38">
        <v>0.14306453198573232</v>
      </c>
      <c r="G397" s="39">
        <v>50</v>
      </c>
      <c r="H397" s="39">
        <f t="shared" si="7"/>
        <v>7.15</v>
      </c>
    </row>
    <row r="398" spans="1:8" s="1" customFormat="1" ht="47.25" x14ac:dyDescent="0.25">
      <c r="A398" s="36">
        <v>384</v>
      </c>
      <c r="B398" s="36"/>
      <c r="C398" s="40" t="s">
        <v>819</v>
      </c>
      <c r="D398" s="37" t="s">
        <v>820</v>
      </c>
      <c r="E398" s="36" t="s">
        <v>457</v>
      </c>
      <c r="F398" s="38">
        <v>0.14306510784876281</v>
      </c>
      <c r="G398" s="39">
        <v>61.8</v>
      </c>
      <c r="H398" s="39">
        <f t="shared" si="7"/>
        <v>8.84</v>
      </c>
    </row>
    <row r="399" spans="1:8" s="1" customFormat="1" ht="15.75" x14ac:dyDescent="0.25">
      <c r="A399" s="36">
        <v>385</v>
      </c>
      <c r="B399" s="36"/>
      <c r="C399" s="40" t="s">
        <v>821</v>
      </c>
      <c r="D399" s="37" t="s">
        <v>822</v>
      </c>
      <c r="E399" s="36" t="s">
        <v>267</v>
      </c>
      <c r="F399" s="38">
        <v>7.13518491402052E-3</v>
      </c>
      <c r="G399" s="39">
        <v>1946.91</v>
      </c>
      <c r="H399" s="39">
        <f t="shared" si="7"/>
        <v>13.89</v>
      </c>
    </row>
    <row r="400" spans="1:8" s="1" customFormat="1" ht="47.25" x14ac:dyDescent="0.25">
      <c r="A400" s="36">
        <v>386</v>
      </c>
      <c r="B400" s="36"/>
      <c r="C400" s="40" t="s">
        <v>823</v>
      </c>
      <c r="D400" s="37" t="s">
        <v>824</v>
      </c>
      <c r="E400" s="36" t="s">
        <v>280</v>
      </c>
      <c r="F400" s="38">
        <v>2</v>
      </c>
      <c r="G400" s="39">
        <v>6.07</v>
      </c>
      <c r="H400" s="39">
        <f t="shared" si="7"/>
        <v>12.14</v>
      </c>
    </row>
    <row r="401" spans="1:8" s="1" customFormat="1" ht="15.75" x14ac:dyDescent="0.25">
      <c r="A401" s="36">
        <v>387</v>
      </c>
      <c r="B401" s="36"/>
      <c r="C401" s="40" t="s">
        <v>825</v>
      </c>
      <c r="D401" s="37" t="s">
        <v>826</v>
      </c>
      <c r="E401" s="36" t="s">
        <v>273</v>
      </c>
      <c r="F401" s="38">
        <v>0.68652463895251548</v>
      </c>
      <c r="G401" s="39">
        <v>19.61</v>
      </c>
      <c r="H401" s="39">
        <f t="shared" si="7"/>
        <v>13.46</v>
      </c>
    </row>
    <row r="402" spans="1:8" s="1" customFormat="1" ht="31.5" x14ac:dyDescent="0.25">
      <c r="A402" s="36">
        <v>388</v>
      </c>
      <c r="B402" s="36"/>
      <c r="C402" s="40" t="s">
        <v>827</v>
      </c>
      <c r="D402" s="37" t="s">
        <v>828</v>
      </c>
      <c r="E402" s="36" t="s">
        <v>267</v>
      </c>
      <c r="F402" s="38">
        <v>2.2888339144689434E-3</v>
      </c>
      <c r="G402" s="39">
        <v>5763</v>
      </c>
      <c r="H402" s="39">
        <f t="shared" si="7"/>
        <v>13.19</v>
      </c>
    </row>
    <row r="403" spans="1:8" s="1" customFormat="1" ht="15.75" x14ac:dyDescent="0.25">
      <c r="A403" s="36">
        <v>389</v>
      </c>
      <c r="B403" s="36"/>
      <c r="C403" s="40" t="s">
        <v>829</v>
      </c>
      <c r="D403" s="37" t="s">
        <v>830</v>
      </c>
      <c r="E403" s="36" t="s">
        <v>304</v>
      </c>
      <c r="F403" s="38">
        <v>0.1</v>
      </c>
      <c r="G403" s="39">
        <v>100</v>
      </c>
      <c r="H403" s="39">
        <f t="shared" si="7"/>
        <v>10</v>
      </c>
    </row>
    <row r="404" spans="1:8" s="1" customFormat="1" ht="47.25" x14ac:dyDescent="0.25">
      <c r="A404" s="36">
        <v>390</v>
      </c>
      <c r="B404" s="36"/>
      <c r="C404" s="40" t="s">
        <v>831</v>
      </c>
      <c r="D404" s="37" t="s">
        <v>832</v>
      </c>
      <c r="E404" s="36" t="s">
        <v>264</v>
      </c>
      <c r="F404" s="38">
        <v>9.5484736878356201E-3</v>
      </c>
      <c r="G404" s="39">
        <v>1320</v>
      </c>
      <c r="H404" s="39">
        <f t="shared" si="7"/>
        <v>12.6</v>
      </c>
    </row>
    <row r="405" spans="1:8" s="1" customFormat="1" ht="31.5" x14ac:dyDescent="0.25">
      <c r="A405" s="36">
        <v>391</v>
      </c>
      <c r="B405" s="36"/>
      <c r="C405" s="40" t="s">
        <v>833</v>
      </c>
      <c r="D405" s="37" t="s">
        <v>834</v>
      </c>
      <c r="E405" s="36" t="s">
        <v>267</v>
      </c>
      <c r="F405" s="38">
        <v>7.0878256703788521E-4</v>
      </c>
      <c r="G405" s="39">
        <v>17500</v>
      </c>
      <c r="H405" s="39">
        <f t="shared" si="7"/>
        <v>12.4</v>
      </c>
    </row>
    <row r="406" spans="1:8" s="1" customFormat="1" ht="15.75" x14ac:dyDescent="0.25">
      <c r="A406" s="36">
        <v>392</v>
      </c>
      <c r="B406" s="36"/>
      <c r="C406" s="40" t="s">
        <v>835</v>
      </c>
      <c r="D406" s="37" t="s">
        <v>836</v>
      </c>
      <c r="E406" s="36" t="s">
        <v>267</v>
      </c>
      <c r="F406" s="38">
        <v>1.6216477054927252E-3</v>
      </c>
      <c r="G406" s="39">
        <v>7640</v>
      </c>
      <c r="H406" s="39">
        <f t="shared" si="7"/>
        <v>12.39</v>
      </c>
    </row>
    <row r="407" spans="1:8" s="1" customFormat="1" ht="15.75" x14ac:dyDescent="0.25">
      <c r="A407" s="36">
        <v>393</v>
      </c>
      <c r="B407" s="36"/>
      <c r="C407" s="40" t="s">
        <v>837</v>
      </c>
      <c r="D407" s="37" t="s">
        <v>838</v>
      </c>
      <c r="E407" s="36" t="s">
        <v>291</v>
      </c>
      <c r="F407" s="38">
        <v>0.36807288447162162</v>
      </c>
      <c r="G407" s="39">
        <v>32.299999999999997</v>
      </c>
      <c r="H407" s="39">
        <f t="shared" si="7"/>
        <v>11.89</v>
      </c>
    </row>
    <row r="408" spans="1:8" s="1" customFormat="1" ht="15.75" x14ac:dyDescent="0.25">
      <c r="A408" s="36">
        <v>394</v>
      </c>
      <c r="B408" s="36"/>
      <c r="C408" s="40" t="s">
        <v>839</v>
      </c>
      <c r="D408" s="37" t="s">
        <v>840</v>
      </c>
      <c r="E408" s="36" t="s">
        <v>267</v>
      </c>
      <c r="F408" s="38">
        <v>1.9803055103718831E-3</v>
      </c>
      <c r="G408" s="39">
        <v>5989</v>
      </c>
      <c r="H408" s="39">
        <f t="shared" si="7"/>
        <v>11.86</v>
      </c>
    </row>
    <row r="409" spans="1:8" s="1" customFormat="1" ht="31.5" x14ac:dyDescent="0.25">
      <c r="A409" s="36">
        <v>395</v>
      </c>
      <c r="B409" s="36"/>
      <c r="C409" s="40" t="s">
        <v>841</v>
      </c>
      <c r="D409" s="37" t="s">
        <v>842</v>
      </c>
      <c r="E409" s="36" t="s">
        <v>264</v>
      </c>
      <c r="F409" s="38">
        <v>1.0482728434590931E-2</v>
      </c>
      <c r="G409" s="39">
        <v>1100</v>
      </c>
      <c r="H409" s="39">
        <f t="shared" si="7"/>
        <v>11.53</v>
      </c>
    </row>
    <row r="410" spans="1:8" s="1" customFormat="1" ht="15.75" x14ac:dyDescent="0.25">
      <c r="A410" s="36">
        <v>396</v>
      </c>
      <c r="B410" s="36"/>
      <c r="C410" s="40" t="s">
        <v>843</v>
      </c>
      <c r="D410" s="37" t="s">
        <v>844</v>
      </c>
      <c r="E410" s="36" t="s">
        <v>273</v>
      </c>
      <c r="F410" s="38">
        <v>1.7093797374990385</v>
      </c>
      <c r="G410" s="39">
        <v>6.67</v>
      </c>
      <c r="H410" s="39">
        <f t="shared" si="7"/>
        <v>11.4</v>
      </c>
    </row>
    <row r="411" spans="1:8" s="1" customFormat="1" ht="15.75" x14ac:dyDescent="0.25">
      <c r="A411" s="36">
        <v>397</v>
      </c>
      <c r="B411" s="36"/>
      <c r="C411" s="40" t="s">
        <v>845</v>
      </c>
      <c r="D411" s="37" t="s">
        <v>846</v>
      </c>
      <c r="E411" s="36" t="s">
        <v>273</v>
      </c>
      <c r="F411" s="38">
        <v>0.28854965091453572</v>
      </c>
      <c r="G411" s="39">
        <v>39.020000000000003</v>
      </c>
      <c r="H411" s="39">
        <f t="shared" si="7"/>
        <v>11.26</v>
      </c>
    </row>
    <row r="412" spans="1:8" s="1" customFormat="1" ht="31.5" x14ac:dyDescent="0.25">
      <c r="A412" s="36">
        <v>398</v>
      </c>
      <c r="B412" s="36"/>
      <c r="C412" s="40" t="s">
        <v>847</v>
      </c>
      <c r="D412" s="37" t="s">
        <v>848</v>
      </c>
      <c r="E412" s="36" t="s">
        <v>273</v>
      </c>
      <c r="F412" s="38">
        <v>0.41633760311061202</v>
      </c>
      <c r="G412" s="39">
        <v>26.94</v>
      </c>
      <c r="H412" s="39">
        <f t="shared" si="7"/>
        <v>11.22</v>
      </c>
    </row>
    <row r="413" spans="1:8" s="1" customFormat="1" ht="15.75" x14ac:dyDescent="0.25">
      <c r="A413" s="36">
        <v>399</v>
      </c>
      <c r="B413" s="36"/>
      <c r="C413" s="40" t="s">
        <v>849</v>
      </c>
      <c r="D413" s="37" t="s">
        <v>850</v>
      </c>
      <c r="E413" s="36" t="s">
        <v>267</v>
      </c>
      <c r="F413" s="38">
        <v>7.3150006521711707E-3</v>
      </c>
      <c r="G413" s="39">
        <v>1525.5</v>
      </c>
      <c r="H413" s="39">
        <f t="shared" si="7"/>
        <v>11.16</v>
      </c>
    </row>
    <row r="414" spans="1:8" s="1" customFormat="1" ht="47.25" x14ac:dyDescent="0.25">
      <c r="A414" s="36">
        <v>400</v>
      </c>
      <c r="B414" s="36"/>
      <c r="C414" s="40" t="s">
        <v>851</v>
      </c>
      <c r="D414" s="37" t="s">
        <v>852</v>
      </c>
      <c r="E414" s="36" t="s">
        <v>267</v>
      </c>
      <c r="F414" s="38">
        <v>1.6650224972391387E-3</v>
      </c>
      <c r="G414" s="39">
        <v>6513</v>
      </c>
      <c r="H414" s="39">
        <f t="shared" si="7"/>
        <v>10.84</v>
      </c>
    </row>
    <row r="415" spans="1:8" s="1" customFormat="1" ht="15.75" x14ac:dyDescent="0.25">
      <c r="A415" s="36">
        <v>401</v>
      </c>
      <c r="B415" s="36"/>
      <c r="C415" s="40" t="s">
        <v>853</v>
      </c>
      <c r="D415" s="37" t="s">
        <v>854</v>
      </c>
      <c r="E415" s="36" t="s">
        <v>518</v>
      </c>
      <c r="F415" s="38">
        <v>1.5632301427949298</v>
      </c>
      <c r="G415" s="39">
        <v>6.9</v>
      </c>
      <c r="H415" s="39">
        <f t="shared" si="7"/>
        <v>10.79</v>
      </c>
    </row>
    <row r="416" spans="1:8" s="1" customFormat="1" ht="31.5" x14ac:dyDescent="0.25">
      <c r="A416" s="36">
        <v>402</v>
      </c>
      <c r="B416" s="36"/>
      <c r="C416" s="40" t="s">
        <v>855</v>
      </c>
      <c r="D416" s="37" t="s">
        <v>856</v>
      </c>
      <c r="E416" s="36" t="s">
        <v>283</v>
      </c>
      <c r="F416" s="38">
        <v>62.71740228923138</v>
      </c>
      <c r="G416" s="39">
        <v>0.17</v>
      </c>
      <c r="H416" s="39">
        <f t="shared" si="7"/>
        <v>10.66</v>
      </c>
    </row>
    <row r="417" spans="1:8" s="1" customFormat="1" ht="47.25" x14ac:dyDescent="0.25">
      <c r="A417" s="36">
        <v>403</v>
      </c>
      <c r="B417" s="36"/>
      <c r="C417" s="40" t="s">
        <v>851</v>
      </c>
      <c r="D417" s="37" t="s">
        <v>852</v>
      </c>
      <c r="E417" s="36" t="s">
        <v>267</v>
      </c>
      <c r="F417" s="38">
        <v>1.6342701028310281E-3</v>
      </c>
      <c r="G417" s="39">
        <v>6513</v>
      </c>
      <c r="H417" s="39">
        <f t="shared" si="7"/>
        <v>10.64</v>
      </c>
    </row>
    <row r="418" spans="1:8" s="1" customFormat="1" ht="31.5" x14ac:dyDescent="0.25">
      <c r="A418" s="36">
        <v>404</v>
      </c>
      <c r="B418" s="36"/>
      <c r="C418" s="40" t="s">
        <v>857</v>
      </c>
      <c r="D418" s="37" t="s">
        <v>858</v>
      </c>
      <c r="E418" s="36" t="s">
        <v>267</v>
      </c>
      <c r="F418" s="38">
        <v>6.8623918951584708E-4</v>
      </c>
      <c r="G418" s="39">
        <v>15323</v>
      </c>
      <c r="H418" s="39">
        <f t="shared" si="7"/>
        <v>10.52</v>
      </c>
    </row>
    <row r="419" spans="1:8" s="1" customFormat="1" ht="15.75" x14ac:dyDescent="0.25">
      <c r="A419" s="36">
        <v>405</v>
      </c>
      <c r="B419" s="36"/>
      <c r="C419" s="40" t="s">
        <v>859</v>
      </c>
      <c r="D419" s="37" t="s">
        <v>860</v>
      </c>
      <c r="E419" s="36" t="s">
        <v>304</v>
      </c>
      <c r="F419" s="38">
        <v>0.1</v>
      </c>
      <c r="G419" s="39">
        <v>150</v>
      </c>
      <c r="H419" s="39">
        <f t="shared" si="7"/>
        <v>15</v>
      </c>
    </row>
    <row r="420" spans="1:8" s="1" customFormat="1" ht="15.75" x14ac:dyDescent="0.25">
      <c r="A420" s="36">
        <v>406</v>
      </c>
      <c r="B420" s="36"/>
      <c r="C420" s="40" t="s">
        <v>861</v>
      </c>
      <c r="D420" s="37" t="s">
        <v>862</v>
      </c>
      <c r="E420" s="36" t="s">
        <v>267</v>
      </c>
      <c r="F420" s="38">
        <v>5.3059647851851268E-3</v>
      </c>
      <c r="G420" s="39">
        <v>1820</v>
      </c>
      <c r="H420" s="39">
        <f t="shared" si="7"/>
        <v>9.66</v>
      </c>
    </row>
    <row r="421" spans="1:8" s="1" customFormat="1" ht="15.75" x14ac:dyDescent="0.25">
      <c r="A421" s="36">
        <v>407</v>
      </c>
      <c r="B421" s="36"/>
      <c r="C421" s="40" t="s">
        <v>863</v>
      </c>
      <c r="D421" s="37" t="s">
        <v>864</v>
      </c>
      <c r="E421" s="36" t="s">
        <v>270</v>
      </c>
      <c r="F421" s="38">
        <v>0.1</v>
      </c>
      <c r="G421" s="39">
        <v>176.21</v>
      </c>
      <c r="H421" s="39">
        <f t="shared" si="7"/>
        <v>17.62</v>
      </c>
    </row>
    <row r="422" spans="1:8" s="1" customFormat="1" ht="15.75" x14ac:dyDescent="0.25">
      <c r="A422" s="36">
        <v>408</v>
      </c>
      <c r="B422" s="36"/>
      <c r="C422" s="40" t="s">
        <v>865</v>
      </c>
      <c r="D422" s="37" t="s">
        <v>866</v>
      </c>
      <c r="E422" s="36" t="s">
        <v>267</v>
      </c>
      <c r="F422" s="38">
        <v>1.2264919043360285E-3</v>
      </c>
      <c r="G422" s="39">
        <v>7826.9</v>
      </c>
      <c r="H422" s="39">
        <f t="shared" si="7"/>
        <v>9.6</v>
      </c>
    </row>
    <row r="423" spans="1:8" s="1" customFormat="1" ht="15.75" x14ac:dyDescent="0.25">
      <c r="A423" s="36">
        <v>409</v>
      </c>
      <c r="B423" s="36"/>
      <c r="C423" s="40" t="s">
        <v>867</v>
      </c>
      <c r="D423" s="37" t="s">
        <v>868</v>
      </c>
      <c r="E423" s="36" t="s">
        <v>267</v>
      </c>
      <c r="F423" s="38">
        <v>7.676914145976143E-4</v>
      </c>
      <c r="G423" s="39">
        <v>12430</v>
      </c>
      <c r="H423" s="39">
        <f t="shared" si="7"/>
        <v>9.5399999999999991</v>
      </c>
    </row>
    <row r="424" spans="1:8" s="1" customFormat="1" ht="15.75" x14ac:dyDescent="0.25">
      <c r="A424" s="36">
        <v>410</v>
      </c>
      <c r="B424" s="36"/>
      <c r="C424" s="40" t="s">
        <v>869</v>
      </c>
      <c r="D424" s="37" t="s">
        <v>870</v>
      </c>
      <c r="E424" s="36" t="s">
        <v>273</v>
      </c>
      <c r="F424" s="38">
        <v>9.1402565444818853E-2</v>
      </c>
      <c r="G424" s="39">
        <v>100.8</v>
      </c>
      <c r="H424" s="39">
        <f t="shared" si="7"/>
        <v>9.2100000000000009</v>
      </c>
    </row>
    <row r="425" spans="1:8" s="1" customFormat="1" ht="15.75" x14ac:dyDescent="0.25">
      <c r="A425" s="36">
        <v>411</v>
      </c>
      <c r="B425" s="36"/>
      <c r="C425" s="40" t="s">
        <v>871</v>
      </c>
      <c r="D425" s="37" t="s">
        <v>872</v>
      </c>
      <c r="E425" s="36" t="s">
        <v>273</v>
      </c>
      <c r="F425" s="38">
        <v>0.19488568468278647</v>
      </c>
      <c r="G425" s="39">
        <v>45</v>
      </c>
      <c r="H425" s="39">
        <f t="shared" si="7"/>
        <v>8.77</v>
      </c>
    </row>
    <row r="426" spans="1:8" s="1" customFormat="1" ht="31.5" x14ac:dyDescent="0.25">
      <c r="A426" s="36">
        <v>412</v>
      </c>
      <c r="B426" s="36"/>
      <c r="C426" s="40" t="s">
        <v>873</v>
      </c>
      <c r="D426" s="37" t="s">
        <v>874</v>
      </c>
      <c r="E426" s="36" t="s">
        <v>457</v>
      </c>
      <c r="F426" s="38">
        <v>2</v>
      </c>
      <c r="G426" s="39">
        <v>2.9</v>
      </c>
      <c r="H426" s="39">
        <f t="shared" si="7"/>
        <v>5.8</v>
      </c>
    </row>
    <row r="427" spans="1:8" s="1" customFormat="1" ht="15.75" x14ac:dyDescent="0.25">
      <c r="A427" s="36">
        <v>413</v>
      </c>
      <c r="B427" s="36"/>
      <c r="C427" s="40" t="s">
        <v>875</v>
      </c>
      <c r="D427" s="37" t="s">
        <v>876</v>
      </c>
      <c r="E427" s="36" t="s">
        <v>270</v>
      </c>
      <c r="F427" s="38">
        <v>0.02</v>
      </c>
      <c r="G427" s="39">
        <v>270</v>
      </c>
      <c r="H427" s="39">
        <f t="shared" ref="H427:H490" si="8">ROUND(F427*G427,2)</f>
        <v>5.4</v>
      </c>
    </row>
    <row r="428" spans="1:8" s="1" customFormat="1" ht="31.5" x14ac:dyDescent="0.25">
      <c r="A428" s="36">
        <v>414</v>
      </c>
      <c r="B428" s="36"/>
      <c r="C428" s="40" t="s">
        <v>877</v>
      </c>
      <c r="D428" s="37" t="s">
        <v>878</v>
      </c>
      <c r="E428" s="36" t="s">
        <v>280</v>
      </c>
      <c r="F428" s="38">
        <v>12</v>
      </c>
      <c r="G428" s="39">
        <v>0.71</v>
      </c>
      <c r="H428" s="39">
        <f t="shared" si="8"/>
        <v>8.52</v>
      </c>
    </row>
    <row r="429" spans="1:8" s="1" customFormat="1" ht="15.75" x14ac:dyDescent="0.25">
      <c r="A429" s="36">
        <v>415</v>
      </c>
      <c r="B429" s="36"/>
      <c r="C429" s="40" t="s">
        <v>879</v>
      </c>
      <c r="D429" s="37" t="s">
        <v>880</v>
      </c>
      <c r="E429" s="36" t="s">
        <v>280</v>
      </c>
      <c r="F429" s="38">
        <v>2</v>
      </c>
      <c r="G429" s="39">
        <v>5</v>
      </c>
      <c r="H429" s="39">
        <f t="shared" si="8"/>
        <v>10</v>
      </c>
    </row>
    <row r="430" spans="1:8" s="1" customFormat="1" ht="31.5" x14ac:dyDescent="0.25">
      <c r="A430" s="36">
        <v>416</v>
      </c>
      <c r="B430" s="36"/>
      <c r="C430" s="40" t="s">
        <v>881</v>
      </c>
      <c r="D430" s="37" t="s">
        <v>882</v>
      </c>
      <c r="E430" s="36" t="s">
        <v>264</v>
      </c>
      <c r="F430" s="38">
        <v>4.6874673127089948E-3</v>
      </c>
      <c r="G430" s="39">
        <v>1700</v>
      </c>
      <c r="H430" s="39">
        <f t="shared" si="8"/>
        <v>7.97</v>
      </c>
    </row>
    <row r="431" spans="1:8" s="1" customFormat="1" ht="15.75" x14ac:dyDescent="0.25">
      <c r="A431" s="36">
        <v>417</v>
      </c>
      <c r="B431" s="36"/>
      <c r="C431" s="40" t="s">
        <v>883</v>
      </c>
      <c r="D431" s="37" t="s">
        <v>884</v>
      </c>
      <c r="E431" s="36" t="s">
        <v>273</v>
      </c>
      <c r="F431" s="38">
        <v>0.22200895926891595</v>
      </c>
      <c r="G431" s="39">
        <v>35.700000000000003</v>
      </c>
      <c r="H431" s="39">
        <f t="shared" si="8"/>
        <v>7.93</v>
      </c>
    </row>
    <row r="432" spans="1:8" s="1" customFormat="1" ht="15.75" x14ac:dyDescent="0.25">
      <c r="A432" s="36">
        <v>418</v>
      </c>
      <c r="B432" s="36"/>
      <c r="C432" s="40" t="s">
        <v>885</v>
      </c>
      <c r="D432" s="37" t="s">
        <v>886</v>
      </c>
      <c r="E432" s="36" t="s">
        <v>264</v>
      </c>
      <c r="F432" s="38">
        <v>0.22614754171364823</v>
      </c>
      <c r="G432" s="39">
        <v>34.92</v>
      </c>
      <c r="H432" s="39">
        <f t="shared" si="8"/>
        <v>7.9</v>
      </c>
    </row>
    <row r="433" spans="1:8" s="1" customFormat="1" ht="31.5" x14ac:dyDescent="0.25">
      <c r="A433" s="36">
        <v>419</v>
      </c>
      <c r="B433" s="36"/>
      <c r="C433" s="40" t="s">
        <v>887</v>
      </c>
      <c r="D433" s="37" t="s">
        <v>888</v>
      </c>
      <c r="E433" s="36" t="s">
        <v>270</v>
      </c>
      <c r="F433" s="38">
        <v>0.1</v>
      </c>
      <c r="G433" s="39">
        <v>3450</v>
      </c>
      <c r="H433" s="39">
        <f t="shared" si="8"/>
        <v>345</v>
      </c>
    </row>
    <row r="434" spans="1:8" s="1" customFormat="1" ht="15.75" x14ac:dyDescent="0.25">
      <c r="A434" s="36">
        <v>420</v>
      </c>
      <c r="B434" s="36"/>
      <c r="C434" s="40" t="s">
        <v>889</v>
      </c>
      <c r="D434" s="37" t="s">
        <v>890</v>
      </c>
      <c r="E434" s="36" t="s">
        <v>267</v>
      </c>
      <c r="F434" s="38">
        <v>2.2398272412120879E-3</v>
      </c>
      <c r="G434" s="39">
        <v>3219.2</v>
      </c>
      <c r="H434" s="39">
        <f t="shared" si="8"/>
        <v>7.21</v>
      </c>
    </row>
    <row r="435" spans="1:8" s="1" customFormat="1" ht="31.5" x14ac:dyDescent="0.25">
      <c r="A435" s="36">
        <v>421</v>
      </c>
      <c r="B435" s="36"/>
      <c r="C435" s="40" t="s">
        <v>891</v>
      </c>
      <c r="D435" s="37" t="s">
        <v>892</v>
      </c>
      <c r="E435" s="36" t="s">
        <v>267</v>
      </c>
      <c r="F435" s="38">
        <v>4.6691323992646282E-4</v>
      </c>
      <c r="G435" s="39">
        <v>14830</v>
      </c>
      <c r="H435" s="39">
        <f t="shared" si="8"/>
        <v>6.92</v>
      </c>
    </row>
    <row r="436" spans="1:8" s="1" customFormat="1" ht="31.5" x14ac:dyDescent="0.25">
      <c r="A436" s="36">
        <v>422</v>
      </c>
      <c r="B436" s="36"/>
      <c r="C436" s="40" t="s">
        <v>893</v>
      </c>
      <c r="D436" s="37" t="s">
        <v>894</v>
      </c>
      <c r="E436" s="36" t="s">
        <v>625</v>
      </c>
      <c r="F436" s="38">
        <v>0.16015702238619364</v>
      </c>
      <c r="G436" s="39">
        <v>38.590000000000003</v>
      </c>
      <c r="H436" s="39">
        <f t="shared" si="8"/>
        <v>6.18</v>
      </c>
    </row>
    <row r="437" spans="1:8" s="1" customFormat="1" ht="15.75" x14ac:dyDescent="0.25">
      <c r="A437" s="36">
        <v>423</v>
      </c>
      <c r="B437" s="36"/>
      <c r="C437" s="40" t="s">
        <v>895</v>
      </c>
      <c r="D437" s="37" t="s">
        <v>896</v>
      </c>
      <c r="E437" s="36" t="s">
        <v>304</v>
      </c>
      <c r="F437" s="38">
        <v>0.1</v>
      </c>
      <c r="G437" s="39">
        <v>125</v>
      </c>
      <c r="H437" s="39">
        <f t="shared" si="8"/>
        <v>12.5</v>
      </c>
    </row>
    <row r="438" spans="1:8" s="1" customFormat="1" ht="31.5" x14ac:dyDescent="0.25">
      <c r="A438" s="36">
        <v>424</v>
      </c>
      <c r="B438" s="36"/>
      <c r="C438" s="40" t="s">
        <v>897</v>
      </c>
      <c r="D438" s="37" t="s">
        <v>898</v>
      </c>
      <c r="E438" s="36" t="s">
        <v>267</v>
      </c>
      <c r="F438" s="38">
        <v>1.2780499315651996E-3</v>
      </c>
      <c r="G438" s="39">
        <v>4455.2</v>
      </c>
      <c r="H438" s="39">
        <f t="shared" si="8"/>
        <v>5.69</v>
      </c>
    </row>
    <row r="439" spans="1:8" s="1" customFormat="1" ht="15.75" x14ac:dyDescent="0.25">
      <c r="A439" s="36">
        <v>425</v>
      </c>
      <c r="B439" s="36"/>
      <c r="C439" s="40" t="s">
        <v>899</v>
      </c>
      <c r="D439" s="37" t="s">
        <v>900</v>
      </c>
      <c r="E439" s="36" t="s">
        <v>304</v>
      </c>
      <c r="F439" s="38">
        <v>0.1</v>
      </c>
      <c r="G439" s="39">
        <v>110</v>
      </c>
      <c r="H439" s="39">
        <f t="shared" si="8"/>
        <v>11</v>
      </c>
    </row>
    <row r="440" spans="1:8" s="1" customFormat="1" ht="15.75" x14ac:dyDescent="0.25">
      <c r="A440" s="36">
        <v>426</v>
      </c>
      <c r="B440" s="36"/>
      <c r="C440" s="40" t="s">
        <v>901</v>
      </c>
      <c r="D440" s="37" t="s">
        <v>902</v>
      </c>
      <c r="E440" s="36" t="s">
        <v>267</v>
      </c>
      <c r="F440" s="38">
        <v>5.4398210386391176E-4</v>
      </c>
      <c r="G440" s="39">
        <v>10362</v>
      </c>
      <c r="H440" s="39">
        <f t="shared" si="8"/>
        <v>5.64</v>
      </c>
    </row>
    <row r="441" spans="1:8" s="1" customFormat="1" ht="31.5" x14ac:dyDescent="0.25">
      <c r="A441" s="36">
        <v>427</v>
      </c>
      <c r="B441" s="36"/>
      <c r="C441" s="40" t="s">
        <v>903</v>
      </c>
      <c r="D441" s="37" t="s">
        <v>904</v>
      </c>
      <c r="E441" s="36" t="s">
        <v>283</v>
      </c>
      <c r="F441" s="38">
        <v>0.57285430589352415</v>
      </c>
      <c r="G441" s="39">
        <v>9.7899999999999991</v>
      </c>
      <c r="H441" s="39">
        <f t="shared" si="8"/>
        <v>5.61</v>
      </c>
    </row>
    <row r="442" spans="1:8" s="1" customFormat="1" ht="31.5" x14ac:dyDescent="0.25">
      <c r="A442" s="36">
        <v>428</v>
      </c>
      <c r="B442" s="36"/>
      <c r="C442" s="40" t="s">
        <v>905</v>
      </c>
      <c r="D442" s="37" t="s">
        <v>906</v>
      </c>
      <c r="E442" s="36" t="s">
        <v>457</v>
      </c>
      <c r="F442" s="38">
        <v>0.2</v>
      </c>
      <c r="G442" s="39">
        <v>160.19999999999999</v>
      </c>
      <c r="H442" s="39">
        <f t="shared" si="8"/>
        <v>32.04</v>
      </c>
    </row>
    <row r="443" spans="1:8" s="1" customFormat="1" ht="31.5" x14ac:dyDescent="0.25">
      <c r="A443" s="36">
        <v>429</v>
      </c>
      <c r="B443" s="36"/>
      <c r="C443" s="40" t="s">
        <v>907</v>
      </c>
      <c r="D443" s="37" t="s">
        <v>908</v>
      </c>
      <c r="E443" s="36" t="s">
        <v>273</v>
      </c>
      <c r="F443" s="38">
        <v>0.43182637085372783</v>
      </c>
      <c r="G443" s="39">
        <v>12.49</v>
      </c>
      <c r="H443" s="39">
        <f t="shared" si="8"/>
        <v>5.39</v>
      </c>
    </row>
    <row r="444" spans="1:8" s="1" customFormat="1" ht="15.75" x14ac:dyDescent="0.25">
      <c r="A444" s="36">
        <v>430</v>
      </c>
      <c r="B444" s="36"/>
      <c r="C444" s="40" t="s">
        <v>909</v>
      </c>
      <c r="D444" s="37" t="s">
        <v>910</v>
      </c>
      <c r="E444" s="36" t="s">
        <v>267</v>
      </c>
      <c r="F444" s="38">
        <v>2.9298618750890708E-3</v>
      </c>
      <c r="G444" s="39">
        <v>1836</v>
      </c>
      <c r="H444" s="39">
        <f t="shared" si="8"/>
        <v>5.38</v>
      </c>
    </row>
    <row r="445" spans="1:8" s="1" customFormat="1" ht="15.75" x14ac:dyDescent="0.25">
      <c r="A445" s="36">
        <v>431</v>
      </c>
      <c r="B445" s="36"/>
      <c r="C445" s="40" t="s">
        <v>911</v>
      </c>
      <c r="D445" s="37" t="s">
        <v>912</v>
      </c>
      <c r="E445" s="36" t="s">
        <v>273</v>
      </c>
      <c r="F445" s="38">
        <v>0.19208523247421072</v>
      </c>
      <c r="G445" s="39">
        <v>26.44</v>
      </c>
      <c r="H445" s="39">
        <f t="shared" si="8"/>
        <v>5.08</v>
      </c>
    </row>
    <row r="446" spans="1:8" s="1" customFormat="1" ht="15.75" x14ac:dyDescent="0.25">
      <c r="A446" s="36">
        <v>432</v>
      </c>
      <c r="B446" s="36"/>
      <c r="C446" s="40" t="s">
        <v>913</v>
      </c>
      <c r="D446" s="37" t="s">
        <v>914</v>
      </c>
      <c r="E446" s="36" t="s">
        <v>273</v>
      </c>
      <c r="F446" s="38">
        <v>0.43989845784505532</v>
      </c>
      <c r="G446" s="39">
        <v>11.22</v>
      </c>
      <c r="H446" s="39">
        <f t="shared" si="8"/>
        <v>4.9400000000000004</v>
      </c>
    </row>
    <row r="447" spans="1:8" s="1" customFormat="1" ht="47.25" x14ac:dyDescent="0.25">
      <c r="A447" s="36">
        <v>433</v>
      </c>
      <c r="B447" s="36"/>
      <c r="C447" s="40" t="s">
        <v>915</v>
      </c>
      <c r="D447" s="37" t="s">
        <v>916</v>
      </c>
      <c r="E447" s="36" t="s">
        <v>264</v>
      </c>
      <c r="F447" s="38">
        <v>0.10094186978373598</v>
      </c>
      <c r="G447" s="39">
        <v>45.92</v>
      </c>
      <c r="H447" s="39">
        <f t="shared" si="8"/>
        <v>4.6399999999999997</v>
      </c>
    </row>
    <row r="448" spans="1:8" s="1" customFormat="1" ht="15.75" x14ac:dyDescent="0.25">
      <c r="A448" s="36">
        <v>434</v>
      </c>
      <c r="B448" s="36"/>
      <c r="C448" s="40" t="s">
        <v>917</v>
      </c>
      <c r="D448" s="37" t="s">
        <v>918</v>
      </c>
      <c r="E448" s="36" t="s">
        <v>273</v>
      </c>
      <c r="F448" s="38">
        <v>0.48039563898366966</v>
      </c>
      <c r="G448" s="39">
        <v>9.5</v>
      </c>
      <c r="H448" s="39">
        <f t="shared" si="8"/>
        <v>4.5599999999999996</v>
      </c>
    </row>
    <row r="449" spans="1:8" s="1" customFormat="1" ht="31.5" x14ac:dyDescent="0.25">
      <c r="A449" s="36">
        <v>435</v>
      </c>
      <c r="B449" s="36"/>
      <c r="C449" s="40" t="s">
        <v>919</v>
      </c>
      <c r="D449" s="37" t="s">
        <v>920</v>
      </c>
      <c r="E449" s="36" t="s">
        <v>267</v>
      </c>
      <c r="F449" s="38">
        <v>3.6600580186213098E-4</v>
      </c>
      <c r="G449" s="39">
        <v>12430</v>
      </c>
      <c r="H449" s="39">
        <f t="shared" si="8"/>
        <v>4.55</v>
      </c>
    </row>
    <row r="450" spans="1:8" s="1" customFormat="1" ht="15.75" x14ac:dyDescent="0.25">
      <c r="A450" s="36">
        <v>436</v>
      </c>
      <c r="B450" s="36"/>
      <c r="C450" s="40" t="s">
        <v>921</v>
      </c>
      <c r="D450" s="37" t="s">
        <v>922</v>
      </c>
      <c r="E450" s="36" t="s">
        <v>291</v>
      </c>
      <c r="F450" s="38">
        <v>2.0719045720733713</v>
      </c>
      <c r="G450" s="39">
        <v>1.94</v>
      </c>
      <c r="H450" s="39">
        <f t="shared" si="8"/>
        <v>4.0199999999999996</v>
      </c>
    </row>
    <row r="451" spans="1:8" s="1" customFormat="1" ht="63" x14ac:dyDescent="0.25">
      <c r="A451" s="36">
        <v>437</v>
      </c>
      <c r="B451" s="36"/>
      <c r="C451" s="40" t="s">
        <v>923</v>
      </c>
      <c r="D451" s="37" t="s">
        <v>924</v>
      </c>
      <c r="E451" s="36" t="s">
        <v>518</v>
      </c>
      <c r="F451" s="38">
        <v>7.7740005086555472E-2</v>
      </c>
      <c r="G451" s="39">
        <v>50.24</v>
      </c>
      <c r="H451" s="39">
        <f t="shared" si="8"/>
        <v>3.91</v>
      </c>
    </row>
    <row r="452" spans="1:8" s="1" customFormat="1" ht="31.5" x14ac:dyDescent="0.25">
      <c r="A452" s="36">
        <v>438</v>
      </c>
      <c r="B452" s="36"/>
      <c r="C452" s="40" t="s">
        <v>925</v>
      </c>
      <c r="D452" s="37" t="s">
        <v>926</v>
      </c>
      <c r="E452" s="36" t="s">
        <v>270</v>
      </c>
      <c r="F452" s="38">
        <v>0.1</v>
      </c>
      <c r="G452" s="39">
        <v>253.8</v>
      </c>
      <c r="H452" s="39">
        <f t="shared" si="8"/>
        <v>25.38</v>
      </c>
    </row>
    <row r="453" spans="1:8" s="1" customFormat="1" ht="47.25" x14ac:dyDescent="0.25">
      <c r="A453" s="36">
        <v>439</v>
      </c>
      <c r="B453" s="36"/>
      <c r="C453" s="40" t="s">
        <v>927</v>
      </c>
      <c r="D453" s="37" t="s">
        <v>928</v>
      </c>
      <c r="E453" s="36" t="s">
        <v>267</v>
      </c>
      <c r="F453" s="38">
        <v>8.8894466476571524E-3</v>
      </c>
      <c r="G453" s="39">
        <v>412</v>
      </c>
      <c r="H453" s="39">
        <f t="shared" si="8"/>
        <v>3.66</v>
      </c>
    </row>
    <row r="454" spans="1:8" s="1" customFormat="1" ht="47.25" x14ac:dyDescent="0.25">
      <c r="A454" s="36">
        <v>440</v>
      </c>
      <c r="B454" s="36"/>
      <c r="C454" s="40" t="s">
        <v>929</v>
      </c>
      <c r="D454" s="37" t="s">
        <v>930</v>
      </c>
      <c r="E454" s="36" t="s">
        <v>457</v>
      </c>
      <c r="F454" s="38">
        <v>1</v>
      </c>
      <c r="G454" s="39">
        <v>3.15</v>
      </c>
      <c r="H454" s="39">
        <f t="shared" si="8"/>
        <v>3.15</v>
      </c>
    </row>
    <row r="455" spans="1:8" s="1" customFormat="1" ht="15.75" x14ac:dyDescent="0.25">
      <c r="A455" s="36">
        <v>441</v>
      </c>
      <c r="B455" s="36"/>
      <c r="C455" s="40" t="s">
        <v>931</v>
      </c>
      <c r="D455" s="37" t="s">
        <v>932</v>
      </c>
      <c r="E455" s="36" t="s">
        <v>267</v>
      </c>
      <c r="F455" s="38">
        <v>3.0832873272787138E-3</v>
      </c>
      <c r="G455" s="39">
        <v>1160</v>
      </c>
      <c r="H455" s="39">
        <f t="shared" si="8"/>
        <v>3.58</v>
      </c>
    </row>
    <row r="456" spans="1:8" s="1" customFormat="1" ht="15.75" x14ac:dyDescent="0.25">
      <c r="A456" s="36">
        <v>442</v>
      </c>
      <c r="B456" s="36"/>
      <c r="C456" s="40" t="s">
        <v>933</v>
      </c>
      <c r="D456" s="37" t="s">
        <v>934</v>
      </c>
      <c r="E456" s="36" t="s">
        <v>273</v>
      </c>
      <c r="F456" s="38">
        <v>2.2890325117717169E-2</v>
      </c>
      <c r="G456" s="39">
        <v>155</v>
      </c>
      <c r="H456" s="39">
        <f t="shared" si="8"/>
        <v>3.55</v>
      </c>
    </row>
    <row r="457" spans="1:8" s="1" customFormat="1" ht="31.5" x14ac:dyDescent="0.25">
      <c r="A457" s="36">
        <v>443</v>
      </c>
      <c r="B457" s="36"/>
      <c r="C457" s="40" t="s">
        <v>935</v>
      </c>
      <c r="D457" s="37" t="s">
        <v>936</v>
      </c>
      <c r="E457" s="36" t="s">
        <v>267</v>
      </c>
      <c r="F457" s="38">
        <v>1.5991659412845647E-4</v>
      </c>
      <c r="G457" s="39">
        <v>21828.720000000001</v>
      </c>
      <c r="H457" s="39">
        <f t="shared" si="8"/>
        <v>3.49</v>
      </c>
    </row>
    <row r="458" spans="1:8" s="1" customFormat="1" ht="15.75" x14ac:dyDescent="0.25">
      <c r="A458" s="36">
        <v>444</v>
      </c>
      <c r="B458" s="36"/>
      <c r="C458" s="40" t="s">
        <v>937</v>
      </c>
      <c r="D458" s="37" t="s">
        <v>938</v>
      </c>
      <c r="E458" s="36" t="s">
        <v>267</v>
      </c>
      <c r="F458" s="38">
        <v>1.1433728830028555E-4</v>
      </c>
      <c r="G458" s="39">
        <v>30030</v>
      </c>
      <c r="H458" s="39">
        <f t="shared" si="8"/>
        <v>3.43</v>
      </c>
    </row>
    <row r="459" spans="1:8" s="1" customFormat="1" ht="15.75" x14ac:dyDescent="0.25">
      <c r="A459" s="36">
        <v>445</v>
      </c>
      <c r="B459" s="36"/>
      <c r="C459" s="40" t="s">
        <v>939</v>
      </c>
      <c r="D459" s="37" t="s">
        <v>940</v>
      </c>
      <c r="E459" s="36" t="s">
        <v>264</v>
      </c>
      <c r="F459" s="38">
        <v>1.2818582065921616E-3</v>
      </c>
      <c r="G459" s="39">
        <v>2500</v>
      </c>
      <c r="H459" s="39">
        <f t="shared" si="8"/>
        <v>3.2</v>
      </c>
    </row>
    <row r="460" spans="1:8" s="1" customFormat="1" ht="15.75" x14ac:dyDescent="0.25">
      <c r="A460" s="36">
        <v>446</v>
      </c>
      <c r="B460" s="36"/>
      <c r="C460" s="40" t="s">
        <v>941</v>
      </c>
      <c r="D460" s="37" t="s">
        <v>942</v>
      </c>
      <c r="E460" s="36" t="s">
        <v>273</v>
      </c>
      <c r="F460" s="38">
        <v>0.11397694615680787</v>
      </c>
      <c r="G460" s="39">
        <v>27.74</v>
      </c>
      <c r="H460" s="39">
        <f t="shared" si="8"/>
        <v>3.16</v>
      </c>
    </row>
    <row r="461" spans="1:8" s="1" customFormat="1" ht="31.5" x14ac:dyDescent="0.25">
      <c r="A461" s="36">
        <v>447</v>
      </c>
      <c r="B461" s="36"/>
      <c r="C461" s="40" t="s">
        <v>943</v>
      </c>
      <c r="D461" s="37" t="s">
        <v>944</v>
      </c>
      <c r="E461" s="36" t="s">
        <v>267</v>
      </c>
      <c r="F461" s="38">
        <v>3.5787233959852808E-4</v>
      </c>
      <c r="G461" s="39">
        <v>8475</v>
      </c>
      <c r="H461" s="39">
        <f t="shared" si="8"/>
        <v>3.03</v>
      </c>
    </row>
    <row r="462" spans="1:8" s="1" customFormat="1" ht="31.5" x14ac:dyDescent="0.25">
      <c r="A462" s="36">
        <v>448</v>
      </c>
      <c r="B462" s="36"/>
      <c r="C462" s="40" t="s">
        <v>945</v>
      </c>
      <c r="D462" s="37" t="s">
        <v>946</v>
      </c>
      <c r="E462" s="36" t="s">
        <v>280</v>
      </c>
      <c r="F462" s="38">
        <v>2</v>
      </c>
      <c r="G462" s="39">
        <v>1.32</v>
      </c>
      <c r="H462" s="39">
        <f t="shared" si="8"/>
        <v>2.64</v>
      </c>
    </row>
    <row r="463" spans="1:8" s="1" customFormat="1" ht="15.75" x14ac:dyDescent="0.25">
      <c r="A463" s="36">
        <v>449</v>
      </c>
      <c r="B463" s="36"/>
      <c r="C463" s="40" t="s">
        <v>947</v>
      </c>
      <c r="D463" s="37" t="s">
        <v>948</v>
      </c>
      <c r="E463" s="36" t="s">
        <v>267</v>
      </c>
      <c r="F463" s="38">
        <v>1.9907480522496474E-3</v>
      </c>
      <c r="G463" s="39">
        <v>1487.6</v>
      </c>
      <c r="H463" s="39">
        <f t="shared" si="8"/>
        <v>2.96</v>
      </c>
    </row>
    <row r="464" spans="1:8" s="1" customFormat="1" ht="15.75" x14ac:dyDescent="0.25">
      <c r="A464" s="36">
        <v>450</v>
      </c>
      <c r="B464" s="36"/>
      <c r="C464" s="40" t="s">
        <v>949</v>
      </c>
      <c r="D464" s="37" t="s">
        <v>950</v>
      </c>
      <c r="E464" s="36" t="s">
        <v>273</v>
      </c>
      <c r="F464" s="38">
        <v>6.3944575248982977E-2</v>
      </c>
      <c r="G464" s="39">
        <v>44.97</v>
      </c>
      <c r="H464" s="39">
        <f t="shared" si="8"/>
        <v>2.88</v>
      </c>
    </row>
    <row r="465" spans="1:8" s="1" customFormat="1" ht="31.5" x14ac:dyDescent="0.25">
      <c r="A465" s="36">
        <v>451</v>
      </c>
      <c r="B465" s="36"/>
      <c r="C465" s="40" t="s">
        <v>951</v>
      </c>
      <c r="D465" s="37" t="s">
        <v>952</v>
      </c>
      <c r="E465" s="36" t="s">
        <v>267</v>
      </c>
      <c r="F465" s="38">
        <v>1.2430467359341935E-4</v>
      </c>
      <c r="G465" s="39">
        <v>22558</v>
      </c>
      <c r="H465" s="39">
        <f t="shared" si="8"/>
        <v>2.8</v>
      </c>
    </row>
    <row r="466" spans="1:8" s="1" customFormat="1" ht="15.75" x14ac:dyDescent="0.25">
      <c r="A466" s="36">
        <v>452</v>
      </c>
      <c r="B466" s="36"/>
      <c r="C466" s="40" t="s">
        <v>953</v>
      </c>
      <c r="D466" s="37" t="s">
        <v>954</v>
      </c>
      <c r="E466" s="36" t="s">
        <v>273</v>
      </c>
      <c r="F466" s="38">
        <v>7.3278282211590662E-2</v>
      </c>
      <c r="G466" s="39">
        <v>37.29</v>
      </c>
      <c r="H466" s="39">
        <f t="shared" si="8"/>
        <v>2.73</v>
      </c>
    </row>
    <row r="467" spans="1:8" s="1" customFormat="1" ht="31.5" x14ac:dyDescent="0.25">
      <c r="A467" s="36">
        <v>453</v>
      </c>
      <c r="B467" s="36"/>
      <c r="C467" s="40" t="s">
        <v>955</v>
      </c>
      <c r="D467" s="37" t="s">
        <v>956</v>
      </c>
      <c r="E467" s="36" t="s">
        <v>273</v>
      </c>
      <c r="F467" s="38">
        <v>0.16748295013018755</v>
      </c>
      <c r="G467" s="39">
        <v>15.12</v>
      </c>
      <c r="H467" s="39">
        <f t="shared" si="8"/>
        <v>2.5299999999999998</v>
      </c>
    </row>
    <row r="468" spans="1:8" s="1" customFormat="1" ht="15.75" x14ac:dyDescent="0.25">
      <c r="A468" s="36">
        <v>454</v>
      </c>
      <c r="B468" s="36"/>
      <c r="C468" s="40" t="s">
        <v>957</v>
      </c>
      <c r="D468" s="37" t="s">
        <v>958</v>
      </c>
      <c r="E468" s="36" t="s">
        <v>291</v>
      </c>
      <c r="F468" s="38">
        <v>0.32409196979148658</v>
      </c>
      <c r="G468" s="39">
        <v>7.46</v>
      </c>
      <c r="H468" s="39">
        <f t="shared" si="8"/>
        <v>2.42</v>
      </c>
    </row>
    <row r="469" spans="1:8" s="1" customFormat="1" ht="31.5" x14ac:dyDescent="0.25">
      <c r="A469" s="36">
        <v>455</v>
      </c>
      <c r="B469" s="36"/>
      <c r="C469" s="40" t="s">
        <v>959</v>
      </c>
      <c r="D469" s="37" t="s">
        <v>960</v>
      </c>
      <c r="E469" s="36" t="s">
        <v>280</v>
      </c>
      <c r="F469" s="38">
        <v>2</v>
      </c>
      <c r="G469" s="39">
        <v>2.0499999999999998</v>
      </c>
      <c r="H469" s="39">
        <f t="shared" si="8"/>
        <v>4.0999999999999996</v>
      </c>
    </row>
    <row r="470" spans="1:8" s="1" customFormat="1" ht="15.75" x14ac:dyDescent="0.25">
      <c r="A470" s="36">
        <v>456</v>
      </c>
      <c r="B470" s="36"/>
      <c r="C470" s="40" t="s">
        <v>961</v>
      </c>
      <c r="D470" s="37" t="s">
        <v>962</v>
      </c>
      <c r="E470" s="36" t="s">
        <v>267</v>
      </c>
      <c r="F470" s="38">
        <v>2.8809670587233568E-3</v>
      </c>
      <c r="G470" s="39">
        <v>729.98</v>
      </c>
      <c r="H470" s="39">
        <f t="shared" si="8"/>
        <v>2.1</v>
      </c>
    </row>
    <row r="471" spans="1:8" s="1" customFormat="1" ht="15.75" x14ac:dyDescent="0.25">
      <c r="A471" s="36">
        <v>457</v>
      </c>
      <c r="B471" s="36"/>
      <c r="C471" s="40" t="s">
        <v>963</v>
      </c>
      <c r="D471" s="37" t="s">
        <v>964</v>
      </c>
      <c r="E471" s="36" t="s">
        <v>273</v>
      </c>
      <c r="F471" s="38">
        <v>8.0688396039953023E-2</v>
      </c>
      <c r="G471" s="39">
        <v>25</v>
      </c>
      <c r="H471" s="39">
        <f t="shared" si="8"/>
        <v>2.02</v>
      </c>
    </row>
    <row r="472" spans="1:8" s="1" customFormat="1" ht="31.5" x14ac:dyDescent="0.25">
      <c r="A472" s="36">
        <v>458</v>
      </c>
      <c r="B472" s="36"/>
      <c r="C472" s="40" t="s">
        <v>965</v>
      </c>
      <c r="D472" s="37" t="s">
        <v>966</v>
      </c>
      <c r="E472" s="36" t="s">
        <v>264</v>
      </c>
      <c r="F472" s="38">
        <v>3.0656685425514067E-3</v>
      </c>
      <c r="G472" s="39">
        <v>602</v>
      </c>
      <c r="H472" s="39">
        <f t="shared" si="8"/>
        <v>1.85</v>
      </c>
    </row>
    <row r="473" spans="1:8" s="1" customFormat="1" ht="15.75" x14ac:dyDescent="0.25">
      <c r="A473" s="36">
        <v>459</v>
      </c>
      <c r="B473" s="36"/>
      <c r="C473" s="40" t="s">
        <v>967</v>
      </c>
      <c r="D473" s="37" t="s">
        <v>968</v>
      </c>
      <c r="E473" s="36" t="s">
        <v>273</v>
      </c>
      <c r="F473" s="38">
        <v>4.5773458804357452E-2</v>
      </c>
      <c r="G473" s="39">
        <v>35.630000000000003</v>
      </c>
      <c r="H473" s="39">
        <f t="shared" si="8"/>
        <v>1.63</v>
      </c>
    </row>
    <row r="474" spans="1:8" s="1" customFormat="1" ht="15.75" x14ac:dyDescent="0.25">
      <c r="A474" s="36">
        <v>460</v>
      </c>
      <c r="B474" s="36"/>
      <c r="C474" s="40" t="s">
        <v>969</v>
      </c>
      <c r="D474" s="37" t="s">
        <v>970</v>
      </c>
      <c r="E474" s="36" t="s">
        <v>264</v>
      </c>
      <c r="F474" s="38">
        <v>4.1608019431080757E-2</v>
      </c>
      <c r="G474" s="39">
        <v>38.51</v>
      </c>
      <c r="H474" s="39">
        <f t="shared" si="8"/>
        <v>1.6</v>
      </c>
    </row>
    <row r="475" spans="1:8" s="1" customFormat="1" ht="15.75" x14ac:dyDescent="0.25">
      <c r="A475" s="36">
        <v>461</v>
      </c>
      <c r="B475" s="36"/>
      <c r="C475" s="40" t="s">
        <v>971</v>
      </c>
      <c r="D475" s="37" t="s">
        <v>972</v>
      </c>
      <c r="E475" s="36" t="s">
        <v>270</v>
      </c>
      <c r="F475" s="38">
        <v>0.1</v>
      </c>
      <c r="G475" s="39">
        <v>119</v>
      </c>
      <c r="H475" s="39">
        <f t="shared" si="8"/>
        <v>11.9</v>
      </c>
    </row>
    <row r="476" spans="1:8" s="1" customFormat="1" ht="15.75" x14ac:dyDescent="0.25">
      <c r="A476" s="36">
        <v>462</v>
      </c>
      <c r="B476" s="36"/>
      <c r="C476" s="40" t="s">
        <v>973</v>
      </c>
      <c r="D476" s="37" t="s">
        <v>974</v>
      </c>
      <c r="E476" s="36" t="s">
        <v>267</v>
      </c>
      <c r="F476" s="38">
        <v>1.8341606664837475E-5</v>
      </c>
      <c r="G476" s="39">
        <v>70200</v>
      </c>
      <c r="H476" s="39">
        <f t="shared" si="8"/>
        <v>1.29</v>
      </c>
    </row>
    <row r="477" spans="1:8" s="1" customFormat="1" ht="31.5" x14ac:dyDescent="0.25">
      <c r="A477" s="36">
        <v>463</v>
      </c>
      <c r="B477" s="36"/>
      <c r="C477" s="40" t="s">
        <v>975</v>
      </c>
      <c r="D477" s="37" t="s">
        <v>976</v>
      </c>
      <c r="E477" s="36" t="s">
        <v>273</v>
      </c>
      <c r="F477" s="38">
        <v>0.11439407364812899</v>
      </c>
      <c r="G477" s="39">
        <v>11.13</v>
      </c>
      <c r="H477" s="39">
        <f t="shared" si="8"/>
        <v>1.27</v>
      </c>
    </row>
    <row r="478" spans="1:8" s="1" customFormat="1" ht="31.5" x14ac:dyDescent="0.25">
      <c r="A478" s="36">
        <v>464</v>
      </c>
      <c r="B478" s="36"/>
      <c r="C478" s="40" t="s">
        <v>977</v>
      </c>
      <c r="D478" s="37" t="s">
        <v>978</v>
      </c>
      <c r="E478" s="36" t="s">
        <v>273</v>
      </c>
      <c r="F478" s="38">
        <v>9.0736140154297165E-2</v>
      </c>
      <c r="G478" s="39">
        <v>13.56</v>
      </c>
      <c r="H478" s="39">
        <f t="shared" si="8"/>
        <v>1.23</v>
      </c>
    </row>
    <row r="479" spans="1:8" s="1" customFormat="1" ht="47.25" x14ac:dyDescent="0.25">
      <c r="A479" s="36">
        <v>465</v>
      </c>
      <c r="B479" s="36"/>
      <c r="C479" s="40" t="s">
        <v>979</v>
      </c>
      <c r="D479" s="37" t="s">
        <v>980</v>
      </c>
      <c r="E479" s="36" t="s">
        <v>267</v>
      </c>
      <c r="F479" s="38">
        <v>7.2587314163852392E-5</v>
      </c>
      <c r="G479" s="39">
        <v>16950</v>
      </c>
      <c r="H479" s="39">
        <f t="shared" si="8"/>
        <v>1.23</v>
      </c>
    </row>
    <row r="480" spans="1:8" s="1" customFormat="1" ht="31.5" x14ac:dyDescent="0.25">
      <c r="A480" s="36">
        <v>466</v>
      </c>
      <c r="B480" s="36"/>
      <c r="C480" s="40" t="s">
        <v>981</v>
      </c>
      <c r="D480" s="37" t="s">
        <v>982</v>
      </c>
      <c r="E480" s="36" t="s">
        <v>280</v>
      </c>
      <c r="F480" s="38">
        <v>2</v>
      </c>
      <c r="G480" s="39">
        <v>1.02</v>
      </c>
      <c r="H480" s="39">
        <f t="shared" si="8"/>
        <v>2.04</v>
      </c>
    </row>
    <row r="481" spans="1:8" s="1" customFormat="1" ht="15.75" x14ac:dyDescent="0.25">
      <c r="A481" s="36">
        <v>467</v>
      </c>
      <c r="B481" s="36"/>
      <c r="C481" s="40" t="s">
        <v>983</v>
      </c>
      <c r="D481" s="37" t="s">
        <v>984</v>
      </c>
      <c r="E481" s="36" t="s">
        <v>273</v>
      </c>
      <c r="F481" s="38">
        <v>4.0055608688902969E-2</v>
      </c>
      <c r="G481" s="39">
        <v>28.93</v>
      </c>
      <c r="H481" s="39">
        <f t="shared" si="8"/>
        <v>1.1599999999999999</v>
      </c>
    </row>
    <row r="482" spans="1:8" s="1" customFormat="1" ht="47.25" x14ac:dyDescent="0.25">
      <c r="A482" s="36">
        <v>468</v>
      </c>
      <c r="B482" s="36"/>
      <c r="C482" s="40" t="s">
        <v>985</v>
      </c>
      <c r="D482" s="37" t="s">
        <v>986</v>
      </c>
      <c r="E482" s="36" t="s">
        <v>304</v>
      </c>
      <c r="F482" s="38">
        <v>0.5</v>
      </c>
      <c r="G482" s="39">
        <v>2</v>
      </c>
      <c r="H482" s="39">
        <f t="shared" si="8"/>
        <v>1</v>
      </c>
    </row>
    <row r="483" spans="1:8" s="1" customFormat="1" ht="31.5" x14ac:dyDescent="0.25">
      <c r="A483" s="36">
        <v>469</v>
      </c>
      <c r="B483" s="36"/>
      <c r="C483" s="40" t="s">
        <v>987</v>
      </c>
      <c r="D483" s="37" t="s">
        <v>988</v>
      </c>
      <c r="E483" s="36" t="s">
        <v>267</v>
      </c>
      <c r="F483" s="38">
        <v>9.1663406543980981E-5</v>
      </c>
      <c r="G483" s="39">
        <v>12330</v>
      </c>
      <c r="H483" s="39">
        <f t="shared" si="8"/>
        <v>1.1299999999999999</v>
      </c>
    </row>
    <row r="484" spans="1:8" s="1" customFormat="1" ht="31.5" x14ac:dyDescent="0.25">
      <c r="A484" s="36">
        <v>470</v>
      </c>
      <c r="B484" s="36"/>
      <c r="C484" s="40" t="s">
        <v>989</v>
      </c>
      <c r="D484" s="37" t="s">
        <v>990</v>
      </c>
      <c r="E484" s="36" t="s">
        <v>280</v>
      </c>
      <c r="F484" s="38">
        <v>2</v>
      </c>
      <c r="G484" s="39">
        <v>0.96</v>
      </c>
      <c r="H484" s="39">
        <f t="shared" si="8"/>
        <v>1.92</v>
      </c>
    </row>
    <row r="485" spans="1:8" s="1" customFormat="1" ht="15.75" x14ac:dyDescent="0.25">
      <c r="A485" s="36">
        <v>471</v>
      </c>
      <c r="B485" s="36"/>
      <c r="C485" s="40" t="s">
        <v>991</v>
      </c>
      <c r="D485" s="37" t="s">
        <v>992</v>
      </c>
      <c r="E485" s="36" t="s">
        <v>267</v>
      </c>
      <c r="F485" s="38">
        <v>1.1535034015974451E-4</v>
      </c>
      <c r="G485" s="39">
        <v>9550.01</v>
      </c>
      <c r="H485" s="39">
        <f t="shared" si="8"/>
        <v>1.1000000000000001</v>
      </c>
    </row>
    <row r="486" spans="1:8" s="1" customFormat="1" ht="31.5" x14ac:dyDescent="0.25">
      <c r="A486" s="36">
        <v>472</v>
      </c>
      <c r="B486" s="36"/>
      <c r="C486" s="40" t="s">
        <v>993</v>
      </c>
      <c r="D486" s="37" t="s">
        <v>994</v>
      </c>
      <c r="E486" s="36" t="s">
        <v>267</v>
      </c>
      <c r="F486" s="38">
        <v>1.2926465649504507E-4</v>
      </c>
      <c r="G486" s="39">
        <v>8190</v>
      </c>
      <c r="H486" s="39">
        <f t="shared" si="8"/>
        <v>1.06</v>
      </c>
    </row>
    <row r="487" spans="1:8" s="1" customFormat="1" ht="15.75" x14ac:dyDescent="0.25">
      <c r="A487" s="36">
        <v>473</v>
      </c>
      <c r="B487" s="36"/>
      <c r="C487" s="40" t="s">
        <v>995</v>
      </c>
      <c r="D487" s="37" t="s">
        <v>996</v>
      </c>
      <c r="E487" s="36" t="s">
        <v>273</v>
      </c>
      <c r="F487" s="38">
        <v>2.2877436421141878E-3</v>
      </c>
      <c r="G487" s="39">
        <v>444</v>
      </c>
      <c r="H487" s="39">
        <f t="shared" si="8"/>
        <v>1.02</v>
      </c>
    </row>
    <row r="488" spans="1:8" s="1" customFormat="1" ht="31.5" x14ac:dyDescent="0.25">
      <c r="A488" s="36">
        <v>474</v>
      </c>
      <c r="B488" s="36"/>
      <c r="C488" s="40" t="s">
        <v>997</v>
      </c>
      <c r="D488" s="37" t="s">
        <v>998</v>
      </c>
      <c r="E488" s="36" t="s">
        <v>270</v>
      </c>
      <c r="F488" s="38">
        <v>0.1</v>
      </c>
      <c r="G488" s="39">
        <v>200</v>
      </c>
      <c r="H488" s="39">
        <f t="shared" si="8"/>
        <v>20</v>
      </c>
    </row>
    <row r="489" spans="1:8" s="1" customFormat="1" ht="15.75" x14ac:dyDescent="0.25">
      <c r="A489" s="36">
        <v>475</v>
      </c>
      <c r="B489" s="36"/>
      <c r="C489" s="40" t="s">
        <v>999</v>
      </c>
      <c r="D489" s="37" t="s">
        <v>1000</v>
      </c>
      <c r="E489" s="36" t="s">
        <v>267</v>
      </c>
      <c r="F489" s="38">
        <v>7.9410268855516613E-5</v>
      </c>
      <c r="G489" s="39">
        <v>11350</v>
      </c>
      <c r="H489" s="39">
        <f t="shared" si="8"/>
        <v>0.9</v>
      </c>
    </row>
    <row r="490" spans="1:8" s="1" customFormat="1" ht="15.75" x14ac:dyDescent="0.25">
      <c r="A490" s="36">
        <v>476</v>
      </c>
      <c r="B490" s="36"/>
      <c r="C490" s="40" t="s">
        <v>1001</v>
      </c>
      <c r="D490" s="37" t="s">
        <v>1002</v>
      </c>
      <c r="E490" s="36" t="s">
        <v>273</v>
      </c>
      <c r="F490" s="38">
        <v>6.451625680544186E-3</v>
      </c>
      <c r="G490" s="39">
        <v>133.05000000000001</v>
      </c>
      <c r="H490" s="39">
        <f t="shared" si="8"/>
        <v>0.86</v>
      </c>
    </row>
    <row r="491" spans="1:8" s="1" customFormat="1" ht="31.5" x14ac:dyDescent="0.25">
      <c r="A491" s="36">
        <v>477</v>
      </c>
      <c r="B491" s="36"/>
      <c r="C491" s="40" t="s">
        <v>1003</v>
      </c>
      <c r="D491" s="37" t="s">
        <v>1004</v>
      </c>
      <c r="E491" s="36" t="s">
        <v>270</v>
      </c>
      <c r="F491" s="38">
        <v>0.01</v>
      </c>
      <c r="G491" s="39">
        <v>180</v>
      </c>
      <c r="H491" s="39">
        <f t="shared" ref="H491:H519" si="9">ROUND(F491*G491,2)</f>
        <v>1.8</v>
      </c>
    </row>
    <row r="492" spans="1:8" s="1" customFormat="1" ht="15.75" x14ac:dyDescent="0.25">
      <c r="A492" s="36">
        <v>478</v>
      </c>
      <c r="B492" s="36"/>
      <c r="C492" s="40" t="s">
        <v>1005</v>
      </c>
      <c r="D492" s="37" t="s">
        <v>1006</v>
      </c>
      <c r="E492" s="36" t="s">
        <v>280</v>
      </c>
      <c r="F492" s="38">
        <v>1</v>
      </c>
      <c r="G492" s="39">
        <v>66.819999999999993</v>
      </c>
      <c r="H492" s="39">
        <f t="shared" si="9"/>
        <v>66.819999999999993</v>
      </c>
    </row>
    <row r="493" spans="1:8" s="1" customFormat="1" ht="15.75" x14ac:dyDescent="0.25">
      <c r="A493" s="36">
        <v>479</v>
      </c>
      <c r="B493" s="36"/>
      <c r="C493" s="40" t="s">
        <v>1007</v>
      </c>
      <c r="D493" s="37" t="s">
        <v>1008</v>
      </c>
      <c r="E493" s="36" t="s">
        <v>267</v>
      </c>
      <c r="F493" s="38">
        <v>9.1779196154475221E-5</v>
      </c>
      <c r="G493" s="39">
        <v>8105.71</v>
      </c>
      <c r="H493" s="39">
        <f t="shared" si="9"/>
        <v>0.74</v>
      </c>
    </row>
    <row r="494" spans="1:8" s="1" customFormat="1" ht="15.75" x14ac:dyDescent="0.25">
      <c r="A494" s="36">
        <v>480</v>
      </c>
      <c r="B494" s="36"/>
      <c r="C494" s="40" t="s">
        <v>1009</v>
      </c>
      <c r="D494" s="37" t="s">
        <v>1010</v>
      </c>
      <c r="E494" s="36" t="s">
        <v>280</v>
      </c>
      <c r="F494" s="38">
        <v>2</v>
      </c>
      <c r="G494" s="39">
        <v>0.62</v>
      </c>
      <c r="H494" s="39">
        <f t="shared" si="9"/>
        <v>1.24</v>
      </c>
    </row>
    <row r="495" spans="1:8" s="1" customFormat="1" ht="15.75" x14ac:dyDescent="0.25">
      <c r="A495" s="36">
        <v>481</v>
      </c>
      <c r="B495" s="36"/>
      <c r="C495" s="40" t="s">
        <v>1011</v>
      </c>
      <c r="D495" s="37" t="s">
        <v>1012</v>
      </c>
      <c r="E495" s="36" t="s">
        <v>267</v>
      </c>
      <c r="F495" s="38">
        <v>5.7548082053794171E-5</v>
      </c>
      <c r="G495" s="39">
        <v>12430</v>
      </c>
      <c r="H495" s="39">
        <f t="shared" si="9"/>
        <v>0.72</v>
      </c>
    </row>
    <row r="496" spans="1:8" s="1" customFormat="1" ht="15.75" x14ac:dyDescent="0.25">
      <c r="A496" s="36">
        <v>482</v>
      </c>
      <c r="B496" s="36"/>
      <c r="C496" s="40" t="s">
        <v>1013</v>
      </c>
      <c r="D496" s="37" t="s">
        <v>1014</v>
      </c>
      <c r="E496" s="36" t="s">
        <v>273</v>
      </c>
      <c r="F496" s="38">
        <v>4.3647726507800522E-2</v>
      </c>
      <c r="G496" s="39">
        <v>11.8</v>
      </c>
      <c r="H496" s="39">
        <f t="shared" si="9"/>
        <v>0.52</v>
      </c>
    </row>
    <row r="497" spans="1:8" s="1" customFormat="1" ht="31.5" x14ac:dyDescent="0.25">
      <c r="A497" s="36">
        <v>483</v>
      </c>
      <c r="B497" s="36"/>
      <c r="C497" s="40" t="s">
        <v>1015</v>
      </c>
      <c r="D497" s="37" t="s">
        <v>1016</v>
      </c>
      <c r="E497" s="36" t="s">
        <v>267</v>
      </c>
      <c r="F497" s="38">
        <v>2.7935677843367849E-4</v>
      </c>
      <c r="G497" s="39">
        <v>1690</v>
      </c>
      <c r="H497" s="39">
        <f t="shared" si="9"/>
        <v>0.47</v>
      </c>
    </row>
    <row r="498" spans="1:8" s="1" customFormat="1" ht="31.5" x14ac:dyDescent="0.25">
      <c r="A498" s="36">
        <v>484</v>
      </c>
      <c r="B498" s="36"/>
      <c r="C498" s="40" t="s">
        <v>1017</v>
      </c>
      <c r="D498" s="37" t="s">
        <v>1018</v>
      </c>
      <c r="E498" s="36" t="s">
        <v>304</v>
      </c>
      <c r="F498" s="38">
        <v>0.1</v>
      </c>
      <c r="G498" s="39">
        <v>20</v>
      </c>
      <c r="H498" s="39">
        <f t="shared" si="9"/>
        <v>2</v>
      </c>
    </row>
    <row r="499" spans="1:8" s="1" customFormat="1" ht="15.75" x14ac:dyDescent="0.25">
      <c r="A499" s="36">
        <v>485</v>
      </c>
      <c r="B499" s="36"/>
      <c r="C499" s="40" t="s">
        <v>1019</v>
      </c>
      <c r="D499" s="37" t="s">
        <v>1020</v>
      </c>
      <c r="E499" s="36" t="s">
        <v>457</v>
      </c>
      <c r="F499" s="38">
        <v>1</v>
      </c>
      <c r="G499" s="39">
        <v>19.899999999999999</v>
      </c>
      <c r="H499" s="39">
        <f t="shared" si="9"/>
        <v>19.899999999999999</v>
      </c>
    </row>
    <row r="500" spans="1:8" s="1" customFormat="1" ht="15.75" x14ac:dyDescent="0.25">
      <c r="A500" s="36">
        <v>486</v>
      </c>
      <c r="B500" s="36"/>
      <c r="C500" s="40" t="s">
        <v>1021</v>
      </c>
      <c r="D500" s="37" t="s">
        <v>1022</v>
      </c>
      <c r="E500" s="36" t="s">
        <v>267</v>
      </c>
      <c r="F500" s="38">
        <v>1.4402469662993186E-5</v>
      </c>
      <c r="G500" s="39">
        <v>29800</v>
      </c>
      <c r="H500" s="39">
        <f t="shared" si="9"/>
        <v>0.43</v>
      </c>
    </row>
    <row r="501" spans="1:8" s="1" customFormat="1" ht="31.5" x14ac:dyDescent="0.25">
      <c r="A501" s="36">
        <v>487</v>
      </c>
      <c r="B501" s="36"/>
      <c r="C501" s="40" t="s">
        <v>1023</v>
      </c>
      <c r="D501" s="37" t="s">
        <v>1024</v>
      </c>
      <c r="E501" s="36" t="s">
        <v>270</v>
      </c>
      <c r="F501" s="38">
        <v>1.2E-2</v>
      </c>
      <c r="G501" s="39">
        <v>160</v>
      </c>
      <c r="H501" s="39">
        <f t="shared" si="9"/>
        <v>1.92</v>
      </c>
    </row>
    <row r="502" spans="1:8" s="1" customFormat="1" ht="15.75" x14ac:dyDescent="0.25">
      <c r="A502" s="36">
        <v>488</v>
      </c>
      <c r="B502" s="36"/>
      <c r="C502" s="40" t="s">
        <v>1025</v>
      </c>
      <c r="D502" s="37" t="s">
        <v>1026</v>
      </c>
      <c r="E502" s="36" t="s">
        <v>267</v>
      </c>
      <c r="F502" s="38">
        <v>4.3890003913027022E-5</v>
      </c>
      <c r="G502" s="39">
        <v>8475</v>
      </c>
      <c r="H502" s="39">
        <f t="shared" si="9"/>
        <v>0.37</v>
      </c>
    </row>
    <row r="503" spans="1:8" s="1" customFormat="1" ht="78.75" x14ac:dyDescent="0.25">
      <c r="A503" s="36">
        <v>489</v>
      </c>
      <c r="B503" s="36"/>
      <c r="C503" s="40" t="s">
        <v>315</v>
      </c>
      <c r="D503" s="37" t="s">
        <v>316</v>
      </c>
      <c r="E503" s="36" t="s">
        <v>267</v>
      </c>
      <c r="F503" s="38">
        <v>3.1333197647447596E-5</v>
      </c>
      <c r="G503" s="39">
        <v>10045</v>
      </c>
      <c r="H503" s="39">
        <f t="shared" si="9"/>
        <v>0.31</v>
      </c>
    </row>
    <row r="504" spans="1:8" s="1" customFormat="1" ht="15.75" x14ac:dyDescent="0.25">
      <c r="A504" s="36">
        <v>490</v>
      </c>
      <c r="B504" s="36"/>
      <c r="C504" s="40" t="s">
        <v>1027</v>
      </c>
      <c r="D504" s="37" t="s">
        <v>1028</v>
      </c>
      <c r="E504" s="36" t="s">
        <v>291</v>
      </c>
      <c r="F504" s="38">
        <v>4.4312998680005586E-2</v>
      </c>
      <c r="G504" s="39">
        <v>6.78</v>
      </c>
      <c r="H504" s="39">
        <f t="shared" si="9"/>
        <v>0.3</v>
      </c>
    </row>
    <row r="505" spans="1:8" s="1" customFormat="1" ht="31.5" x14ac:dyDescent="0.25">
      <c r="A505" s="36">
        <v>491</v>
      </c>
      <c r="B505" s="36"/>
      <c r="C505" s="40" t="s">
        <v>1029</v>
      </c>
      <c r="D505" s="37" t="s">
        <v>1030</v>
      </c>
      <c r="E505" s="36" t="s">
        <v>264</v>
      </c>
      <c r="F505" s="38">
        <v>2.6913129779494201E-4</v>
      </c>
      <c r="G505" s="39">
        <v>1010</v>
      </c>
      <c r="H505" s="39">
        <f t="shared" si="9"/>
        <v>0.27</v>
      </c>
    </row>
    <row r="506" spans="1:8" s="1" customFormat="1" ht="15.75" x14ac:dyDescent="0.25">
      <c r="A506" s="36">
        <v>492</v>
      </c>
      <c r="B506" s="36"/>
      <c r="C506" s="40" t="s">
        <v>1031</v>
      </c>
      <c r="D506" s="37" t="s">
        <v>1032</v>
      </c>
      <c r="E506" s="36" t="s">
        <v>273</v>
      </c>
      <c r="F506" s="38">
        <v>7.8993891907574113E-3</v>
      </c>
      <c r="G506" s="39">
        <v>32.6</v>
      </c>
      <c r="H506" s="39">
        <f t="shared" si="9"/>
        <v>0.26</v>
      </c>
    </row>
    <row r="507" spans="1:8" s="1" customFormat="1" ht="31.5" x14ac:dyDescent="0.25">
      <c r="A507" s="36">
        <v>493</v>
      </c>
      <c r="B507" s="36"/>
      <c r="C507" s="40" t="s">
        <v>1033</v>
      </c>
      <c r="D507" s="37" t="s">
        <v>1034</v>
      </c>
      <c r="E507" s="36" t="s">
        <v>280</v>
      </c>
      <c r="F507" s="38">
        <v>2</v>
      </c>
      <c r="G507" s="39">
        <v>0.22</v>
      </c>
      <c r="H507" s="39">
        <f t="shared" si="9"/>
        <v>0.44</v>
      </c>
    </row>
    <row r="508" spans="1:8" s="1" customFormat="1" ht="15.75" x14ac:dyDescent="0.25">
      <c r="A508" s="36">
        <v>494</v>
      </c>
      <c r="B508" s="36"/>
      <c r="C508" s="40" t="s">
        <v>1035</v>
      </c>
      <c r="D508" s="37" t="s">
        <v>1036</v>
      </c>
      <c r="E508" s="36" t="s">
        <v>273</v>
      </c>
      <c r="F508" s="38">
        <v>9.4268236184784724E-3</v>
      </c>
      <c r="G508" s="39">
        <v>25.8</v>
      </c>
      <c r="H508" s="39">
        <f t="shared" si="9"/>
        <v>0.24</v>
      </c>
    </row>
    <row r="509" spans="1:8" s="1" customFormat="1" ht="31.5" x14ac:dyDescent="0.25">
      <c r="A509" s="36">
        <v>495</v>
      </c>
      <c r="B509" s="36"/>
      <c r="C509" s="40" t="s">
        <v>1037</v>
      </c>
      <c r="D509" s="37" t="s">
        <v>1038</v>
      </c>
      <c r="E509" s="36" t="s">
        <v>267</v>
      </c>
      <c r="F509" s="38">
        <v>1.159556693709854E-5</v>
      </c>
      <c r="G509" s="39">
        <v>20974.37</v>
      </c>
      <c r="H509" s="39">
        <f t="shared" si="9"/>
        <v>0.24</v>
      </c>
    </row>
    <row r="510" spans="1:8" s="1" customFormat="1" ht="15.75" x14ac:dyDescent="0.25">
      <c r="A510" s="36">
        <v>496</v>
      </c>
      <c r="B510" s="36"/>
      <c r="C510" s="40" t="s">
        <v>1039</v>
      </c>
      <c r="D510" s="37" t="s">
        <v>1040</v>
      </c>
      <c r="E510" s="36" t="s">
        <v>1041</v>
      </c>
      <c r="F510" s="38">
        <v>0.60726895129844394</v>
      </c>
      <c r="G510" s="39">
        <v>0.4</v>
      </c>
      <c r="H510" s="39">
        <f t="shared" si="9"/>
        <v>0.24</v>
      </c>
    </row>
    <row r="511" spans="1:8" s="1" customFormat="1" ht="15.75" x14ac:dyDescent="0.25">
      <c r="A511" s="36">
        <v>497</v>
      </c>
      <c r="B511" s="36"/>
      <c r="C511" s="40" t="s">
        <v>1042</v>
      </c>
      <c r="D511" s="37" t="s">
        <v>1043</v>
      </c>
      <c r="E511" s="36" t="s">
        <v>267</v>
      </c>
      <c r="F511" s="38">
        <v>1.1509616410758837E-5</v>
      </c>
      <c r="G511" s="39">
        <v>12430</v>
      </c>
      <c r="H511" s="39">
        <f t="shared" si="9"/>
        <v>0.14000000000000001</v>
      </c>
    </row>
    <row r="512" spans="1:8" s="1" customFormat="1" ht="15.75" x14ac:dyDescent="0.25">
      <c r="A512" s="36">
        <v>498</v>
      </c>
      <c r="B512" s="36"/>
      <c r="C512" s="40" t="s">
        <v>1044</v>
      </c>
      <c r="D512" s="37" t="s">
        <v>1045</v>
      </c>
      <c r="E512" s="36" t="s">
        <v>267</v>
      </c>
      <c r="F512" s="38">
        <v>1.3662784251608559E-5</v>
      </c>
      <c r="G512" s="39">
        <v>9424</v>
      </c>
      <c r="H512" s="39">
        <f t="shared" si="9"/>
        <v>0.13</v>
      </c>
    </row>
    <row r="513" spans="1:8" s="1" customFormat="1" ht="15.75" x14ac:dyDescent="0.25">
      <c r="A513" s="36">
        <v>499</v>
      </c>
      <c r="B513" s="36"/>
      <c r="C513" s="40" t="s">
        <v>1046</v>
      </c>
      <c r="D513" s="37" t="s">
        <v>1047</v>
      </c>
      <c r="E513" s="36" t="s">
        <v>267</v>
      </c>
      <c r="F513" s="38">
        <v>4.8232236422172036E-6</v>
      </c>
      <c r="G513" s="39">
        <v>17796.96</v>
      </c>
      <c r="H513" s="39">
        <f t="shared" si="9"/>
        <v>0.09</v>
      </c>
    </row>
    <row r="514" spans="1:8" s="1" customFormat="1" ht="31.5" x14ac:dyDescent="0.25">
      <c r="A514" s="36">
        <v>500</v>
      </c>
      <c r="B514" s="36"/>
      <c r="C514" s="40" t="s">
        <v>1048</v>
      </c>
      <c r="D514" s="37" t="s">
        <v>1049</v>
      </c>
      <c r="E514" s="36" t="s">
        <v>1050</v>
      </c>
      <c r="F514" s="38">
        <v>2.6314557999999999</v>
      </c>
      <c r="G514" s="39"/>
      <c r="H514" s="39">
        <f t="shared" si="9"/>
        <v>0</v>
      </c>
    </row>
    <row r="515" spans="1:8" s="1" customFormat="1" ht="31.5" x14ac:dyDescent="0.25">
      <c r="A515" s="36">
        <v>501</v>
      </c>
      <c r="B515" s="36"/>
      <c r="C515" s="40" t="s">
        <v>1051</v>
      </c>
      <c r="D515" s="37" t="s">
        <v>1052</v>
      </c>
      <c r="E515" s="36" t="s">
        <v>1050</v>
      </c>
      <c r="F515" s="38">
        <v>0.53373599999999999</v>
      </c>
      <c r="G515" s="39"/>
      <c r="H515" s="39">
        <f t="shared" si="9"/>
        <v>0</v>
      </c>
    </row>
    <row r="516" spans="1:8" s="1" customFormat="1" ht="31.5" x14ac:dyDescent="0.25">
      <c r="A516" s="36">
        <v>502</v>
      </c>
      <c r="B516" s="36"/>
      <c r="C516" s="40" t="s">
        <v>1053</v>
      </c>
      <c r="D516" s="37" t="s">
        <v>1049</v>
      </c>
      <c r="E516" s="36" t="s">
        <v>1050</v>
      </c>
      <c r="F516" s="38">
        <v>0.57599999999999996</v>
      </c>
      <c r="G516" s="39"/>
      <c r="H516" s="39">
        <f t="shared" si="9"/>
        <v>0</v>
      </c>
    </row>
    <row r="517" spans="1:8" s="1" customFormat="1" ht="31.5" x14ac:dyDescent="0.25">
      <c r="A517" s="36">
        <v>503</v>
      </c>
      <c r="B517" s="36"/>
      <c r="C517" s="40" t="s">
        <v>1054</v>
      </c>
      <c r="D517" s="37" t="s">
        <v>1049</v>
      </c>
      <c r="E517" s="36" t="s">
        <v>1050</v>
      </c>
      <c r="F517" s="38">
        <v>0.11956799999999999</v>
      </c>
      <c r="G517" s="39"/>
      <c r="H517" s="39">
        <f t="shared" si="9"/>
        <v>0</v>
      </c>
    </row>
    <row r="518" spans="1:8" s="1" customFormat="1" ht="15.75" x14ac:dyDescent="0.25">
      <c r="A518" s="36">
        <v>504</v>
      </c>
      <c r="B518" s="36"/>
      <c r="C518" s="40" t="s">
        <v>1055</v>
      </c>
      <c r="D518" s="37" t="s">
        <v>1056</v>
      </c>
      <c r="E518" s="36" t="s">
        <v>267</v>
      </c>
      <c r="F518" s="38">
        <v>8.4699999999999998E-2</v>
      </c>
      <c r="G518" s="39"/>
      <c r="H518" s="39">
        <f t="shared" si="9"/>
        <v>0</v>
      </c>
    </row>
    <row r="519" spans="1:8" s="1" customFormat="1" ht="31.5" x14ac:dyDescent="0.25">
      <c r="A519" s="36">
        <v>505</v>
      </c>
      <c r="B519" s="36"/>
      <c r="C519" s="40" t="s">
        <v>1057</v>
      </c>
      <c r="D519" s="37" t="s">
        <v>1058</v>
      </c>
      <c r="E519" s="36" t="s">
        <v>273</v>
      </c>
      <c r="F519" s="38">
        <v>3.3789999999999997E-4</v>
      </c>
      <c r="G519" s="39">
        <v>2.15</v>
      </c>
      <c r="H519" s="39">
        <f t="shared" si="9"/>
        <v>0</v>
      </c>
    </row>
    <row r="520" spans="1:8" s="30" customFormat="1" ht="15.75" x14ac:dyDescent="0.25">
      <c r="A520" s="174" t="s">
        <v>58</v>
      </c>
      <c r="B520" s="175"/>
      <c r="C520" s="176"/>
      <c r="D520" s="176"/>
      <c r="E520" s="175"/>
      <c r="F520" s="34"/>
      <c r="G520" s="35"/>
      <c r="H520" s="35">
        <f>SUM(H521:H535)</f>
        <v>199129.50000000003</v>
      </c>
    </row>
    <row r="521" spans="1:8" s="1" customFormat="1" ht="78.75" x14ac:dyDescent="0.25">
      <c r="A521" s="36">
        <v>506</v>
      </c>
      <c r="B521" s="36"/>
      <c r="C521" s="40" t="s">
        <v>281</v>
      </c>
      <c r="D521" s="37" t="s">
        <v>1059</v>
      </c>
      <c r="E521" s="36" t="s">
        <v>339</v>
      </c>
      <c r="F521" s="38">
        <v>1</v>
      </c>
      <c r="G521" s="39">
        <v>59890.55</v>
      </c>
      <c r="H521" s="39">
        <f t="shared" ref="H521:H535" si="10">ROUND(F521*G521,2)</f>
        <v>59890.55</v>
      </c>
    </row>
    <row r="522" spans="1:8" s="1" customFormat="1" ht="78.75" x14ac:dyDescent="0.25">
      <c r="A522" s="36">
        <v>507</v>
      </c>
      <c r="B522" s="36"/>
      <c r="C522" s="40" t="s">
        <v>281</v>
      </c>
      <c r="D522" s="37" t="s">
        <v>1060</v>
      </c>
      <c r="E522" s="36" t="s">
        <v>339</v>
      </c>
      <c r="F522" s="38">
        <v>1</v>
      </c>
      <c r="G522" s="39">
        <v>48074.43</v>
      </c>
      <c r="H522" s="39">
        <f t="shared" si="10"/>
        <v>48074.43</v>
      </c>
    </row>
    <row r="523" spans="1:8" s="1" customFormat="1" ht="78.75" x14ac:dyDescent="0.25">
      <c r="A523" s="36">
        <v>508</v>
      </c>
      <c r="B523" s="36"/>
      <c r="C523" s="40" t="s">
        <v>281</v>
      </c>
      <c r="D523" s="37" t="s">
        <v>1061</v>
      </c>
      <c r="E523" s="36" t="s">
        <v>339</v>
      </c>
      <c r="F523" s="38">
        <v>1</v>
      </c>
      <c r="G523" s="39">
        <v>29440.36</v>
      </c>
      <c r="H523" s="39">
        <f t="shared" si="10"/>
        <v>29440.36</v>
      </c>
    </row>
    <row r="524" spans="1:8" s="1" customFormat="1" ht="63" x14ac:dyDescent="0.25">
      <c r="A524" s="36">
        <v>509</v>
      </c>
      <c r="B524" s="36"/>
      <c r="C524" s="40" t="s">
        <v>1062</v>
      </c>
      <c r="D524" s="37" t="s">
        <v>1063</v>
      </c>
      <c r="E524" s="36" t="s">
        <v>280</v>
      </c>
      <c r="F524" s="38">
        <v>2</v>
      </c>
      <c r="G524" s="39">
        <v>11133.19</v>
      </c>
      <c r="H524" s="39">
        <f t="shared" si="10"/>
        <v>22266.38</v>
      </c>
    </row>
    <row r="525" spans="1:8" s="1" customFormat="1" ht="63" x14ac:dyDescent="0.25">
      <c r="A525" s="36">
        <v>510</v>
      </c>
      <c r="B525" s="36"/>
      <c r="C525" s="40" t="s">
        <v>281</v>
      </c>
      <c r="D525" s="37" t="s">
        <v>1064</v>
      </c>
      <c r="E525" s="36" t="s">
        <v>339</v>
      </c>
      <c r="F525" s="38">
        <v>1</v>
      </c>
      <c r="G525" s="39">
        <v>22166.52</v>
      </c>
      <c r="H525" s="39">
        <f t="shared" si="10"/>
        <v>22166.52</v>
      </c>
    </row>
    <row r="526" spans="1:8" s="1" customFormat="1" ht="47.25" x14ac:dyDescent="0.25">
      <c r="A526" s="36">
        <v>511</v>
      </c>
      <c r="B526" s="36"/>
      <c r="C526" s="40" t="s">
        <v>281</v>
      </c>
      <c r="D526" s="37" t="s">
        <v>1065</v>
      </c>
      <c r="E526" s="36" t="s">
        <v>280</v>
      </c>
      <c r="F526" s="38">
        <v>2</v>
      </c>
      <c r="G526" s="39">
        <v>2432.52</v>
      </c>
      <c r="H526" s="39">
        <f t="shared" si="10"/>
        <v>4865.04</v>
      </c>
    </row>
    <row r="527" spans="1:8" s="1" customFormat="1" ht="78.75" x14ac:dyDescent="0.25">
      <c r="A527" s="36">
        <v>512</v>
      </c>
      <c r="B527" s="36"/>
      <c r="C527" s="40" t="s">
        <v>281</v>
      </c>
      <c r="D527" s="37" t="s">
        <v>1066</v>
      </c>
      <c r="E527" s="36" t="s">
        <v>346</v>
      </c>
      <c r="F527" s="38">
        <v>1</v>
      </c>
      <c r="G527" s="39">
        <v>4205.59</v>
      </c>
      <c r="H527" s="39">
        <f t="shared" si="10"/>
        <v>4205.59</v>
      </c>
    </row>
    <row r="528" spans="1:8" s="1" customFormat="1" ht="47.25" x14ac:dyDescent="0.25">
      <c r="A528" s="36">
        <v>513</v>
      </c>
      <c r="B528" s="36"/>
      <c r="C528" s="40" t="s">
        <v>281</v>
      </c>
      <c r="D528" s="37" t="s">
        <v>1067</v>
      </c>
      <c r="E528" s="36" t="s">
        <v>280</v>
      </c>
      <c r="F528" s="38">
        <v>1</v>
      </c>
      <c r="G528" s="39">
        <v>3726.32</v>
      </c>
      <c r="H528" s="39">
        <f t="shared" si="10"/>
        <v>3726.32</v>
      </c>
    </row>
    <row r="529" spans="1:8" s="1" customFormat="1" ht="47.25" x14ac:dyDescent="0.25">
      <c r="A529" s="36">
        <v>514</v>
      </c>
      <c r="B529" s="36"/>
      <c r="C529" s="40" t="s">
        <v>281</v>
      </c>
      <c r="D529" s="37" t="s">
        <v>1068</v>
      </c>
      <c r="E529" s="36" t="s">
        <v>280</v>
      </c>
      <c r="F529" s="38">
        <v>1</v>
      </c>
      <c r="G529" s="39">
        <v>1644.28</v>
      </c>
      <c r="H529" s="39">
        <f t="shared" si="10"/>
        <v>1644.28</v>
      </c>
    </row>
    <row r="530" spans="1:8" s="1" customFormat="1" ht="47.25" x14ac:dyDescent="0.25">
      <c r="A530" s="36">
        <v>515</v>
      </c>
      <c r="B530" s="36"/>
      <c r="C530" s="40" t="s">
        <v>281</v>
      </c>
      <c r="D530" s="37" t="s">
        <v>1069</v>
      </c>
      <c r="E530" s="36" t="s">
        <v>280</v>
      </c>
      <c r="F530" s="38">
        <v>1</v>
      </c>
      <c r="G530" s="39">
        <v>784.26</v>
      </c>
      <c r="H530" s="39">
        <f t="shared" si="10"/>
        <v>784.26</v>
      </c>
    </row>
    <row r="531" spans="1:8" s="1" customFormat="1" ht="47.25" x14ac:dyDescent="0.25">
      <c r="A531" s="36">
        <v>516</v>
      </c>
      <c r="B531" s="36"/>
      <c r="C531" s="40" t="s">
        <v>281</v>
      </c>
      <c r="D531" s="37" t="s">
        <v>1070</v>
      </c>
      <c r="E531" s="36" t="s">
        <v>339</v>
      </c>
      <c r="F531" s="38">
        <v>1</v>
      </c>
      <c r="G531" s="39">
        <v>779.82</v>
      </c>
      <c r="H531" s="39">
        <f t="shared" si="10"/>
        <v>779.82</v>
      </c>
    </row>
    <row r="532" spans="1:8" s="1" customFormat="1" ht="31.5" x14ac:dyDescent="0.25">
      <c r="A532" s="36">
        <v>517</v>
      </c>
      <c r="B532" s="36"/>
      <c r="C532" s="40" t="s">
        <v>281</v>
      </c>
      <c r="D532" s="37" t="s">
        <v>1071</v>
      </c>
      <c r="E532" s="36" t="s">
        <v>339</v>
      </c>
      <c r="F532" s="38">
        <v>1</v>
      </c>
      <c r="G532" s="39">
        <v>744.75</v>
      </c>
      <c r="H532" s="39">
        <f t="shared" si="10"/>
        <v>744.75</v>
      </c>
    </row>
    <row r="533" spans="1:8" s="1" customFormat="1" ht="31.5" x14ac:dyDescent="0.25">
      <c r="A533" s="36">
        <v>518</v>
      </c>
      <c r="B533" s="36"/>
      <c r="C533" s="40" t="s">
        <v>1072</v>
      </c>
      <c r="D533" s="37" t="s">
        <v>1073</v>
      </c>
      <c r="E533" s="36" t="s">
        <v>280</v>
      </c>
      <c r="F533" s="38">
        <v>1</v>
      </c>
      <c r="G533" s="39">
        <v>233.43</v>
      </c>
      <c r="H533" s="39">
        <f t="shared" si="10"/>
        <v>233.43</v>
      </c>
    </row>
    <row r="534" spans="1:8" s="1" customFormat="1" ht="31.5" x14ac:dyDescent="0.25">
      <c r="A534" s="36">
        <v>519</v>
      </c>
      <c r="B534" s="36"/>
      <c r="C534" s="40" t="s">
        <v>281</v>
      </c>
      <c r="D534" s="37" t="s">
        <v>1074</v>
      </c>
      <c r="E534" s="36" t="s">
        <v>339</v>
      </c>
      <c r="F534" s="38">
        <v>1</v>
      </c>
      <c r="G534" s="39">
        <v>184.62</v>
      </c>
      <c r="H534" s="39">
        <f t="shared" si="10"/>
        <v>184.62</v>
      </c>
    </row>
    <row r="535" spans="1:8" s="1" customFormat="1" ht="31.5" x14ac:dyDescent="0.25">
      <c r="A535" s="36">
        <v>520</v>
      </c>
      <c r="B535" s="36"/>
      <c r="C535" s="40" t="s">
        <v>1075</v>
      </c>
      <c r="D535" s="37" t="s">
        <v>1076</v>
      </c>
      <c r="E535" s="36" t="s">
        <v>280</v>
      </c>
      <c r="F535" s="38">
        <v>1</v>
      </c>
      <c r="G535" s="39">
        <v>123.15</v>
      </c>
      <c r="H535" s="39">
        <f t="shared" si="10"/>
        <v>123.15</v>
      </c>
    </row>
    <row r="536" spans="1:8" s="1" customFormat="1" ht="15.75" x14ac:dyDescent="0.25"/>
    <row r="537" spans="1:8" s="1" customFormat="1" ht="15.75" x14ac:dyDescent="0.25"/>
    <row r="538" spans="1:8" s="1" customFormat="1" ht="15.75" x14ac:dyDescent="0.25"/>
    <row r="539" spans="1:8" s="1" customFormat="1" ht="15.75" x14ac:dyDescent="0.25"/>
    <row r="540" spans="1:8" s="1" customFormat="1" ht="15.75" x14ac:dyDescent="0.25">
      <c r="B540" s="20" t="s">
        <v>48</v>
      </c>
      <c r="C540" s="20"/>
    </row>
    <row r="541" spans="1:8" s="1" customFormat="1" ht="15.75" x14ac:dyDescent="0.25">
      <c r="B541" s="21" t="s">
        <v>22</v>
      </c>
      <c r="C541" s="20"/>
    </row>
    <row r="542" spans="1:8" s="1" customFormat="1" ht="15.75" x14ac:dyDescent="0.25">
      <c r="B542" s="20"/>
      <c r="C542" s="20"/>
    </row>
    <row r="543" spans="1:8" s="1" customFormat="1" ht="15.75" x14ac:dyDescent="0.25">
      <c r="B543" s="20" t="s">
        <v>1077</v>
      </c>
      <c r="C543" s="20"/>
    </row>
    <row r="544" spans="1:8" s="1" customFormat="1" ht="15.75" x14ac:dyDescent="0.25">
      <c r="B544" s="21" t="s">
        <v>23</v>
      </c>
      <c r="C544" s="20"/>
    </row>
    <row r="545" s="1" customFormat="1" ht="15.75" x14ac:dyDescent="0.25"/>
  </sheetData>
  <sortState ref="A12:L38">
    <sortCondition descending="1" ref="H12"/>
  </sortState>
  <mergeCells count="16">
    <mergeCell ref="A520:E520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9:E39"/>
    <mergeCell ref="A41:E41"/>
    <mergeCell ref="A106:E106"/>
  </mergeCells>
  <conditionalFormatting sqref="F40:F535 F10:F38">
    <cfRule type="expression" dxfId="2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992A-F812-41CD-9ACF-A567D48CBEA6}">
  <sheetPr codeName="Лист17"/>
  <dimension ref="A1:K48"/>
  <sheetViews>
    <sheetView zoomScale="85" zoomScaleNormal="85" zoomScaleSheetLayoutView="85" workbookViewId="0">
      <selection activeCell="F1" sqref="F1:F1048576"/>
    </sheetView>
  </sheetViews>
  <sheetFormatPr defaultColWidth="9.140625" defaultRowHeight="15" x14ac:dyDescent="0.25"/>
  <cols>
    <col min="1" max="1" width="4.140625" style="98" customWidth="1"/>
    <col min="2" max="2" width="36.42578125" style="98" customWidth="1"/>
    <col min="3" max="3" width="18.85546875" style="98" customWidth="1"/>
    <col min="4" max="4" width="18.42578125" style="98" customWidth="1"/>
    <col min="5" max="5" width="20.85546875" style="98" customWidth="1"/>
    <col min="6" max="10" width="9.140625" style="98"/>
    <col min="11" max="11" width="13.42578125" style="98" bestFit="1" customWidth="1"/>
    <col min="12" max="16384" width="9.140625" style="98"/>
  </cols>
  <sheetData>
    <row r="1" spans="1:5" ht="15.6" x14ac:dyDescent="0.25">
      <c r="A1" s="96"/>
      <c r="B1" s="97"/>
      <c r="C1" s="97"/>
      <c r="D1" s="97"/>
      <c r="E1" s="97"/>
    </row>
    <row r="2" spans="1:5" ht="15.75" x14ac:dyDescent="0.25">
      <c r="B2" s="97"/>
      <c r="C2" s="97"/>
      <c r="D2" s="97"/>
      <c r="E2" s="99" t="s">
        <v>1116</v>
      </c>
    </row>
    <row r="3" spans="1:5" ht="15.6" x14ac:dyDescent="0.25">
      <c r="B3" s="97"/>
      <c r="C3" s="97"/>
      <c r="D3" s="97"/>
      <c r="E3" s="97"/>
    </row>
    <row r="4" spans="1:5" ht="15.6" x14ac:dyDescent="0.25">
      <c r="B4" s="97"/>
      <c r="C4" s="97"/>
      <c r="D4" s="97"/>
      <c r="E4" s="97"/>
    </row>
    <row r="5" spans="1:5" ht="15.75" x14ac:dyDescent="0.25">
      <c r="B5" s="180" t="s">
        <v>1117</v>
      </c>
      <c r="C5" s="180"/>
      <c r="D5" s="180"/>
      <c r="E5" s="180"/>
    </row>
    <row r="6" spans="1:5" ht="15.6" x14ac:dyDescent="0.25">
      <c r="B6" s="100"/>
      <c r="C6" s="97"/>
      <c r="D6" s="97"/>
      <c r="E6" s="97"/>
    </row>
    <row r="7" spans="1:5" ht="15.6" x14ac:dyDescent="0.25">
      <c r="B7" s="181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C7" s="181"/>
      <c r="D7" s="181"/>
      <c r="E7" s="181"/>
    </row>
    <row r="8" spans="1:5" ht="15.6" x14ac:dyDescent="0.25">
      <c r="B8" s="182" t="str">
        <f>'Прил.5 Расчет СМР и ОБ'!$A$7</f>
        <v>Единица измерения  — 1 ПС</v>
      </c>
      <c r="C8" s="181"/>
      <c r="D8" s="181"/>
      <c r="E8" s="181"/>
    </row>
    <row r="9" spans="1:5" ht="14.25" x14ac:dyDescent="0.25">
      <c r="B9" s="101"/>
      <c r="C9" s="102"/>
      <c r="D9" s="102"/>
      <c r="E9" s="102"/>
    </row>
    <row r="10" spans="1:5" s="97" customFormat="1" ht="78.75" x14ac:dyDescent="0.25">
      <c r="B10" s="103" t="s">
        <v>1082</v>
      </c>
      <c r="C10" s="103" t="s">
        <v>1118</v>
      </c>
      <c r="D10" s="103" t="s">
        <v>1119</v>
      </c>
      <c r="E10" s="103" t="s">
        <v>1120</v>
      </c>
    </row>
    <row r="11" spans="1:5" s="97" customFormat="1" ht="15" customHeight="1" x14ac:dyDescent="0.25">
      <c r="B11" s="104" t="s">
        <v>1121</v>
      </c>
      <c r="C11" s="105">
        <f>'Прил.5 Расчет СМР и ОБ'!J14</f>
        <v>576306.28</v>
      </c>
      <c r="D11" s="106">
        <f>C11/C24</f>
        <v>8.5627054451819715E-2</v>
      </c>
      <c r="E11" s="106">
        <f>C11/C40</f>
        <v>6.4434474582508519E-2</v>
      </c>
    </row>
    <row r="12" spans="1:5" s="97" customFormat="1" ht="15" customHeight="1" x14ac:dyDescent="0.25">
      <c r="B12" s="104" t="s">
        <v>1122</v>
      </c>
      <c r="C12" s="105">
        <f>'Прил.5 Расчет СМР и ОБ'!J30</f>
        <v>200576.19000000003</v>
      </c>
      <c r="D12" s="106">
        <f>C12/C24</f>
        <v>2.9801424934790818E-2</v>
      </c>
      <c r="E12" s="106">
        <f>C12/C40</f>
        <v>2.2425612673197665E-2</v>
      </c>
    </row>
    <row r="13" spans="1:5" s="97" customFormat="1" ht="15" customHeight="1" x14ac:dyDescent="0.25">
      <c r="B13" s="104" t="s">
        <v>1123</v>
      </c>
      <c r="C13" s="105">
        <f>'Прил.5 Расчет СМР и ОБ'!J84</f>
        <v>31369.61</v>
      </c>
      <c r="D13" s="106">
        <f>C13/C24</f>
        <v>4.6608676615537631E-3</v>
      </c>
      <c r="E13" s="106">
        <f>C13/C40</f>
        <v>3.5073092353048885E-3</v>
      </c>
    </row>
    <row r="14" spans="1:5" s="97" customFormat="1" ht="15" customHeight="1" x14ac:dyDescent="0.25">
      <c r="B14" s="104" t="s">
        <v>1124</v>
      </c>
      <c r="C14" s="105">
        <f>C13+C12</f>
        <v>231945.80000000005</v>
      </c>
      <c r="D14" s="106">
        <f>C14/C24</f>
        <v>3.4462292596344583E-2</v>
      </c>
      <c r="E14" s="106">
        <f>C14/C40</f>
        <v>2.5932921908502556E-2</v>
      </c>
    </row>
    <row r="15" spans="1:5" s="97" customFormat="1" ht="15" customHeight="1" x14ac:dyDescent="0.25">
      <c r="B15" s="104" t="s">
        <v>1125</v>
      </c>
      <c r="C15" s="105">
        <f>'Прил.5 Расчет СМР и ОБ'!J16</f>
        <v>88796.88</v>
      </c>
      <c r="D15" s="106">
        <f>C15/C24</f>
        <v>1.3193358363042133E-2</v>
      </c>
      <c r="E15" s="106">
        <f>C15/C40</f>
        <v>9.9280200579560905E-3</v>
      </c>
    </row>
    <row r="16" spans="1:5" s="97" customFormat="1" ht="15" customHeight="1" x14ac:dyDescent="0.25">
      <c r="B16" s="104" t="s">
        <v>1126</v>
      </c>
      <c r="C16" s="105">
        <f>'Прил.5 Расчет СМР и ОБ'!J152</f>
        <v>3976032.8599999985</v>
      </c>
      <c r="D16" s="106">
        <f>C16/C24</f>
        <v>0.59075528763185492</v>
      </c>
      <c r="E16" s="106">
        <f>C16/C40</f>
        <v>0.4445441549880188</v>
      </c>
    </row>
    <row r="17" spans="2:5" s="97" customFormat="1" ht="15" customHeight="1" x14ac:dyDescent="0.25">
      <c r="B17" s="104" t="s">
        <v>1127</v>
      </c>
      <c r="C17" s="105">
        <f>'Прил.5 Расчет СМР и ОБ'!J523</f>
        <v>902707.35999999929</v>
      </c>
      <c r="D17" s="106">
        <f>C17/C24</f>
        <v>0.13412342525363138</v>
      </c>
      <c r="E17" s="106">
        <f>C17/C40</f>
        <v>0.10092805937038084</v>
      </c>
    </row>
    <row r="18" spans="2:5" s="97" customFormat="1" ht="15" customHeight="1" x14ac:dyDescent="0.25">
      <c r="B18" s="104" t="s">
        <v>1128</v>
      </c>
      <c r="C18" s="105">
        <f>C17+C16</f>
        <v>4878740.2199999979</v>
      </c>
      <c r="D18" s="106">
        <f>C18/C24</f>
        <v>0.72487871288548633</v>
      </c>
      <c r="E18" s="106">
        <f>C18/C40</f>
        <v>0.54547221435839965</v>
      </c>
    </row>
    <row r="19" spans="2:5" s="97" customFormat="1" ht="15" customHeight="1" x14ac:dyDescent="0.25">
      <c r="B19" s="104" t="s">
        <v>1129</v>
      </c>
      <c r="C19" s="105">
        <f>C18+C14+C11</f>
        <v>5686992.299999998</v>
      </c>
      <c r="D19" s="106">
        <f>C19/C24</f>
        <v>0.84496805993365065</v>
      </c>
      <c r="E19" s="107">
        <f>C19/C40</f>
        <v>0.63583961084941076</v>
      </c>
    </row>
    <row r="20" spans="2:5" s="97" customFormat="1" ht="15" customHeight="1" x14ac:dyDescent="0.25">
      <c r="B20" s="104" t="s">
        <v>1130</v>
      </c>
      <c r="C20" s="105">
        <f>'Прил.5 Расчет СМР и ОБ'!J527</f>
        <v>381671.16063539387</v>
      </c>
      <c r="D20" s="106">
        <f>C20/C24</f>
        <v>5.6708348301212505E-2</v>
      </c>
      <c r="E20" s="106">
        <f>C20/C40</f>
        <v>4.2673108991347124E-2</v>
      </c>
    </row>
    <row r="21" spans="2:5" s="97" customFormat="1" ht="15" customHeight="1" x14ac:dyDescent="0.25">
      <c r="B21" s="104" t="s">
        <v>1131</v>
      </c>
      <c r="C21" s="108">
        <f>'Прил.5 Расчет СМР и ОБ'!D527</f>
        <v>0.57385257444182625</v>
      </c>
      <c r="D21" s="106"/>
      <c r="E21" s="107"/>
    </row>
    <row r="22" spans="2:5" s="97" customFormat="1" ht="15" customHeight="1" x14ac:dyDescent="0.25">
      <c r="B22" s="104" t="s">
        <v>1132</v>
      </c>
      <c r="C22" s="105">
        <f>'Прил.5 Расчет СМР и ОБ'!J526</f>
        <v>661759.34427697014</v>
      </c>
      <c r="D22" s="106">
        <f>C22/C24</f>
        <v>9.8323591765136817E-2</v>
      </c>
      <c r="E22" s="106">
        <f>C22/C40</f>
        <v>7.3988636126873258E-2</v>
      </c>
    </row>
    <row r="23" spans="2:5" s="97" customFormat="1" ht="15" customHeight="1" x14ac:dyDescent="0.25">
      <c r="B23" s="104" t="s">
        <v>1133</v>
      </c>
      <c r="C23" s="108">
        <f>'Прил.5 Расчет СМР и ОБ'!D526</f>
        <v>0.99497248558700291</v>
      </c>
      <c r="D23" s="106"/>
      <c r="E23" s="107"/>
    </row>
    <row r="24" spans="2:5" s="97" customFormat="1" ht="15" customHeight="1" x14ac:dyDescent="0.25">
      <c r="B24" s="104" t="s">
        <v>1134</v>
      </c>
      <c r="C24" s="105">
        <f>C19+C20+C22</f>
        <v>6730422.8049123622</v>
      </c>
      <c r="D24" s="106">
        <f>C24/C24</f>
        <v>1</v>
      </c>
      <c r="E24" s="106">
        <f>C24/C40</f>
        <v>0.75250135596763112</v>
      </c>
    </row>
    <row r="25" spans="2:5" s="97" customFormat="1" ht="31.5" x14ac:dyDescent="0.25">
      <c r="B25" s="104" t="s">
        <v>1135</v>
      </c>
      <c r="C25" s="105">
        <f>'Прил.5 Расчет СМР и ОБ'!J105</f>
        <v>1246550.67</v>
      </c>
      <c r="D25" s="106"/>
      <c r="E25" s="106">
        <f>C25/C40</f>
        <v>0.13937178935812389</v>
      </c>
    </row>
    <row r="26" spans="2:5" s="97" customFormat="1" ht="31.5" x14ac:dyDescent="0.25">
      <c r="B26" s="104" t="s">
        <v>1136</v>
      </c>
      <c r="C26" s="105">
        <f>C25</f>
        <v>1246550.67</v>
      </c>
      <c r="D26" s="106"/>
      <c r="E26" s="106">
        <f>C26/C40</f>
        <v>0.13937178935812389</v>
      </c>
    </row>
    <row r="27" spans="2:5" s="97" customFormat="1" ht="15" customHeight="1" x14ac:dyDescent="0.25">
      <c r="B27" s="104" t="s">
        <v>1137</v>
      </c>
      <c r="C27" s="109">
        <f>C24+C25</f>
        <v>7976973.4749123622</v>
      </c>
      <c r="D27" s="106"/>
      <c r="E27" s="106">
        <f>C27/C40</f>
        <v>0.89187314532575501</v>
      </c>
    </row>
    <row r="28" spans="2:5" s="97" customFormat="1" ht="33" customHeight="1" x14ac:dyDescent="0.25">
      <c r="B28" s="104" t="s">
        <v>1138</v>
      </c>
      <c r="C28" s="104"/>
      <c r="D28" s="107"/>
      <c r="E28" s="107"/>
    </row>
    <row r="29" spans="2:5" s="97" customFormat="1" ht="31.5" x14ac:dyDescent="0.25">
      <c r="B29" s="104" t="s">
        <v>1147</v>
      </c>
      <c r="C29" s="109">
        <f>ROUND(C24*0.039,2)</f>
        <v>262486.49</v>
      </c>
      <c r="D29" s="107"/>
      <c r="E29" s="106">
        <f>C29/C40</f>
        <v>2.9347552950762353E-2</v>
      </c>
    </row>
    <row r="30" spans="2:5" s="97" customFormat="1" ht="63" x14ac:dyDescent="0.25">
      <c r="B30" s="104" t="s">
        <v>1148</v>
      </c>
      <c r="C30" s="109">
        <f>ROUND((C24+C29)*0.021,2)</f>
        <v>146851.1</v>
      </c>
      <c r="D30" s="107"/>
      <c r="E30" s="106">
        <f>C30/C40</f>
        <v>1.6418827624719648E-2</v>
      </c>
    </row>
    <row r="31" spans="2:5" s="97" customFormat="1" ht="15.75" x14ac:dyDescent="0.25">
      <c r="B31" s="104" t="s">
        <v>41</v>
      </c>
      <c r="C31" s="109">
        <v>98700.2</v>
      </c>
      <c r="D31" s="107"/>
      <c r="E31" s="106">
        <f>C31/C40</f>
        <v>1.1035270218100881E-2</v>
      </c>
    </row>
    <row r="32" spans="2:5" s="97" customFormat="1" ht="31.5" x14ac:dyDescent="0.25">
      <c r="B32" s="104" t="s">
        <v>1139</v>
      </c>
      <c r="C32" s="109">
        <v>0</v>
      </c>
      <c r="D32" s="107"/>
      <c r="E32" s="106">
        <f>C32/C40</f>
        <v>0</v>
      </c>
    </row>
    <row r="33" spans="2:11" s="97" customFormat="1" ht="47.25" x14ac:dyDescent="0.25">
      <c r="B33" s="104" t="s">
        <v>1140</v>
      </c>
      <c r="C33" s="109">
        <v>0</v>
      </c>
      <c r="D33" s="107"/>
      <c r="E33" s="106">
        <f>C33/C40</f>
        <v>0</v>
      </c>
    </row>
    <row r="34" spans="2:11" s="97" customFormat="1" ht="63" x14ac:dyDescent="0.25">
      <c r="B34" s="104" t="s">
        <v>1141</v>
      </c>
      <c r="C34" s="109">
        <v>0</v>
      </c>
      <c r="D34" s="107"/>
      <c r="E34" s="106">
        <f>C34/C40</f>
        <v>0</v>
      </c>
    </row>
    <row r="35" spans="2:11" s="97" customFormat="1" ht="94.5" x14ac:dyDescent="0.25">
      <c r="B35" s="104" t="s">
        <v>1142</v>
      </c>
      <c r="C35" s="109">
        <v>0</v>
      </c>
      <c r="D35" s="107"/>
      <c r="E35" s="106">
        <f>C35/C40</f>
        <v>0</v>
      </c>
    </row>
    <row r="36" spans="2:11" s="97" customFormat="1" ht="47.25" x14ac:dyDescent="0.25">
      <c r="B36" s="110" t="s">
        <v>1149</v>
      </c>
      <c r="C36" s="111">
        <f>ROUND((C27+C29+C31+C30)*0.0214,2)</f>
        <v>181579.24</v>
      </c>
      <c r="D36" s="112"/>
      <c r="E36" s="113">
        <f>C36/C40</f>
        <v>2.0301640517419336E-2</v>
      </c>
      <c r="K36" s="114"/>
    </row>
    <row r="37" spans="2:11" s="97" customFormat="1" ht="15.75" x14ac:dyDescent="0.25">
      <c r="B37" s="115" t="s">
        <v>1150</v>
      </c>
      <c r="C37" s="115">
        <f>ROUND((C27+C29+C30+C31)*0.002,2)</f>
        <v>16970.02</v>
      </c>
      <c r="D37" s="116"/>
      <c r="E37" s="116">
        <f>C37/C40</f>
        <v>1.8973493093892039E-3</v>
      </c>
    </row>
    <row r="38" spans="2:11" s="97" customFormat="1" ht="63" x14ac:dyDescent="0.25">
      <c r="B38" s="117" t="s">
        <v>1143</v>
      </c>
      <c r="C38" s="118">
        <f>C27+C29+C30+C31+C36+C37</f>
        <v>8683560.5249123611</v>
      </c>
      <c r="D38" s="119"/>
      <c r="E38" s="120">
        <f>C38/C40</f>
        <v>0.97087378594614626</v>
      </c>
    </row>
    <row r="39" spans="2:11" s="97" customFormat="1" ht="15.75" x14ac:dyDescent="0.25">
      <c r="B39" s="104" t="s">
        <v>46</v>
      </c>
      <c r="C39" s="105">
        <f>ROUND(C38*0.03,2)</f>
        <v>260506.82</v>
      </c>
      <c r="D39" s="107"/>
      <c r="E39" s="106">
        <f>C39/C40</f>
        <v>2.9126214053853659E-2</v>
      </c>
    </row>
    <row r="40" spans="2:11" s="97" customFormat="1" ht="15.75" x14ac:dyDescent="0.25">
      <c r="B40" s="104" t="s">
        <v>1144</v>
      </c>
      <c r="C40" s="105">
        <f>C39+C38</f>
        <v>8944067.3449123614</v>
      </c>
      <c r="D40" s="107"/>
      <c r="E40" s="106">
        <f>C40/C40</f>
        <v>1</v>
      </c>
    </row>
    <row r="41" spans="2:11" s="97" customFormat="1" ht="31.5" x14ac:dyDescent="0.25">
      <c r="B41" s="104" t="s">
        <v>1108</v>
      </c>
      <c r="C41" s="105">
        <f>C40/'Прил.5 Расчет СМР и ОБ'!E530</f>
        <v>8944067.3449123614</v>
      </c>
      <c r="D41" s="107"/>
      <c r="E41" s="107"/>
    </row>
    <row r="42" spans="2:11" s="97" customFormat="1" ht="15.75" x14ac:dyDescent="0.25">
      <c r="B42" s="121"/>
    </row>
    <row r="43" spans="2:11" s="97" customFormat="1" ht="15.75" x14ac:dyDescent="0.25">
      <c r="B43" s="121" t="s">
        <v>1151</v>
      </c>
    </row>
    <row r="44" spans="2:11" s="97" customFormat="1" ht="15.75" x14ac:dyDescent="0.25">
      <c r="B44" s="121" t="s">
        <v>1145</v>
      </c>
    </row>
    <row r="45" spans="2:11" s="97" customFormat="1" ht="15.75" x14ac:dyDescent="0.25">
      <c r="B45" s="121"/>
    </row>
    <row r="46" spans="2:11" s="97" customFormat="1" ht="15.75" x14ac:dyDescent="0.25">
      <c r="B46" s="121" t="s">
        <v>1152</v>
      </c>
    </row>
    <row r="47" spans="2:11" s="97" customFormat="1" ht="15.75" x14ac:dyDescent="0.25">
      <c r="B47" s="122" t="s">
        <v>1146</v>
      </c>
      <c r="C47" s="122"/>
    </row>
    <row r="48" spans="2:11" s="97" customFormat="1" ht="15.75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F4DC-246E-4BFA-9F06-8FD89201A55B}">
  <sheetPr codeName="Лист18"/>
  <dimension ref="A1:N537"/>
  <sheetViews>
    <sheetView zoomScaleNormal="100" zoomScaleSheetLayoutView="70" workbookViewId="0">
      <selection activeCell="K510" sqref="K510"/>
    </sheetView>
  </sheetViews>
  <sheetFormatPr defaultColWidth="9.140625" defaultRowHeight="15" outlineLevelRow="1" x14ac:dyDescent="0.25"/>
  <cols>
    <col min="1" max="1" width="5.5703125" style="48" customWidth="1"/>
    <col min="2" max="2" width="22.42578125" style="48" customWidth="1"/>
    <col min="3" max="3" width="39.140625" style="48" customWidth="1"/>
    <col min="4" max="4" width="10.5703125" style="48" customWidth="1"/>
    <col min="5" max="5" width="12.5703125" style="48" customWidth="1"/>
    <col min="6" max="6" width="14.42578125" style="48" customWidth="1"/>
    <col min="7" max="7" width="13.42578125" style="48" customWidth="1"/>
    <col min="8" max="8" width="12.5703125" style="48" customWidth="1"/>
    <col min="9" max="9" width="14.42578125" style="48" customWidth="1"/>
    <col min="10" max="10" width="15.140625" style="48" customWidth="1"/>
    <col min="11" max="11" width="22.42578125" style="48" customWidth="1"/>
    <col min="12" max="12" width="16.42578125" style="48" customWidth="1"/>
    <col min="13" max="13" width="10.85546875" style="48" customWidth="1"/>
    <col min="14" max="14" width="9.140625" style="48"/>
    <col min="15" max="16384" width="9.140625" style="85"/>
  </cols>
  <sheetData>
    <row r="1" spans="1:11" s="48" customFormat="1" ht="13.7" x14ac:dyDescent="0.2">
      <c r="A1" s="47"/>
    </row>
    <row r="2" spans="1:11" s="48" customFormat="1" ht="15.75" x14ac:dyDescent="0.25">
      <c r="A2" s="49"/>
      <c r="B2" s="49"/>
      <c r="C2" s="49"/>
      <c r="D2" s="49"/>
      <c r="E2" s="49"/>
      <c r="F2" s="49"/>
      <c r="G2" s="49"/>
      <c r="H2" s="198" t="s">
        <v>1078</v>
      </c>
      <c r="I2" s="198"/>
      <c r="J2" s="198"/>
    </row>
    <row r="3" spans="1:11" s="48" customFormat="1" ht="15.6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</row>
    <row r="4" spans="1:11" s="47" customFormat="1" ht="15.75" x14ac:dyDescent="0.2">
      <c r="A4" s="199" t="s">
        <v>1079</v>
      </c>
      <c r="B4" s="199"/>
      <c r="C4" s="199"/>
      <c r="D4" s="199"/>
      <c r="E4" s="199"/>
      <c r="F4" s="199"/>
      <c r="G4" s="199"/>
      <c r="H4" s="199"/>
      <c r="I4" s="50"/>
      <c r="J4" s="50"/>
    </row>
    <row r="5" spans="1:11" s="47" customFormat="1" ht="15.6" x14ac:dyDescent="0.2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1" s="47" customFormat="1" x14ac:dyDescent="0.2">
      <c r="A6" s="200" t="s">
        <v>1080</v>
      </c>
      <c r="B6" s="201"/>
      <c r="C6" s="201"/>
      <c r="D6" s="200" t="s">
        <v>1204</v>
      </c>
      <c r="E6" s="202"/>
      <c r="F6" s="202"/>
      <c r="G6" s="202"/>
      <c r="H6" s="202"/>
      <c r="I6" s="202"/>
      <c r="J6" s="202"/>
    </row>
    <row r="7" spans="1:11" s="47" customFormat="1" ht="15.75" x14ac:dyDescent="0.2">
      <c r="A7" s="200" t="s">
        <v>1201</v>
      </c>
      <c r="B7" s="201"/>
      <c r="C7" s="201"/>
      <c r="D7" s="51"/>
      <c r="E7" s="51"/>
      <c r="F7" s="51"/>
      <c r="G7" s="51"/>
      <c r="H7" s="51"/>
      <c r="I7" s="51"/>
      <c r="J7" s="51"/>
    </row>
    <row r="8" spans="1:11" s="47" customFormat="1" ht="15.6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</row>
    <row r="9" spans="1:11" s="49" customFormat="1" ht="27" customHeight="1" x14ac:dyDescent="0.25">
      <c r="A9" s="203" t="s">
        <v>1081</v>
      </c>
      <c r="B9" s="193" t="s">
        <v>67</v>
      </c>
      <c r="C9" s="193" t="s">
        <v>1082</v>
      </c>
      <c r="D9" s="193" t="s">
        <v>69</v>
      </c>
      <c r="E9" s="193" t="s">
        <v>1083</v>
      </c>
      <c r="F9" s="193" t="s">
        <v>71</v>
      </c>
      <c r="G9" s="193"/>
      <c r="H9" s="193" t="s">
        <v>1084</v>
      </c>
      <c r="I9" s="193" t="s">
        <v>1085</v>
      </c>
      <c r="J9" s="193"/>
      <c r="K9" s="52"/>
    </row>
    <row r="10" spans="1:11" s="49" customFormat="1" ht="28.5" customHeight="1" x14ac:dyDescent="0.25">
      <c r="A10" s="203"/>
      <c r="B10" s="193"/>
      <c r="C10" s="193"/>
      <c r="D10" s="193"/>
      <c r="E10" s="193"/>
      <c r="F10" s="53" t="s">
        <v>1086</v>
      </c>
      <c r="G10" s="53" t="s">
        <v>73</v>
      </c>
      <c r="H10" s="193"/>
      <c r="I10" s="53" t="s">
        <v>1086</v>
      </c>
      <c r="J10" s="53" t="s">
        <v>73</v>
      </c>
    </row>
    <row r="11" spans="1:11" s="49" customFormat="1" ht="15.6" x14ac:dyDescent="0.25">
      <c r="A11" s="54">
        <v>1</v>
      </c>
      <c r="B11" s="53">
        <v>2</v>
      </c>
      <c r="C11" s="53">
        <v>3</v>
      </c>
      <c r="D11" s="53">
        <v>4</v>
      </c>
      <c r="E11" s="53">
        <v>5</v>
      </c>
      <c r="F11" s="53">
        <v>6</v>
      </c>
      <c r="G11" s="53">
        <v>7</v>
      </c>
      <c r="H11" s="53">
        <v>8</v>
      </c>
      <c r="I11" s="53">
        <v>9</v>
      </c>
      <c r="J11" s="53">
        <v>10</v>
      </c>
    </row>
    <row r="12" spans="1:11" s="49" customFormat="1" ht="15.75" x14ac:dyDescent="0.25">
      <c r="A12" s="55"/>
      <c r="B12" s="194" t="s">
        <v>1087</v>
      </c>
      <c r="C12" s="195"/>
      <c r="D12" s="196"/>
      <c r="E12" s="196"/>
      <c r="F12" s="196"/>
      <c r="G12" s="196"/>
      <c r="H12" s="196"/>
      <c r="I12" s="56"/>
      <c r="J12" s="56"/>
    </row>
    <row r="13" spans="1:11" s="49" customFormat="1" ht="31.5" x14ac:dyDescent="0.25">
      <c r="A13" s="57">
        <v>1</v>
      </c>
      <c r="B13" s="57" t="s">
        <v>104</v>
      </c>
      <c r="C13" s="58" t="s">
        <v>1088</v>
      </c>
      <c r="D13" s="57" t="s">
        <v>81</v>
      </c>
      <c r="E13" s="59">
        <v>1406.3</v>
      </c>
      <c r="F13" s="60">
        <v>8.86</v>
      </c>
      <c r="G13" s="60">
        <f>ROUND(E13*F13,2)</f>
        <v>12459.82</v>
      </c>
      <c r="H13" s="61">
        <f>G13/G14</f>
        <v>1</v>
      </c>
      <c r="I13" s="60">
        <f>ФОТр.тек.!E12</f>
        <v>409.80323030372915</v>
      </c>
      <c r="J13" s="60">
        <f>ROUND(E13*I13,2)</f>
        <v>576306.28</v>
      </c>
    </row>
    <row r="14" spans="1:11" s="49" customFormat="1" ht="31.5" x14ac:dyDescent="0.25">
      <c r="A14" s="57"/>
      <c r="B14" s="57"/>
      <c r="C14" s="58" t="s">
        <v>1089</v>
      </c>
      <c r="D14" s="57" t="s">
        <v>81</v>
      </c>
      <c r="E14" s="59">
        <f>SUM(E13:E13)</f>
        <v>1406.3</v>
      </c>
      <c r="F14" s="60"/>
      <c r="G14" s="60">
        <f>SUM(G13:G13)</f>
        <v>12459.82</v>
      </c>
      <c r="H14" s="61">
        <v>1</v>
      </c>
      <c r="I14" s="60"/>
      <c r="J14" s="60">
        <f>SUM(J13:J13)</f>
        <v>576306.28</v>
      </c>
    </row>
    <row r="15" spans="1:11" s="49" customFormat="1" ht="15.75" x14ac:dyDescent="0.25">
      <c r="A15" s="57"/>
      <c r="B15" s="185" t="s">
        <v>76</v>
      </c>
      <c r="C15" s="184"/>
      <c r="D15" s="185"/>
      <c r="E15" s="186"/>
      <c r="F15" s="187"/>
      <c r="G15" s="187"/>
      <c r="H15" s="185"/>
      <c r="I15" s="60"/>
      <c r="J15" s="60"/>
    </row>
    <row r="16" spans="1:11" s="49" customFormat="1" ht="15.75" x14ac:dyDescent="0.25">
      <c r="A16" s="57">
        <v>2</v>
      </c>
      <c r="B16" s="57">
        <v>2</v>
      </c>
      <c r="C16" s="58" t="s">
        <v>76</v>
      </c>
      <c r="D16" s="57" t="s">
        <v>81</v>
      </c>
      <c r="E16" s="59">
        <v>152</v>
      </c>
      <c r="F16" s="60">
        <v>13.19</v>
      </c>
      <c r="G16" s="60">
        <f>ROUND(E16*F16,2)</f>
        <v>2004.88</v>
      </c>
      <c r="H16" s="61">
        <v>1</v>
      </c>
      <c r="I16" s="60">
        <f>ROUND(F16*'Прил. 10'!$D$10,2)</f>
        <v>584.19000000000005</v>
      </c>
      <c r="J16" s="60">
        <f>ROUND(E16*I16,2)</f>
        <v>88796.88</v>
      </c>
    </row>
    <row r="17" spans="1:10" s="49" customFormat="1" ht="15.75" x14ac:dyDescent="0.25">
      <c r="A17" s="57"/>
      <c r="B17" s="183" t="s">
        <v>77</v>
      </c>
      <c r="C17" s="184"/>
      <c r="D17" s="185"/>
      <c r="E17" s="186"/>
      <c r="F17" s="187"/>
      <c r="G17" s="187"/>
      <c r="H17" s="185"/>
      <c r="I17" s="60"/>
      <c r="J17" s="60"/>
    </row>
    <row r="18" spans="1:10" s="49" customFormat="1" ht="15.75" x14ac:dyDescent="0.25">
      <c r="A18" s="57"/>
      <c r="B18" s="185" t="s">
        <v>1090</v>
      </c>
      <c r="C18" s="184"/>
      <c r="D18" s="185"/>
      <c r="E18" s="186"/>
      <c r="F18" s="187"/>
      <c r="G18" s="187"/>
      <c r="H18" s="185"/>
      <c r="I18" s="60"/>
      <c r="J18" s="60"/>
    </row>
    <row r="19" spans="1:10" s="49" customFormat="1" ht="63" x14ac:dyDescent="0.25">
      <c r="A19" s="57">
        <v>3</v>
      </c>
      <c r="B19" s="62" t="s">
        <v>134</v>
      </c>
      <c r="C19" s="63" t="s">
        <v>135</v>
      </c>
      <c r="D19" s="64" t="s">
        <v>136</v>
      </c>
      <c r="E19" s="65">
        <v>55.539293732298567</v>
      </c>
      <c r="F19" s="66">
        <v>90</v>
      </c>
      <c r="G19" s="66">
        <f t="shared" ref="G19:G29" si="0">ROUND(E19*F19,2)</f>
        <v>4998.54</v>
      </c>
      <c r="H19" s="61">
        <f>G19/G85</f>
        <v>0.2902855443775883</v>
      </c>
      <c r="I19" s="60">
        <f>ROUND(F19*'Прил. 10'!$D$11,2)</f>
        <v>1212.3</v>
      </c>
      <c r="J19" s="60">
        <f t="shared" ref="J19:J29" si="1">ROUND(E19*I19,2)</f>
        <v>67330.289999999994</v>
      </c>
    </row>
    <row r="20" spans="1:10" s="49" customFormat="1" ht="31.5" x14ac:dyDescent="0.25">
      <c r="A20" s="57">
        <v>4</v>
      </c>
      <c r="B20" s="62" t="s">
        <v>137</v>
      </c>
      <c r="C20" s="63" t="s">
        <v>138</v>
      </c>
      <c r="D20" s="64" t="s">
        <v>136</v>
      </c>
      <c r="E20" s="65">
        <v>35.546375809032916</v>
      </c>
      <c r="F20" s="66">
        <v>86.4</v>
      </c>
      <c r="G20" s="66">
        <f t="shared" si="0"/>
        <v>3071.21</v>
      </c>
      <c r="H20" s="61">
        <f>G20/G85</f>
        <v>0.17835765378448365</v>
      </c>
      <c r="I20" s="60">
        <f>ROUND(F20*'Прил. 10'!$D$11,2)</f>
        <v>1163.81</v>
      </c>
      <c r="J20" s="60">
        <f t="shared" si="1"/>
        <v>41369.230000000003</v>
      </c>
    </row>
    <row r="21" spans="1:10" s="49" customFormat="1" ht="31.5" x14ac:dyDescent="0.25">
      <c r="A21" s="57">
        <v>5</v>
      </c>
      <c r="B21" s="62" t="s">
        <v>139</v>
      </c>
      <c r="C21" s="63" t="s">
        <v>140</v>
      </c>
      <c r="D21" s="64" t="s">
        <v>136</v>
      </c>
      <c r="E21" s="65">
        <v>16.407612653376809</v>
      </c>
      <c r="F21" s="66">
        <v>120.04</v>
      </c>
      <c r="G21" s="66">
        <f t="shared" si="0"/>
        <v>1969.57</v>
      </c>
      <c r="H21" s="61">
        <f>G21/G85</f>
        <v>0.11438093916218867</v>
      </c>
      <c r="I21" s="60">
        <f>ROUND(F21*'Прил. 10'!$D$11,2)</f>
        <v>1616.94</v>
      </c>
      <c r="J21" s="60">
        <f t="shared" si="1"/>
        <v>26530.13</v>
      </c>
    </row>
    <row r="22" spans="1:10" s="49" customFormat="1" ht="31.5" x14ac:dyDescent="0.25">
      <c r="A22" s="57">
        <v>6</v>
      </c>
      <c r="B22" s="62" t="s">
        <v>141</v>
      </c>
      <c r="C22" s="63" t="s">
        <v>142</v>
      </c>
      <c r="D22" s="64" t="s">
        <v>136</v>
      </c>
      <c r="E22" s="65">
        <v>4.9435445231365742</v>
      </c>
      <c r="F22" s="66">
        <v>175.56</v>
      </c>
      <c r="G22" s="66">
        <f t="shared" si="0"/>
        <v>867.89</v>
      </c>
      <c r="H22" s="61">
        <f>G22/G85</f>
        <v>5.0401901577233572E-2</v>
      </c>
      <c r="I22" s="60">
        <f>ROUND(F22*'Прил. 10'!$D$11,2)</f>
        <v>2364.79</v>
      </c>
      <c r="J22" s="60">
        <f t="shared" si="1"/>
        <v>11690.44</v>
      </c>
    </row>
    <row r="23" spans="1:10" s="49" customFormat="1" ht="31.5" x14ac:dyDescent="0.25">
      <c r="A23" s="57">
        <v>7</v>
      </c>
      <c r="B23" s="62" t="s">
        <v>143</v>
      </c>
      <c r="C23" s="63" t="s">
        <v>144</v>
      </c>
      <c r="D23" s="64" t="s">
        <v>136</v>
      </c>
      <c r="E23" s="65">
        <v>12.275178360838671</v>
      </c>
      <c r="F23" s="66">
        <v>65.709999999999994</v>
      </c>
      <c r="G23" s="66">
        <f t="shared" si="0"/>
        <v>806.6</v>
      </c>
      <c r="H23" s="61">
        <f>G23/G85</f>
        <v>4.6842542041268594E-2</v>
      </c>
      <c r="I23" s="60">
        <f>ROUND(F23*'Прил. 10'!$D$11,2)</f>
        <v>885.11</v>
      </c>
      <c r="J23" s="60">
        <f t="shared" si="1"/>
        <v>10864.88</v>
      </c>
    </row>
    <row r="24" spans="1:10" s="49" customFormat="1" ht="15.75" x14ac:dyDescent="0.25">
      <c r="A24" s="57">
        <v>8</v>
      </c>
      <c r="B24" s="62" t="s">
        <v>145</v>
      </c>
      <c r="C24" s="63" t="s">
        <v>146</v>
      </c>
      <c r="D24" s="64" t="s">
        <v>136</v>
      </c>
      <c r="E24" s="65">
        <v>8.9334389588913616</v>
      </c>
      <c r="F24" s="66">
        <v>89.99</v>
      </c>
      <c r="G24" s="66">
        <f t="shared" si="0"/>
        <v>803.92</v>
      </c>
      <c r="H24" s="61">
        <f>G24/G85</f>
        <v>4.6686903543040725E-2</v>
      </c>
      <c r="I24" s="60">
        <f>ROUND(F24*'Прил. 10'!$D$11,2)</f>
        <v>1212.17</v>
      </c>
      <c r="J24" s="60">
        <f t="shared" si="1"/>
        <v>10828.85</v>
      </c>
    </row>
    <row r="25" spans="1:10" s="49" customFormat="1" ht="31.5" x14ac:dyDescent="0.25">
      <c r="A25" s="57">
        <v>9</v>
      </c>
      <c r="B25" s="62" t="s">
        <v>147</v>
      </c>
      <c r="C25" s="63" t="s">
        <v>148</v>
      </c>
      <c r="D25" s="64" t="s">
        <v>136</v>
      </c>
      <c r="E25" s="65">
        <v>5.9654418570357128</v>
      </c>
      <c r="F25" s="66">
        <v>115.4</v>
      </c>
      <c r="G25" s="66">
        <f t="shared" si="0"/>
        <v>688.41</v>
      </c>
      <c r="H25" s="61">
        <f>G25/G85</f>
        <v>3.9978768121286527E-2</v>
      </c>
      <c r="I25" s="60">
        <f>ROUND(F25*'Прил. 10'!$D$11,2)</f>
        <v>1554.44</v>
      </c>
      <c r="J25" s="60">
        <f t="shared" si="1"/>
        <v>9272.92</v>
      </c>
    </row>
    <row r="26" spans="1:10" s="49" customFormat="1" ht="31.5" x14ac:dyDescent="0.25">
      <c r="A26" s="57">
        <v>10</v>
      </c>
      <c r="B26" s="62" t="s">
        <v>149</v>
      </c>
      <c r="C26" s="63" t="s">
        <v>150</v>
      </c>
      <c r="D26" s="64" t="s">
        <v>136</v>
      </c>
      <c r="E26" s="65">
        <v>2.1934536920318384</v>
      </c>
      <c r="F26" s="66">
        <v>290.01</v>
      </c>
      <c r="G26" s="66">
        <f t="shared" si="0"/>
        <v>636.12</v>
      </c>
      <c r="H26" s="61">
        <f>G26/G85</f>
        <v>3.6942075183847976E-2</v>
      </c>
      <c r="I26" s="60">
        <f>ROUND(F26*'Прил. 10'!$D$11,2)</f>
        <v>3906.43</v>
      </c>
      <c r="J26" s="60">
        <f t="shared" si="1"/>
        <v>8568.57</v>
      </c>
    </row>
    <row r="27" spans="1:10" s="49" customFormat="1" ht="31.5" x14ac:dyDescent="0.25">
      <c r="A27" s="57">
        <v>11</v>
      </c>
      <c r="B27" s="62" t="s">
        <v>151</v>
      </c>
      <c r="C27" s="63" t="s">
        <v>152</v>
      </c>
      <c r="D27" s="64" t="s">
        <v>136</v>
      </c>
      <c r="E27" s="65">
        <v>4.5788312276642396</v>
      </c>
      <c r="F27" s="66">
        <v>96.89</v>
      </c>
      <c r="G27" s="66">
        <f t="shared" si="0"/>
        <v>443.64</v>
      </c>
      <c r="H27" s="61">
        <f>G27/G85</f>
        <v>2.5763978863362756E-2</v>
      </c>
      <c r="I27" s="60">
        <f>ROUND(F27*'Прил. 10'!$D$11,2)</f>
        <v>1305.1099999999999</v>
      </c>
      <c r="J27" s="60">
        <f t="shared" si="1"/>
        <v>5975.88</v>
      </c>
    </row>
    <row r="28" spans="1:10" s="49" customFormat="1" ht="47.25" x14ac:dyDescent="0.25">
      <c r="A28" s="57">
        <v>12</v>
      </c>
      <c r="B28" s="62" t="s">
        <v>153</v>
      </c>
      <c r="C28" s="63" t="s">
        <v>154</v>
      </c>
      <c r="D28" s="64" t="s">
        <v>136</v>
      </c>
      <c r="E28" s="65">
        <v>45.081992525244857</v>
      </c>
      <c r="F28" s="66">
        <v>6.82</v>
      </c>
      <c r="G28" s="66">
        <f t="shared" si="0"/>
        <v>307.45999999999998</v>
      </c>
      <c r="H28" s="61">
        <f>G28/G85</f>
        <v>1.785545248699286E-2</v>
      </c>
      <c r="I28" s="60">
        <f>ROUND(F28*'Прил. 10'!$D$11,2)</f>
        <v>91.87</v>
      </c>
      <c r="J28" s="60">
        <f t="shared" si="1"/>
        <v>4141.68</v>
      </c>
    </row>
    <row r="29" spans="1:10" s="49" customFormat="1" ht="15.75" x14ac:dyDescent="0.25">
      <c r="A29" s="57">
        <v>13</v>
      </c>
      <c r="B29" s="62" t="s">
        <v>155</v>
      </c>
      <c r="C29" s="63" t="s">
        <v>156</v>
      </c>
      <c r="D29" s="64" t="s">
        <v>136</v>
      </c>
      <c r="E29" s="65">
        <v>4.9975260678083915</v>
      </c>
      <c r="F29" s="66">
        <v>59.47</v>
      </c>
      <c r="G29" s="66">
        <f t="shared" si="0"/>
        <v>297.2</v>
      </c>
      <c r="H29" s="61">
        <f>G29/G85</f>
        <v>1.7259612564672733E-2</v>
      </c>
      <c r="I29" s="60">
        <f>ROUND(F29*'Прил. 10'!$D$11,2)</f>
        <v>801.06</v>
      </c>
      <c r="J29" s="60">
        <f t="shared" si="1"/>
        <v>4003.32</v>
      </c>
    </row>
    <row r="30" spans="1:10" s="49" customFormat="1" ht="15.75" x14ac:dyDescent="0.25">
      <c r="A30" s="57"/>
      <c r="B30" s="188" t="s">
        <v>1091</v>
      </c>
      <c r="C30" s="185"/>
      <c r="D30" s="185"/>
      <c r="E30" s="186"/>
      <c r="F30" s="187"/>
      <c r="G30" s="66">
        <f>SUM(G19:G29)</f>
        <v>14890.56</v>
      </c>
      <c r="H30" s="61">
        <f>SUM(H19:H29)</f>
        <v>0.86475537170596639</v>
      </c>
      <c r="I30" s="60"/>
      <c r="J30" s="60">
        <f>SUM(J19:J29)</f>
        <v>200576.19000000003</v>
      </c>
    </row>
    <row r="31" spans="1:10" s="49" customFormat="1" ht="47.25" outlineLevel="1" x14ac:dyDescent="0.25">
      <c r="A31" s="57">
        <v>14</v>
      </c>
      <c r="B31" s="62" t="s">
        <v>157</v>
      </c>
      <c r="C31" s="63" t="s">
        <v>158</v>
      </c>
      <c r="D31" s="64" t="s">
        <v>136</v>
      </c>
      <c r="E31" s="65">
        <v>3.0783272390266139</v>
      </c>
      <c r="F31" s="66">
        <v>70.010000000000005</v>
      </c>
      <c r="G31" s="66">
        <f t="shared" ref="G31:G62" si="2">ROUND(E31*F31,2)</f>
        <v>215.51</v>
      </c>
      <c r="H31" s="61">
        <f>G31/G85</f>
        <v>1.2515542072047848E-2</v>
      </c>
      <c r="I31" s="60">
        <f>ROUND(F31*'Прил. 10'!$D$11,2)</f>
        <v>943.03</v>
      </c>
      <c r="J31" s="60">
        <f t="shared" ref="J31:J62" si="3">ROUND(E31*I31,2)</f>
        <v>2902.95</v>
      </c>
    </row>
    <row r="32" spans="1:10" s="49" customFormat="1" ht="47.25" outlineLevel="1" x14ac:dyDescent="0.25">
      <c r="A32" s="57">
        <v>15</v>
      </c>
      <c r="B32" s="62" t="s">
        <v>159</v>
      </c>
      <c r="C32" s="63" t="s">
        <v>160</v>
      </c>
      <c r="D32" s="64" t="s">
        <v>136</v>
      </c>
      <c r="E32" s="65">
        <v>1.9440124666634975</v>
      </c>
      <c r="F32" s="66">
        <v>110.86</v>
      </c>
      <c r="G32" s="66">
        <f t="shared" si="2"/>
        <v>215.51</v>
      </c>
      <c r="H32" s="61">
        <f>G32/G85</f>
        <v>1.2515542072047848E-2</v>
      </c>
      <c r="I32" s="60">
        <f>ROUND(F32*'Прил. 10'!$D$11,2)</f>
        <v>1493.28</v>
      </c>
      <c r="J32" s="60">
        <f t="shared" si="3"/>
        <v>2902.95</v>
      </c>
    </row>
    <row r="33" spans="1:10" s="49" customFormat="1" ht="31.5" outlineLevel="1" x14ac:dyDescent="0.25">
      <c r="A33" s="57">
        <v>16</v>
      </c>
      <c r="B33" s="62" t="s">
        <v>161</v>
      </c>
      <c r="C33" s="63" t="s">
        <v>162</v>
      </c>
      <c r="D33" s="64" t="s">
        <v>136</v>
      </c>
      <c r="E33" s="65">
        <v>0.58645270637646107</v>
      </c>
      <c r="F33" s="66">
        <v>364.07</v>
      </c>
      <c r="G33" s="66">
        <f t="shared" si="2"/>
        <v>213.51</v>
      </c>
      <c r="H33" s="61">
        <f>G33/G85</f>
        <v>1.2399393939041976E-2</v>
      </c>
      <c r="I33" s="60">
        <f>ROUND(F33*'Прил. 10'!$D$11,2)</f>
        <v>4904.0200000000004</v>
      </c>
      <c r="J33" s="60">
        <f t="shared" si="3"/>
        <v>2875.98</v>
      </c>
    </row>
    <row r="34" spans="1:10" s="49" customFormat="1" ht="31.5" outlineLevel="1" x14ac:dyDescent="0.25">
      <c r="A34" s="57">
        <v>17</v>
      </c>
      <c r="B34" s="62" t="s">
        <v>163</v>
      </c>
      <c r="C34" s="63" t="s">
        <v>164</v>
      </c>
      <c r="D34" s="64" t="s">
        <v>136</v>
      </c>
      <c r="E34" s="65">
        <v>25.929316569734489</v>
      </c>
      <c r="F34" s="66">
        <v>8.1</v>
      </c>
      <c r="G34" s="66">
        <f t="shared" si="2"/>
        <v>210.03</v>
      </c>
      <c r="H34" s="61">
        <f>G34/G85</f>
        <v>1.2197296187611758E-2</v>
      </c>
      <c r="I34" s="60">
        <f>ROUND(F34*'Прил. 10'!$D$11,2)</f>
        <v>109.11</v>
      </c>
      <c r="J34" s="60">
        <f t="shared" si="3"/>
        <v>2829.15</v>
      </c>
    </row>
    <row r="35" spans="1:10" s="49" customFormat="1" ht="31.5" outlineLevel="1" x14ac:dyDescent="0.25">
      <c r="A35" s="57">
        <v>18</v>
      </c>
      <c r="B35" s="62" t="s">
        <v>165</v>
      </c>
      <c r="C35" s="63" t="s">
        <v>166</v>
      </c>
      <c r="D35" s="64" t="s">
        <v>136</v>
      </c>
      <c r="E35" s="65">
        <v>1.9387902997898088</v>
      </c>
      <c r="F35" s="66">
        <v>102.51</v>
      </c>
      <c r="G35" s="66">
        <f t="shared" si="2"/>
        <v>198.75</v>
      </c>
      <c r="H35" s="61">
        <f>G35/G85</f>
        <v>1.1542220717458633E-2</v>
      </c>
      <c r="I35" s="60">
        <f>ROUND(F35*'Прил. 10'!$D$11,2)</f>
        <v>1380.81</v>
      </c>
      <c r="J35" s="60">
        <f t="shared" si="3"/>
        <v>2677.1</v>
      </c>
    </row>
    <row r="36" spans="1:10" s="49" customFormat="1" ht="15.75" outlineLevel="1" x14ac:dyDescent="0.25">
      <c r="A36" s="57">
        <v>19</v>
      </c>
      <c r="B36" s="62" t="s">
        <v>167</v>
      </c>
      <c r="C36" s="63" t="s">
        <v>168</v>
      </c>
      <c r="D36" s="64" t="s">
        <v>136</v>
      </c>
      <c r="E36" s="65">
        <v>1.2167007062427651</v>
      </c>
      <c r="F36" s="66">
        <v>142.69999999999999</v>
      </c>
      <c r="G36" s="66">
        <f t="shared" si="2"/>
        <v>173.62</v>
      </c>
      <c r="H36" s="61">
        <f>G36/G85</f>
        <v>1.0082819426239838E-2</v>
      </c>
      <c r="I36" s="60">
        <f>ROUND(F36*'Прил. 10'!$D$11,2)</f>
        <v>1922.17</v>
      </c>
      <c r="J36" s="60">
        <f t="shared" si="3"/>
        <v>2338.71</v>
      </c>
    </row>
    <row r="37" spans="1:10" s="49" customFormat="1" ht="31.5" outlineLevel="1" x14ac:dyDescent="0.25">
      <c r="A37" s="57">
        <v>20</v>
      </c>
      <c r="B37" s="62" t="s">
        <v>169</v>
      </c>
      <c r="C37" s="63" t="s">
        <v>170</v>
      </c>
      <c r="D37" s="64" t="s">
        <v>136</v>
      </c>
      <c r="E37" s="65">
        <v>1.3493839029906607</v>
      </c>
      <c r="F37" s="66">
        <v>120.24</v>
      </c>
      <c r="G37" s="66">
        <f t="shared" si="2"/>
        <v>162.25</v>
      </c>
      <c r="H37" s="61">
        <f>G37/G85</f>
        <v>9.4225172901014499E-3</v>
      </c>
      <c r="I37" s="60">
        <f>ROUND(F37*'Прил. 10'!$D$11,2)</f>
        <v>1619.63</v>
      </c>
      <c r="J37" s="60">
        <f t="shared" si="3"/>
        <v>2185.5</v>
      </c>
    </row>
    <row r="38" spans="1:10" s="49" customFormat="1" ht="31.5" outlineLevel="1" x14ac:dyDescent="0.25">
      <c r="A38" s="57">
        <v>21</v>
      </c>
      <c r="B38" s="62" t="s">
        <v>171</v>
      </c>
      <c r="C38" s="63" t="s">
        <v>172</v>
      </c>
      <c r="D38" s="64" t="s">
        <v>136</v>
      </c>
      <c r="E38" s="65">
        <v>1.6188710181267973</v>
      </c>
      <c r="F38" s="66">
        <v>100.1</v>
      </c>
      <c r="G38" s="66">
        <f t="shared" si="2"/>
        <v>162.05000000000001</v>
      </c>
      <c r="H38" s="61">
        <f>G38/G85</f>
        <v>9.4109024768008632E-3</v>
      </c>
      <c r="I38" s="60">
        <f>ROUND(F38*'Прил. 10'!$D$11,2)</f>
        <v>1348.35</v>
      </c>
      <c r="J38" s="60">
        <f t="shared" si="3"/>
        <v>2182.8000000000002</v>
      </c>
    </row>
    <row r="39" spans="1:10" s="49" customFormat="1" ht="31.5" outlineLevel="1" x14ac:dyDescent="0.25">
      <c r="A39" s="57">
        <v>22</v>
      </c>
      <c r="B39" s="62" t="s">
        <v>173</v>
      </c>
      <c r="C39" s="63" t="s">
        <v>174</v>
      </c>
      <c r="D39" s="64" t="s">
        <v>136</v>
      </c>
      <c r="E39" s="65">
        <v>8.7301947981104835</v>
      </c>
      <c r="F39" s="66">
        <v>16.309999999999999</v>
      </c>
      <c r="G39" s="66">
        <f t="shared" si="2"/>
        <v>142.38999999999999</v>
      </c>
      <c r="H39" s="61">
        <f>G39/G85</f>
        <v>8.2691663293531295E-3</v>
      </c>
      <c r="I39" s="60">
        <f>ROUND(F39*'Прил. 10'!$D$11,2)</f>
        <v>219.7</v>
      </c>
      <c r="J39" s="60">
        <f t="shared" si="3"/>
        <v>1918.02</v>
      </c>
    </row>
    <row r="40" spans="1:10" s="49" customFormat="1" ht="15.75" outlineLevel="1" x14ac:dyDescent="0.25">
      <c r="A40" s="57">
        <v>23</v>
      </c>
      <c r="B40" s="62" t="s">
        <v>175</v>
      </c>
      <c r="C40" s="63" t="s">
        <v>176</v>
      </c>
      <c r="D40" s="64" t="s">
        <v>136</v>
      </c>
      <c r="E40" s="65">
        <v>0.93746375189009223</v>
      </c>
      <c r="F40" s="66">
        <v>110</v>
      </c>
      <c r="G40" s="66">
        <f t="shared" si="2"/>
        <v>103.12</v>
      </c>
      <c r="H40" s="61">
        <f>G40/G85</f>
        <v>5.988597737782814E-3</v>
      </c>
      <c r="I40" s="60">
        <f>ROUND(F40*'Прил. 10'!$D$11,2)</f>
        <v>1481.7</v>
      </c>
      <c r="J40" s="60">
        <f t="shared" si="3"/>
        <v>1389.04</v>
      </c>
    </row>
    <row r="41" spans="1:10" s="49" customFormat="1" ht="31.5" outlineLevel="1" x14ac:dyDescent="0.25">
      <c r="A41" s="57">
        <v>24</v>
      </c>
      <c r="B41" s="62" t="s">
        <v>177</v>
      </c>
      <c r="C41" s="63" t="s">
        <v>178</v>
      </c>
      <c r="D41" s="64" t="s">
        <v>136</v>
      </c>
      <c r="E41" s="65">
        <v>4.5094583122876495</v>
      </c>
      <c r="F41" s="66">
        <v>21.64</v>
      </c>
      <c r="G41" s="66">
        <f t="shared" si="2"/>
        <v>97.58</v>
      </c>
      <c r="H41" s="61">
        <f>G41/G85</f>
        <v>5.6668674093565451E-3</v>
      </c>
      <c r="I41" s="60">
        <f>ROUND(F41*'Прил. 10'!$D$11,2)</f>
        <v>291.49</v>
      </c>
      <c r="J41" s="60">
        <f t="shared" si="3"/>
        <v>1314.46</v>
      </c>
    </row>
    <row r="42" spans="1:10" s="49" customFormat="1" ht="47.25" outlineLevel="1" x14ac:dyDescent="0.25">
      <c r="A42" s="57">
        <v>25</v>
      </c>
      <c r="B42" s="62" t="s">
        <v>179</v>
      </c>
      <c r="C42" s="63" t="s">
        <v>180</v>
      </c>
      <c r="D42" s="64" t="s">
        <v>136</v>
      </c>
      <c r="E42" s="65">
        <v>2.699753314264937</v>
      </c>
      <c r="F42" s="66">
        <v>31.26</v>
      </c>
      <c r="G42" s="66">
        <f t="shared" si="2"/>
        <v>84.39</v>
      </c>
      <c r="H42" s="61">
        <f>G42/G85</f>
        <v>4.9008704721828127E-3</v>
      </c>
      <c r="I42" s="60">
        <f>ROUND(F42*'Прил. 10'!$D$11,2)</f>
        <v>421.07</v>
      </c>
      <c r="J42" s="60">
        <f t="shared" si="3"/>
        <v>1136.79</v>
      </c>
    </row>
    <row r="43" spans="1:10" s="49" customFormat="1" ht="15.75" outlineLevel="1" x14ac:dyDescent="0.25">
      <c r="A43" s="57">
        <v>26</v>
      </c>
      <c r="B43" s="62" t="s">
        <v>181</v>
      </c>
      <c r="C43" s="63" t="s">
        <v>182</v>
      </c>
      <c r="D43" s="64" t="s">
        <v>136</v>
      </c>
      <c r="E43" s="65">
        <v>2.7020146966473315</v>
      </c>
      <c r="F43" s="66">
        <v>30</v>
      </c>
      <c r="G43" s="66">
        <f t="shared" si="2"/>
        <v>81.06</v>
      </c>
      <c r="H43" s="61">
        <f>G43/G85</f>
        <v>4.7074838307280343E-3</v>
      </c>
      <c r="I43" s="60">
        <f>ROUND(F43*'Прил. 10'!$D$11,2)</f>
        <v>404.1</v>
      </c>
      <c r="J43" s="60">
        <f t="shared" si="3"/>
        <v>1091.8800000000001</v>
      </c>
    </row>
    <row r="44" spans="1:10" s="49" customFormat="1" ht="31.5" outlineLevel="1" x14ac:dyDescent="0.25">
      <c r="A44" s="57">
        <v>27</v>
      </c>
      <c r="B44" s="62" t="s">
        <v>183</v>
      </c>
      <c r="C44" s="63" t="s">
        <v>184</v>
      </c>
      <c r="D44" s="64" t="s">
        <v>136</v>
      </c>
      <c r="E44" s="65">
        <v>2.4922638288529604</v>
      </c>
      <c r="F44" s="66">
        <v>14.15</v>
      </c>
      <c r="G44" s="66">
        <f t="shared" si="2"/>
        <v>35.270000000000003</v>
      </c>
      <c r="H44" s="61">
        <f>G44/G85</f>
        <v>2.0482723255585713E-3</v>
      </c>
      <c r="I44" s="60">
        <f>ROUND(F44*'Прил. 10'!$D$11,2)</f>
        <v>190.6</v>
      </c>
      <c r="J44" s="60">
        <f t="shared" si="3"/>
        <v>475.03</v>
      </c>
    </row>
    <row r="45" spans="1:10" s="49" customFormat="1" ht="15.75" outlineLevel="1" x14ac:dyDescent="0.25">
      <c r="A45" s="57">
        <v>28</v>
      </c>
      <c r="B45" s="62" t="s">
        <v>185</v>
      </c>
      <c r="C45" s="63" t="s">
        <v>186</v>
      </c>
      <c r="D45" s="64" t="s">
        <v>136</v>
      </c>
      <c r="E45" s="65">
        <v>0.12694076945028035</v>
      </c>
      <c r="F45" s="66">
        <v>195.2</v>
      </c>
      <c r="G45" s="66">
        <f t="shared" si="2"/>
        <v>24.78</v>
      </c>
      <c r="H45" s="61">
        <f>G45/G85</f>
        <v>1.4390753679427669E-3</v>
      </c>
      <c r="I45" s="60">
        <f>ROUND(F45*'Прил. 10'!$D$11,2)</f>
        <v>2629.34</v>
      </c>
      <c r="J45" s="60">
        <f t="shared" si="3"/>
        <v>333.77</v>
      </c>
    </row>
    <row r="46" spans="1:10" s="49" customFormat="1" ht="31.5" outlineLevel="1" x14ac:dyDescent="0.25">
      <c r="A46" s="57">
        <v>29</v>
      </c>
      <c r="B46" s="62" t="s">
        <v>187</v>
      </c>
      <c r="C46" s="63" t="s">
        <v>188</v>
      </c>
      <c r="D46" s="64" t="s">
        <v>136</v>
      </c>
      <c r="E46" s="65">
        <v>0.10148548062380812</v>
      </c>
      <c r="F46" s="66">
        <v>226.54</v>
      </c>
      <c r="G46" s="66">
        <f t="shared" si="2"/>
        <v>22.99</v>
      </c>
      <c r="H46" s="61">
        <f>G46/G85</f>
        <v>1.3351227889025104E-3</v>
      </c>
      <c r="I46" s="60">
        <f>ROUND(F46*'Прил. 10'!$D$11,2)</f>
        <v>3051.49</v>
      </c>
      <c r="J46" s="60">
        <f t="shared" si="3"/>
        <v>309.68</v>
      </c>
    </row>
    <row r="47" spans="1:10" s="49" customFormat="1" ht="47.25" outlineLevel="1" x14ac:dyDescent="0.25">
      <c r="A47" s="57">
        <v>30</v>
      </c>
      <c r="B47" s="62" t="s">
        <v>189</v>
      </c>
      <c r="C47" s="63" t="s">
        <v>190</v>
      </c>
      <c r="D47" s="64" t="s">
        <v>136</v>
      </c>
      <c r="E47" s="65">
        <v>1.6177161143841279</v>
      </c>
      <c r="F47" s="66">
        <v>12.31</v>
      </c>
      <c r="G47" s="66">
        <f t="shared" si="2"/>
        <v>19.91</v>
      </c>
      <c r="H47" s="61">
        <f>G47/G85</f>
        <v>1.1562546640734661E-3</v>
      </c>
      <c r="I47" s="60">
        <f>ROUND(F47*'Прил. 10'!$D$11,2)</f>
        <v>165.82</v>
      </c>
      <c r="J47" s="60">
        <f t="shared" si="3"/>
        <v>268.25</v>
      </c>
    </row>
    <row r="48" spans="1:10" s="49" customFormat="1" ht="31.5" outlineLevel="1" x14ac:dyDescent="0.25">
      <c r="A48" s="57">
        <v>31</v>
      </c>
      <c r="B48" s="62" t="s">
        <v>191</v>
      </c>
      <c r="C48" s="63" t="s">
        <v>192</v>
      </c>
      <c r="D48" s="64" t="s">
        <v>136</v>
      </c>
      <c r="E48" s="65">
        <v>0.55631168544118659</v>
      </c>
      <c r="F48" s="66">
        <v>29.6</v>
      </c>
      <c r="G48" s="66">
        <f t="shared" si="2"/>
        <v>16.47</v>
      </c>
      <c r="H48" s="61">
        <f>G48/G85</f>
        <v>9.5647987530336439E-4</v>
      </c>
      <c r="I48" s="60">
        <f>ROUND(F48*'Прил. 10'!$D$11,2)</f>
        <v>398.71</v>
      </c>
      <c r="J48" s="60">
        <f t="shared" si="3"/>
        <v>221.81</v>
      </c>
    </row>
    <row r="49" spans="1:10" s="49" customFormat="1" ht="31.5" outlineLevel="1" x14ac:dyDescent="0.25">
      <c r="A49" s="57">
        <v>32</v>
      </c>
      <c r="B49" s="62" t="s">
        <v>193</v>
      </c>
      <c r="C49" s="63" t="s">
        <v>194</v>
      </c>
      <c r="D49" s="64" t="s">
        <v>136</v>
      </c>
      <c r="E49" s="65">
        <v>0.11049710131528953</v>
      </c>
      <c r="F49" s="66">
        <v>123</v>
      </c>
      <c r="G49" s="66">
        <f t="shared" si="2"/>
        <v>13.59</v>
      </c>
      <c r="H49" s="61">
        <f>G49/G85</f>
        <v>7.8922656377490726E-4</v>
      </c>
      <c r="I49" s="60">
        <f>ROUND(F49*'Прил. 10'!$D$11,2)</f>
        <v>1656.81</v>
      </c>
      <c r="J49" s="60">
        <f t="shared" si="3"/>
        <v>183.07</v>
      </c>
    </row>
    <row r="50" spans="1:10" s="49" customFormat="1" ht="31.5" outlineLevel="1" x14ac:dyDescent="0.25">
      <c r="A50" s="57">
        <v>33</v>
      </c>
      <c r="B50" s="62" t="s">
        <v>195</v>
      </c>
      <c r="C50" s="63" t="s">
        <v>196</v>
      </c>
      <c r="D50" s="64" t="s">
        <v>136</v>
      </c>
      <c r="E50" s="65">
        <v>9.4809096586699435E-2</v>
      </c>
      <c r="F50" s="66">
        <v>132.79</v>
      </c>
      <c r="G50" s="66">
        <f t="shared" si="2"/>
        <v>12.59</v>
      </c>
      <c r="H50" s="61">
        <f>G50/G85</f>
        <v>7.3115249727197078E-4</v>
      </c>
      <c r="I50" s="60">
        <f>ROUND(F50*'Прил. 10'!$D$11,2)</f>
        <v>1788.68</v>
      </c>
      <c r="J50" s="60">
        <f t="shared" si="3"/>
        <v>169.58</v>
      </c>
    </row>
    <row r="51" spans="1:10" s="49" customFormat="1" ht="31.5" outlineLevel="1" x14ac:dyDescent="0.25">
      <c r="A51" s="57">
        <v>34</v>
      </c>
      <c r="B51" s="62" t="s">
        <v>197</v>
      </c>
      <c r="C51" s="63" t="s">
        <v>198</v>
      </c>
      <c r="D51" s="64" t="s">
        <v>136</v>
      </c>
      <c r="E51" s="65">
        <v>3.8210118255186178</v>
      </c>
      <c r="F51" s="66">
        <v>3.28</v>
      </c>
      <c r="G51" s="66">
        <f t="shared" si="2"/>
        <v>12.53</v>
      </c>
      <c r="H51" s="61">
        <f>G51/G85</f>
        <v>7.2766805328179456E-4</v>
      </c>
      <c r="I51" s="60">
        <f>ROUND(F51*'Прил. 10'!$D$11,2)</f>
        <v>44.18</v>
      </c>
      <c r="J51" s="60">
        <f t="shared" si="3"/>
        <v>168.81</v>
      </c>
    </row>
    <row r="52" spans="1:10" s="49" customFormat="1" ht="15.75" outlineLevel="1" x14ac:dyDescent="0.25">
      <c r="A52" s="57">
        <v>35</v>
      </c>
      <c r="B52" s="62" t="s">
        <v>199</v>
      </c>
      <c r="C52" s="63" t="s">
        <v>200</v>
      </c>
      <c r="D52" s="64" t="s">
        <v>136</v>
      </c>
      <c r="E52" s="65">
        <v>4.4560769501696154</v>
      </c>
      <c r="F52" s="66">
        <v>2.7</v>
      </c>
      <c r="G52" s="66">
        <f t="shared" si="2"/>
        <v>12.03</v>
      </c>
      <c r="H52" s="61">
        <f>G52/G85</f>
        <v>6.9863102003032626E-4</v>
      </c>
      <c r="I52" s="60">
        <f>ROUND(F52*'Прил. 10'!$D$11,2)</f>
        <v>36.369999999999997</v>
      </c>
      <c r="J52" s="60">
        <f t="shared" si="3"/>
        <v>162.07</v>
      </c>
    </row>
    <row r="53" spans="1:10" s="49" customFormat="1" ht="31.5" outlineLevel="1" x14ac:dyDescent="0.25">
      <c r="A53" s="57">
        <v>36</v>
      </c>
      <c r="B53" s="62" t="s">
        <v>201</v>
      </c>
      <c r="C53" s="63" t="s">
        <v>202</v>
      </c>
      <c r="D53" s="64" t="s">
        <v>136</v>
      </c>
      <c r="E53" s="65">
        <v>0.12430213044513207</v>
      </c>
      <c r="F53" s="66">
        <v>79.069999999999993</v>
      </c>
      <c r="G53" s="66">
        <f t="shared" si="2"/>
        <v>9.83</v>
      </c>
      <c r="H53" s="61">
        <f>G53/G85</f>
        <v>5.7086807372386597E-4</v>
      </c>
      <c r="I53" s="60">
        <f>ROUND(F53*'Прил. 10'!$D$11,2)</f>
        <v>1065.07</v>
      </c>
      <c r="J53" s="60">
        <f t="shared" si="3"/>
        <v>132.38999999999999</v>
      </c>
    </row>
    <row r="54" spans="1:10" s="49" customFormat="1" ht="31.5" outlineLevel="1" x14ac:dyDescent="0.25">
      <c r="A54" s="57">
        <v>37</v>
      </c>
      <c r="B54" s="62" t="s">
        <v>203</v>
      </c>
      <c r="C54" s="63" t="s">
        <v>204</v>
      </c>
      <c r="D54" s="64" t="s">
        <v>136</v>
      </c>
      <c r="E54" s="65">
        <v>3.1086389984012754</v>
      </c>
      <c r="F54" s="66">
        <v>3.12</v>
      </c>
      <c r="G54" s="66">
        <f t="shared" si="2"/>
        <v>9.6999999999999993</v>
      </c>
      <c r="H54" s="61">
        <f>G54/G85</f>
        <v>5.633184450784842E-4</v>
      </c>
      <c r="I54" s="60">
        <f>ROUND(F54*'Прил. 10'!$D$11,2)</f>
        <v>42.03</v>
      </c>
      <c r="J54" s="60">
        <f t="shared" si="3"/>
        <v>130.66</v>
      </c>
    </row>
    <row r="55" spans="1:10" s="49" customFormat="1" ht="47.25" outlineLevel="1" x14ac:dyDescent="0.25">
      <c r="A55" s="57">
        <v>38</v>
      </c>
      <c r="B55" s="62" t="s">
        <v>205</v>
      </c>
      <c r="C55" s="63" t="s">
        <v>206</v>
      </c>
      <c r="D55" s="64" t="s">
        <v>136</v>
      </c>
      <c r="E55" s="65">
        <v>0.1764495428055893</v>
      </c>
      <c r="F55" s="66">
        <v>48.81</v>
      </c>
      <c r="G55" s="66">
        <f t="shared" si="2"/>
        <v>8.61</v>
      </c>
      <c r="H55" s="61">
        <f>G55/G85</f>
        <v>5.0001771259028339E-4</v>
      </c>
      <c r="I55" s="60">
        <f>ROUND(F55*'Прил. 10'!$D$11,2)</f>
        <v>657.47</v>
      </c>
      <c r="J55" s="60">
        <f t="shared" si="3"/>
        <v>116.01</v>
      </c>
    </row>
    <row r="56" spans="1:10" s="49" customFormat="1" ht="15.75" outlineLevel="1" x14ac:dyDescent="0.25">
      <c r="A56" s="57">
        <v>39</v>
      </c>
      <c r="B56" s="62" t="s">
        <v>207</v>
      </c>
      <c r="C56" s="63" t="s">
        <v>208</v>
      </c>
      <c r="D56" s="64" t="s">
        <v>136</v>
      </c>
      <c r="E56" s="65">
        <v>6.9642038965104183</v>
      </c>
      <c r="F56" s="66">
        <v>1.2</v>
      </c>
      <c r="G56" s="66">
        <f t="shared" si="2"/>
        <v>8.36</v>
      </c>
      <c r="H56" s="61">
        <f>G56/G85</f>
        <v>4.8549919596454924E-4</v>
      </c>
      <c r="I56" s="60">
        <f>ROUND(F56*'Прил. 10'!$D$11,2)</f>
        <v>16.16</v>
      </c>
      <c r="J56" s="60">
        <f t="shared" si="3"/>
        <v>112.54</v>
      </c>
    </row>
    <row r="57" spans="1:10" s="49" customFormat="1" ht="31.5" outlineLevel="1" x14ac:dyDescent="0.25">
      <c r="A57" s="57">
        <v>40</v>
      </c>
      <c r="B57" s="62" t="s">
        <v>209</v>
      </c>
      <c r="C57" s="63" t="s">
        <v>210</v>
      </c>
      <c r="D57" s="64" t="s">
        <v>136</v>
      </c>
      <c r="E57" s="65">
        <v>54.141801721207536</v>
      </c>
      <c r="F57" s="66">
        <v>0.14000000000000001</v>
      </c>
      <c r="G57" s="66">
        <f t="shared" si="2"/>
        <v>7.58</v>
      </c>
      <c r="H57" s="61">
        <f>G57/G85</f>
        <v>4.402014240922588E-4</v>
      </c>
      <c r="I57" s="60">
        <f>ROUND(F57*'Прил. 10'!$D$11,2)</f>
        <v>1.89</v>
      </c>
      <c r="J57" s="60">
        <f t="shared" si="3"/>
        <v>102.33</v>
      </c>
    </row>
    <row r="58" spans="1:10" s="49" customFormat="1" ht="31.5" outlineLevel="1" x14ac:dyDescent="0.25">
      <c r="A58" s="57">
        <v>41</v>
      </c>
      <c r="B58" s="62" t="s">
        <v>211</v>
      </c>
      <c r="C58" s="63" t="s">
        <v>212</v>
      </c>
      <c r="D58" s="64" t="s">
        <v>136</v>
      </c>
      <c r="E58" s="65">
        <v>4.3169982232445339</v>
      </c>
      <c r="F58" s="66">
        <v>1.7</v>
      </c>
      <c r="G58" s="66">
        <f t="shared" si="2"/>
        <v>7.34</v>
      </c>
      <c r="H58" s="61">
        <f>G58/G85</f>
        <v>4.2626364813155404E-4</v>
      </c>
      <c r="I58" s="60">
        <f>ROUND(F58*'Прил. 10'!$D$11,2)</f>
        <v>22.9</v>
      </c>
      <c r="J58" s="60">
        <f t="shared" si="3"/>
        <v>98.86</v>
      </c>
    </row>
    <row r="59" spans="1:10" s="49" customFormat="1" ht="63" outlineLevel="1" x14ac:dyDescent="0.25">
      <c r="A59" s="57">
        <v>42</v>
      </c>
      <c r="B59" s="62" t="s">
        <v>213</v>
      </c>
      <c r="C59" s="63" t="s">
        <v>214</v>
      </c>
      <c r="D59" s="64" t="s">
        <v>136</v>
      </c>
      <c r="E59" s="65">
        <v>0.94273410285188763</v>
      </c>
      <c r="F59" s="66">
        <v>7.77</v>
      </c>
      <c r="G59" s="66">
        <f t="shared" si="2"/>
        <v>7.33</v>
      </c>
      <c r="H59" s="61">
        <f>G59/G85</f>
        <v>4.2568290746652465E-4</v>
      </c>
      <c r="I59" s="60">
        <f>ROUND(F59*'Прил. 10'!$D$11,2)</f>
        <v>104.66</v>
      </c>
      <c r="J59" s="60">
        <f t="shared" si="3"/>
        <v>98.67</v>
      </c>
    </row>
    <row r="60" spans="1:10" s="49" customFormat="1" ht="31.5" outlineLevel="1" x14ac:dyDescent="0.25">
      <c r="A60" s="57">
        <v>43</v>
      </c>
      <c r="B60" s="62" t="s">
        <v>215</v>
      </c>
      <c r="C60" s="63" t="s">
        <v>216</v>
      </c>
      <c r="D60" s="64" t="s">
        <v>136</v>
      </c>
      <c r="E60" s="65">
        <v>0.28304504762421318</v>
      </c>
      <c r="F60" s="66">
        <v>22.29</v>
      </c>
      <c r="G60" s="66">
        <f t="shared" si="2"/>
        <v>6.31</v>
      </c>
      <c r="H60" s="61">
        <f>G60/G85</f>
        <v>3.6644735963352939E-4</v>
      </c>
      <c r="I60" s="60">
        <f>ROUND(F60*'Прил. 10'!$D$11,2)</f>
        <v>300.25</v>
      </c>
      <c r="J60" s="60">
        <f t="shared" si="3"/>
        <v>84.98</v>
      </c>
    </row>
    <row r="61" spans="1:10" s="49" customFormat="1" ht="15.75" outlineLevel="1" x14ac:dyDescent="0.25">
      <c r="A61" s="57">
        <v>44</v>
      </c>
      <c r="B61" s="62" t="s">
        <v>217</v>
      </c>
      <c r="C61" s="63" t="s">
        <v>218</v>
      </c>
      <c r="D61" s="64" t="s">
        <v>136</v>
      </c>
      <c r="E61" s="65">
        <v>9.8069556354136189</v>
      </c>
      <c r="F61" s="66">
        <v>0.5</v>
      </c>
      <c r="G61" s="66">
        <f t="shared" si="2"/>
        <v>4.9000000000000004</v>
      </c>
      <c r="H61" s="61">
        <f>G61/G85</f>
        <v>2.8456292586438893E-4</v>
      </c>
      <c r="I61" s="60">
        <f>ROUND(F61*'Прил. 10'!$D$11,2)</f>
        <v>6.74</v>
      </c>
      <c r="J61" s="60">
        <f t="shared" si="3"/>
        <v>66.099999999999994</v>
      </c>
    </row>
    <row r="62" spans="1:10" s="49" customFormat="1" ht="31.5" outlineLevel="1" x14ac:dyDescent="0.25">
      <c r="A62" s="57">
        <v>45</v>
      </c>
      <c r="B62" s="62" t="s">
        <v>219</v>
      </c>
      <c r="C62" s="63" t="s">
        <v>220</v>
      </c>
      <c r="D62" s="64" t="s">
        <v>136</v>
      </c>
      <c r="E62" s="65">
        <v>4.7859026777388944</v>
      </c>
      <c r="F62" s="66">
        <v>0.9</v>
      </c>
      <c r="G62" s="66">
        <f t="shared" si="2"/>
        <v>4.3099999999999996</v>
      </c>
      <c r="H62" s="61">
        <f>G62/G85</f>
        <v>2.5029922662765636E-4</v>
      </c>
      <c r="I62" s="60">
        <f>ROUND(F62*'Прил. 10'!$D$11,2)</f>
        <v>12.12</v>
      </c>
      <c r="J62" s="60">
        <f t="shared" si="3"/>
        <v>58.01</v>
      </c>
    </row>
    <row r="63" spans="1:10" s="49" customFormat="1" ht="15.75" outlineLevel="1" x14ac:dyDescent="0.25">
      <c r="A63" s="57">
        <v>46</v>
      </c>
      <c r="B63" s="62" t="s">
        <v>221</v>
      </c>
      <c r="C63" s="63" t="s">
        <v>222</v>
      </c>
      <c r="D63" s="64" t="s">
        <v>136</v>
      </c>
      <c r="E63" s="65">
        <v>0.10605206835408779</v>
      </c>
      <c r="F63" s="66">
        <v>33.590000000000003</v>
      </c>
      <c r="G63" s="66">
        <f t="shared" ref="G63:G83" si="4">ROUND(E63*F63,2)</f>
        <v>3.56</v>
      </c>
      <c r="H63" s="61">
        <f>G63/G85</f>
        <v>2.06743676750454E-4</v>
      </c>
      <c r="I63" s="60">
        <f>ROUND(F63*'Прил. 10'!$D$11,2)</f>
        <v>452.46</v>
      </c>
      <c r="J63" s="60">
        <f t="shared" ref="J63:J83" si="5">ROUND(E63*I63,2)</f>
        <v>47.98</v>
      </c>
    </row>
    <row r="64" spans="1:10" s="49" customFormat="1" ht="31.5" outlineLevel="1" x14ac:dyDescent="0.25">
      <c r="A64" s="57">
        <v>47</v>
      </c>
      <c r="B64" s="62" t="s">
        <v>223</v>
      </c>
      <c r="C64" s="63" t="s">
        <v>224</v>
      </c>
      <c r="D64" s="64" t="s">
        <v>136</v>
      </c>
      <c r="E64" s="65">
        <v>0.21708385325899976</v>
      </c>
      <c r="F64" s="66">
        <v>12.39</v>
      </c>
      <c r="G64" s="66">
        <f t="shared" si="4"/>
        <v>2.69</v>
      </c>
      <c r="H64" s="61">
        <f>G64/G85</f>
        <v>1.5621923889289923E-4</v>
      </c>
      <c r="I64" s="60">
        <f>ROUND(F64*'Прил. 10'!$D$11,2)</f>
        <v>166.89</v>
      </c>
      <c r="J64" s="60">
        <f t="shared" si="5"/>
        <v>36.229999999999997</v>
      </c>
    </row>
    <row r="65" spans="1:10" s="49" customFormat="1" ht="31.5" outlineLevel="1" x14ac:dyDescent="0.25">
      <c r="A65" s="57">
        <v>48</v>
      </c>
      <c r="B65" s="62" t="s">
        <v>225</v>
      </c>
      <c r="C65" s="63" t="s">
        <v>226</v>
      </c>
      <c r="D65" s="64" t="s">
        <v>136</v>
      </c>
      <c r="E65" s="65">
        <v>0.66526039026739214</v>
      </c>
      <c r="F65" s="66">
        <v>3.29</v>
      </c>
      <c r="G65" s="66">
        <f t="shared" si="4"/>
        <v>2.19</v>
      </c>
      <c r="H65" s="61">
        <f>G65/G85</f>
        <v>1.2718220564143096E-4</v>
      </c>
      <c r="I65" s="60">
        <f>ROUND(F65*'Прил. 10'!$D$11,2)</f>
        <v>44.32</v>
      </c>
      <c r="J65" s="60">
        <f t="shared" si="5"/>
        <v>29.48</v>
      </c>
    </row>
    <row r="66" spans="1:10" s="49" customFormat="1" ht="31.5" outlineLevel="1" x14ac:dyDescent="0.25">
      <c r="A66" s="57">
        <v>49</v>
      </c>
      <c r="B66" s="62" t="s">
        <v>227</v>
      </c>
      <c r="C66" s="63" t="s">
        <v>228</v>
      </c>
      <c r="D66" s="64" t="s">
        <v>136</v>
      </c>
      <c r="E66" s="65">
        <v>0.32436656204445796</v>
      </c>
      <c r="F66" s="66">
        <v>6.66</v>
      </c>
      <c r="G66" s="66">
        <f t="shared" si="4"/>
        <v>2.16</v>
      </c>
      <c r="H66" s="61">
        <f>G66/G85</f>
        <v>1.2543998364634287E-4</v>
      </c>
      <c r="I66" s="60">
        <f>ROUND(F66*'Прил. 10'!$D$11,2)</f>
        <v>89.71</v>
      </c>
      <c r="J66" s="60">
        <f t="shared" si="5"/>
        <v>29.1</v>
      </c>
    </row>
    <row r="67" spans="1:10" s="49" customFormat="1" ht="47.25" outlineLevel="1" x14ac:dyDescent="0.25">
      <c r="A67" s="57">
        <v>50</v>
      </c>
      <c r="B67" s="62" t="s">
        <v>229</v>
      </c>
      <c r="C67" s="63" t="s">
        <v>230</v>
      </c>
      <c r="D67" s="64" t="s">
        <v>136</v>
      </c>
      <c r="E67" s="65">
        <v>3.6149024274161077</v>
      </c>
      <c r="F67" s="66">
        <v>0.55000000000000004</v>
      </c>
      <c r="G67" s="66">
        <f t="shared" si="4"/>
        <v>1.99</v>
      </c>
      <c r="H67" s="61">
        <f>G67/G85</f>
        <v>1.1556739234084366E-4</v>
      </c>
      <c r="I67" s="60">
        <f>ROUND(F67*'Прил. 10'!$D$11,2)</f>
        <v>7.41</v>
      </c>
      <c r="J67" s="60">
        <f t="shared" si="5"/>
        <v>26.79</v>
      </c>
    </row>
    <row r="68" spans="1:10" s="49" customFormat="1" ht="31.5" outlineLevel="1" x14ac:dyDescent="0.25">
      <c r="A68" s="57">
        <v>51</v>
      </c>
      <c r="B68" s="62" t="s">
        <v>231</v>
      </c>
      <c r="C68" s="63" t="s">
        <v>232</v>
      </c>
      <c r="D68" s="64" t="s">
        <v>136</v>
      </c>
      <c r="E68" s="65">
        <v>2.9853016059441521E-2</v>
      </c>
      <c r="F68" s="66">
        <v>62.3</v>
      </c>
      <c r="G68" s="66">
        <f t="shared" si="4"/>
        <v>1.86</v>
      </c>
      <c r="H68" s="61">
        <f>G68/G85</f>
        <v>1.0801776369546192E-4</v>
      </c>
      <c r="I68" s="60">
        <f>ROUND(F68*'Прил. 10'!$D$11,2)</f>
        <v>839.18</v>
      </c>
      <c r="J68" s="60">
        <f t="shared" si="5"/>
        <v>25.05</v>
      </c>
    </row>
    <row r="69" spans="1:10" s="49" customFormat="1" ht="47.25" outlineLevel="1" x14ac:dyDescent="0.25">
      <c r="A69" s="57">
        <v>52</v>
      </c>
      <c r="B69" s="62" t="s">
        <v>233</v>
      </c>
      <c r="C69" s="63" t="s">
        <v>234</v>
      </c>
      <c r="D69" s="64" t="s">
        <v>136</v>
      </c>
      <c r="E69" s="65">
        <v>6.1549908290107938E-2</v>
      </c>
      <c r="F69" s="66">
        <v>27.66</v>
      </c>
      <c r="G69" s="66">
        <f t="shared" si="4"/>
        <v>1.7</v>
      </c>
      <c r="H69" s="61">
        <f>G69/G85</f>
        <v>9.8725913054992074E-5</v>
      </c>
      <c r="I69" s="60">
        <f>ROUND(F69*'Прил. 10'!$D$11,2)</f>
        <v>372.58</v>
      </c>
      <c r="J69" s="60">
        <f t="shared" si="5"/>
        <v>22.93</v>
      </c>
    </row>
    <row r="70" spans="1:10" s="49" customFormat="1" ht="15.75" outlineLevel="1" x14ac:dyDescent="0.25">
      <c r="A70" s="57">
        <v>53</v>
      </c>
      <c r="B70" s="62" t="s">
        <v>235</v>
      </c>
      <c r="C70" s="63" t="s">
        <v>236</v>
      </c>
      <c r="D70" s="64" t="s">
        <v>136</v>
      </c>
      <c r="E70" s="65">
        <v>0.85095803766318601</v>
      </c>
      <c r="F70" s="66">
        <v>1.9</v>
      </c>
      <c r="G70" s="66">
        <f t="shared" si="4"/>
        <v>1.62</v>
      </c>
      <c r="H70" s="61">
        <f>G70/G85</f>
        <v>9.4079987734757163E-5</v>
      </c>
      <c r="I70" s="60">
        <f>ROUND(F70*'Прил. 10'!$D$11,2)</f>
        <v>25.59</v>
      </c>
      <c r="J70" s="60">
        <f t="shared" si="5"/>
        <v>21.78</v>
      </c>
    </row>
    <row r="71" spans="1:10" s="49" customFormat="1" ht="31.5" outlineLevel="1" x14ac:dyDescent="0.25">
      <c r="A71" s="57">
        <v>54</v>
      </c>
      <c r="B71" s="62" t="s">
        <v>237</v>
      </c>
      <c r="C71" s="63" t="s">
        <v>238</v>
      </c>
      <c r="D71" s="64" t="s">
        <v>136</v>
      </c>
      <c r="E71" s="65">
        <v>9.3447265089477455E-2</v>
      </c>
      <c r="F71" s="66">
        <v>17.3</v>
      </c>
      <c r="G71" s="66">
        <f t="shared" si="4"/>
        <v>1.62</v>
      </c>
      <c r="H71" s="61">
        <f>G71/G85</f>
        <v>9.4079987734757163E-5</v>
      </c>
      <c r="I71" s="60">
        <f>ROUND(F71*'Прил. 10'!$D$11,2)</f>
        <v>233.03</v>
      </c>
      <c r="J71" s="60">
        <f t="shared" si="5"/>
        <v>21.78</v>
      </c>
    </row>
    <row r="72" spans="1:10" s="49" customFormat="1" ht="63" outlineLevel="1" x14ac:dyDescent="0.25">
      <c r="A72" s="57">
        <v>55</v>
      </c>
      <c r="B72" s="62" t="s">
        <v>239</v>
      </c>
      <c r="C72" s="63" t="s">
        <v>240</v>
      </c>
      <c r="D72" s="64" t="s">
        <v>136</v>
      </c>
      <c r="E72" s="65">
        <v>0.40985271727632827</v>
      </c>
      <c r="F72" s="66">
        <v>3.7</v>
      </c>
      <c r="G72" s="66">
        <f t="shared" si="4"/>
        <v>1.52</v>
      </c>
      <c r="H72" s="61">
        <f>G72/G85</f>
        <v>8.8272581084463504E-5</v>
      </c>
      <c r="I72" s="60">
        <f>ROUND(F72*'Прил. 10'!$D$11,2)</f>
        <v>49.84</v>
      </c>
      <c r="J72" s="60">
        <f t="shared" si="5"/>
        <v>20.43</v>
      </c>
    </row>
    <row r="73" spans="1:10" s="49" customFormat="1" ht="15.75" outlineLevel="1" x14ac:dyDescent="0.25">
      <c r="A73" s="57">
        <v>56</v>
      </c>
      <c r="B73" s="62" t="s">
        <v>241</v>
      </c>
      <c r="C73" s="63" t="s">
        <v>242</v>
      </c>
      <c r="D73" s="64" t="s">
        <v>136</v>
      </c>
      <c r="E73" s="65">
        <v>0.40798802040791954</v>
      </c>
      <c r="F73" s="66">
        <v>2.7</v>
      </c>
      <c r="G73" s="66">
        <f t="shared" si="4"/>
        <v>1.1000000000000001</v>
      </c>
      <c r="H73" s="61">
        <f>G73/G85</f>
        <v>6.3881473153230172E-5</v>
      </c>
      <c r="I73" s="60">
        <f>ROUND(F73*'Прил. 10'!$D$11,2)</f>
        <v>36.369999999999997</v>
      </c>
      <c r="J73" s="60">
        <f t="shared" si="5"/>
        <v>14.84</v>
      </c>
    </row>
    <row r="74" spans="1:10" s="49" customFormat="1" ht="31.5" outlineLevel="1" x14ac:dyDescent="0.25">
      <c r="A74" s="57">
        <v>57</v>
      </c>
      <c r="B74" s="62" t="s">
        <v>243</v>
      </c>
      <c r="C74" s="63" t="s">
        <v>244</v>
      </c>
      <c r="D74" s="64" t="s">
        <v>136</v>
      </c>
      <c r="E74" s="65">
        <v>8.791843194865364E-3</v>
      </c>
      <c r="F74" s="66">
        <v>94.38</v>
      </c>
      <c r="G74" s="66">
        <f t="shared" si="4"/>
        <v>0.83</v>
      </c>
      <c r="H74" s="61">
        <f>G74/G85</f>
        <v>4.8201475197437309E-5</v>
      </c>
      <c r="I74" s="60">
        <f>ROUND(F74*'Прил. 10'!$D$11,2)</f>
        <v>1271.3</v>
      </c>
      <c r="J74" s="60">
        <f t="shared" si="5"/>
        <v>11.18</v>
      </c>
    </row>
    <row r="75" spans="1:10" s="49" customFormat="1" ht="47.25" outlineLevel="1" x14ac:dyDescent="0.25">
      <c r="A75" s="57">
        <v>58</v>
      </c>
      <c r="B75" s="62" t="s">
        <v>245</v>
      </c>
      <c r="C75" s="63" t="s">
        <v>246</v>
      </c>
      <c r="D75" s="64" t="s">
        <v>136</v>
      </c>
      <c r="E75" s="65">
        <v>0.22007380734303306</v>
      </c>
      <c r="F75" s="66">
        <v>2.99</v>
      </c>
      <c r="G75" s="66">
        <f t="shared" si="4"/>
        <v>0.66</v>
      </c>
      <c r="H75" s="61">
        <f>G75/G85</f>
        <v>3.8328883891938106E-5</v>
      </c>
      <c r="I75" s="60">
        <f>ROUND(F75*'Прил. 10'!$D$11,2)</f>
        <v>40.28</v>
      </c>
      <c r="J75" s="60">
        <f t="shared" si="5"/>
        <v>8.86</v>
      </c>
    </row>
    <row r="76" spans="1:10" s="49" customFormat="1" ht="31.5" outlineLevel="1" x14ac:dyDescent="0.25">
      <c r="A76" s="57">
        <v>59</v>
      </c>
      <c r="B76" s="62" t="s">
        <v>247</v>
      </c>
      <c r="C76" s="63" t="s">
        <v>248</v>
      </c>
      <c r="D76" s="64" t="s">
        <v>136</v>
      </c>
      <c r="E76" s="65">
        <v>3.0866221220701632E-3</v>
      </c>
      <c r="F76" s="66">
        <v>83.43</v>
      </c>
      <c r="G76" s="66">
        <f t="shared" si="4"/>
        <v>0.26</v>
      </c>
      <c r="H76" s="61">
        <f>G76/G85</f>
        <v>1.5099257290763495E-5</v>
      </c>
      <c r="I76" s="60">
        <f>ROUND(F76*'Прил. 10'!$D$11,2)</f>
        <v>1123.8</v>
      </c>
      <c r="J76" s="60">
        <f t="shared" si="5"/>
        <v>3.47</v>
      </c>
    </row>
    <row r="77" spans="1:10" s="49" customFormat="1" ht="31.5" outlineLevel="1" x14ac:dyDescent="0.25">
      <c r="A77" s="57">
        <v>60</v>
      </c>
      <c r="B77" s="62" t="s">
        <v>249</v>
      </c>
      <c r="C77" s="63" t="s">
        <v>250</v>
      </c>
      <c r="D77" s="64" t="s">
        <v>136</v>
      </c>
      <c r="E77" s="65">
        <v>8.9882512976327978E-3</v>
      </c>
      <c r="F77" s="66">
        <v>28.65</v>
      </c>
      <c r="G77" s="66">
        <f t="shared" si="4"/>
        <v>0.26</v>
      </c>
      <c r="H77" s="61">
        <f>G77/G85</f>
        <v>1.5099257290763495E-5</v>
      </c>
      <c r="I77" s="60">
        <f>ROUND(F77*'Прил. 10'!$D$11,2)</f>
        <v>385.92</v>
      </c>
      <c r="J77" s="60">
        <f t="shared" si="5"/>
        <v>3.47</v>
      </c>
    </row>
    <row r="78" spans="1:10" s="49" customFormat="1" ht="31.5" outlineLevel="1" x14ac:dyDescent="0.25">
      <c r="A78" s="57">
        <v>61</v>
      </c>
      <c r="B78" s="62" t="s">
        <v>251</v>
      </c>
      <c r="C78" s="63" t="s">
        <v>252</v>
      </c>
      <c r="D78" s="64" t="s">
        <v>136</v>
      </c>
      <c r="E78" s="65">
        <v>0.20624279097926121</v>
      </c>
      <c r="F78" s="66">
        <v>1.1100000000000001</v>
      </c>
      <c r="G78" s="66">
        <f t="shared" si="4"/>
        <v>0.23</v>
      </c>
      <c r="H78" s="61">
        <f>G78/G85</f>
        <v>1.33570352956754E-5</v>
      </c>
      <c r="I78" s="60">
        <f>ROUND(F78*'Прил. 10'!$D$11,2)</f>
        <v>14.95</v>
      </c>
      <c r="J78" s="60">
        <f t="shared" si="5"/>
        <v>3.08</v>
      </c>
    </row>
    <row r="79" spans="1:10" s="49" customFormat="1" ht="15.75" outlineLevel="1" x14ac:dyDescent="0.25">
      <c r="A79" s="57">
        <v>62</v>
      </c>
      <c r="B79" s="62" t="s">
        <v>253</v>
      </c>
      <c r="C79" s="63" t="s">
        <v>254</v>
      </c>
      <c r="D79" s="64" t="s">
        <v>136</v>
      </c>
      <c r="E79" s="65">
        <v>8.317856863831458E-3</v>
      </c>
      <c r="F79" s="66">
        <v>17.2</v>
      </c>
      <c r="G79" s="66">
        <f t="shared" si="4"/>
        <v>0.14000000000000001</v>
      </c>
      <c r="H79" s="61">
        <f>G79/G85</f>
        <v>8.1303693104111133E-6</v>
      </c>
      <c r="I79" s="60">
        <f>ROUND(F79*'Прил. 10'!$D$11,2)</f>
        <v>231.68</v>
      </c>
      <c r="J79" s="60">
        <f t="shared" si="5"/>
        <v>1.93</v>
      </c>
    </row>
    <row r="80" spans="1:10" s="49" customFormat="1" ht="47.25" outlineLevel="1" x14ac:dyDescent="0.25">
      <c r="A80" s="57">
        <v>63</v>
      </c>
      <c r="B80" s="62" t="s">
        <v>255</v>
      </c>
      <c r="C80" s="63" t="s">
        <v>256</v>
      </c>
      <c r="D80" s="64" t="s">
        <v>136</v>
      </c>
      <c r="E80" s="65">
        <v>4.116061253924665E-3</v>
      </c>
      <c r="F80" s="66">
        <v>24.33</v>
      </c>
      <c r="G80" s="66">
        <f t="shared" si="4"/>
        <v>0.1</v>
      </c>
      <c r="H80" s="61">
        <f>G80/G85</f>
        <v>5.8074066502936518E-6</v>
      </c>
      <c r="I80" s="60">
        <f>ROUND(F80*'Прил. 10'!$D$11,2)</f>
        <v>327.73</v>
      </c>
      <c r="J80" s="60">
        <f t="shared" si="5"/>
        <v>1.35</v>
      </c>
    </row>
    <row r="81" spans="1:10" s="49" customFormat="1" ht="31.5" outlineLevel="1" x14ac:dyDescent="0.25">
      <c r="A81" s="57">
        <v>64</v>
      </c>
      <c r="B81" s="62" t="s">
        <v>257</v>
      </c>
      <c r="C81" s="63" t="s">
        <v>258</v>
      </c>
      <c r="D81" s="64" t="s">
        <v>136</v>
      </c>
      <c r="E81" s="65">
        <v>8.6905669520369073E-4</v>
      </c>
      <c r="F81" s="66">
        <v>82.31</v>
      </c>
      <c r="G81" s="66">
        <f t="shared" si="4"/>
        <v>7.0000000000000007E-2</v>
      </c>
      <c r="H81" s="61">
        <f>G81/G85</f>
        <v>4.0651846552055567E-6</v>
      </c>
      <c r="I81" s="60">
        <f>ROUND(F81*'Прил. 10'!$D$11,2)</f>
        <v>1108.72</v>
      </c>
      <c r="J81" s="60">
        <f t="shared" si="5"/>
        <v>0.96</v>
      </c>
    </row>
    <row r="82" spans="1:10" s="49" customFormat="1" ht="47.25" outlineLevel="1" x14ac:dyDescent="0.25">
      <c r="A82" s="57">
        <v>65</v>
      </c>
      <c r="B82" s="62" t="s">
        <v>179</v>
      </c>
      <c r="C82" s="63" t="s">
        <v>259</v>
      </c>
      <c r="D82" s="64" t="s">
        <v>136</v>
      </c>
      <c r="E82" s="65">
        <v>1.3729886324452979E-3</v>
      </c>
      <c r="F82" s="66">
        <v>31.26</v>
      </c>
      <c r="G82" s="66">
        <f t="shared" si="4"/>
        <v>0.04</v>
      </c>
      <c r="H82" s="61">
        <f>G82/G85</f>
        <v>2.3229626601174607E-6</v>
      </c>
      <c r="I82" s="60">
        <f>ROUND(F82*'Прил. 10'!$D$11,2)</f>
        <v>421.07</v>
      </c>
      <c r="J82" s="60">
        <f t="shared" si="5"/>
        <v>0.57999999999999996</v>
      </c>
    </row>
    <row r="83" spans="1:10" s="49" customFormat="1" ht="47.25" outlineLevel="1" x14ac:dyDescent="0.25">
      <c r="A83" s="57">
        <v>66</v>
      </c>
      <c r="B83" s="62" t="s">
        <v>260</v>
      </c>
      <c r="C83" s="63" t="s">
        <v>261</v>
      </c>
      <c r="D83" s="64" t="s">
        <v>136</v>
      </c>
      <c r="E83" s="65">
        <v>1.8700447144225831E-2</v>
      </c>
      <c r="F83" s="66">
        <v>1.53</v>
      </c>
      <c r="G83" s="66">
        <f t="shared" si="4"/>
        <v>0.03</v>
      </c>
      <c r="H83" s="61">
        <f>G83/G85</f>
        <v>1.7422219950880955E-6</v>
      </c>
      <c r="I83" s="60">
        <f>ROUND(F83*'Прил. 10'!$D$11,2)</f>
        <v>20.61</v>
      </c>
      <c r="J83" s="60">
        <f t="shared" si="5"/>
        <v>0.39</v>
      </c>
    </row>
    <row r="84" spans="1:10" s="49" customFormat="1" ht="15.75" x14ac:dyDescent="0.25">
      <c r="A84" s="57"/>
      <c r="B84" s="185" t="s">
        <v>1092</v>
      </c>
      <c r="C84" s="185"/>
      <c r="D84" s="185"/>
      <c r="E84" s="186"/>
      <c r="F84" s="187"/>
      <c r="G84" s="60">
        <f>SUM(G31:G83)</f>
        <v>2328.83</v>
      </c>
      <c r="H84" s="61">
        <f>SUM(H31:H83)</f>
        <v>0.13524462829403358</v>
      </c>
      <c r="I84" s="60"/>
      <c r="J84" s="60">
        <f>SUM(J31:J83)</f>
        <v>31369.61</v>
      </c>
    </row>
    <row r="85" spans="1:10" s="49" customFormat="1" ht="15.75" x14ac:dyDescent="0.25">
      <c r="A85" s="57"/>
      <c r="B85" s="185" t="s">
        <v>1093</v>
      </c>
      <c r="C85" s="184"/>
      <c r="D85" s="185"/>
      <c r="E85" s="186"/>
      <c r="F85" s="187"/>
      <c r="G85" s="60">
        <f>G30+G84</f>
        <v>17219.39</v>
      </c>
      <c r="H85" s="61">
        <f>H30+H84</f>
        <v>1</v>
      </c>
      <c r="I85" s="60"/>
      <c r="J85" s="60">
        <f>J30+J84</f>
        <v>231945.80000000005</v>
      </c>
    </row>
    <row r="86" spans="1:10" s="49" customFormat="1" ht="15.75" x14ac:dyDescent="0.25">
      <c r="A86" s="67"/>
      <c r="B86" s="197" t="s">
        <v>58</v>
      </c>
      <c r="C86" s="190"/>
      <c r="D86" s="190"/>
      <c r="E86" s="191"/>
      <c r="F86" s="192"/>
      <c r="G86" s="192"/>
      <c r="H86" s="190"/>
      <c r="I86" s="192"/>
      <c r="J86" s="192"/>
    </row>
    <row r="87" spans="1:10" s="49" customFormat="1" ht="15.75" x14ac:dyDescent="0.25">
      <c r="A87" s="67"/>
      <c r="B87" s="189" t="s">
        <v>1094</v>
      </c>
      <c r="C87" s="190"/>
      <c r="D87" s="190"/>
      <c r="E87" s="191"/>
      <c r="F87" s="192"/>
      <c r="G87" s="192"/>
      <c r="H87" s="190"/>
      <c r="I87" s="192"/>
      <c r="J87" s="192"/>
    </row>
    <row r="88" spans="1:10" s="49" customFormat="1" ht="94.5" x14ac:dyDescent="0.25">
      <c r="A88" s="68">
        <v>67</v>
      </c>
      <c r="B88" s="62" t="s">
        <v>281</v>
      </c>
      <c r="C88" s="63" t="s">
        <v>1059</v>
      </c>
      <c r="D88" s="64" t="s">
        <v>339</v>
      </c>
      <c r="E88" s="65">
        <v>1</v>
      </c>
      <c r="F88" s="69">
        <f>ROUND(I88/'Прил. 10'!$D$13,2)</f>
        <v>59890.55</v>
      </c>
      <c r="G88" s="66">
        <f>ROUND(E88*F88,2)</f>
        <v>59890.55</v>
      </c>
      <c r="H88" s="61">
        <v>0.30076181580328376</v>
      </c>
      <c r="I88" s="60">
        <v>374914.84299999999</v>
      </c>
      <c r="J88" s="60">
        <v>374914.84299999999</v>
      </c>
    </row>
    <row r="89" spans="1:10" s="49" customFormat="1" ht="78.75" x14ac:dyDescent="0.25">
      <c r="A89" s="68">
        <v>68</v>
      </c>
      <c r="B89" s="62" t="s">
        <v>281</v>
      </c>
      <c r="C89" s="63" t="s">
        <v>1060</v>
      </c>
      <c r="D89" s="64" t="s">
        <v>339</v>
      </c>
      <c r="E89" s="65">
        <v>1</v>
      </c>
      <c r="F89" s="69">
        <f>ROUND(I89/'Прил. 10'!$D$13,2)</f>
        <v>48074.43</v>
      </c>
      <c r="G89" s="66">
        <f>ROUND(E89*F89,2)</f>
        <v>48074.43</v>
      </c>
      <c r="H89" s="61">
        <v>0.24142294336097864</v>
      </c>
      <c r="I89" s="60">
        <v>300945.93180000002</v>
      </c>
      <c r="J89" s="60">
        <v>300945.93180000002</v>
      </c>
    </row>
    <row r="90" spans="1:10" s="49" customFormat="1" ht="78.75" x14ac:dyDescent="0.25">
      <c r="A90" s="68">
        <v>69</v>
      </c>
      <c r="B90" s="62" t="s">
        <v>281</v>
      </c>
      <c r="C90" s="63" t="s">
        <v>1061</v>
      </c>
      <c r="D90" s="64" t="s">
        <v>339</v>
      </c>
      <c r="E90" s="65">
        <v>1</v>
      </c>
      <c r="F90" s="69">
        <f>ROUND(I90/'Прил. 10'!$D$13,2)</f>
        <v>29440.36</v>
      </c>
      <c r="G90" s="66">
        <f>ROUND(E90*F90,2)</f>
        <v>29440.36</v>
      </c>
      <c r="H90" s="61">
        <v>0.14784529665368515</v>
      </c>
      <c r="I90" s="60">
        <v>184296.65359999999</v>
      </c>
      <c r="J90" s="60">
        <v>184296.65359999999</v>
      </c>
    </row>
    <row r="91" spans="1:10" s="49" customFormat="1" ht="78.75" x14ac:dyDescent="0.25">
      <c r="A91" s="68">
        <v>70</v>
      </c>
      <c r="B91" s="62" t="s">
        <v>1062</v>
      </c>
      <c r="C91" s="63" t="s">
        <v>1063</v>
      </c>
      <c r="D91" s="64" t="s">
        <v>280</v>
      </c>
      <c r="E91" s="65">
        <v>2</v>
      </c>
      <c r="F91" s="66">
        <v>11133.19</v>
      </c>
      <c r="G91" s="66">
        <f>ROUND(E91*F91,2)</f>
        <v>22266.38</v>
      </c>
      <c r="H91" s="61">
        <v>0.11181859041478033</v>
      </c>
      <c r="I91" s="147">
        <f>ROUND(F91*'Прил. 10'!$D$13,2)</f>
        <v>69693.77</v>
      </c>
      <c r="J91" s="60">
        <v>139387.53880000001</v>
      </c>
    </row>
    <row r="92" spans="1:10" s="49" customFormat="1" ht="94.5" x14ac:dyDescent="0.25">
      <c r="A92" s="68">
        <v>71</v>
      </c>
      <c r="B92" s="62" t="s">
        <v>281</v>
      </c>
      <c r="C92" s="63" t="s">
        <v>1064</v>
      </c>
      <c r="D92" s="64" t="s">
        <v>339</v>
      </c>
      <c r="E92" s="65">
        <v>1</v>
      </c>
      <c r="F92" s="69">
        <f>ROUND(I92/'Прил. 10'!$D$13,2)</f>
        <v>22166.52</v>
      </c>
      <c r="G92" s="66">
        <f>ROUND(E92*F92,2)</f>
        <v>22166.52</v>
      </c>
      <c r="H92" s="61">
        <v>0.11131710771131346</v>
      </c>
      <c r="I92" s="60">
        <v>138762.41519999999</v>
      </c>
      <c r="J92" s="60">
        <v>138762.41519999999</v>
      </c>
    </row>
    <row r="93" spans="1:10" s="49" customFormat="1" ht="15.75" x14ac:dyDescent="0.25">
      <c r="A93" s="68"/>
      <c r="B93" s="62"/>
      <c r="C93" s="63" t="s">
        <v>1095</v>
      </c>
      <c r="D93" s="64"/>
      <c r="E93" s="65"/>
      <c r="F93" s="69"/>
      <c r="G93" s="66">
        <f>SUM(G88:G92)</f>
        <v>181838.24000000002</v>
      </c>
      <c r="H93" s="61">
        <f>SUM(H88:H92)</f>
        <v>0.91316575394404131</v>
      </c>
      <c r="I93" s="60"/>
      <c r="J93" s="66">
        <f>SUM(J88:J92)</f>
        <v>1138307.3824</v>
      </c>
    </row>
    <row r="94" spans="1:10" s="49" customFormat="1" ht="63" outlineLevel="1" x14ac:dyDescent="0.25">
      <c r="A94" s="68">
        <v>72</v>
      </c>
      <c r="B94" s="62" t="s">
        <v>281</v>
      </c>
      <c r="C94" s="63" t="s">
        <v>1065</v>
      </c>
      <c r="D94" s="64" t="s">
        <v>280</v>
      </c>
      <c r="E94" s="65">
        <v>2</v>
      </c>
      <c r="F94" s="69">
        <f>ROUND(I94/'Прил. 10'!$D$13,2)</f>
        <v>2432.52</v>
      </c>
      <c r="G94" s="66">
        <f t="shared" ref="G94:G103" si="6">ROUND(E94*F94,2)</f>
        <v>4865.04</v>
      </c>
      <c r="H94" s="61">
        <v>2.443153827032157E-2</v>
      </c>
      <c r="I94" s="60">
        <v>15227.575199999999</v>
      </c>
      <c r="J94" s="60">
        <v>30455.150399999999</v>
      </c>
    </row>
    <row r="95" spans="1:10" s="49" customFormat="1" ht="94.5" outlineLevel="1" x14ac:dyDescent="0.25">
      <c r="A95" s="68">
        <v>73</v>
      </c>
      <c r="B95" s="62" t="s">
        <v>281</v>
      </c>
      <c r="C95" s="63" t="s">
        <v>1066</v>
      </c>
      <c r="D95" s="64" t="s">
        <v>346</v>
      </c>
      <c r="E95" s="65">
        <v>1</v>
      </c>
      <c r="F95" s="69">
        <f>ROUND(I95/'Прил. 10'!$D$13,2)</f>
        <v>4205.59</v>
      </c>
      <c r="G95" s="66">
        <f t="shared" si="6"/>
        <v>4205.59</v>
      </c>
      <c r="H95" s="61">
        <v>2.1119874252684807E-2</v>
      </c>
      <c r="I95" s="60">
        <v>26326.993399999999</v>
      </c>
      <c r="J95" s="60">
        <v>26326.993399999999</v>
      </c>
    </row>
    <row r="96" spans="1:10" s="49" customFormat="1" ht="63" outlineLevel="1" x14ac:dyDescent="0.25">
      <c r="A96" s="68">
        <v>74</v>
      </c>
      <c r="B96" s="62" t="s">
        <v>281</v>
      </c>
      <c r="C96" s="63" t="s">
        <v>1067</v>
      </c>
      <c r="D96" s="64" t="s">
        <v>280</v>
      </c>
      <c r="E96" s="65">
        <v>1</v>
      </c>
      <c r="F96" s="69">
        <f>ROUND(I96/'Прил. 10'!$D$13,2)</f>
        <v>3726.32</v>
      </c>
      <c r="G96" s="66">
        <f t="shared" si="6"/>
        <v>3726.32</v>
      </c>
      <c r="H96" s="61">
        <v>1.8713048543786831E-2</v>
      </c>
      <c r="I96" s="60">
        <v>23326.763200000001</v>
      </c>
      <c r="J96" s="60">
        <v>23326.763200000001</v>
      </c>
    </row>
    <row r="97" spans="1:10" s="49" customFormat="1" ht="63" outlineLevel="1" x14ac:dyDescent="0.25">
      <c r="A97" s="68">
        <v>75</v>
      </c>
      <c r="B97" s="62" t="s">
        <v>281</v>
      </c>
      <c r="C97" s="63" t="s">
        <v>1068</v>
      </c>
      <c r="D97" s="64" t="s">
        <v>280</v>
      </c>
      <c r="E97" s="65">
        <v>1</v>
      </c>
      <c r="F97" s="69">
        <f>ROUND(I97/'Прил. 10'!$D$13,2)</f>
        <v>1644.28</v>
      </c>
      <c r="G97" s="66">
        <f t="shared" si="6"/>
        <v>1644.28</v>
      </c>
      <c r="H97" s="61">
        <v>8.2573400726662777E-3</v>
      </c>
      <c r="I97" s="60">
        <v>10293.192799999999</v>
      </c>
      <c r="J97" s="60">
        <v>10293.192799999999</v>
      </c>
    </row>
    <row r="98" spans="1:10" s="49" customFormat="1" ht="63" outlineLevel="1" x14ac:dyDescent="0.25">
      <c r="A98" s="68">
        <v>76</v>
      </c>
      <c r="B98" s="62" t="s">
        <v>281</v>
      </c>
      <c r="C98" s="63" t="s">
        <v>1069</v>
      </c>
      <c r="D98" s="64" t="s">
        <v>280</v>
      </c>
      <c r="E98" s="65">
        <v>1</v>
      </c>
      <c r="F98" s="69">
        <f>ROUND(I98/'Прил. 10'!$D$13,2)</f>
        <v>784.26</v>
      </c>
      <c r="G98" s="66">
        <f t="shared" si="6"/>
        <v>784.26</v>
      </c>
      <c r="H98" s="61">
        <v>3.9384420691057822E-3</v>
      </c>
      <c r="I98" s="60">
        <v>4909.4675999999999</v>
      </c>
      <c r="J98" s="60">
        <v>4909.4675999999999</v>
      </c>
    </row>
    <row r="99" spans="1:10" s="49" customFormat="1" ht="47.25" outlineLevel="1" x14ac:dyDescent="0.25">
      <c r="A99" s="68">
        <v>77</v>
      </c>
      <c r="B99" s="62" t="s">
        <v>281</v>
      </c>
      <c r="C99" s="63" t="s">
        <v>1070</v>
      </c>
      <c r="D99" s="64" t="s">
        <v>339</v>
      </c>
      <c r="E99" s="65">
        <v>1</v>
      </c>
      <c r="F99" s="69">
        <f>ROUND(I99/'Прил. 10'!$D$13,2)</f>
        <v>779.82</v>
      </c>
      <c r="G99" s="66">
        <f t="shared" si="6"/>
        <v>779.82</v>
      </c>
      <c r="H99" s="61">
        <v>3.9161450212047933E-3</v>
      </c>
      <c r="I99" s="60">
        <v>4881.6732000000002</v>
      </c>
      <c r="J99" s="60">
        <v>4881.6732000000002</v>
      </c>
    </row>
    <row r="100" spans="1:10" s="49" customFormat="1" ht="31.5" outlineLevel="1" x14ac:dyDescent="0.25">
      <c r="A100" s="68">
        <v>78</v>
      </c>
      <c r="B100" s="62" t="s">
        <v>281</v>
      </c>
      <c r="C100" s="63" t="s">
        <v>1071</v>
      </c>
      <c r="D100" s="64" t="s">
        <v>339</v>
      </c>
      <c r="E100" s="65">
        <v>1</v>
      </c>
      <c r="F100" s="69">
        <f>ROUND(I100/'Прил. 10'!$D$13,2)</f>
        <v>744.75</v>
      </c>
      <c r="G100" s="66">
        <f t="shared" si="6"/>
        <v>744.75</v>
      </c>
      <c r="H100" s="61">
        <v>3.7400284739327922E-3</v>
      </c>
      <c r="I100" s="60">
        <v>4662.1350000000002</v>
      </c>
      <c r="J100" s="60">
        <v>4662.1350000000002</v>
      </c>
    </row>
    <row r="101" spans="1:10" s="49" customFormat="1" ht="31.5" outlineLevel="1" x14ac:dyDescent="0.25">
      <c r="A101" s="68">
        <v>79</v>
      </c>
      <c r="B101" s="62" t="s">
        <v>1072</v>
      </c>
      <c r="C101" s="63" t="s">
        <v>1073</v>
      </c>
      <c r="D101" s="64" t="s">
        <v>280</v>
      </c>
      <c r="E101" s="65">
        <v>1</v>
      </c>
      <c r="F101" s="66">
        <v>233.43</v>
      </c>
      <c r="G101" s="66">
        <f t="shared" si="6"/>
        <v>233.43</v>
      </c>
      <c r="H101" s="61">
        <v>1.1722522278215933E-3</v>
      </c>
      <c r="I101" s="147">
        <f>ROUND(F101*'Прил. 10'!$D$13,2)</f>
        <v>1461.27</v>
      </c>
      <c r="J101" s="60">
        <v>1461.2718</v>
      </c>
    </row>
    <row r="102" spans="1:10" s="49" customFormat="1" ht="31.5" outlineLevel="1" x14ac:dyDescent="0.25">
      <c r="A102" s="68">
        <v>80</v>
      </c>
      <c r="B102" s="62" t="s">
        <v>281</v>
      </c>
      <c r="C102" s="63" t="s">
        <v>1074</v>
      </c>
      <c r="D102" s="64" t="s">
        <v>339</v>
      </c>
      <c r="E102" s="65">
        <v>1</v>
      </c>
      <c r="F102" s="69">
        <f>ROUND(I102/'Прил. 10'!$D$13,2)</f>
        <v>184.62</v>
      </c>
      <c r="G102" s="66">
        <f t="shared" si="6"/>
        <v>184.62</v>
      </c>
      <c r="H102" s="61">
        <v>9.2713535663977451E-4</v>
      </c>
      <c r="I102" s="60">
        <v>1155.7212</v>
      </c>
      <c r="J102" s="60">
        <v>1155.7212</v>
      </c>
    </row>
    <row r="103" spans="1:10" s="49" customFormat="1" ht="31.5" outlineLevel="1" x14ac:dyDescent="0.25">
      <c r="A103" s="68">
        <v>81</v>
      </c>
      <c r="B103" s="62" t="s">
        <v>1075</v>
      </c>
      <c r="C103" s="63" t="s">
        <v>1076</v>
      </c>
      <c r="D103" s="64" t="s">
        <v>280</v>
      </c>
      <c r="E103" s="65">
        <v>1</v>
      </c>
      <c r="F103" s="66">
        <v>123.15</v>
      </c>
      <c r="G103" s="66">
        <f t="shared" si="6"/>
        <v>123.15</v>
      </c>
      <c r="H103" s="61">
        <v>6.1844176779432471E-4</v>
      </c>
      <c r="I103" s="147">
        <f>ROUND(F103*'Прил. 10'!$D$13,2)</f>
        <v>770.92</v>
      </c>
      <c r="J103" s="60">
        <v>770.91899999999998</v>
      </c>
    </row>
    <row r="104" spans="1:10" s="49" customFormat="1" ht="15.75" x14ac:dyDescent="0.25">
      <c r="A104" s="68"/>
      <c r="B104" s="62"/>
      <c r="C104" s="63" t="s">
        <v>1096</v>
      </c>
      <c r="D104" s="64"/>
      <c r="E104" s="65"/>
      <c r="F104" s="66"/>
      <c r="G104" s="66">
        <f>SUM(G94:G103)</f>
        <v>17291.260000000002</v>
      </c>
      <c r="H104" s="61">
        <f>SUM(H94:H103)</f>
        <v>8.6834246055958533E-2</v>
      </c>
      <c r="I104" s="60"/>
      <c r="J104" s="66">
        <f>SUM(J94:J103)</f>
        <v>108243.28760000001</v>
      </c>
    </row>
    <row r="105" spans="1:10" s="49" customFormat="1" ht="15.75" x14ac:dyDescent="0.25">
      <c r="A105" s="67"/>
      <c r="B105" s="70"/>
      <c r="C105" s="70" t="s">
        <v>1097</v>
      </c>
      <c r="D105" s="70"/>
      <c r="E105" s="71"/>
      <c r="F105" s="72"/>
      <c r="G105" s="72">
        <f>G93+G104</f>
        <v>199129.50000000003</v>
      </c>
      <c r="H105" s="73">
        <f>H93+H104</f>
        <v>0.99999999999999989</v>
      </c>
      <c r="I105" s="72"/>
      <c r="J105" s="72">
        <f>J93+J104</f>
        <v>1246550.67</v>
      </c>
    </row>
    <row r="106" spans="1:10" s="49" customFormat="1" ht="15.75" x14ac:dyDescent="0.25">
      <c r="A106" s="67"/>
      <c r="B106" s="70"/>
      <c r="C106" s="70" t="s">
        <v>1098</v>
      </c>
      <c r="D106" s="70"/>
      <c r="E106" s="71"/>
      <c r="F106" s="72"/>
      <c r="G106" s="72">
        <f>G105</f>
        <v>199129.50000000003</v>
      </c>
      <c r="H106" s="73">
        <f>H105</f>
        <v>0.99999999999999989</v>
      </c>
      <c r="I106" s="72"/>
      <c r="J106" s="72">
        <f>J105</f>
        <v>1246550.67</v>
      </c>
    </row>
    <row r="107" spans="1:10" s="49" customFormat="1" ht="15.75" x14ac:dyDescent="0.25">
      <c r="A107" s="57"/>
      <c r="B107" s="183" t="s">
        <v>78</v>
      </c>
      <c r="C107" s="184"/>
      <c r="D107" s="185"/>
      <c r="E107" s="186"/>
      <c r="F107" s="187"/>
      <c r="G107" s="187"/>
      <c r="H107" s="185"/>
      <c r="I107" s="60"/>
      <c r="J107" s="60"/>
    </row>
    <row r="108" spans="1:10" s="49" customFormat="1" ht="15.75" x14ac:dyDescent="0.25">
      <c r="A108" s="57"/>
      <c r="B108" s="185" t="s">
        <v>1099</v>
      </c>
      <c r="C108" s="184"/>
      <c r="D108" s="185"/>
      <c r="E108" s="186"/>
      <c r="F108" s="187"/>
      <c r="G108" s="187"/>
      <c r="H108" s="185"/>
      <c r="I108" s="60"/>
      <c r="J108" s="60"/>
    </row>
    <row r="109" spans="1:10" s="49" customFormat="1" ht="63" x14ac:dyDescent="0.25">
      <c r="A109" s="57">
        <v>82</v>
      </c>
      <c r="B109" s="62" t="s">
        <v>262</v>
      </c>
      <c r="C109" s="63" t="s">
        <v>263</v>
      </c>
      <c r="D109" s="64" t="s">
        <v>264</v>
      </c>
      <c r="E109" s="65">
        <v>42.402912240532324</v>
      </c>
      <c r="F109" s="66">
        <v>1177.32</v>
      </c>
      <c r="G109" s="66">
        <f t="shared" ref="G109:G151" si="7">ROUND(E109*F109,2)</f>
        <v>49921.8</v>
      </c>
      <c r="H109" s="61">
        <f>G109/G524</f>
        <v>8.2269436598935361E-2</v>
      </c>
      <c r="I109" s="60">
        <f>ROUND(F109*'Прил. 10'!$D$12,2)</f>
        <v>9465.65</v>
      </c>
      <c r="J109" s="60">
        <f t="shared" ref="J109:J151" si="8">ROUND(E109*I109,2)</f>
        <v>401371.13</v>
      </c>
    </row>
    <row r="110" spans="1:10" s="49" customFormat="1" ht="31.5" x14ac:dyDescent="0.25">
      <c r="A110" s="57">
        <v>83</v>
      </c>
      <c r="B110" s="62" t="s">
        <v>265</v>
      </c>
      <c r="C110" s="63" t="s">
        <v>266</v>
      </c>
      <c r="D110" s="64" t="s">
        <v>267</v>
      </c>
      <c r="E110" s="65">
        <v>4.1442314837098788</v>
      </c>
      <c r="F110" s="66">
        <v>11225.81</v>
      </c>
      <c r="G110" s="66">
        <f t="shared" si="7"/>
        <v>46522.36</v>
      </c>
      <c r="H110" s="61">
        <f>G110/G524</f>
        <v>7.6667274546447575E-2</v>
      </c>
      <c r="I110" s="60">
        <f>ROUND(F110*'Прил. 10'!$D$12,2)</f>
        <v>90255.51</v>
      </c>
      <c r="J110" s="60">
        <f t="shared" si="8"/>
        <v>374039.73</v>
      </c>
    </row>
    <row r="111" spans="1:10" s="49" customFormat="1" ht="31.5" x14ac:dyDescent="0.25">
      <c r="A111" s="57">
        <v>84</v>
      </c>
      <c r="B111" s="62" t="s">
        <v>268</v>
      </c>
      <c r="C111" s="63" t="s">
        <v>269</v>
      </c>
      <c r="D111" s="64" t="s">
        <v>270</v>
      </c>
      <c r="E111" s="65">
        <v>22</v>
      </c>
      <c r="F111" s="66">
        <v>1740.2</v>
      </c>
      <c r="G111" s="66">
        <f t="shared" si="7"/>
        <v>38284.400000000001</v>
      </c>
      <c r="H111" s="61">
        <f>G111/G524</f>
        <v>6.3091395312834891E-2</v>
      </c>
      <c r="I111" s="60">
        <f>ROUND(F111*'Прил. 10'!$D$12,2)</f>
        <v>13991.21</v>
      </c>
      <c r="J111" s="60">
        <f t="shared" si="8"/>
        <v>307806.62</v>
      </c>
    </row>
    <row r="112" spans="1:10" s="49" customFormat="1" ht="63" x14ac:dyDescent="0.25">
      <c r="A112" s="57">
        <v>85</v>
      </c>
      <c r="B112" s="62" t="s">
        <v>271</v>
      </c>
      <c r="C112" s="63" t="s">
        <v>272</v>
      </c>
      <c r="D112" s="64" t="s">
        <v>273</v>
      </c>
      <c r="E112" s="65">
        <v>435.95468100834813</v>
      </c>
      <c r="F112" s="66">
        <v>82.03</v>
      </c>
      <c r="G112" s="66">
        <f t="shared" si="7"/>
        <v>35761.360000000001</v>
      </c>
      <c r="H112" s="61">
        <f>G112/G524</f>
        <v>5.8933510795117626E-2</v>
      </c>
      <c r="I112" s="60">
        <f>ROUND(F112*'Прил. 10'!$D$12,2)</f>
        <v>659.52</v>
      </c>
      <c r="J112" s="60">
        <f t="shared" si="8"/>
        <v>287520.83</v>
      </c>
    </row>
    <row r="113" spans="1:10" s="49" customFormat="1" ht="94.5" x14ac:dyDescent="0.25">
      <c r="A113" s="57">
        <v>86</v>
      </c>
      <c r="B113" s="62" t="s">
        <v>274</v>
      </c>
      <c r="C113" s="63" t="s">
        <v>275</v>
      </c>
      <c r="D113" s="64" t="s">
        <v>267</v>
      </c>
      <c r="E113" s="65">
        <v>2.4086628219289765</v>
      </c>
      <c r="F113" s="66">
        <v>12202.25</v>
      </c>
      <c r="G113" s="66">
        <f t="shared" si="7"/>
        <v>29391.11</v>
      </c>
      <c r="H113" s="61">
        <f>G113/G524</f>
        <v>4.8435554421461864E-2</v>
      </c>
      <c r="I113" s="60">
        <f>ROUND(F113*'Прил. 10'!$D$12,2)</f>
        <v>98106.09</v>
      </c>
      <c r="J113" s="60">
        <f t="shared" si="8"/>
        <v>236304.49</v>
      </c>
    </row>
    <row r="114" spans="1:10" s="49" customFormat="1" ht="31.5" x14ac:dyDescent="0.25">
      <c r="A114" s="57">
        <v>87</v>
      </c>
      <c r="B114" s="62" t="s">
        <v>276</v>
      </c>
      <c r="C114" s="63" t="s">
        <v>277</v>
      </c>
      <c r="D114" s="64" t="s">
        <v>267</v>
      </c>
      <c r="E114" s="65">
        <v>1.8296825598714388</v>
      </c>
      <c r="F114" s="66">
        <v>11014.37</v>
      </c>
      <c r="G114" s="66">
        <f t="shared" si="7"/>
        <v>20152.8</v>
      </c>
      <c r="H114" s="61">
        <f>G114/G524</f>
        <v>3.3211132248657391E-2</v>
      </c>
      <c r="I114" s="60">
        <f>ROUND(F114*'Прил. 10'!$D$12,2)</f>
        <v>88555.53</v>
      </c>
      <c r="J114" s="60">
        <f t="shared" si="8"/>
        <v>162028.51</v>
      </c>
    </row>
    <row r="115" spans="1:10" s="49" customFormat="1" ht="47.25" x14ac:dyDescent="0.25">
      <c r="A115" s="57">
        <v>88</v>
      </c>
      <c r="B115" s="62" t="s">
        <v>278</v>
      </c>
      <c r="C115" s="63" t="s">
        <v>279</v>
      </c>
      <c r="D115" s="64" t="s">
        <v>280</v>
      </c>
      <c r="E115" s="65">
        <v>5</v>
      </c>
      <c r="F115" s="66">
        <v>4352.49</v>
      </c>
      <c r="G115" s="66">
        <f t="shared" si="7"/>
        <v>21762.45</v>
      </c>
      <c r="H115" s="61">
        <f>G115/G524</f>
        <v>3.5863780963677205E-2</v>
      </c>
      <c r="I115" s="60">
        <f>ROUND(F115*'Прил. 10'!$D$12,2)</f>
        <v>34994.019999999997</v>
      </c>
      <c r="J115" s="60">
        <f t="shared" si="8"/>
        <v>174970.1</v>
      </c>
    </row>
    <row r="116" spans="1:10" s="49" customFormat="1" ht="47.25" x14ac:dyDescent="0.25">
      <c r="A116" s="57">
        <v>89</v>
      </c>
      <c r="B116" s="62" t="s">
        <v>281</v>
      </c>
      <c r="C116" s="63" t="s">
        <v>282</v>
      </c>
      <c r="D116" s="64" t="s">
        <v>283</v>
      </c>
      <c r="E116" s="65">
        <v>78.9047317031349</v>
      </c>
      <c r="F116" s="69">
        <v>231.15</v>
      </c>
      <c r="G116" s="66">
        <f t="shared" si="7"/>
        <v>18238.830000000002</v>
      </c>
      <c r="H116" s="61">
        <f>G116/G524</f>
        <v>3.0056974474553407E-2</v>
      </c>
      <c r="I116" s="60">
        <f>ROUND(F116*'Прил. 10'!$D$12,2)</f>
        <v>1858.45</v>
      </c>
      <c r="J116" s="60">
        <f t="shared" si="8"/>
        <v>146640.5</v>
      </c>
    </row>
    <row r="117" spans="1:10" s="49" customFormat="1" ht="126" x14ac:dyDescent="0.25">
      <c r="A117" s="57">
        <v>90</v>
      </c>
      <c r="B117" s="62" t="s">
        <v>281</v>
      </c>
      <c r="C117" s="63" t="s">
        <v>284</v>
      </c>
      <c r="D117" s="64" t="s">
        <v>280</v>
      </c>
      <c r="E117" s="65">
        <v>2</v>
      </c>
      <c r="F117" s="69">
        <v>14865.02</v>
      </c>
      <c r="G117" s="66">
        <f t="shared" si="7"/>
        <v>29730.04</v>
      </c>
      <c r="H117" s="61">
        <f>G117/G524</f>
        <v>4.8994099589033495E-2</v>
      </c>
      <c r="I117" s="60">
        <f>ROUND(F117*'Прил. 10'!$D$12,2)</f>
        <v>119514.76</v>
      </c>
      <c r="J117" s="60">
        <f t="shared" si="8"/>
        <v>239029.52</v>
      </c>
    </row>
    <row r="118" spans="1:10" s="49" customFormat="1" ht="47.25" x14ac:dyDescent="0.25">
      <c r="A118" s="57">
        <v>91</v>
      </c>
      <c r="B118" s="62" t="s">
        <v>285</v>
      </c>
      <c r="C118" s="63" t="s">
        <v>286</v>
      </c>
      <c r="D118" s="64" t="s">
        <v>280</v>
      </c>
      <c r="E118" s="65">
        <v>2</v>
      </c>
      <c r="F118" s="66">
        <v>12925.27</v>
      </c>
      <c r="G118" s="66">
        <f t="shared" si="7"/>
        <v>25850.54</v>
      </c>
      <c r="H118" s="61">
        <f>G118/G524</f>
        <v>4.2600814906077956E-2</v>
      </c>
      <c r="I118" s="60">
        <f>ROUND(F118*'Прил. 10'!$D$12,2)</f>
        <v>103919.17</v>
      </c>
      <c r="J118" s="60">
        <f t="shared" si="8"/>
        <v>207838.34</v>
      </c>
    </row>
    <row r="119" spans="1:10" s="49" customFormat="1" ht="63" x14ac:dyDescent="0.25">
      <c r="A119" s="57">
        <v>92</v>
      </c>
      <c r="B119" s="62" t="s">
        <v>287</v>
      </c>
      <c r="C119" s="63" t="s">
        <v>288</v>
      </c>
      <c r="D119" s="64" t="s">
        <v>280</v>
      </c>
      <c r="E119" s="65">
        <v>3</v>
      </c>
      <c r="F119" s="66">
        <v>6025.88</v>
      </c>
      <c r="G119" s="66">
        <f t="shared" si="7"/>
        <v>18077.64</v>
      </c>
      <c r="H119" s="61">
        <f>G119/G524</f>
        <v>2.979133881066744E-2</v>
      </c>
      <c r="I119" s="60">
        <f>ROUND(F119*'Прил. 10'!$D$12,2)</f>
        <v>48448.08</v>
      </c>
      <c r="J119" s="60">
        <f t="shared" si="8"/>
        <v>145344.24</v>
      </c>
    </row>
    <row r="120" spans="1:10" s="49" customFormat="1" ht="94.5" x14ac:dyDescent="0.25">
      <c r="A120" s="57">
        <v>93</v>
      </c>
      <c r="B120" s="62" t="s">
        <v>289</v>
      </c>
      <c r="C120" s="63" t="s">
        <v>290</v>
      </c>
      <c r="D120" s="64" t="s">
        <v>291</v>
      </c>
      <c r="E120" s="65">
        <v>5.7634996734068906</v>
      </c>
      <c r="F120" s="66">
        <v>2314.17</v>
      </c>
      <c r="G120" s="66">
        <f t="shared" si="7"/>
        <v>13337.72</v>
      </c>
      <c r="H120" s="61">
        <f>G120/G524</f>
        <v>2.1980111092034984E-2</v>
      </c>
      <c r="I120" s="60">
        <f>ROUND(F120*'Прил. 10'!$D$12,2)</f>
        <v>18605.93</v>
      </c>
      <c r="J120" s="60">
        <f t="shared" si="8"/>
        <v>107235.27</v>
      </c>
    </row>
    <row r="121" spans="1:10" s="49" customFormat="1" ht="47.25" x14ac:dyDescent="0.25">
      <c r="A121" s="57">
        <v>94</v>
      </c>
      <c r="B121" s="62" t="s">
        <v>292</v>
      </c>
      <c r="C121" s="63" t="s">
        <v>293</v>
      </c>
      <c r="D121" s="64" t="s">
        <v>264</v>
      </c>
      <c r="E121" s="65">
        <v>9.1026558705067693</v>
      </c>
      <c r="F121" s="66">
        <v>1418.41</v>
      </c>
      <c r="G121" s="66">
        <f t="shared" si="7"/>
        <v>12911.3</v>
      </c>
      <c r="H121" s="61">
        <f>G121/G524</f>
        <v>2.1277385365908962E-2</v>
      </c>
      <c r="I121" s="60">
        <f>ROUND(F121*'Прил. 10'!$D$12,2)</f>
        <v>11404.02</v>
      </c>
      <c r="J121" s="60">
        <f t="shared" si="8"/>
        <v>103806.87</v>
      </c>
    </row>
    <row r="122" spans="1:10" s="49" customFormat="1" ht="47.25" x14ac:dyDescent="0.25">
      <c r="A122" s="57">
        <v>95</v>
      </c>
      <c r="B122" s="62" t="s">
        <v>294</v>
      </c>
      <c r="C122" s="63" t="s">
        <v>295</v>
      </c>
      <c r="D122" s="64" t="s">
        <v>280</v>
      </c>
      <c r="E122" s="65">
        <v>3</v>
      </c>
      <c r="F122" s="66">
        <v>5053.96</v>
      </c>
      <c r="G122" s="66">
        <f t="shared" si="7"/>
        <v>15161.88</v>
      </c>
      <c r="H122" s="61">
        <f>G122/G524</f>
        <v>2.498626502611416E-2</v>
      </c>
      <c r="I122" s="60">
        <f>ROUND(F122*'Прил. 10'!$D$12,2)</f>
        <v>40633.839999999997</v>
      </c>
      <c r="J122" s="60">
        <f t="shared" si="8"/>
        <v>121901.52</v>
      </c>
    </row>
    <row r="123" spans="1:10" s="49" customFormat="1" ht="63" x14ac:dyDescent="0.25">
      <c r="A123" s="57">
        <v>96</v>
      </c>
      <c r="B123" s="62" t="s">
        <v>296</v>
      </c>
      <c r="C123" s="63" t="s">
        <v>297</v>
      </c>
      <c r="D123" s="64" t="s">
        <v>291</v>
      </c>
      <c r="E123" s="65">
        <v>8.2335739599163986</v>
      </c>
      <c r="F123" s="66">
        <v>1301.55</v>
      </c>
      <c r="G123" s="66">
        <f t="shared" si="7"/>
        <v>10716.41</v>
      </c>
      <c r="H123" s="61">
        <f>G123/G524</f>
        <v>1.766028094065512E-2</v>
      </c>
      <c r="I123" s="60">
        <f>ROUND(F123*'Прил. 10'!$D$12,2)</f>
        <v>10464.459999999999</v>
      </c>
      <c r="J123" s="60">
        <f t="shared" si="8"/>
        <v>86159.91</v>
      </c>
    </row>
    <row r="124" spans="1:10" s="49" customFormat="1" ht="47.25" x14ac:dyDescent="0.25">
      <c r="A124" s="57">
        <v>97</v>
      </c>
      <c r="B124" s="62" t="s">
        <v>298</v>
      </c>
      <c r="C124" s="63" t="s">
        <v>299</v>
      </c>
      <c r="D124" s="64" t="s">
        <v>280</v>
      </c>
      <c r="E124" s="65">
        <v>10</v>
      </c>
      <c r="F124" s="66">
        <v>1295.5899999999999</v>
      </c>
      <c r="G124" s="66">
        <f t="shared" si="7"/>
        <v>12955.9</v>
      </c>
      <c r="H124" s="61">
        <f>G124/G524</f>
        <v>2.1350884656245298E-2</v>
      </c>
      <c r="I124" s="60">
        <f>ROUND(F124*'Прил. 10'!$D$12,2)</f>
        <v>10416.540000000001</v>
      </c>
      <c r="J124" s="60">
        <f t="shared" si="8"/>
        <v>104165.4</v>
      </c>
    </row>
    <row r="125" spans="1:10" s="49" customFormat="1" ht="31.5" x14ac:dyDescent="0.25">
      <c r="A125" s="57">
        <v>98</v>
      </c>
      <c r="B125" s="62" t="s">
        <v>300</v>
      </c>
      <c r="C125" s="63" t="s">
        <v>301</v>
      </c>
      <c r="D125" s="64" t="s">
        <v>280</v>
      </c>
      <c r="E125" s="65">
        <v>5</v>
      </c>
      <c r="F125" s="66">
        <v>1865.55</v>
      </c>
      <c r="G125" s="66">
        <f t="shared" si="7"/>
        <v>9327.75</v>
      </c>
      <c r="H125" s="61">
        <f>G125/G524</f>
        <v>1.5371816265353399E-2</v>
      </c>
      <c r="I125" s="60">
        <f>ROUND(F125*'Прил. 10'!$D$12,2)</f>
        <v>14999.02</v>
      </c>
      <c r="J125" s="60">
        <f t="shared" si="8"/>
        <v>74995.100000000006</v>
      </c>
    </row>
    <row r="126" spans="1:10" s="49" customFormat="1" ht="15.75" x14ac:dyDescent="0.25">
      <c r="A126" s="57">
        <v>99</v>
      </c>
      <c r="B126" s="62" t="s">
        <v>302</v>
      </c>
      <c r="C126" s="63" t="s">
        <v>303</v>
      </c>
      <c r="D126" s="64" t="s">
        <v>304</v>
      </c>
      <c r="E126" s="65">
        <v>4.5742064700062057</v>
      </c>
      <c r="F126" s="66">
        <v>1776</v>
      </c>
      <c r="G126" s="66">
        <f t="shared" si="7"/>
        <v>8123.79</v>
      </c>
      <c r="H126" s="61">
        <f>G126/G524</f>
        <v>1.3387730938148566E-2</v>
      </c>
      <c r="I126" s="60">
        <f>ROUND(F126*'Прил. 10'!$D$12,2)</f>
        <v>14279.04</v>
      </c>
      <c r="J126" s="60">
        <f t="shared" si="8"/>
        <v>65315.28</v>
      </c>
    </row>
    <row r="127" spans="1:10" s="49" customFormat="1" ht="15.75" x14ac:dyDescent="0.25">
      <c r="A127" s="57">
        <v>100</v>
      </c>
      <c r="B127" s="62" t="s">
        <v>305</v>
      </c>
      <c r="C127" s="63" t="s">
        <v>306</v>
      </c>
      <c r="D127" s="64" t="s">
        <v>291</v>
      </c>
      <c r="E127" s="65">
        <v>114.03826040893345</v>
      </c>
      <c r="F127" s="66">
        <v>70.5</v>
      </c>
      <c r="G127" s="66">
        <f t="shared" si="7"/>
        <v>8039.7</v>
      </c>
      <c r="H127" s="61">
        <f>G127/G524</f>
        <v>1.3249153464507701E-2</v>
      </c>
      <c r="I127" s="60">
        <f>ROUND(F127*'Прил. 10'!$D$12,2)</f>
        <v>566.82000000000005</v>
      </c>
      <c r="J127" s="60">
        <f t="shared" si="8"/>
        <v>64639.17</v>
      </c>
    </row>
    <row r="128" spans="1:10" s="49" customFormat="1" ht="78.75" x14ac:dyDescent="0.25">
      <c r="A128" s="57">
        <v>101</v>
      </c>
      <c r="B128" s="62" t="s">
        <v>307</v>
      </c>
      <c r="C128" s="63" t="s">
        <v>308</v>
      </c>
      <c r="D128" s="64" t="s">
        <v>291</v>
      </c>
      <c r="E128" s="65">
        <v>81.262738208700625</v>
      </c>
      <c r="F128" s="66">
        <v>91.36</v>
      </c>
      <c r="G128" s="66">
        <f t="shared" si="7"/>
        <v>7424.16</v>
      </c>
      <c r="H128" s="61">
        <f>G128/G524</f>
        <v>1.2234764379897197E-2</v>
      </c>
      <c r="I128" s="60">
        <f>ROUND(F128*'Прил. 10'!$D$12,2)</f>
        <v>734.53</v>
      </c>
      <c r="J128" s="60">
        <f t="shared" si="8"/>
        <v>59689.919999999998</v>
      </c>
    </row>
    <row r="129" spans="1:10" s="49" customFormat="1" ht="78.75" x14ac:dyDescent="0.25">
      <c r="A129" s="57">
        <v>102</v>
      </c>
      <c r="B129" s="62" t="s">
        <v>309</v>
      </c>
      <c r="C129" s="63" t="s">
        <v>310</v>
      </c>
      <c r="D129" s="64" t="s">
        <v>280</v>
      </c>
      <c r="E129" s="65">
        <v>12</v>
      </c>
      <c r="F129" s="66">
        <v>573.63</v>
      </c>
      <c r="G129" s="66">
        <f t="shared" si="7"/>
        <v>6883.56</v>
      </c>
      <c r="H129" s="61">
        <f>G129/G524</f>
        <v>1.1343873878645551E-2</v>
      </c>
      <c r="I129" s="60">
        <f>ROUND(F129*'Прил. 10'!$D$12,2)</f>
        <v>4611.99</v>
      </c>
      <c r="J129" s="60">
        <f t="shared" si="8"/>
        <v>55343.88</v>
      </c>
    </row>
    <row r="130" spans="1:10" s="49" customFormat="1" ht="63" x14ac:dyDescent="0.25">
      <c r="A130" s="57">
        <v>103</v>
      </c>
      <c r="B130" s="62" t="s">
        <v>311</v>
      </c>
      <c r="C130" s="63" t="s">
        <v>312</v>
      </c>
      <c r="D130" s="64" t="s">
        <v>280</v>
      </c>
      <c r="E130" s="65">
        <v>23</v>
      </c>
      <c r="F130" s="66">
        <v>238.8</v>
      </c>
      <c r="G130" s="66">
        <f t="shared" si="7"/>
        <v>5492.4</v>
      </c>
      <c r="H130" s="61">
        <f>G130/G524</f>
        <v>9.0512892879662295E-3</v>
      </c>
      <c r="I130" s="60">
        <f>ROUND(F130*'Прил. 10'!$D$12,2)</f>
        <v>1919.95</v>
      </c>
      <c r="J130" s="60">
        <f t="shared" si="8"/>
        <v>44158.85</v>
      </c>
    </row>
    <row r="131" spans="1:10" s="49" customFormat="1" ht="63" x14ac:dyDescent="0.25">
      <c r="A131" s="57">
        <v>104</v>
      </c>
      <c r="B131" s="62" t="s">
        <v>313</v>
      </c>
      <c r="C131" s="63" t="s">
        <v>314</v>
      </c>
      <c r="D131" s="64" t="s">
        <v>283</v>
      </c>
      <c r="E131" s="65">
        <v>6.8613054056740301</v>
      </c>
      <c r="F131" s="66">
        <v>625.20000000000005</v>
      </c>
      <c r="G131" s="66">
        <f t="shared" si="7"/>
        <v>4289.6899999999996</v>
      </c>
      <c r="H131" s="61">
        <f>G131/G524</f>
        <v>7.0692639184501953E-3</v>
      </c>
      <c r="I131" s="60">
        <f>ROUND(F131*'Прил. 10'!$D$12,2)</f>
        <v>5026.6099999999997</v>
      </c>
      <c r="J131" s="60">
        <f t="shared" si="8"/>
        <v>34489.11</v>
      </c>
    </row>
    <row r="132" spans="1:10" s="49" customFormat="1" ht="94.5" x14ac:dyDescent="0.25">
      <c r="A132" s="57">
        <v>105</v>
      </c>
      <c r="B132" s="62" t="s">
        <v>315</v>
      </c>
      <c r="C132" s="63" t="s">
        <v>316</v>
      </c>
      <c r="D132" s="64" t="s">
        <v>267</v>
      </c>
      <c r="E132" s="65">
        <v>0.34683998288590773</v>
      </c>
      <c r="F132" s="66">
        <v>10045</v>
      </c>
      <c r="G132" s="66">
        <f t="shared" si="7"/>
        <v>3484.01</v>
      </c>
      <c r="H132" s="61">
        <f>G132/G524</f>
        <v>5.7415305498811501E-3</v>
      </c>
      <c r="I132" s="60">
        <f>ROUND(F132*'Прил. 10'!$D$12,2)</f>
        <v>80761.8</v>
      </c>
      <c r="J132" s="60">
        <f t="shared" si="8"/>
        <v>28011.42</v>
      </c>
    </row>
    <row r="133" spans="1:10" s="49" customFormat="1" ht="78.75" x14ac:dyDescent="0.25">
      <c r="A133" s="57">
        <v>106</v>
      </c>
      <c r="B133" s="62" t="s">
        <v>317</v>
      </c>
      <c r="C133" s="63" t="s">
        <v>318</v>
      </c>
      <c r="D133" s="64" t="s">
        <v>267</v>
      </c>
      <c r="E133" s="65">
        <v>0.43512055513946302</v>
      </c>
      <c r="F133" s="66">
        <v>7980</v>
      </c>
      <c r="G133" s="66">
        <f t="shared" si="7"/>
        <v>3472.26</v>
      </c>
      <c r="H133" s="61">
        <f>G133/G524</f>
        <v>5.7221669476064429E-3</v>
      </c>
      <c r="I133" s="60">
        <f>ROUND(F133*'Прил. 10'!$D$12,2)</f>
        <v>64159.199999999997</v>
      </c>
      <c r="J133" s="60">
        <f t="shared" si="8"/>
        <v>27916.99</v>
      </c>
    </row>
    <row r="134" spans="1:10" s="49" customFormat="1" ht="31.5" x14ac:dyDescent="0.25">
      <c r="A134" s="57">
        <v>107</v>
      </c>
      <c r="B134" s="62" t="s">
        <v>319</v>
      </c>
      <c r="C134" s="63" t="s">
        <v>320</v>
      </c>
      <c r="D134" s="64" t="s">
        <v>267</v>
      </c>
      <c r="E134" s="65">
        <v>0.38703449453284966</v>
      </c>
      <c r="F134" s="66">
        <v>8780.09</v>
      </c>
      <c r="G134" s="66">
        <f t="shared" si="7"/>
        <v>3398.2</v>
      </c>
      <c r="H134" s="61">
        <f>G134/G524</f>
        <v>5.6001185744604986E-3</v>
      </c>
      <c r="I134" s="60">
        <f>ROUND(F134*'Прил. 10'!$D$12,2)</f>
        <v>70591.92</v>
      </c>
      <c r="J134" s="60">
        <f t="shared" si="8"/>
        <v>27321.51</v>
      </c>
    </row>
    <row r="135" spans="1:10" s="49" customFormat="1" ht="31.5" x14ac:dyDescent="0.25">
      <c r="A135" s="57">
        <v>108</v>
      </c>
      <c r="B135" s="62" t="s">
        <v>321</v>
      </c>
      <c r="C135" s="63" t="s">
        <v>322</v>
      </c>
      <c r="D135" s="64" t="s">
        <v>264</v>
      </c>
      <c r="E135" s="65">
        <v>17.770262185878629</v>
      </c>
      <c r="F135" s="66">
        <v>185.49</v>
      </c>
      <c r="G135" s="66">
        <f t="shared" si="7"/>
        <v>3296.21</v>
      </c>
      <c r="H135" s="61">
        <f>G135/G524</f>
        <v>5.4320425067160378E-3</v>
      </c>
      <c r="I135" s="60">
        <f>ROUND(F135*'Прил. 10'!$D$12,2)</f>
        <v>1491.34</v>
      </c>
      <c r="J135" s="60">
        <f t="shared" si="8"/>
        <v>26501.5</v>
      </c>
    </row>
    <row r="136" spans="1:10" s="49" customFormat="1" ht="31.5" x14ac:dyDescent="0.25">
      <c r="A136" s="57">
        <v>109</v>
      </c>
      <c r="B136" s="62" t="s">
        <v>323</v>
      </c>
      <c r="C136" s="63" t="s">
        <v>324</v>
      </c>
      <c r="D136" s="64" t="s">
        <v>325</v>
      </c>
      <c r="E136" s="65">
        <v>0.41991084322761391</v>
      </c>
      <c r="F136" s="66">
        <v>6920.41</v>
      </c>
      <c r="G136" s="66">
        <f t="shared" si="7"/>
        <v>2905.96</v>
      </c>
      <c r="H136" s="61">
        <f>G136/G524</f>
        <v>4.7889237162730951E-3</v>
      </c>
      <c r="I136" s="60">
        <f>ROUND(F136*'Прил. 10'!$D$12,2)</f>
        <v>55640.1</v>
      </c>
      <c r="J136" s="60">
        <f t="shared" si="8"/>
        <v>23363.88</v>
      </c>
    </row>
    <row r="137" spans="1:10" s="49" customFormat="1" ht="47.25" x14ac:dyDescent="0.25">
      <c r="A137" s="57">
        <v>110</v>
      </c>
      <c r="B137" s="62" t="s">
        <v>326</v>
      </c>
      <c r="C137" s="63" t="s">
        <v>327</v>
      </c>
      <c r="D137" s="64" t="s">
        <v>267</v>
      </c>
      <c r="E137" s="65">
        <v>0.8392042857699501</v>
      </c>
      <c r="F137" s="66">
        <v>3233.63</v>
      </c>
      <c r="G137" s="66">
        <f t="shared" si="7"/>
        <v>2713.68</v>
      </c>
      <c r="H137" s="61">
        <f>G137/G524</f>
        <v>4.4720527847513288E-3</v>
      </c>
      <c r="I137" s="60">
        <f>ROUND(F137*'Прил. 10'!$D$12,2)</f>
        <v>25998.39</v>
      </c>
      <c r="J137" s="60">
        <f t="shared" si="8"/>
        <v>21817.96</v>
      </c>
    </row>
    <row r="138" spans="1:10" s="49" customFormat="1" ht="47.25" x14ac:dyDescent="0.25">
      <c r="A138" s="57">
        <v>111</v>
      </c>
      <c r="B138" s="62" t="s">
        <v>328</v>
      </c>
      <c r="C138" s="63" t="s">
        <v>329</v>
      </c>
      <c r="D138" s="64" t="s">
        <v>267</v>
      </c>
      <c r="E138" s="65">
        <v>7.5928872169130566</v>
      </c>
      <c r="F138" s="66">
        <v>313</v>
      </c>
      <c r="G138" s="66">
        <f t="shared" si="7"/>
        <v>2376.5700000000002</v>
      </c>
      <c r="H138" s="61">
        <f>G138/G524</f>
        <v>3.9165069155745946E-3</v>
      </c>
      <c r="I138" s="60">
        <f>ROUND(F138*'Прил. 10'!$D$12,2)</f>
        <v>2516.52</v>
      </c>
      <c r="J138" s="60">
        <f t="shared" si="8"/>
        <v>19107.650000000001</v>
      </c>
    </row>
    <row r="139" spans="1:10" s="49" customFormat="1" ht="15.75" x14ac:dyDescent="0.25">
      <c r="A139" s="57">
        <v>112</v>
      </c>
      <c r="B139" s="62" t="s">
        <v>330</v>
      </c>
      <c r="C139" s="63" t="s">
        <v>331</v>
      </c>
      <c r="D139" s="64" t="s">
        <v>267</v>
      </c>
      <c r="E139" s="65">
        <v>0.25180927849961904</v>
      </c>
      <c r="F139" s="66">
        <v>8200</v>
      </c>
      <c r="G139" s="66">
        <f t="shared" si="7"/>
        <v>2064.84</v>
      </c>
      <c r="H139" s="61">
        <f>G139/G524</f>
        <v>3.4027864273112286E-3</v>
      </c>
      <c r="I139" s="60">
        <f>ROUND(F139*'Прил. 10'!$D$12,2)</f>
        <v>65928</v>
      </c>
      <c r="J139" s="60">
        <f t="shared" si="8"/>
        <v>16601.28</v>
      </c>
    </row>
    <row r="140" spans="1:10" s="49" customFormat="1" ht="31.5" x14ac:dyDescent="0.25">
      <c r="A140" s="57">
        <v>113</v>
      </c>
      <c r="B140" s="62" t="s">
        <v>332</v>
      </c>
      <c r="C140" s="63" t="s">
        <v>333</v>
      </c>
      <c r="D140" s="64" t="s">
        <v>291</v>
      </c>
      <c r="E140" s="65">
        <v>8.2335665882418034</v>
      </c>
      <c r="F140" s="66">
        <v>244.79</v>
      </c>
      <c r="G140" s="66">
        <f t="shared" si="7"/>
        <v>2015.49</v>
      </c>
      <c r="H140" s="61">
        <f>G140/G524</f>
        <v>3.3214592977574573E-3</v>
      </c>
      <c r="I140" s="60">
        <f>ROUND(F140*'Прил. 10'!$D$12,2)</f>
        <v>1968.11</v>
      </c>
      <c r="J140" s="60">
        <f t="shared" si="8"/>
        <v>16204.56</v>
      </c>
    </row>
    <row r="141" spans="1:10" s="49" customFormat="1" ht="78.75" x14ac:dyDescent="0.25">
      <c r="A141" s="57">
        <v>114</v>
      </c>
      <c r="B141" s="62" t="s">
        <v>334</v>
      </c>
      <c r="C141" s="63" t="s">
        <v>335</v>
      </c>
      <c r="D141" s="64" t="s">
        <v>280</v>
      </c>
      <c r="E141" s="65">
        <v>15</v>
      </c>
      <c r="F141" s="66">
        <v>144.34</v>
      </c>
      <c r="G141" s="66">
        <f t="shared" si="7"/>
        <v>2165.1</v>
      </c>
      <c r="H141" s="61">
        <f>G141/G524</f>
        <v>3.5680115136143917E-3</v>
      </c>
      <c r="I141" s="60">
        <f>ROUND(F141*'Прил. 10'!$D$12,2)</f>
        <v>1160.49</v>
      </c>
      <c r="J141" s="60">
        <f t="shared" si="8"/>
        <v>17407.349999999999</v>
      </c>
    </row>
    <row r="142" spans="1:10" s="49" customFormat="1" ht="63" x14ac:dyDescent="0.25">
      <c r="A142" s="57">
        <v>115</v>
      </c>
      <c r="B142" s="62" t="s">
        <v>336</v>
      </c>
      <c r="C142" s="63" t="s">
        <v>337</v>
      </c>
      <c r="D142" s="64" t="s">
        <v>267</v>
      </c>
      <c r="E142" s="65">
        <v>0.14820462636893514</v>
      </c>
      <c r="F142" s="66">
        <v>12877.24</v>
      </c>
      <c r="G142" s="66">
        <f t="shared" si="7"/>
        <v>1908.47</v>
      </c>
      <c r="H142" s="61">
        <f>G142/G524</f>
        <v>3.1450939602732705E-3</v>
      </c>
      <c r="I142" s="60">
        <f>ROUND(F142*'Прил. 10'!$D$12,2)</f>
        <v>103533.01</v>
      </c>
      <c r="J142" s="60">
        <f t="shared" si="8"/>
        <v>15344.07</v>
      </c>
    </row>
    <row r="143" spans="1:10" s="49" customFormat="1" ht="47.25" x14ac:dyDescent="0.25">
      <c r="A143" s="57">
        <v>116</v>
      </c>
      <c r="B143" s="62" t="s">
        <v>281</v>
      </c>
      <c r="C143" s="63" t="s">
        <v>338</v>
      </c>
      <c r="D143" s="64" t="s">
        <v>339</v>
      </c>
      <c r="E143" s="65">
        <v>15</v>
      </c>
      <c r="F143" s="69">
        <v>150.26</v>
      </c>
      <c r="G143" s="66">
        <f t="shared" si="7"/>
        <v>2253.9</v>
      </c>
      <c r="H143" s="61">
        <f>G143/G524</f>
        <v>3.7143509078266489E-3</v>
      </c>
      <c r="I143" s="60">
        <f>ROUND(F143*'Прил. 10'!$D$12,2)</f>
        <v>1208.0899999999999</v>
      </c>
      <c r="J143" s="60">
        <f t="shared" si="8"/>
        <v>18121.349999999999</v>
      </c>
    </row>
    <row r="144" spans="1:10" s="49" customFormat="1" ht="31.5" x14ac:dyDescent="0.25">
      <c r="A144" s="57">
        <v>117</v>
      </c>
      <c r="B144" s="62" t="s">
        <v>340</v>
      </c>
      <c r="C144" s="63" t="s">
        <v>341</v>
      </c>
      <c r="D144" s="64" t="s">
        <v>291</v>
      </c>
      <c r="E144" s="65">
        <v>34.535060070790678</v>
      </c>
      <c r="F144" s="66">
        <v>51.8</v>
      </c>
      <c r="G144" s="66">
        <f t="shared" si="7"/>
        <v>1788.92</v>
      </c>
      <c r="H144" s="61">
        <f>G144/G524</f>
        <v>2.9480796069165666E-3</v>
      </c>
      <c r="I144" s="60">
        <f>ROUND(F144*'Прил. 10'!$D$12,2)</f>
        <v>416.47</v>
      </c>
      <c r="J144" s="60">
        <f t="shared" si="8"/>
        <v>14382.82</v>
      </c>
    </row>
    <row r="145" spans="1:10" s="49" customFormat="1" ht="47.25" x14ac:dyDescent="0.25">
      <c r="A145" s="57">
        <v>118</v>
      </c>
      <c r="B145" s="62" t="s">
        <v>342</v>
      </c>
      <c r="C145" s="63" t="s">
        <v>343</v>
      </c>
      <c r="D145" s="64" t="s">
        <v>280</v>
      </c>
      <c r="E145" s="65">
        <v>17</v>
      </c>
      <c r="F145" s="66">
        <v>108.43</v>
      </c>
      <c r="G145" s="66">
        <f t="shared" si="7"/>
        <v>1843.31</v>
      </c>
      <c r="H145" s="61">
        <f>G145/G524</f>
        <v>3.0377124858715736E-3</v>
      </c>
      <c r="I145" s="60">
        <f>ROUND(F145*'Прил. 10'!$D$12,2)</f>
        <v>871.78</v>
      </c>
      <c r="J145" s="60">
        <f t="shared" si="8"/>
        <v>14820.26</v>
      </c>
    </row>
    <row r="146" spans="1:10" s="49" customFormat="1" ht="47.25" x14ac:dyDescent="0.25">
      <c r="A146" s="57">
        <v>119</v>
      </c>
      <c r="B146" s="62" t="s">
        <v>344</v>
      </c>
      <c r="C146" s="63" t="s">
        <v>345</v>
      </c>
      <c r="D146" s="64" t="s">
        <v>346</v>
      </c>
      <c r="E146" s="65">
        <v>3.430641427586214</v>
      </c>
      <c r="F146" s="66">
        <v>516.16999999999996</v>
      </c>
      <c r="G146" s="66">
        <f t="shared" si="7"/>
        <v>1770.79</v>
      </c>
      <c r="H146" s="61">
        <f>G146/G524</f>
        <v>2.9182019805982303E-3</v>
      </c>
      <c r="I146" s="60">
        <f>ROUND(F146*'Прил. 10'!$D$12,2)</f>
        <v>4150.01</v>
      </c>
      <c r="J146" s="60">
        <f t="shared" si="8"/>
        <v>14237.2</v>
      </c>
    </row>
    <row r="147" spans="1:10" s="49" customFormat="1" ht="47.25" x14ac:dyDescent="0.25">
      <c r="A147" s="57">
        <v>120</v>
      </c>
      <c r="B147" s="62" t="s">
        <v>281</v>
      </c>
      <c r="C147" s="63" t="s">
        <v>347</v>
      </c>
      <c r="D147" s="64" t="s">
        <v>339</v>
      </c>
      <c r="E147" s="65">
        <v>26</v>
      </c>
      <c r="F147" s="69">
        <v>69.349999999999994</v>
      </c>
      <c r="G147" s="66">
        <f t="shared" si="7"/>
        <v>1803.1</v>
      </c>
      <c r="H147" s="61">
        <f>G147/G524</f>
        <v>2.9714477669382983E-3</v>
      </c>
      <c r="I147" s="60">
        <f>ROUND(F147*'Прил. 10'!$D$12,2)</f>
        <v>557.57000000000005</v>
      </c>
      <c r="J147" s="60">
        <f t="shared" si="8"/>
        <v>14496.82</v>
      </c>
    </row>
    <row r="148" spans="1:10" s="49" customFormat="1" ht="78.75" x14ac:dyDescent="0.25">
      <c r="A148" s="57">
        <v>121</v>
      </c>
      <c r="B148" s="62" t="s">
        <v>281</v>
      </c>
      <c r="C148" s="63" t="s">
        <v>348</v>
      </c>
      <c r="D148" s="64" t="s">
        <v>339</v>
      </c>
      <c r="E148" s="65">
        <v>3</v>
      </c>
      <c r="F148" s="69">
        <v>753.34</v>
      </c>
      <c r="G148" s="66">
        <f t="shared" si="7"/>
        <v>2260.02</v>
      </c>
      <c r="H148" s="61">
        <f>G148/G524</f>
        <v>3.7244364606710072E-3</v>
      </c>
      <c r="I148" s="60">
        <f>ROUND(F148*'Прил. 10'!$D$12,2)</f>
        <v>6056.85</v>
      </c>
      <c r="J148" s="60">
        <f t="shared" si="8"/>
        <v>18170.55</v>
      </c>
    </row>
    <row r="149" spans="1:10" s="49" customFormat="1" ht="31.5" x14ac:dyDescent="0.25">
      <c r="A149" s="57">
        <v>122</v>
      </c>
      <c r="B149" s="62" t="s">
        <v>349</v>
      </c>
      <c r="C149" s="63" t="s">
        <v>350</v>
      </c>
      <c r="D149" s="64" t="s">
        <v>283</v>
      </c>
      <c r="E149" s="65">
        <v>63.780019883440119</v>
      </c>
      <c r="F149" s="66">
        <v>24.91</v>
      </c>
      <c r="G149" s="66">
        <f t="shared" si="7"/>
        <v>1588.76</v>
      </c>
      <c r="H149" s="61">
        <f>G149/G524</f>
        <v>2.6182227021246136E-3</v>
      </c>
      <c r="I149" s="60">
        <f>ROUND(F149*'Прил. 10'!$D$12,2)</f>
        <v>200.28</v>
      </c>
      <c r="J149" s="60">
        <f t="shared" si="8"/>
        <v>12773.86</v>
      </c>
    </row>
    <row r="150" spans="1:10" s="49" customFormat="1" ht="157.5" x14ac:dyDescent="0.25">
      <c r="A150" s="57">
        <v>123</v>
      </c>
      <c r="B150" s="62" t="s">
        <v>281</v>
      </c>
      <c r="C150" s="63" t="s">
        <v>351</v>
      </c>
      <c r="D150" s="64" t="s">
        <v>346</v>
      </c>
      <c r="E150" s="65">
        <v>1.1435510489825045</v>
      </c>
      <c r="F150" s="69">
        <v>1342.77</v>
      </c>
      <c r="G150" s="66">
        <f t="shared" si="7"/>
        <v>1535.53</v>
      </c>
      <c r="H150" s="61">
        <f>G150/G524</f>
        <v>2.5305014639048114E-3</v>
      </c>
      <c r="I150" s="60">
        <f>ROUND(F150*'Прил. 10'!$D$12,2)</f>
        <v>10795.87</v>
      </c>
      <c r="J150" s="60">
        <f t="shared" si="8"/>
        <v>12345.63</v>
      </c>
    </row>
    <row r="151" spans="1:10" s="49" customFormat="1" ht="31.5" x14ac:dyDescent="0.25">
      <c r="A151" s="57">
        <v>124</v>
      </c>
      <c r="B151" s="62" t="s">
        <v>352</v>
      </c>
      <c r="C151" s="63" t="s">
        <v>353</v>
      </c>
      <c r="D151" s="64" t="s">
        <v>267</v>
      </c>
      <c r="E151" s="65">
        <v>0.1365040013046723</v>
      </c>
      <c r="F151" s="66">
        <v>11200</v>
      </c>
      <c r="G151" s="66">
        <f t="shared" si="7"/>
        <v>1528.84</v>
      </c>
      <c r="H151" s="61">
        <f>G151/G524</f>
        <v>2.5194765703543606E-3</v>
      </c>
      <c r="I151" s="60">
        <f>ROUND(F151*'Прил. 10'!$D$12,2)</f>
        <v>90048</v>
      </c>
      <c r="J151" s="60">
        <f t="shared" si="8"/>
        <v>12291.91</v>
      </c>
    </row>
    <row r="152" spans="1:10" s="49" customFormat="1" ht="15.75" x14ac:dyDescent="0.25">
      <c r="A152" s="57"/>
      <c r="B152" s="188" t="s">
        <v>1100</v>
      </c>
      <c r="C152" s="185"/>
      <c r="D152" s="185"/>
      <c r="E152" s="186"/>
      <c r="F152" s="187"/>
      <c r="G152" s="66">
        <f>SUM(G109:G151)</f>
        <v>494531.55</v>
      </c>
      <c r="H152" s="61">
        <f>SUM(H109:H151)</f>
        <v>0.81497125502081724</v>
      </c>
      <c r="I152" s="60"/>
      <c r="J152" s="60">
        <f>SUM(J109:J151)</f>
        <v>3976032.8599999985</v>
      </c>
    </row>
    <row r="153" spans="1:10" s="49" customFormat="1" ht="78.75" outlineLevel="1" x14ac:dyDescent="0.25">
      <c r="A153" s="57">
        <v>125</v>
      </c>
      <c r="B153" s="62" t="s">
        <v>281</v>
      </c>
      <c r="C153" s="63" t="s">
        <v>354</v>
      </c>
      <c r="D153" s="64" t="s">
        <v>339</v>
      </c>
      <c r="E153" s="65">
        <v>2</v>
      </c>
      <c r="F153" s="69">
        <v>1326.22</v>
      </c>
      <c r="G153" s="66">
        <f t="shared" ref="G153:G216" si="9">ROUND(E153*F153,2)</f>
        <v>2652.44</v>
      </c>
      <c r="H153" s="61">
        <f>G153/G524</f>
        <v>4.3711313376617053E-3</v>
      </c>
      <c r="I153" s="60">
        <f>ROUND(F153*'Прил. 10'!$D$12,2)</f>
        <v>10662.81</v>
      </c>
      <c r="J153" s="60">
        <f t="shared" ref="J153:J216" si="10">ROUND(E153*I153,2)</f>
        <v>21325.62</v>
      </c>
    </row>
    <row r="154" spans="1:10" s="49" customFormat="1" ht="47.25" outlineLevel="1" x14ac:dyDescent="0.25">
      <c r="A154" s="57">
        <v>126</v>
      </c>
      <c r="B154" s="62" t="s">
        <v>281</v>
      </c>
      <c r="C154" s="63" t="s">
        <v>355</v>
      </c>
      <c r="D154" s="64" t="s">
        <v>339</v>
      </c>
      <c r="E154" s="158">
        <v>125</v>
      </c>
      <c r="F154" s="69">
        <v>11.98</v>
      </c>
      <c r="G154" s="66">
        <f t="shared" si="9"/>
        <v>1497.5</v>
      </c>
      <c r="H154" s="61">
        <f>G154/G524</f>
        <v>2.4678293111808007E-3</v>
      </c>
      <c r="I154" s="60">
        <f>ROUND(F154*'Прил. 10'!$D$12,2)</f>
        <v>96.32</v>
      </c>
      <c r="J154" s="60">
        <f t="shared" si="10"/>
        <v>12040</v>
      </c>
    </row>
    <row r="155" spans="1:10" s="49" customFormat="1" ht="47.25" outlineLevel="1" x14ac:dyDescent="0.25">
      <c r="A155" s="57">
        <v>127</v>
      </c>
      <c r="B155" s="62" t="s">
        <v>356</v>
      </c>
      <c r="C155" s="63" t="s">
        <v>357</v>
      </c>
      <c r="D155" s="64" t="s">
        <v>280</v>
      </c>
      <c r="E155" s="158">
        <v>25</v>
      </c>
      <c r="F155" s="66">
        <v>64.64</v>
      </c>
      <c r="G155" s="66">
        <f t="shared" si="9"/>
        <v>1616</v>
      </c>
      <c r="H155" s="61">
        <f>G155/G524</f>
        <v>2.6631133000789143E-3</v>
      </c>
      <c r="I155" s="60">
        <f>ROUND(F155*'Прил. 10'!$D$12,2)</f>
        <v>519.71</v>
      </c>
      <c r="J155" s="60">
        <f t="shared" si="10"/>
        <v>12992.75</v>
      </c>
    </row>
    <row r="156" spans="1:10" s="49" customFormat="1" ht="47.25" outlineLevel="1" x14ac:dyDescent="0.25">
      <c r="A156" s="57">
        <v>128</v>
      </c>
      <c r="B156" s="62" t="s">
        <v>358</v>
      </c>
      <c r="C156" s="63" t="s">
        <v>359</v>
      </c>
      <c r="D156" s="64" t="s">
        <v>291</v>
      </c>
      <c r="E156" s="65">
        <v>21.135857556210865</v>
      </c>
      <c r="F156" s="66">
        <v>67.8</v>
      </c>
      <c r="G156" s="66">
        <f t="shared" si="9"/>
        <v>1433.01</v>
      </c>
      <c r="H156" s="61">
        <f>G156/G524</f>
        <v>2.3615519741002999E-3</v>
      </c>
      <c r="I156" s="60">
        <f>ROUND(F156*'Прил. 10'!$D$12,2)</f>
        <v>545.11</v>
      </c>
      <c r="J156" s="60">
        <f t="shared" si="10"/>
        <v>11521.37</v>
      </c>
    </row>
    <row r="157" spans="1:10" s="49" customFormat="1" ht="63" outlineLevel="1" x14ac:dyDescent="0.25">
      <c r="A157" s="57">
        <v>129</v>
      </c>
      <c r="B157" s="62" t="s">
        <v>360</v>
      </c>
      <c r="C157" s="63" t="s">
        <v>361</v>
      </c>
      <c r="D157" s="64" t="s">
        <v>283</v>
      </c>
      <c r="E157" s="65">
        <v>170.8903450160706</v>
      </c>
      <c r="F157" s="66">
        <v>8.06</v>
      </c>
      <c r="G157" s="66">
        <f t="shared" si="9"/>
        <v>1377.38</v>
      </c>
      <c r="H157" s="61">
        <f>G157/G524</f>
        <v>2.2698756171180045E-3</v>
      </c>
      <c r="I157" s="60">
        <f>ROUND(F157*'Прил. 10'!$D$12,2)</f>
        <v>64.8</v>
      </c>
      <c r="J157" s="60">
        <f t="shared" si="10"/>
        <v>11073.69</v>
      </c>
    </row>
    <row r="158" spans="1:10" s="49" customFormat="1" ht="47.25" outlineLevel="1" x14ac:dyDescent="0.25">
      <c r="A158" s="57">
        <v>130</v>
      </c>
      <c r="B158" s="62" t="s">
        <v>362</v>
      </c>
      <c r="C158" s="63" t="s">
        <v>363</v>
      </c>
      <c r="D158" s="64" t="s">
        <v>267</v>
      </c>
      <c r="E158" s="65">
        <v>3.9993500007940694</v>
      </c>
      <c r="F158" s="66">
        <v>339</v>
      </c>
      <c r="G158" s="66">
        <f t="shared" si="9"/>
        <v>1355.78</v>
      </c>
      <c r="H158" s="61">
        <f>G158/G524</f>
        <v>2.2342795482555634E-3</v>
      </c>
      <c r="I158" s="60">
        <f>ROUND(F158*'Прил. 10'!$D$12,2)</f>
        <v>2725.56</v>
      </c>
      <c r="J158" s="60">
        <f t="shared" si="10"/>
        <v>10900.47</v>
      </c>
    </row>
    <row r="159" spans="1:10" s="49" customFormat="1" ht="47.25" outlineLevel="1" x14ac:dyDescent="0.25">
      <c r="A159" s="57">
        <v>131</v>
      </c>
      <c r="B159" s="62" t="s">
        <v>364</v>
      </c>
      <c r="C159" s="63" t="s">
        <v>365</v>
      </c>
      <c r="D159" s="64" t="s">
        <v>280</v>
      </c>
      <c r="E159" s="65">
        <v>20</v>
      </c>
      <c r="F159" s="66">
        <v>71.34</v>
      </c>
      <c r="G159" s="66">
        <f t="shared" si="9"/>
        <v>1426.8</v>
      </c>
      <c r="H159" s="61">
        <f>G159/G524</f>
        <v>2.3513181043023483E-3</v>
      </c>
      <c r="I159" s="60">
        <f>ROUND(F159*'Прил. 10'!$D$12,2)</f>
        <v>573.57000000000005</v>
      </c>
      <c r="J159" s="60">
        <f t="shared" si="10"/>
        <v>11471.4</v>
      </c>
    </row>
    <row r="160" spans="1:10" s="49" customFormat="1" ht="47.25" outlineLevel="1" x14ac:dyDescent="0.25">
      <c r="A160" s="57">
        <v>132</v>
      </c>
      <c r="B160" s="62" t="s">
        <v>366</v>
      </c>
      <c r="C160" s="63" t="s">
        <v>367</v>
      </c>
      <c r="D160" s="64" t="s">
        <v>291</v>
      </c>
      <c r="E160" s="65">
        <v>18.245223199370422</v>
      </c>
      <c r="F160" s="66">
        <v>71.19</v>
      </c>
      <c r="G160" s="66">
        <f t="shared" si="9"/>
        <v>1298.8800000000001</v>
      </c>
      <c r="H160" s="61">
        <f>G160/G524</f>
        <v>2.1405102742614482E-3</v>
      </c>
      <c r="I160" s="60">
        <f>ROUND(F160*'Прил. 10'!$D$12,2)</f>
        <v>572.37</v>
      </c>
      <c r="J160" s="60">
        <f t="shared" si="10"/>
        <v>10443.02</v>
      </c>
    </row>
    <row r="161" spans="1:10" s="49" customFormat="1" ht="31.5" outlineLevel="1" x14ac:dyDescent="0.25">
      <c r="A161" s="57">
        <v>133</v>
      </c>
      <c r="B161" s="62" t="s">
        <v>368</v>
      </c>
      <c r="C161" s="63" t="s">
        <v>369</v>
      </c>
      <c r="D161" s="64" t="s">
        <v>264</v>
      </c>
      <c r="E161" s="65">
        <v>24.905377302932994</v>
      </c>
      <c r="F161" s="66">
        <v>49.53</v>
      </c>
      <c r="G161" s="66">
        <f t="shared" si="9"/>
        <v>1233.56</v>
      </c>
      <c r="H161" s="61">
        <f>G161/G524</f>
        <v>2.0328651252755851E-3</v>
      </c>
      <c r="I161" s="60">
        <f>ROUND(F161*'Прил. 10'!$D$12,2)</f>
        <v>398.22</v>
      </c>
      <c r="J161" s="60">
        <f t="shared" si="10"/>
        <v>9917.82</v>
      </c>
    </row>
    <row r="162" spans="1:10" s="49" customFormat="1" ht="47.25" outlineLevel="1" x14ac:dyDescent="0.25">
      <c r="A162" s="57">
        <v>134</v>
      </c>
      <c r="B162" s="62" t="s">
        <v>370</v>
      </c>
      <c r="C162" s="63" t="s">
        <v>371</v>
      </c>
      <c r="D162" s="64" t="s">
        <v>291</v>
      </c>
      <c r="E162" s="65">
        <v>98.956394600490398</v>
      </c>
      <c r="F162" s="66">
        <v>12.37</v>
      </c>
      <c r="G162" s="66">
        <f t="shared" si="9"/>
        <v>1224.0899999999999</v>
      </c>
      <c r="H162" s="61">
        <f>G162/G524</f>
        <v>2.0172588858252461E-3</v>
      </c>
      <c r="I162" s="60">
        <f>ROUND(F162*'Прил. 10'!$D$12,2)</f>
        <v>99.45</v>
      </c>
      <c r="J162" s="60">
        <f t="shared" si="10"/>
        <v>9841.2099999999991</v>
      </c>
    </row>
    <row r="163" spans="1:10" s="49" customFormat="1" ht="31.5" outlineLevel="1" x14ac:dyDescent="0.25">
      <c r="A163" s="57">
        <v>135</v>
      </c>
      <c r="B163" s="62" t="s">
        <v>372</v>
      </c>
      <c r="C163" s="63" t="s">
        <v>373</v>
      </c>
      <c r="D163" s="64" t="s">
        <v>267</v>
      </c>
      <c r="E163" s="65">
        <v>2.4872408363357339</v>
      </c>
      <c r="F163" s="66">
        <v>481</v>
      </c>
      <c r="G163" s="66">
        <f t="shared" si="9"/>
        <v>1196.3599999999999</v>
      </c>
      <c r="H163" s="61">
        <f>G163/G524</f>
        <v>1.9715607844569367E-3</v>
      </c>
      <c r="I163" s="60">
        <f>ROUND(F163*'Прил. 10'!$D$12,2)</f>
        <v>3867.24</v>
      </c>
      <c r="J163" s="60">
        <f t="shared" si="10"/>
        <v>9618.76</v>
      </c>
    </row>
    <row r="164" spans="1:10" s="49" customFormat="1" ht="63" outlineLevel="1" x14ac:dyDescent="0.25">
      <c r="A164" s="57">
        <v>136</v>
      </c>
      <c r="B164" s="62" t="s">
        <v>374</v>
      </c>
      <c r="C164" s="63" t="s">
        <v>375</v>
      </c>
      <c r="D164" s="64" t="s">
        <v>283</v>
      </c>
      <c r="E164" s="65">
        <v>46.655025310585437</v>
      </c>
      <c r="F164" s="66">
        <v>24.89</v>
      </c>
      <c r="G164" s="66">
        <f t="shared" si="9"/>
        <v>1161.24</v>
      </c>
      <c r="H164" s="61">
        <f>G164/G524</f>
        <v>1.9136842132324494E-3</v>
      </c>
      <c r="I164" s="60">
        <f>ROUND(F164*'Прил. 10'!$D$12,2)</f>
        <v>200.12</v>
      </c>
      <c r="J164" s="60">
        <f t="shared" si="10"/>
        <v>9336.6</v>
      </c>
    </row>
    <row r="165" spans="1:10" s="49" customFormat="1" ht="31.5" outlineLevel="1" x14ac:dyDescent="0.25">
      <c r="A165" s="57">
        <v>137</v>
      </c>
      <c r="B165" s="62" t="s">
        <v>376</v>
      </c>
      <c r="C165" s="63" t="s">
        <v>377</v>
      </c>
      <c r="D165" s="64" t="s">
        <v>325</v>
      </c>
      <c r="E165" s="65">
        <v>4.6656839559354756E-2</v>
      </c>
      <c r="F165" s="66">
        <v>24712.04</v>
      </c>
      <c r="G165" s="66">
        <f t="shared" si="9"/>
        <v>1152.99</v>
      </c>
      <c r="H165" s="61">
        <f>G165/G524</f>
        <v>1.9000884924863784E-3</v>
      </c>
      <c r="I165" s="60">
        <f>ROUND(F165*'Прил. 10'!$D$12,2)</f>
        <v>198684.79999999999</v>
      </c>
      <c r="J165" s="60">
        <f t="shared" si="10"/>
        <v>9270</v>
      </c>
    </row>
    <row r="166" spans="1:10" s="49" customFormat="1" ht="47.25" outlineLevel="1" x14ac:dyDescent="0.25">
      <c r="A166" s="57">
        <v>138</v>
      </c>
      <c r="B166" s="62" t="s">
        <v>378</v>
      </c>
      <c r="C166" s="63" t="s">
        <v>379</v>
      </c>
      <c r="D166" s="64" t="s">
        <v>346</v>
      </c>
      <c r="E166" s="65">
        <v>3.4306653608852242</v>
      </c>
      <c r="F166" s="66">
        <v>334.06</v>
      </c>
      <c r="G166" s="66">
        <f t="shared" si="9"/>
        <v>1146.05</v>
      </c>
      <c r="H166" s="61">
        <f>G166/G524</f>
        <v>1.8886516073981681E-3</v>
      </c>
      <c r="I166" s="60">
        <f>ROUND(F166*'Прил. 10'!$D$12,2)</f>
        <v>2685.84</v>
      </c>
      <c r="J166" s="60">
        <f t="shared" si="10"/>
        <v>9214.2199999999993</v>
      </c>
    </row>
    <row r="167" spans="1:10" s="49" customFormat="1" ht="110.25" outlineLevel="1" x14ac:dyDescent="0.25">
      <c r="A167" s="57">
        <v>139</v>
      </c>
      <c r="B167" s="62" t="s">
        <v>380</v>
      </c>
      <c r="C167" s="63" t="s">
        <v>381</v>
      </c>
      <c r="D167" s="64" t="s">
        <v>267</v>
      </c>
      <c r="E167" s="65">
        <v>0.1683301491124479</v>
      </c>
      <c r="F167" s="66">
        <v>6800</v>
      </c>
      <c r="G167" s="66">
        <f t="shared" si="9"/>
        <v>1144.6500000000001</v>
      </c>
      <c r="H167" s="61">
        <f>G167/G524</f>
        <v>1.8863444547867138E-3</v>
      </c>
      <c r="I167" s="60">
        <f>ROUND(F167*'Прил. 10'!$D$12,2)</f>
        <v>54672</v>
      </c>
      <c r="J167" s="60">
        <f t="shared" si="10"/>
        <v>9202.9500000000007</v>
      </c>
    </row>
    <row r="168" spans="1:10" s="49" customFormat="1" ht="47.25" outlineLevel="1" x14ac:dyDescent="0.25">
      <c r="A168" s="57">
        <v>140</v>
      </c>
      <c r="B168" s="62" t="s">
        <v>382</v>
      </c>
      <c r="C168" s="63" t="s">
        <v>383</v>
      </c>
      <c r="D168" s="64" t="s">
        <v>264</v>
      </c>
      <c r="E168" s="65">
        <v>0.68399595039431593</v>
      </c>
      <c r="F168" s="66">
        <v>1634.71</v>
      </c>
      <c r="G168" s="66">
        <f t="shared" si="9"/>
        <v>1118.1400000000001</v>
      </c>
      <c r="H168" s="61">
        <f>G168/G524</f>
        <v>1.8426568721226716E-3</v>
      </c>
      <c r="I168" s="60">
        <f>ROUND(F168*'Прил. 10'!$D$12,2)</f>
        <v>13143.07</v>
      </c>
      <c r="J168" s="60">
        <f t="shared" si="10"/>
        <v>8989.81</v>
      </c>
    </row>
    <row r="169" spans="1:10" s="49" customFormat="1" ht="63" outlineLevel="1" x14ac:dyDescent="0.25">
      <c r="A169" s="57">
        <v>141</v>
      </c>
      <c r="B169" s="62" t="s">
        <v>281</v>
      </c>
      <c r="C169" s="63" t="s">
        <v>384</v>
      </c>
      <c r="D169" s="64" t="s">
        <v>339</v>
      </c>
      <c r="E169" s="65">
        <v>2</v>
      </c>
      <c r="F169" s="69">
        <v>963.77</v>
      </c>
      <c r="G169" s="66">
        <f t="shared" si="9"/>
        <v>1927.54</v>
      </c>
      <c r="H169" s="61">
        <f>G169/G524</f>
        <v>3.1765206747735829E-3</v>
      </c>
      <c r="I169" s="60">
        <f>ROUND(F169*'Прил. 10'!$D$12,2)</f>
        <v>7748.71</v>
      </c>
      <c r="J169" s="60">
        <f t="shared" si="10"/>
        <v>15497.42</v>
      </c>
    </row>
    <row r="170" spans="1:10" s="49" customFormat="1" ht="31.5" outlineLevel="1" x14ac:dyDescent="0.25">
      <c r="A170" s="57">
        <v>142</v>
      </c>
      <c r="B170" s="62" t="s">
        <v>281</v>
      </c>
      <c r="C170" s="63" t="s">
        <v>385</v>
      </c>
      <c r="D170" s="64" t="s">
        <v>283</v>
      </c>
      <c r="E170" s="65">
        <v>25.730247662353349</v>
      </c>
      <c r="F170" s="69">
        <v>42.55</v>
      </c>
      <c r="G170" s="66">
        <f t="shared" si="9"/>
        <v>1094.82</v>
      </c>
      <c r="H170" s="61">
        <f>G170/G524</f>
        <v>1.8042263014804434E-3</v>
      </c>
      <c r="I170" s="60">
        <f>ROUND(F170*'Прил. 10'!$D$12,2)</f>
        <v>342.1</v>
      </c>
      <c r="J170" s="60">
        <f t="shared" si="10"/>
        <v>8802.32</v>
      </c>
    </row>
    <row r="171" spans="1:10" s="49" customFormat="1" ht="31.5" outlineLevel="1" x14ac:dyDescent="0.25">
      <c r="A171" s="57">
        <v>143</v>
      </c>
      <c r="B171" s="62" t="s">
        <v>386</v>
      </c>
      <c r="C171" s="63" t="s">
        <v>387</v>
      </c>
      <c r="D171" s="64" t="s">
        <v>325</v>
      </c>
      <c r="E171" s="65">
        <v>3.4992904650562012E-2</v>
      </c>
      <c r="F171" s="66">
        <v>30705.83</v>
      </c>
      <c r="G171" s="66">
        <f t="shared" si="9"/>
        <v>1074.49</v>
      </c>
      <c r="H171" s="61">
        <f>G171/G524</f>
        <v>1.7707231496298221E-3</v>
      </c>
      <c r="I171" s="60">
        <f>ROUND(F171*'Прил. 10'!$D$12,2)</f>
        <v>246874.87</v>
      </c>
      <c r="J171" s="60">
        <f t="shared" si="10"/>
        <v>8638.8700000000008</v>
      </c>
    </row>
    <row r="172" spans="1:10" s="49" customFormat="1" ht="47.25" outlineLevel="1" x14ac:dyDescent="0.25">
      <c r="A172" s="57">
        <v>144</v>
      </c>
      <c r="B172" s="62" t="s">
        <v>388</v>
      </c>
      <c r="C172" s="63" t="s">
        <v>389</v>
      </c>
      <c r="D172" s="64" t="s">
        <v>283</v>
      </c>
      <c r="E172" s="65">
        <v>17.153152646807293</v>
      </c>
      <c r="F172" s="66">
        <v>62.18</v>
      </c>
      <c r="G172" s="66">
        <f t="shared" si="9"/>
        <v>1066.58</v>
      </c>
      <c r="H172" s="61">
        <f>G172/G524</f>
        <v>1.7576877373751041E-3</v>
      </c>
      <c r="I172" s="60">
        <f>ROUND(F172*'Прил. 10'!$D$12,2)</f>
        <v>499.93</v>
      </c>
      <c r="J172" s="60">
        <f t="shared" si="10"/>
        <v>8575.3799999999992</v>
      </c>
    </row>
    <row r="173" spans="1:10" s="49" customFormat="1" ht="31.5" outlineLevel="1" x14ac:dyDescent="0.25">
      <c r="A173" s="57">
        <v>145</v>
      </c>
      <c r="B173" s="62" t="s">
        <v>390</v>
      </c>
      <c r="C173" s="63" t="s">
        <v>391</v>
      </c>
      <c r="D173" s="64" t="s">
        <v>325</v>
      </c>
      <c r="E173" s="65">
        <v>0.11081002697146723</v>
      </c>
      <c r="F173" s="66">
        <v>9526.1</v>
      </c>
      <c r="G173" s="66">
        <f t="shared" si="9"/>
        <v>1055.5899999999999</v>
      </c>
      <c r="H173" s="61">
        <f>G173/G524</f>
        <v>1.7395765893751861E-3</v>
      </c>
      <c r="I173" s="60">
        <f>ROUND(F173*'Прил. 10'!$D$12,2)</f>
        <v>76589.84</v>
      </c>
      <c r="J173" s="60">
        <f t="shared" si="10"/>
        <v>8486.92</v>
      </c>
    </row>
    <row r="174" spans="1:10" s="49" customFormat="1" ht="15.75" outlineLevel="1" x14ac:dyDescent="0.25">
      <c r="A174" s="57">
        <v>146</v>
      </c>
      <c r="B174" s="62" t="s">
        <v>392</v>
      </c>
      <c r="C174" s="63" t="s">
        <v>393</v>
      </c>
      <c r="D174" s="64" t="s">
        <v>280</v>
      </c>
      <c r="E174" s="65">
        <v>30</v>
      </c>
      <c r="F174" s="66">
        <v>38.159999999999997</v>
      </c>
      <c r="G174" s="66">
        <f t="shared" si="9"/>
        <v>1144.8</v>
      </c>
      <c r="H174" s="61">
        <f>G174/G524</f>
        <v>1.8865916497093694E-3</v>
      </c>
      <c r="I174" s="60">
        <f>ROUND(F174*'Прил. 10'!$D$12,2)</f>
        <v>306.81</v>
      </c>
      <c r="J174" s="60">
        <f t="shared" si="10"/>
        <v>9204.2999999999993</v>
      </c>
    </row>
    <row r="175" spans="1:10" s="49" customFormat="1" ht="47.25" outlineLevel="1" x14ac:dyDescent="0.25">
      <c r="A175" s="57">
        <v>147</v>
      </c>
      <c r="B175" s="62" t="s">
        <v>394</v>
      </c>
      <c r="C175" s="63" t="s">
        <v>395</v>
      </c>
      <c r="D175" s="64" t="s">
        <v>267</v>
      </c>
      <c r="E175" s="65">
        <v>0.17110979555736799</v>
      </c>
      <c r="F175" s="66">
        <v>5802.77</v>
      </c>
      <c r="G175" s="66">
        <f t="shared" si="9"/>
        <v>992.91</v>
      </c>
      <c r="H175" s="61">
        <f>G175/G524</f>
        <v>1.636282071028066E-3</v>
      </c>
      <c r="I175" s="60">
        <f>ROUND(F175*'Прил. 10'!$D$12,2)</f>
        <v>46654.27</v>
      </c>
      <c r="J175" s="60">
        <f t="shared" si="10"/>
        <v>7983</v>
      </c>
    </row>
    <row r="176" spans="1:10" s="49" customFormat="1" ht="31.5" outlineLevel="1" x14ac:dyDescent="0.25">
      <c r="A176" s="57">
        <v>148</v>
      </c>
      <c r="B176" s="62" t="s">
        <v>396</v>
      </c>
      <c r="C176" s="63" t="s">
        <v>397</v>
      </c>
      <c r="D176" s="64" t="s">
        <v>264</v>
      </c>
      <c r="E176" s="65">
        <v>16.357373080354762</v>
      </c>
      <c r="F176" s="66">
        <v>59.99</v>
      </c>
      <c r="G176" s="66">
        <f t="shared" si="9"/>
        <v>981.28</v>
      </c>
      <c r="H176" s="61">
        <f>G176/G524</f>
        <v>1.6171162246914831E-3</v>
      </c>
      <c r="I176" s="60">
        <f>ROUND(F176*'Прил. 10'!$D$12,2)</f>
        <v>482.32</v>
      </c>
      <c r="J176" s="60">
        <f t="shared" si="10"/>
        <v>7889.49</v>
      </c>
    </row>
    <row r="177" spans="1:10" s="49" customFormat="1" ht="31.5" outlineLevel="1" x14ac:dyDescent="0.25">
      <c r="A177" s="57">
        <v>149</v>
      </c>
      <c r="B177" s="62" t="s">
        <v>398</v>
      </c>
      <c r="C177" s="63" t="s">
        <v>399</v>
      </c>
      <c r="D177" s="64" t="s">
        <v>291</v>
      </c>
      <c r="E177" s="65">
        <v>14.731728471757213</v>
      </c>
      <c r="F177" s="66">
        <v>65.73</v>
      </c>
      <c r="G177" s="66">
        <f t="shared" si="9"/>
        <v>968.32</v>
      </c>
      <c r="H177" s="61">
        <f>G177/G524</f>
        <v>1.5957585833740187E-3</v>
      </c>
      <c r="I177" s="60">
        <f>ROUND(F177*'Прил. 10'!$D$12,2)</f>
        <v>528.47</v>
      </c>
      <c r="J177" s="60">
        <f t="shared" si="10"/>
        <v>7785.28</v>
      </c>
    </row>
    <row r="178" spans="1:10" s="49" customFormat="1" ht="31.5" outlineLevel="1" x14ac:dyDescent="0.25">
      <c r="A178" s="57">
        <v>150</v>
      </c>
      <c r="B178" s="62" t="s">
        <v>281</v>
      </c>
      <c r="C178" s="63" t="s">
        <v>400</v>
      </c>
      <c r="D178" s="64" t="s">
        <v>339</v>
      </c>
      <c r="E178" s="65">
        <v>2</v>
      </c>
      <c r="F178" s="69">
        <v>399.26</v>
      </c>
      <c r="G178" s="66">
        <f t="shared" si="9"/>
        <v>798.52</v>
      </c>
      <c r="H178" s="61">
        <f>G178/G524</f>
        <v>1.315933930927608E-3</v>
      </c>
      <c r="I178" s="60">
        <f>ROUND(F178*'Прил. 10'!$D$12,2)</f>
        <v>3210.05</v>
      </c>
      <c r="J178" s="60">
        <f t="shared" si="10"/>
        <v>6420.1</v>
      </c>
    </row>
    <row r="179" spans="1:10" s="49" customFormat="1" ht="78.75" outlineLevel="1" x14ac:dyDescent="0.25">
      <c r="A179" s="57">
        <v>151</v>
      </c>
      <c r="B179" s="62" t="s">
        <v>281</v>
      </c>
      <c r="C179" s="63" t="s">
        <v>401</v>
      </c>
      <c r="D179" s="64" t="s">
        <v>280</v>
      </c>
      <c r="E179" s="65">
        <v>2</v>
      </c>
      <c r="F179" s="69">
        <v>769.1</v>
      </c>
      <c r="G179" s="66">
        <f t="shared" si="9"/>
        <v>1538.2</v>
      </c>
      <c r="H179" s="61">
        <f>G179/G524</f>
        <v>2.5349015335280854E-3</v>
      </c>
      <c r="I179" s="60">
        <f>ROUND(F179*'Прил. 10'!$D$12,2)</f>
        <v>6183.56</v>
      </c>
      <c r="J179" s="60">
        <f t="shared" si="10"/>
        <v>12367.12</v>
      </c>
    </row>
    <row r="180" spans="1:10" s="49" customFormat="1" ht="47.25" outlineLevel="1" x14ac:dyDescent="0.25">
      <c r="A180" s="57">
        <v>152</v>
      </c>
      <c r="B180" s="62" t="s">
        <v>402</v>
      </c>
      <c r="C180" s="63" t="s">
        <v>403</v>
      </c>
      <c r="D180" s="64" t="s">
        <v>280</v>
      </c>
      <c r="E180" s="65">
        <v>6</v>
      </c>
      <c r="F180" s="66">
        <v>126.21</v>
      </c>
      <c r="G180" s="66">
        <f t="shared" si="9"/>
        <v>757.26</v>
      </c>
      <c r="H180" s="61">
        <f>G180/G524</f>
        <v>1.2479388475357418E-3</v>
      </c>
      <c r="I180" s="60">
        <f>ROUND(F180*'Прил. 10'!$D$12,2)</f>
        <v>1014.73</v>
      </c>
      <c r="J180" s="60">
        <f t="shared" si="10"/>
        <v>6088.38</v>
      </c>
    </row>
    <row r="181" spans="1:10" s="49" customFormat="1" ht="47.25" outlineLevel="1" x14ac:dyDescent="0.25">
      <c r="A181" s="57">
        <v>153</v>
      </c>
      <c r="B181" s="62" t="s">
        <v>281</v>
      </c>
      <c r="C181" s="63" t="s">
        <v>404</v>
      </c>
      <c r="D181" s="64" t="s">
        <v>339</v>
      </c>
      <c r="E181" s="65">
        <v>3</v>
      </c>
      <c r="F181" s="69">
        <v>376.93</v>
      </c>
      <c r="G181" s="66">
        <f t="shared" si="9"/>
        <v>1130.79</v>
      </c>
      <c r="H181" s="61">
        <f>G181/G524</f>
        <v>1.8635036439333139E-3</v>
      </c>
      <c r="I181" s="60">
        <f>ROUND(F181*'Прил. 10'!$D$12,2)</f>
        <v>3030.52</v>
      </c>
      <c r="J181" s="60">
        <f t="shared" si="10"/>
        <v>9091.56</v>
      </c>
    </row>
    <row r="182" spans="1:10" s="49" customFormat="1" ht="47.25" outlineLevel="1" x14ac:dyDescent="0.25">
      <c r="A182" s="57">
        <v>154</v>
      </c>
      <c r="B182" s="62" t="s">
        <v>405</v>
      </c>
      <c r="C182" s="63" t="s">
        <v>406</v>
      </c>
      <c r="D182" s="64" t="s">
        <v>267</v>
      </c>
      <c r="E182" s="65">
        <v>2.1231944420413171</v>
      </c>
      <c r="F182" s="66">
        <v>392</v>
      </c>
      <c r="G182" s="66">
        <f t="shared" si="9"/>
        <v>832.29</v>
      </c>
      <c r="H182" s="61">
        <f>G182/G524</f>
        <v>1.3715857478481927E-3</v>
      </c>
      <c r="I182" s="60">
        <f>ROUND(F182*'Прил. 10'!$D$12,2)</f>
        <v>3151.68</v>
      </c>
      <c r="J182" s="60">
        <f t="shared" si="10"/>
        <v>6691.63</v>
      </c>
    </row>
    <row r="183" spans="1:10" s="49" customFormat="1" ht="31.5" outlineLevel="1" x14ac:dyDescent="0.25">
      <c r="A183" s="57">
        <v>155</v>
      </c>
      <c r="B183" s="62" t="s">
        <v>407</v>
      </c>
      <c r="C183" s="63" t="s">
        <v>408</v>
      </c>
      <c r="D183" s="64" t="s">
        <v>267</v>
      </c>
      <c r="E183" s="65">
        <v>1.6238562115056015E-2</v>
      </c>
      <c r="F183" s="66">
        <v>51099</v>
      </c>
      <c r="G183" s="66">
        <f t="shared" si="9"/>
        <v>829.77</v>
      </c>
      <c r="H183" s="61">
        <f>G183/G524</f>
        <v>1.3674328731475747E-3</v>
      </c>
      <c r="I183" s="60">
        <f>ROUND(F183*'Прил. 10'!$D$12,2)</f>
        <v>410835.96</v>
      </c>
      <c r="J183" s="60">
        <f t="shared" si="10"/>
        <v>6671.39</v>
      </c>
    </row>
    <row r="184" spans="1:10" s="49" customFormat="1" ht="63" outlineLevel="1" x14ac:dyDescent="0.25">
      <c r="A184" s="57">
        <v>156</v>
      </c>
      <c r="B184" s="62" t="s">
        <v>409</v>
      </c>
      <c r="C184" s="63" t="s">
        <v>410</v>
      </c>
      <c r="D184" s="64" t="s">
        <v>283</v>
      </c>
      <c r="E184" s="65">
        <v>11.65601908450701</v>
      </c>
      <c r="F184" s="66">
        <v>70.400000000000006</v>
      </c>
      <c r="G184" s="66">
        <f t="shared" si="9"/>
        <v>820.58</v>
      </c>
      <c r="H184" s="61">
        <f>G184/G524</f>
        <v>1.3522880642195269E-3</v>
      </c>
      <c r="I184" s="60">
        <f>ROUND(F184*'Прил. 10'!$D$12,2)</f>
        <v>566.02</v>
      </c>
      <c r="J184" s="60">
        <f t="shared" si="10"/>
        <v>6597.54</v>
      </c>
    </row>
    <row r="185" spans="1:10" s="49" customFormat="1" ht="15.75" outlineLevel="1" x14ac:dyDescent="0.25">
      <c r="A185" s="57">
        <v>157</v>
      </c>
      <c r="B185" s="62" t="s">
        <v>411</v>
      </c>
      <c r="C185" s="63" t="s">
        <v>412</v>
      </c>
      <c r="D185" s="64" t="s">
        <v>291</v>
      </c>
      <c r="E185" s="65">
        <v>62.061727093014724</v>
      </c>
      <c r="F185" s="66">
        <v>13.14</v>
      </c>
      <c r="G185" s="66">
        <f t="shared" si="9"/>
        <v>815.49</v>
      </c>
      <c r="H185" s="61">
        <f>G185/G524</f>
        <v>1.3438999165107388E-3</v>
      </c>
      <c r="I185" s="60">
        <f>ROUND(F185*'Прил. 10'!$D$12,2)</f>
        <v>105.65</v>
      </c>
      <c r="J185" s="60">
        <f t="shared" si="10"/>
        <v>6556.82</v>
      </c>
    </row>
    <row r="186" spans="1:10" s="49" customFormat="1" ht="47.25" outlineLevel="1" x14ac:dyDescent="0.25">
      <c r="A186" s="57">
        <v>158</v>
      </c>
      <c r="B186" s="62" t="s">
        <v>281</v>
      </c>
      <c r="C186" s="63" t="s">
        <v>413</v>
      </c>
      <c r="D186" s="64" t="s">
        <v>339</v>
      </c>
      <c r="E186" s="65">
        <v>5</v>
      </c>
      <c r="F186" s="69">
        <v>172.29</v>
      </c>
      <c r="G186" s="66">
        <f t="shared" si="9"/>
        <v>861.45</v>
      </c>
      <c r="H186" s="61">
        <f>G186/G524</f>
        <v>1.4196404408124881E-3</v>
      </c>
      <c r="I186" s="60">
        <f>ROUND(F186*'Прил. 10'!$D$12,2)</f>
        <v>1385.21</v>
      </c>
      <c r="J186" s="60">
        <f t="shared" si="10"/>
        <v>6926.05</v>
      </c>
    </row>
    <row r="187" spans="1:10" s="49" customFormat="1" ht="47.25" outlineLevel="1" x14ac:dyDescent="0.25">
      <c r="A187" s="57">
        <v>159</v>
      </c>
      <c r="B187" s="62" t="s">
        <v>281</v>
      </c>
      <c r="C187" s="63" t="s">
        <v>414</v>
      </c>
      <c r="D187" s="64" t="s">
        <v>283</v>
      </c>
      <c r="E187" s="65">
        <v>35.335246329091433</v>
      </c>
      <c r="F187" s="69">
        <v>21.44</v>
      </c>
      <c r="G187" s="66">
        <f t="shared" si="9"/>
        <v>757.59</v>
      </c>
      <c r="H187" s="61">
        <f>G187/G524</f>
        <v>1.2484826763655846E-3</v>
      </c>
      <c r="I187" s="60">
        <f>ROUND(F187*'Прил. 10'!$D$12,2)</f>
        <v>172.38</v>
      </c>
      <c r="J187" s="60">
        <f t="shared" si="10"/>
        <v>6091.09</v>
      </c>
    </row>
    <row r="188" spans="1:10" s="49" customFormat="1" ht="47.25" outlineLevel="1" x14ac:dyDescent="0.25">
      <c r="A188" s="57">
        <v>160</v>
      </c>
      <c r="B188" s="62" t="s">
        <v>415</v>
      </c>
      <c r="C188" s="63" t="s">
        <v>416</v>
      </c>
      <c r="D188" s="64" t="s">
        <v>267</v>
      </c>
      <c r="E188" s="65">
        <v>9.2399315159853765E-2</v>
      </c>
      <c r="F188" s="66">
        <v>8014.15</v>
      </c>
      <c r="G188" s="66">
        <f t="shared" si="9"/>
        <v>740.5</v>
      </c>
      <c r="H188" s="61">
        <f>G188/G524</f>
        <v>1.2203189348443291E-3</v>
      </c>
      <c r="I188" s="60">
        <f>ROUND(F188*'Прил. 10'!$D$12,2)</f>
        <v>64433.77</v>
      </c>
      <c r="J188" s="60">
        <f t="shared" si="10"/>
        <v>5953.64</v>
      </c>
    </row>
    <row r="189" spans="1:10" s="49" customFormat="1" ht="47.25" outlineLevel="1" x14ac:dyDescent="0.25">
      <c r="A189" s="57">
        <v>161</v>
      </c>
      <c r="B189" s="62" t="s">
        <v>281</v>
      </c>
      <c r="C189" s="63" t="s">
        <v>417</v>
      </c>
      <c r="D189" s="64" t="s">
        <v>339</v>
      </c>
      <c r="E189" s="65">
        <v>65</v>
      </c>
      <c r="F189" s="69">
        <v>11.98</v>
      </c>
      <c r="G189" s="66">
        <f t="shared" si="9"/>
        <v>778.7</v>
      </c>
      <c r="H189" s="61">
        <f>G189/G524</f>
        <v>1.2832712418140164E-3</v>
      </c>
      <c r="I189" s="60">
        <f>ROUND(F189*'Прил. 10'!$D$12,2)</f>
        <v>96.32</v>
      </c>
      <c r="J189" s="60">
        <f t="shared" si="10"/>
        <v>6260.8</v>
      </c>
    </row>
    <row r="190" spans="1:10" s="49" customFormat="1" ht="63" outlineLevel="1" x14ac:dyDescent="0.25">
      <c r="A190" s="57">
        <v>162</v>
      </c>
      <c r="B190" s="62" t="s">
        <v>418</v>
      </c>
      <c r="C190" s="63" t="s">
        <v>419</v>
      </c>
      <c r="D190" s="64" t="s">
        <v>280</v>
      </c>
      <c r="E190" s="65">
        <v>2</v>
      </c>
      <c r="F190" s="66">
        <v>645.83000000000004</v>
      </c>
      <c r="G190" s="66">
        <f t="shared" si="9"/>
        <v>1291.6600000000001</v>
      </c>
      <c r="H190" s="61">
        <f>G190/G524</f>
        <v>2.1286119586509471E-3</v>
      </c>
      <c r="I190" s="60">
        <f>ROUND(F190*'Прил. 10'!$D$12,2)</f>
        <v>5192.47</v>
      </c>
      <c r="J190" s="60">
        <f t="shared" si="10"/>
        <v>10384.94</v>
      </c>
    </row>
    <row r="191" spans="1:10" s="49" customFormat="1" ht="15.75" outlineLevel="1" x14ac:dyDescent="0.25">
      <c r="A191" s="57">
        <v>163</v>
      </c>
      <c r="B191" s="62" t="s">
        <v>420</v>
      </c>
      <c r="C191" s="63" t="s">
        <v>421</v>
      </c>
      <c r="D191" s="64" t="s">
        <v>267</v>
      </c>
      <c r="E191" s="65">
        <v>4.6919121511095445E-2</v>
      </c>
      <c r="F191" s="66">
        <v>15620</v>
      </c>
      <c r="G191" s="66">
        <f t="shared" si="9"/>
        <v>732.88</v>
      </c>
      <c r="H191" s="61">
        <f>G191/G524</f>
        <v>1.2077614327734125E-3</v>
      </c>
      <c r="I191" s="60">
        <f>ROUND(F191*'Прил. 10'!$D$12,2)</f>
        <v>125584.8</v>
      </c>
      <c r="J191" s="60">
        <f t="shared" si="10"/>
        <v>5892.33</v>
      </c>
    </row>
    <row r="192" spans="1:10" s="49" customFormat="1" ht="47.25" outlineLevel="1" x14ac:dyDescent="0.25">
      <c r="A192" s="57">
        <v>164</v>
      </c>
      <c r="B192" s="62" t="s">
        <v>281</v>
      </c>
      <c r="C192" s="63" t="s">
        <v>422</v>
      </c>
      <c r="D192" s="64" t="s">
        <v>339</v>
      </c>
      <c r="E192" s="65">
        <v>3</v>
      </c>
      <c r="F192" s="69">
        <v>210.22</v>
      </c>
      <c r="G192" s="66">
        <f t="shared" si="9"/>
        <v>630.66</v>
      </c>
      <c r="H192" s="61">
        <f>G192/G524</f>
        <v>1.0393063328142129E-3</v>
      </c>
      <c r="I192" s="60">
        <f>ROUND(F192*'Прил. 10'!$D$12,2)</f>
        <v>1690.17</v>
      </c>
      <c r="J192" s="60">
        <f t="shared" si="10"/>
        <v>5070.51</v>
      </c>
    </row>
    <row r="193" spans="1:10" s="49" customFormat="1" ht="31.5" outlineLevel="1" x14ac:dyDescent="0.25">
      <c r="A193" s="57">
        <v>165</v>
      </c>
      <c r="B193" s="62" t="s">
        <v>423</v>
      </c>
      <c r="C193" s="63" t="s">
        <v>424</v>
      </c>
      <c r="D193" s="64" t="s">
        <v>267</v>
      </c>
      <c r="E193" s="65">
        <v>0.16023492762257413</v>
      </c>
      <c r="F193" s="66">
        <v>4316</v>
      </c>
      <c r="G193" s="66">
        <f t="shared" si="9"/>
        <v>691.57</v>
      </c>
      <c r="H193" s="61">
        <f>G193/G524</f>
        <v>1.1396839510739944E-3</v>
      </c>
      <c r="I193" s="60">
        <f>ROUND(F193*'Прил. 10'!$D$12,2)</f>
        <v>34700.639999999999</v>
      </c>
      <c r="J193" s="60">
        <f t="shared" si="10"/>
        <v>5560.25</v>
      </c>
    </row>
    <row r="194" spans="1:10" s="49" customFormat="1" ht="31.5" outlineLevel="1" x14ac:dyDescent="0.25">
      <c r="A194" s="57">
        <v>166</v>
      </c>
      <c r="B194" s="62" t="s">
        <v>425</v>
      </c>
      <c r="C194" s="63" t="s">
        <v>426</v>
      </c>
      <c r="D194" s="64" t="s">
        <v>291</v>
      </c>
      <c r="E194" s="65">
        <v>6.6326274500297888</v>
      </c>
      <c r="F194" s="66">
        <v>96.29</v>
      </c>
      <c r="G194" s="66">
        <f t="shared" si="9"/>
        <v>638.66</v>
      </c>
      <c r="H194" s="61">
        <f>G194/G524</f>
        <v>1.0524900620225244E-3</v>
      </c>
      <c r="I194" s="60">
        <f>ROUND(F194*'Прил. 10'!$D$12,2)</f>
        <v>774.17</v>
      </c>
      <c r="J194" s="60">
        <f t="shared" si="10"/>
        <v>5134.78</v>
      </c>
    </row>
    <row r="195" spans="1:10" s="49" customFormat="1" ht="31.5" outlineLevel="1" x14ac:dyDescent="0.25">
      <c r="A195" s="57">
        <v>167</v>
      </c>
      <c r="B195" s="62" t="s">
        <v>427</v>
      </c>
      <c r="C195" s="63" t="s">
        <v>428</v>
      </c>
      <c r="D195" s="64" t="s">
        <v>280</v>
      </c>
      <c r="E195" s="65">
        <v>25</v>
      </c>
      <c r="F195" s="66">
        <v>25.29</v>
      </c>
      <c r="G195" s="66">
        <f t="shared" si="9"/>
        <v>632.25</v>
      </c>
      <c r="H195" s="61">
        <f>G195/G524</f>
        <v>1.0419265989943648E-3</v>
      </c>
      <c r="I195" s="60">
        <f>ROUND(F195*'Прил. 10'!$D$12,2)</f>
        <v>203.33</v>
      </c>
      <c r="J195" s="60">
        <f t="shared" si="10"/>
        <v>5083.25</v>
      </c>
    </row>
    <row r="196" spans="1:10" s="49" customFormat="1" ht="78.75" outlineLevel="1" x14ac:dyDescent="0.25">
      <c r="A196" s="57">
        <v>168</v>
      </c>
      <c r="B196" s="62" t="s">
        <v>429</v>
      </c>
      <c r="C196" s="63" t="s">
        <v>430</v>
      </c>
      <c r="D196" s="64" t="s">
        <v>283</v>
      </c>
      <c r="E196" s="65">
        <v>91.882469530363196</v>
      </c>
      <c r="F196" s="66">
        <v>6.91</v>
      </c>
      <c r="G196" s="66">
        <f t="shared" si="9"/>
        <v>634.91</v>
      </c>
      <c r="H196" s="61">
        <f>G196/G524</f>
        <v>1.0463101889561283E-3</v>
      </c>
      <c r="I196" s="60">
        <f>ROUND(F196*'Прил. 10'!$D$12,2)</f>
        <v>55.56</v>
      </c>
      <c r="J196" s="60">
        <f t="shared" si="10"/>
        <v>5104.99</v>
      </c>
    </row>
    <row r="197" spans="1:10" s="49" customFormat="1" ht="15.75" outlineLevel="1" x14ac:dyDescent="0.25">
      <c r="A197" s="57">
        <v>169</v>
      </c>
      <c r="B197" s="62" t="s">
        <v>431</v>
      </c>
      <c r="C197" s="63" t="s">
        <v>432</v>
      </c>
      <c r="D197" s="64" t="s">
        <v>267</v>
      </c>
      <c r="E197" s="65">
        <v>8.6452704474544825E-2</v>
      </c>
      <c r="F197" s="66">
        <v>7200</v>
      </c>
      <c r="G197" s="66">
        <f t="shared" si="9"/>
        <v>622.46</v>
      </c>
      <c r="H197" s="61">
        <f>G197/G524</f>
        <v>1.0257930103756937E-3</v>
      </c>
      <c r="I197" s="60">
        <f>ROUND(F197*'Прил. 10'!$D$12,2)</f>
        <v>57888</v>
      </c>
      <c r="J197" s="60">
        <f t="shared" si="10"/>
        <v>5004.57</v>
      </c>
    </row>
    <row r="198" spans="1:10" s="49" customFormat="1" ht="31.5" outlineLevel="1" x14ac:dyDescent="0.25">
      <c r="A198" s="57">
        <v>170</v>
      </c>
      <c r="B198" s="62" t="s">
        <v>433</v>
      </c>
      <c r="C198" s="63" t="s">
        <v>434</v>
      </c>
      <c r="D198" s="64" t="s">
        <v>267</v>
      </c>
      <c r="E198" s="65">
        <v>5.6598873659053049E-2</v>
      </c>
      <c r="F198" s="66">
        <v>10898.65</v>
      </c>
      <c r="G198" s="66">
        <f t="shared" si="9"/>
        <v>616.85</v>
      </c>
      <c r="H198" s="61">
        <f>G198/G524</f>
        <v>1.0165479202683652E-3</v>
      </c>
      <c r="I198" s="60">
        <f>ROUND(F198*'Прил. 10'!$D$12,2)</f>
        <v>87625.15</v>
      </c>
      <c r="J198" s="60">
        <f t="shared" si="10"/>
        <v>4959.4799999999996</v>
      </c>
    </row>
    <row r="199" spans="1:10" s="49" customFormat="1" ht="47.25" outlineLevel="1" x14ac:dyDescent="0.25">
      <c r="A199" s="57">
        <v>171</v>
      </c>
      <c r="B199" s="62" t="s">
        <v>435</v>
      </c>
      <c r="C199" s="63" t="s">
        <v>436</v>
      </c>
      <c r="D199" s="64" t="s">
        <v>267</v>
      </c>
      <c r="E199" s="65">
        <v>5.1459690135563625E-2</v>
      </c>
      <c r="F199" s="66">
        <v>11500</v>
      </c>
      <c r="G199" s="66">
        <f t="shared" si="9"/>
        <v>591.79</v>
      </c>
      <c r="H199" s="61">
        <f>G199/G524</f>
        <v>9.7524988852332954E-4</v>
      </c>
      <c r="I199" s="60">
        <f>ROUND(F199*'Прил. 10'!$D$12,2)</f>
        <v>92460</v>
      </c>
      <c r="J199" s="60">
        <f t="shared" si="10"/>
        <v>4757.96</v>
      </c>
    </row>
    <row r="200" spans="1:10" s="49" customFormat="1" ht="47.25" outlineLevel="1" x14ac:dyDescent="0.25">
      <c r="A200" s="57">
        <v>172</v>
      </c>
      <c r="B200" s="62" t="s">
        <v>437</v>
      </c>
      <c r="C200" s="63" t="s">
        <v>438</v>
      </c>
      <c r="D200" s="64" t="s">
        <v>280</v>
      </c>
      <c r="E200" s="65">
        <v>5</v>
      </c>
      <c r="F200" s="66">
        <v>126.59</v>
      </c>
      <c r="G200" s="66">
        <f t="shared" si="9"/>
        <v>632.95000000000005</v>
      </c>
      <c r="H200" s="61">
        <f>G200/G524</f>
        <v>1.0430801753000922E-3</v>
      </c>
      <c r="I200" s="60">
        <f>ROUND(F200*'Прил. 10'!$D$12,2)</f>
        <v>1017.78</v>
      </c>
      <c r="J200" s="60">
        <f t="shared" si="10"/>
        <v>5088.8999999999996</v>
      </c>
    </row>
    <row r="201" spans="1:10" s="49" customFormat="1" ht="47.25" outlineLevel="1" x14ac:dyDescent="0.25">
      <c r="A201" s="57">
        <v>173</v>
      </c>
      <c r="B201" s="62" t="s">
        <v>439</v>
      </c>
      <c r="C201" s="63" t="s">
        <v>440</v>
      </c>
      <c r="D201" s="64" t="s">
        <v>346</v>
      </c>
      <c r="E201" s="65">
        <v>5.7177249449357612</v>
      </c>
      <c r="F201" s="66">
        <v>94.68</v>
      </c>
      <c r="G201" s="66">
        <f t="shared" si="9"/>
        <v>541.35</v>
      </c>
      <c r="H201" s="61">
        <f>G201/G524</f>
        <v>8.9212647586492594E-4</v>
      </c>
      <c r="I201" s="60">
        <f>ROUND(F201*'Прил. 10'!$D$12,2)</f>
        <v>761.23</v>
      </c>
      <c r="J201" s="60">
        <f t="shared" si="10"/>
        <v>4352.5</v>
      </c>
    </row>
    <row r="202" spans="1:10" s="49" customFormat="1" ht="15.75" outlineLevel="1" x14ac:dyDescent="0.25">
      <c r="A202" s="57">
        <v>174</v>
      </c>
      <c r="B202" s="62" t="s">
        <v>441</v>
      </c>
      <c r="C202" s="63" t="s">
        <v>442</v>
      </c>
      <c r="D202" s="64" t="s">
        <v>267</v>
      </c>
      <c r="E202" s="65">
        <v>6.769802680022359E-2</v>
      </c>
      <c r="F202" s="66">
        <v>7932.6</v>
      </c>
      <c r="G202" s="66">
        <f t="shared" si="9"/>
        <v>537.02</v>
      </c>
      <c r="H202" s="61">
        <f>G202/G524</f>
        <v>8.8499078243092723E-4</v>
      </c>
      <c r="I202" s="60">
        <f>ROUND(F202*'Прил. 10'!$D$12,2)</f>
        <v>63778.1</v>
      </c>
      <c r="J202" s="60">
        <f t="shared" si="10"/>
        <v>4317.6499999999996</v>
      </c>
    </row>
    <row r="203" spans="1:10" s="49" customFormat="1" ht="47.25" outlineLevel="1" x14ac:dyDescent="0.25">
      <c r="A203" s="57">
        <v>175</v>
      </c>
      <c r="B203" s="62" t="s">
        <v>443</v>
      </c>
      <c r="C203" s="63" t="s">
        <v>444</v>
      </c>
      <c r="D203" s="64" t="s">
        <v>304</v>
      </c>
      <c r="E203" s="65">
        <v>0.2</v>
      </c>
      <c r="F203" s="66">
        <v>2038.25</v>
      </c>
      <c r="G203" s="66">
        <f t="shared" si="9"/>
        <v>407.65</v>
      </c>
      <c r="H203" s="61">
        <f>G203/G524</f>
        <v>6.7179340147102066E-4</v>
      </c>
      <c r="I203" s="60">
        <f>ROUND(F203*'Прил. 10'!$D$12,2)</f>
        <v>16387.53</v>
      </c>
      <c r="J203" s="60">
        <f t="shared" si="10"/>
        <v>3277.51</v>
      </c>
    </row>
    <row r="204" spans="1:10" s="49" customFormat="1" ht="31.5" outlineLevel="1" x14ac:dyDescent="0.25">
      <c r="A204" s="57">
        <v>176</v>
      </c>
      <c r="B204" s="62" t="s">
        <v>445</v>
      </c>
      <c r="C204" s="63" t="s">
        <v>446</v>
      </c>
      <c r="D204" s="64" t="s">
        <v>267</v>
      </c>
      <c r="E204" s="65">
        <v>5.4581650707595922E-2</v>
      </c>
      <c r="F204" s="66">
        <v>9800.07</v>
      </c>
      <c r="G204" s="66">
        <f t="shared" si="9"/>
        <v>534.9</v>
      </c>
      <c r="H204" s="61">
        <f>G204/G524</f>
        <v>8.8149709419072474E-4</v>
      </c>
      <c r="I204" s="60">
        <f>ROUND(F204*'Прил. 10'!$D$12,2)</f>
        <v>78792.56</v>
      </c>
      <c r="J204" s="60">
        <f t="shared" si="10"/>
        <v>4300.63</v>
      </c>
    </row>
    <row r="205" spans="1:10" s="49" customFormat="1" ht="31.5" outlineLevel="1" x14ac:dyDescent="0.25">
      <c r="A205" s="57">
        <v>177</v>
      </c>
      <c r="B205" s="62" t="s">
        <v>447</v>
      </c>
      <c r="C205" s="63" t="s">
        <v>448</v>
      </c>
      <c r="D205" s="64" t="s">
        <v>267</v>
      </c>
      <c r="E205" s="65">
        <v>6.6752687482875217E-2</v>
      </c>
      <c r="F205" s="66">
        <v>7977</v>
      </c>
      <c r="G205" s="66">
        <f t="shared" si="9"/>
        <v>532.49</v>
      </c>
      <c r="H205" s="61">
        <f>G205/G524</f>
        <v>8.7752549576672095E-4</v>
      </c>
      <c r="I205" s="60">
        <f>ROUND(F205*'Прил. 10'!$D$12,2)</f>
        <v>64135.08</v>
      </c>
      <c r="J205" s="60">
        <f t="shared" si="10"/>
        <v>4281.1899999999996</v>
      </c>
    </row>
    <row r="206" spans="1:10" s="49" customFormat="1" ht="31.5" outlineLevel="1" x14ac:dyDescent="0.25">
      <c r="A206" s="57">
        <v>178</v>
      </c>
      <c r="B206" s="62" t="s">
        <v>449</v>
      </c>
      <c r="C206" s="63" t="s">
        <v>450</v>
      </c>
      <c r="D206" s="64" t="s">
        <v>264</v>
      </c>
      <c r="E206" s="65">
        <v>4.8029340893268424</v>
      </c>
      <c r="F206" s="66">
        <v>108.4</v>
      </c>
      <c r="G206" s="66">
        <f t="shared" si="9"/>
        <v>520.64</v>
      </c>
      <c r="H206" s="61">
        <f>G206/G524</f>
        <v>8.5799709687690959E-4</v>
      </c>
      <c r="I206" s="60">
        <f>ROUND(F206*'Прил. 10'!$D$12,2)</f>
        <v>871.54</v>
      </c>
      <c r="J206" s="60">
        <f t="shared" si="10"/>
        <v>4185.95</v>
      </c>
    </row>
    <row r="207" spans="1:10" s="49" customFormat="1" ht="47.25" outlineLevel="1" x14ac:dyDescent="0.25">
      <c r="A207" s="57">
        <v>179</v>
      </c>
      <c r="B207" s="62" t="s">
        <v>451</v>
      </c>
      <c r="C207" s="63" t="s">
        <v>452</v>
      </c>
      <c r="D207" s="64" t="s">
        <v>280</v>
      </c>
      <c r="E207" s="65">
        <v>20</v>
      </c>
      <c r="F207" s="66">
        <v>30.22</v>
      </c>
      <c r="G207" s="66">
        <f t="shared" si="9"/>
        <v>604.4</v>
      </c>
      <c r="H207" s="61">
        <f>G207/G524</f>
        <v>9.9603074168793044E-4</v>
      </c>
      <c r="I207" s="60">
        <f>ROUND(F207*'Прил. 10'!$D$12,2)</f>
        <v>242.97</v>
      </c>
      <c r="J207" s="60">
        <f t="shared" si="10"/>
        <v>4859.3999999999996</v>
      </c>
    </row>
    <row r="208" spans="1:10" s="49" customFormat="1" ht="31.5" outlineLevel="1" x14ac:dyDescent="0.25">
      <c r="A208" s="57">
        <v>180</v>
      </c>
      <c r="B208" s="62" t="s">
        <v>453</v>
      </c>
      <c r="C208" s="63" t="s">
        <v>454</v>
      </c>
      <c r="D208" s="64" t="s">
        <v>267</v>
      </c>
      <c r="E208" s="65">
        <v>8.9768463320077499E-2</v>
      </c>
      <c r="F208" s="66">
        <v>5763</v>
      </c>
      <c r="G208" s="66">
        <f t="shared" si="9"/>
        <v>517.34</v>
      </c>
      <c r="H208" s="61">
        <f>G208/G524</f>
        <v>8.5255880857848119E-4</v>
      </c>
      <c r="I208" s="60">
        <f>ROUND(F208*'Прил. 10'!$D$12,2)</f>
        <v>46334.52</v>
      </c>
      <c r="J208" s="60">
        <f t="shared" si="10"/>
        <v>4159.38</v>
      </c>
    </row>
    <row r="209" spans="1:10" s="49" customFormat="1" ht="31.5" outlineLevel="1" x14ac:dyDescent="0.25">
      <c r="A209" s="57">
        <v>181</v>
      </c>
      <c r="B209" s="62" t="s">
        <v>455</v>
      </c>
      <c r="C209" s="63" t="s">
        <v>456</v>
      </c>
      <c r="D209" s="64" t="s">
        <v>457</v>
      </c>
      <c r="E209" s="65">
        <v>72</v>
      </c>
      <c r="F209" s="66">
        <v>6.62</v>
      </c>
      <c r="G209" s="66">
        <f t="shared" si="9"/>
        <v>476.64</v>
      </c>
      <c r="H209" s="61">
        <f>G209/G524</f>
        <v>7.8548658623119657E-4</v>
      </c>
      <c r="I209" s="60">
        <f>ROUND(F209*'Прил. 10'!$D$12,2)</f>
        <v>53.22</v>
      </c>
      <c r="J209" s="60">
        <f t="shared" si="10"/>
        <v>3831.84</v>
      </c>
    </row>
    <row r="210" spans="1:10" s="49" customFormat="1" ht="47.25" outlineLevel="1" x14ac:dyDescent="0.25">
      <c r="A210" s="57">
        <v>182</v>
      </c>
      <c r="B210" s="62" t="s">
        <v>281</v>
      </c>
      <c r="C210" s="63" t="s">
        <v>458</v>
      </c>
      <c r="D210" s="64" t="s">
        <v>339</v>
      </c>
      <c r="E210" s="65">
        <v>5</v>
      </c>
      <c r="F210" s="69">
        <v>109.52</v>
      </c>
      <c r="G210" s="66">
        <f t="shared" si="9"/>
        <v>547.6</v>
      </c>
      <c r="H210" s="61">
        <f>G210/G524</f>
        <v>9.0242626430891927E-4</v>
      </c>
      <c r="I210" s="60">
        <f>ROUND(F210*'Прил. 10'!$D$12,2)</f>
        <v>880.54</v>
      </c>
      <c r="J210" s="60">
        <f t="shared" si="10"/>
        <v>4402.7</v>
      </c>
    </row>
    <row r="211" spans="1:10" s="49" customFormat="1" ht="31.5" outlineLevel="1" x14ac:dyDescent="0.25">
      <c r="A211" s="57">
        <v>183</v>
      </c>
      <c r="B211" s="62" t="s">
        <v>281</v>
      </c>
      <c r="C211" s="63" t="s">
        <v>459</v>
      </c>
      <c r="D211" s="64" t="s">
        <v>339</v>
      </c>
      <c r="E211" s="65">
        <v>5</v>
      </c>
      <c r="F211" s="69">
        <v>109.38</v>
      </c>
      <c r="G211" s="66">
        <f t="shared" si="9"/>
        <v>546.9</v>
      </c>
      <c r="H211" s="61">
        <f>G211/G524</f>
        <v>9.0127268800319191E-4</v>
      </c>
      <c r="I211" s="60">
        <f>ROUND(F211*'Прил. 10'!$D$12,2)</f>
        <v>879.42</v>
      </c>
      <c r="J211" s="60">
        <f t="shared" si="10"/>
        <v>4397.1000000000004</v>
      </c>
    </row>
    <row r="212" spans="1:10" s="49" customFormat="1" ht="31.5" outlineLevel="1" x14ac:dyDescent="0.25">
      <c r="A212" s="57">
        <v>184</v>
      </c>
      <c r="B212" s="62" t="s">
        <v>281</v>
      </c>
      <c r="C212" s="63" t="s">
        <v>460</v>
      </c>
      <c r="D212" s="64" t="s">
        <v>339</v>
      </c>
      <c r="E212" s="65">
        <v>5</v>
      </c>
      <c r="F212" s="69">
        <v>108.69</v>
      </c>
      <c r="G212" s="66">
        <f t="shared" si="9"/>
        <v>543.45000000000005</v>
      </c>
      <c r="H212" s="61">
        <f>G212/G524</f>
        <v>8.9558720478210771E-4</v>
      </c>
      <c r="I212" s="60">
        <f>ROUND(F212*'Прил. 10'!$D$12,2)</f>
        <v>873.87</v>
      </c>
      <c r="J212" s="60">
        <f t="shared" si="10"/>
        <v>4369.3500000000004</v>
      </c>
    </row>
    <row r="213" spans="1:10" s="49" customFormat="1" ht="47.25" outlineLevel="1" x14ac:dyDescent="0.25">
      <c r="A213" s="57">
        <v>185</v>
      </c>
      <c r="B213" s="62" t="s">
        <v>461</v>
      </c>
      <c r="C213" s="63" t="s">
        <v>462</v>
      </c>
      <c r="D213" s="64" t="s">
        <v>264</v>
      </c>
      <c r="E213" s="65">
        <v>0.92878195057657231</v>
      </c>
      <c r="F213" s="66">
        <v>517.91</v>
      </c>
      <c r="G213" s="66">
        <f t="shared" si="9"/>
        <v>481.03</v>
      </c>
      <c r="H213" s="61">
        <f>G213/G524</f>
        <v>7.9272115763425746E-4</v>
      </c>
      <c r="I213" s="60">
        <f>ROUND(F213*'Прил. 10'!$D$12,2)</f>
        <v>4164</v>
      </c>
      <c r="J213" s="60">
        <f t="shared" si="10"/>
        <v>3867.45</v>
      </c>
    </row>
    <row r="214" spans="1:10" s="49" customFormat="1" ht="63" outlineLevel="1" x14ac:dyDescent="0.25">
      <c r="A214" s="57">
        <v>186</v>
      </c>
      <c r="B214" s="62" t="s">
        <v>463</v>
      </c>
      <c r="C214" s="63" t="s">
        <v>464</v>
      </c>
      <c r="D214" s="64" t="s">
        <v>291</v>
      </c>
      <c r="E214" s="65">
        <v>6.9287377698371682</v>
      </c>
      <c r="F214" s="66">
        <v>67.8</v>
      </c>
      <c r="G214" s="66">
        <f t="shared" si="9"/>
        <v>469.77</v>
      </c>
      <c r="H214" s="61">
        <f>G214/G524</f>
        <v>7.741650587735591E-4</v>
      </c>
      <c r="I214" s="60">
        <f>ROUND(F214*'Прил. 10'!$D$12,2)</f>
        <v>545.11</v>
      </c>
      <c r="J214" s="60">
        <f t="shared" si="10"/>
        <v>3776.92</v>
      </c>
    </row>
    <row r="215" spans="1:10" s="49" customFormat="1" ht="47.25" outlineLevel="1" x14ac:dyDescent="0.25">
      <c r="A215" s="57">
        <v>187</v>
      </c>
      <c r="B215" s="62" t="s">
        <v>281</v>
      </c>
      <c r="C215" s="63" t="s">
        <v>465</v>
      </c>
      <c r="D215" s="64" t="s">
        <v>339</v>
      </c>
      <c r="E215" s="65">
        <v>2</v>
      </c>
      <c r="F215" s="69">
        <v>204.1</v>
      </c>
      <c r="G215" s="66">
        <f t="shared" si="9"/>
        <v>408.2</v>
      </c>
      <c r="H215" s="61">
        <f>G215/G524</f>
        <v>6.7269978285409201E-4</v>
      </c>
      <c r="I215" s="60">
        <f>ROUND(F215*'Прил. 10'!$D$12,2)</f>
        <v>1640.96</v>
      </c>
      <c r="J215" s="60">
        <f t="shared" si="10"/>
        <v>3281.92</v>
      </c>
    </row>
    <row r="216" spans="1:10" s="49" customFormat="1" ht="63" outlineLevel="1" x14ac:dyDescent="0.25">
      <c r="A216" s="57">
        <v>188</v>
      </c>
      <c r="B216" s="62" t="s">
        <v>466</v>
      </c>
      <c r="C216" s="63" t="s">
        <v>467</v>
      </c>
      <c r="D216" s="64" t="s">
        <v>346</v>
      </c>
      <c r="E216" s="65">
        <v>1.1435564481955165</v>
      </c>
      <c r="F216" s="66">
        <v>405.49</v>
      </c>
      <c r="G216" s="66">
        <f t="shared" si="9"/>
        <v>463.7</v>
      </c>
      <c r="H216" s="61">
        <f>G216/G524</f>
        <v>7.6416190423675282E-4</v>
      </c>
      <c r="I216" s="60">
        <f>ROUND(F216*'Прил. 10'!$D$12,2)</f>
        <v>3260.14</v>
      </c>
      <c r="J216" s="60">
        <f t="shared" si="10"/>
        <v>3728.15</v>
      </c>
    </row>
    <row r="217" spans="1:10" s="49" customFormat="1" ht="31.5" outlineLevel="1" x14ac:dyDescent="0.25">
      <c r="A217" s="57">
        <v>189</v>
      </c>
      <c r="B217" s="62" t="s">
        <v>468</v>
      </c>
      <c r="C217" s="63" t="s">
        <v>469</v>
      </c>
      <c r="D217" s="64" t="s">
        <v>283</v>
      </c>
      <c r="E217" s="65">
        <v>7.204638799539655</v>
      </c>
      <c r="F217" s="66">
        <v>64.349999999999994</v>
      </c>
      <c r="G217" s="66">
        <f t="shared" ref="G217:G280" si="11">ROUND(E217*F217,2)</f>
        <v>463.62</v>
      </c>
      <c r="H217" s="61">
        <f>G217/G524</f>
        <v>7.6403006694466971E-4</v>
      </c>
      <c r="I217" s="60">
        <f>ROUND(F217*'Прил. 10'!$D$12,2)</f>
        <v>517.37</v>
      </c>
      <c r="J217" s="60">
        <f t="shared" ref="J217:J280" si="12">ROUND(E217*I217,2)</f>
        <v>3727.46</v>
      </c>
    </row>
    <row r="218" spans="1:10" s="49" customFormat="1" ht="31.5" outlineLevel="1" x14ac:dyDescent="0.25">
      <c r="A218" s="57">
        <v>190</v>
      </c>
      <c r="B218" s="62" t="s">
        <v>470</v>
      </c>
      <c r="C218" s="63" t="s">
        <v>471</v>
      </c>
      <c r="D218" s="64" t="s">
        <v>472</v>
      </c>
      <c r="E218" s="65">
        <v>5.1150776900789037E-3</v>
      </c>
      <c r="F218" s="66">
        <v>89300</v>
      </c>
      <c r="G218" s="66">
        <f t="shared" si="11"/>
        <v>456.78</v>
      </c>
      <c r="H218" s="61">
        <f>G218/G524</f>
        <v>7.5275797847156338E-4</v>
      </c>
      <c r="I218" s="60">
        <f>ROUND(F218*'Прил. 10'!$D$12,2)</f>
        <v>717972</v>
      </c>
      <c r="J218" s="60">
        <f t="shared" si="12"/>
        <v>3672.48</v>
      </c>
    </row>
    <row r="219" spans="1:10" s="49" customFormat="1" ht="47.25" outlineLevel="1" x14ac:dyDescent="0.25">
      <c r="A219" s="57">
        <v>191</v>
      </c>
      <c r="B219" s="62" t="s">
        <v>281</v>
      </c>
      <c r="C219" s="63" t="s">
        <v>473</v>
      </c>
      <c r="D219" s="64" t="s">
        <v>280</v>
      </c>
      <c r="E219" s="65">
        <v>2</v>
      </c>
      <c r="F219" s="69">
        <v>384.55</v>
      </c>
      <c r="G219" s="66">
        <f t="shared" si="11"/>
        <v>769.1</v>
      </c>
      <c r="H219" s="61">
        <f>G219/G524</f>
        <v>1.2674507667640427E-3</v>
      </c>
      <c r="I219" s="60">
        <f>ROUND(F219*'Прил. 10'!$D$12,2)</f>
        <v>3091.78</v>
      </c>
      <c r="J219" s="60">
        <f t="shared" si="12"/>
        <v>6183.56</v>
      </c>
    </row>
    <row r="220" spans="1:10" s="49" customFormat="1" ht="31.5" outlineLevel="1" x14ac:dyDescent="0.25">
      <c r="A220" s="57">
        <v>192</v>
      </c>
      <c r="B220" s="62" t="s">
        <v>474</v>
      </c>
      <c r="C220" s="63" t="s">
        <v>475</v>
      </c>
      <c r="D220" s="64" t="s">
        <v>291</v>
      </c>
      <c r="E220" s="65">
        <v>15.536048538967417</v>
      </c>
      <c r="F220" s="66">
        <v>28.25</v>
      </c>
      <c r="G220" s="66">
        <f t="shared" si="11"/>
        <v>438.89</v>
      </c>
      <c r="H220" s="61">
        <f>G220/G524</f>
        <v>7.2327586402947688E-4</v>
      </c>
      <c r="I220" s="60">
        <f>ROUND(F220*'Прил. 10'!$D$12,2)</f>
        <v>227.13</v>
      </c>
      <c r="J220" s="60">
        <f t="shared" si="12"/>
        <v>3528.7</v>
      </c>
    </row>
    <row r="221" spans="1:10" s="49" customFormat="1" ht="31.5" outlineLevel="1" x14ac:dyDescent="0.25">
      <c r="A221" s="57">
        <v>193</v>
      </c>
      <c r="B221" s="62" t="s">
        <v>476</v>
      </c>
      <c r="C221" s="63" t="s">
        <v>477</v>
      </c>
      <c r="D221" s="64" t="s">
        <v>267</v>
      </c>
      <c r="E221" s="65">
        <v>5.845752324761759E-2</v>
      </c>
      <c r="F221" s="66">
        <v>7418.82</v>
      </c>
      <c r="G221" s="66">
        <f t="shared" si="11"/>
        <v>433.69</v>
      </c>
      <c r="H221" s="61">
        <f>G221/G524</f>
        <v>7.1470644004407449E-4</v>
      </c>
      <c r="I221" s="60">
        <f>ROUND(F221*'Прил. 10'!$D$12,2)</f>
        <v>59647.31</v>
      </c>
      <c r="J221" s="60">
        <f t="shared" si="12"/>
        <v>3486.83</v>
      </c>
    </row>
    <row r="222" spans="1:10" s="49" customFormat="1" ht="63" outlineLevel="1" x14ac:dyDescent="0.25">
      <c r="A222" s="57">
        <v>194</v>
      </c>
      <c r="B222" s="62" t="s">
        <v>478</v>
      </c>
      <c r="C222" s="63" t="s">
        <v>479</v>
      </c>
      <c r="D222" s="64" t="s">
        <v>267</v>
      </c>
      <c r="E222" s="65">
        <v>5.1860031010297937E-2</v>
      </c>
      <c r="F222" s="66">
        <v>8300</v>
      </c>
      <c r="G222" s="66">
        <f t="shared" si="11"/>
        <v>430.44</v>
      </c>
      <c r="H222" s="61">
        <f>G222/G524</f>
        <v>7.0935055005319795E-4</v>
      </c>
      <c r="I222" s="60">
        <f>ROUND(F222*'Прил. 10'!$D$12,2)</f>
        <v>66732</v>
      </c>
      <c r="J222" s="60">
        <f t="shared" si="12"/>
        <v>3460.72</v>
      </c>
    </row>
    <row r="223" spans="1:10" s="49" customFormat="1" ht="31.5" outlineLevel="1" x14ac:dyDescent="0.25">
      <c r="A223" s="57">
        <v>195</v>
      </c>
      <c r="B223" s="62" t="s">
        <v>480</v>
      </c>
      <c r="C223" s="63" t="s">
        <v>481</v>
      </c>
      <c r="D223" s="64" t="s">
        <v>280</v>
      </c>
      <c r="E223" s="65">
        <v>2</v>
      </c>
      <c r="F223" s="66">
        <v>371.2</v>
      </c>
      <c r="G223" s="66">
        <f t="shared" si="11"/>
        <v>742.4</v>
      </c>
      <c r="H223" s="61">
        <f>G223/G524</f>
        <v>1.2234500705313031E-3</v>
      </c>
      <c r="I223" s="60">
        <f>ROUND(F223*'Прил. 10'!$D$12,2)</f>
        <v>2984.45</v>
      </c>
      <c r="J223" s="60">
        <f t="shared" si="12"/>
        <v>5968.9</v>
      </c>
    </row>
    <row r="224" spans="1:10" s="49" customFormat="1" ht="63" outlineLevel="1" x14ac:dyDescent="0.25">
      <c r="A224" s="57">
        <v>196</v>
      </c>
      <c r="B224" s="62" t="s">
        <v>482</v>
      </c>
      <c r="C224" s="63" t="s">
        <v>483</v>
      </c>
      <c r="D224" s="64" t="s">
        <v>280</v>
      </c>
      <c r="E224" s="65">
        <v>2</v>
      </c>
      <c r="F224" s="66">
        <v>181.66</v>
      </c>
      <c r="G224" s="66">
        <f t="shared" si="11"/>
        <v>363.32</v>
      </c>
      <c r="H224" s="61">
        <f>G224/G524</f>
        <v>5.9873906199546479E-4</v>
      </c>
      <c r="I224" s="60">
        <f>ROUND(F224*'Прил. 10'!$D$12,2)</f>
        <v>1460.55</v>
      </c>
      <c r="J224" s="60">
        <f t="shared" si="12"/>
        <v>2921.1</v>
      </c>
    </row>
    <row r="225" spans="1:10" s="49" customFormat="1" ht="31.5" outlineLevel="1" x14ac:dyDescent="0.25">
      <c r="A225" s="57">
        <v>197</v>
      </c>
      <c r="B225" s="62" t="s">
        <v>484</v>
      </c>
      <c r="C225" s="63" t="s">
        <v>485</v>
      </c>
      <c r="D225" s="64" t="s">
        <v>325</v>
      </c>
      <c r="E225" s="65">
        <v>1.749645269606322E-2</v>
      </c>
      <c r="F225" s="66">
        <v>23111.65</v>
      </c>
      <c r="G225" s="66">
        <f t="shared" si="11"/>
        <v>404.37</v>
      </c>
      <c r="H225" s="61">
        <f>G225/G524</f>
        <v>6.6638807249561299E-4</v>
      </c>
      <c r="I225" s="60">
        <f>ROUND(F225*'Прил. 10'!$D$12,2)</f>
        <v>185817.67</v>
      </c>
      <c r="J225" s="60">
        <f t="shared" si="12"/>
        <v>3251.15</v>
      </c>
    </row>
    <row r="226" spans="1:10" s="49" customFormat="1" ht="47.25" outlineLevel="1" x14ac:dyDescent="0.25">
      <c r="A226" s="57">
        <v>198</v>
      </c>
      <c r="B226" s="62" t="s">
        <v>486</v>
      </c>
      <c r="C226" s="63" t="s">
        <v>487</v>
      </c>
      <c r="D226" s="64" t="s">
        <v>283</v>
      </c>
      <c r="E226" s="65">
        <v>22.872645846073382</v>
      </c>
      <c r="F226" s="66">
        <v>16.350000000000001</v>
      </c>
      <c r="G226" s="66">
        <f t="shared" si="11"/>
        <v>373.97</v>
      </c>
      <c r="H226" s="61">
        <f>G226/G524</f>
        <v>6.1628990150402942E-4</v>
      </c>
      <c r="I226" s="60">
        <f>ROUND(F226*'Прил. 10'!$D$12,2)</f>
        <v>131.44999999999999</v>
      </c>
      <c r="J226" s="60">
        <f t="shared" si="12"/>
        <v>3006.61</v>
      </c>
    </row>
    <row r="227" spans="1:10" s="49" customFormat="1" ht="63" outlineLevel="1" x14ac:dyDescent="0.25">
      <c r="A227" s="57">
        <v>199</v>
      </c>
      <c r="B227" s="62" t="s">
        <v>488</v>
      </c>
      <c r="C227" s="63" t="s">
        <v>489</v>
      </c>
      <c r="D227" s="64" t="s">
        <v>283</v>
      </c>
      <c r="E227" s="65">
        <v>14.955966173788456</v>
      </c>
      <c r="F227" s="66">
        <v>25</v>
      </c>
      <c r="G227" s="66">
        <f t="shared" si="11"/>
        <v>373.9</v>
      </c>
      <c r="H227" s="61">
        <f>G227/G524</f>
        <v>6.1617454387345662E-4</v>
      </c>
      <c r="I227" s="60">
        <f>ROUND(F227*'Прил. 10'!$D$12,2)</f>
        <v>201</v>
      </c>
      <c r="J227" s="60">
        <f t="shared" si="12"/>
        <v>3006.15</v>
      </c>
    </row>
    <row r="228" spans="1:10" s="49" customFormat="1" ht="15.75" outlineLevel="1" x14ac:dyDescent="0.25">
      <c r="A228" s="57">
        <v>200</v>
      </c>
      <c r="B228" s="62" t="s">
        <v>490</v>
      </c>
      <c r="C228" s="63" t="s">
        <v>491</v>
      </c>
      <c r="D228" s="64" t="s">
        <v>267</v>
      </c>
      <c r="E228" s="65">
        <v>0.10703473484245783</v>
      </c>
      <c r="F228" s="66">
        <v>3316.55</v>
      </c>
      <c r="G228" s="66">
        <f t="shared" si="11"/>
        <v>354.99</v>
      </c>
      <c r="H228" s="61">
        <f>G228/G524</f>
        <v>5.8501150395731053E-4</v>
      </c>
      <c r="I228" s="60">
        <f>ROUND(F228*'Прил. 10'!$D$12,2)</f>
        <v>26665.06</v>
      </c>
      <c r="J228" s="60">
        <f t="shared" si="12"/>
        <v>2854.09</v>
      </c>
    </row>
    <row r="229" spans="1:10" s="49" customFormat="1" ht="47.25" outlineLevel="1" x14ac:dyDescent="0.25">
      <c r="A229" s="57">
        <v>201</v>
      </c>
      <c r="B229" s="62" t="s">
        <v>492</v>
      </c>
      <c r="C229" s="63" t="s">
        <v>493</v>
      </c>
      <c r="D229" s="64" t="s">
        <v>280</v>
      </c>
      <c r="E229" s="65">
        <v>3</v>
      </c>
      <c r="F229" s="66">
        <v>101.68</v>
      </c>
      <c r="G229" s="66">
        <f t="shared" si="11"/>
        <v>305.04000000000002</v>
      </c>
      <c r="H229" s="61">
        <f>G229/G524</f>
        <v>5.026955947129159E-4</v>
      </c>
      <c r="I229" s="60">
        <f>ROUND(F229*'Прил. 10'!$D$12,2)</f>
        <v>817.51</v>
      </c>
      <c r="J229" s="60">
        <f t="shared" si="12"/>
        <v>2452.5300000000002</v>
      </c>
    </row>
    <row r="230" spans="1:10" s="49" customFormat="1" ht="15.75" outlineLevel="1" x14ac:dyDescent="0.25">
      <c r="A230" s="57">
        <v>202</v>
      </c>
      <c r="B230" s="62" t="s">
        <v>494</v>
      </c>
      <c r="C230" s="63" t="s">
        <v>495</v>
      </c>
      <c r="D230" s="64" t="s">
        <v>273</v>
      </c>
      <c r="E230" s="65">
        <v>53.478546218942626</v>
      </c>
      <c r="F230" s="66">
        <v>6.15</v>
      </c>
      <c r="G230" s="66">
        <f t="shared" si="11"/>
        <v>328.89</v>
      </c>
      <c r="H230" s="61">
        <f>G230/G524</f>
        <v>5.4199958741519433E-4</v>
      </c>
      <c r="I230" s="60">
        <f>ROUND(F230*'Прил. 10'!$D$12,2)</f>
        <v>49.45</v>
      </c>
      <c r="J230" s="60">
        <f t="shared" si="12"/>
        <v>2644.51</v>
      </c>
    </row>
    <row r="231" spans="1:10" s="49" customFormat="1" ht="31.5" outlineLevel="1" x14ac:dyDescent="0.25">
      <c r="A231" s="57">
        <v>203</v>
      </c>
      <c r="B231" s="62" t="s">
        <v>496</v>
      </c>
      <c r="C231" s="63" t="s">
        <v>497</v>
      </c>
      <c r="D231" s="64" t="s">
        <v>273</v>
      </c>
      <c r="E231" s="65">
        <v>1.3150437341320069</v>
      </c>
      <c r="F231" s="66">
        <v>238.48</v>
      </c>
      <c r="G231" s="66">
        <f t="shared" si="11"/>
        <v>313.61</v>
      </c>
      <c r="H231" s="61">
        <f>G231/G524</f>
        <v>5.1681866462731949E-4</v>
      </c>
      <c r="I231" s="60">
        <f>ROUND(F231*'Прил. 10'!$D$12,2)</f>
        <v>1917.38</v>
      </c>
      <c r="J231" s="60">
        <f t="shared" si="12"/>
        <v>2521.44</v>
      </c>
    </row>
    <row r="232" spans="1:10" s="49" customFormat="1" ht="63" outlineLevel="1" x14ac:dyDescent="0.25">
      <c r="A232" s="57">
        <v>204</v>
      </c>
      <c r="B232" s="62" t="s">
        <v>498</v>
      </c>
      <c r="C232" s="63" t="s">
        <v>499</v>
      </c>
      <c r="D232" s="64" t="s">
        <v>280</v>
      </c>
      <c r="E232" s="65">
        <v>3</v>
      </c>
      <c r="F232" s="66">
        <v>270.91000000000003</v>
      </c>
      <c r="G232" s="66">
        <f t="shared" si="11"/>
        <v>812.73</v>
      </c>
      <c r="H232" s="61">
        <f>G232/G524</f>
        <v>1.3393515299338712E-3</v>
      </c>
      <c r="I232" s="60">
        <f>ROUND(F232*'Прил. 10'!$D$12,2)</f>
        <v>2178.12</v>
      </c>
      <c r="J232" s="60">
        <f t="shared" si="12"/>
        <v>6534.36</v>
      </c>
    </row>
    <row r="233" spans="1:10" s="49" customFormat="1" ht="31.5" outlineLevel="1" x14ac:dyDescent="0.25">
      <c r="A233" s="57">
        <v>205</v>
      </c>
      <c r="B233" s="62" t="s">
        <v>281</v>
      </c>
      <c r="C233" s="63" t="s">
        <v>500</v>
      </c>
      <c r="D233" s="64" t="s">
        <v>339</v>
      </c>
      <c r="E233" s="65">
        <v>2</v>
      </c>
      <c r="F233" s="69">
        <v>261.36</v>
      </c>
      <c r="G233" s="66">
        <f t="shared" si="11"/>
        <v>522.72</v>
      </c>
      <c r="H233" s="61">
        <f>G233/G524</f>
        <v>8.6142486647107063E-4</v>
      </c>
      <c r="I233" s="60">
        <f>ROUND(F233*'Прил. 10'!$D$12,2)</f>
        <v>2101.33</v>
      </c>
      <c r="J233" s="60">
        <f t="shared" si="12"/>
        <v>4202.66</v>
      </c>
    </row>
    <row r="234" spans="1:10" s="49" customFormat="1" ht="63" outlineLevel="1" x14ac:dyDescent="0.25">
      <c r="A234" s="57">
        <v>206</v>
      </c>
      <c r="B234" s="62" t="s">
        <v>501</v>
      </c>
      <c r="C234" s="63" t="s">
        <v>502</v>
      </c>
      <c r="D234" s="64" t="s">
        <v>283</v>
      </c>
      <c r="E234" s="65">
        <v>34.997755910420722</v>
      </c>
      <c r="F234" s="66">
        <v>8.3699999999999992</v>
      </c>
      <c r="G234" s="66">
        <f t="shared" si="11"/>
        <v>292.93</v>
      </c>
      <c r="H234" s="61">
        <f>G234/G524</f>
        <v>4.8273872462383438E-4</v>
      </c>
      <c r="I234" s="60">
        <f>ROUND(F234*'Прил. 10'!$D$12,2)</f>
        <v>67.290000000000006</v>
      </c>
      <c r="J234" s="60">
        <f t="shared" si="12"/>
        <v>2355</v>
      </c>
    </row>
    <row r="235" spans="1:10" s="49" customFormat="1" ht="63" outlineLevel="1" x14ac:dyDescent="0.25">
      <c r="A235" s="57">
        <v>207</v>
      </c>
      <c r="B235" s="62" t="s">
        <v>281</v>
      </c>
      <c r="C235" s="63" t="s">
        <v>503</v>
      </c>
      <c r="D235" s="64" t="s">
        <v>339</v>
      </c>
      <c r="E235" s="65">
        <v>22</v>
      </c>
      <c r="F235" s="69">
        <v>12.15</v>
      </c>
      <c r="G235" s="66">
        <f t="shared" si="11"/>
        <v>267.3</v>
      </c>
      <c r="H235" s="61">
        <f>G235/G524</f>
        <v>4.4050135217270657E-4</v>
      </c>
      <c r="I235" s="60">
        <f>ROUND(F235*'Прил. 10'!$D$12,2)</f>
        <v>97.69</v>
      </c>
      <c r="J235" s="60">
        <f t="shared" si="12"/>
        <v>2149.1799999999998</v>
      </c>
    </row>
    <row r="236" spans="1:10" s="49" customFormat="1" ht="31.5" outlineLevel="1" x14ac:dyDescent="0.25">
      <c r="A236" s="57">
        <v>208</v>
      </c>
      <c r="B236" s="62" t="s">
        <v>504</v>
      </c>
      <c r="C236" s="63" t="s">
        <v>505</v>
      </c>
      <c r="D236" s="64" t="s">
        <v>267</v>
      </c>
      <c r="E236" s="65">
        <v>1.0585856490180611E-2</v>
      </c>
      <c r="F236" s="66">
        <v>27164.52</v>
      </c>
      <c r="G236" s="66">
        <f t="shared" si="11"/>
        <v>287.56</v>
      </c>
      <c r="H236" s="61">
        <f>G236/G524</f>
        <v>4.738891463927553E-4</v>
      </c>
      <c r="I236" s="60">
        <f>ROUND(F236*'Прил. 10'!$D$12,2)</f>
        <v>218402.74</v>
      </c>
      <c r="J236" s="60">
        <f t="shared" si="12"/>
        <v>2311.98</v>
      </c>
    </row>
    <row r="237" spans="1:10" s="49" customFormat="1" ht="47.25" outlineLevel="1" x14ac:dyDescent="0.25">
      <c r="A237" s="57">
        <v>209</v>
      </c>
      <c r="B237" s="62" t="s">
        <v>506</v>
      </c>
      <c r="C237" s="63" t="s">
        <v>507</v>
      </c>
      <c r="D237" s="64" t="s">
        <v>280</v>
      </c>
      <c r="E237" s="65">
        <v>5</v>
      </c>
      <c r="F237" s="66">
        <v>61.93</v>
      </c>
      <c r="G237" s="66">
        <f t="shared" si="11"/>
        <v>309.64999999999998</v>
      </c>
      <c r="H237" s="61">
        <f>G237/G524</f>
        <v>5.1029271866920528E-4</v>
      </c>
      <c r="I237" s="60">
        <f>ROUND(F237*'Прил. 10'!$D$12,2)</f>
        <v>497.92</v>
      </c>
      <c r="J237" s="60">
        <f t="shared" si="12"/>
        <v>2489.6</v>
      </c>
    </row>
    <row r="238" spans="1:10" s="49" customFormat="1" ht="31.5" outlineLevel="1" x14ac:dyDescent="0.25">
      <c r="A238" s="57">
        <v>210</v>
      </c>
      <c r="B238" s="62" t="s">
        <v>508</v>
      </c>
      <c r="C238" s="63" t="s">
        <v>509</v>
      </c>
      <c r="D238" s="64" t="s">
        <v>267</v>
      </c>
      <c r="E238" s="65">
        <v>8.31588968371344E-2</v>
      </c>
      <c r="F238" s="66">
        <v>3390</v>
      </c>
      <c r="G238" s="66">
        <f t="shared" si="11"/>
        <v>281.91000000000003</v>
      </c>
      <c r="H238" s="61">
        <f>G238/G524</f>
        <v>4.645781376393854E-4</v>
      </c>
      <c r="I238" s="60">
        <f>ROUND(F238*'Прил. 10'!$D$12,2)</f>
        <v>27255.599999999999</v>
      </c>
      <c r="J238" s="60">
        <f t="shared" si="12"/>
        <v>2266.5500000000002</v>
      </c>
    </row>
    <row r="239" spans="1:10" s="49" customFormat="1" ht="47.25" outlineLevel="1" x14ac:dyDescent="0.25">
      <c r="A239" s="57">
        <v>211</v>
      </c>
      <c r="B239" s="62" t="s">
        <v>510</v>
      </c>
      <c r="C239" s="63" t="s">
        <v>511</v>
      </c>
      <c r="D239" s="64" t="s">
        <v>280</v>
      </c>
      <c r="E239" s="65">
        <v>8</v>
      </c>
      <c r="F239" s="66">
        <v>34.94</v>
      </c>
      <c r="G239" s="66">
        <f t="shared" si="11"/>
        <v>279.52</v>
      </c>
      <c r="H239" s="61">
        <f>G239/G524</f>
        <v>4.6063949853840223E-4</v>
      </c>
      <c r="I239" s="60">
        <f>ROUND(F239*'Прил. 10'!$D$12,2)</f>
        <v>280.92</v>
      </c>
      <c r="J239" s="60">
        <f t="shared" si="12"/>
        <v>2247.36</v>
      </c>
    </row>
    <row r="240" spans="1:10" s="49" customFormat="1" ht="31.5" outlineLevel="1" x14ac:dyDescent="0.25">
      <c r="A240" s="57">
        <v>212</v>
      </c>
      <c r="B240" s="62" t="s">
        <v>512</v>
      </c>
      <c r="C240" s="63" t="s">
        <v>513</v>
      </c>
      <c r="D240" s="64" t="s">
        <v>325</v>
      </c>
      <c r="E240" s="65">
        <v>2.3327999035942716E-2</v>
      </c>
      <c r="F240" s="66">
        <v>11836.8</v>
      </c>
      <c r="G240" s="66">
        <f t="shared" si="11"/>
        <v>276.13</v>
      </c>
      <c r="H240" s="61">
        <f>G240/G524</f>
        <v>4.5505289328638031E-4</v>
      </c>
      <c r="I240" s="60">
        <f>ROUND(F240*'Прил. 10'!$D$12,2)</f>
        <v>95167.87</v>
      </c>
      <c r="J240" s="60">
        <f t="shared" si="12"/>
        <v>2220.08</v>
      </c>
    </row>
    <row r="241" spans="1:10" s="49" customFormat="1" ht="31.5" outlineLevel="1" x14ac:dyDescent="0.25">
      <c r="A241" s="57">
        <v>213</v>
      </c>
      <c r="B241" s="62" t="s">
        <v>514</v>
      </c>
      <c r="C241" s="63" t="s">
        <v>515</v>
      </c>
      <c r="D241" s="64" t="s">
        <v>267</v>
      </c>
      <c r="E241" s="65">
        <v>0.13632364676936198</v>
      </c>
      <c r="F241" s="66">
        <v>1995</v>
      </c>
      <c r="G241" s="66">
        <f t="shared" si="11"/>
        <v>271.97000000000003</v>
      </c>
      <c r="H241" s="61">
        <f>G241/G524</f>
        <v>4.4819735409805839E-4</v>
      </c>
      <c r="I241" s="60">
        <f>ROUND(F241*'Прил. 10'!$D$12,2)</f>
        <v>16039.8</v>
      </c>
      <c r="J241" s="60">
        <f t="shared" si="12"/>
        <v>2186.6</v>
      </c>
    </row>
    <row r="242" spans="1:10" s="49" customFormat="1" ht="15.75" outlineLevel="1" x14ac:dyDescent="0.25">
      <c r="A242" s="57">
        <v>214</v>
      </c>
      <c r="B242" s="62" t="s">
        <v>516</v>
      </c>
      <c r="C242" s="63" t="s">
        <v>517</v>
      </c>
      <c r="D242" s="64" t="s">
        <v>518</v>
      </c>
      <c r="E242" s="65">
        <v>2.4357101855054526</v>
      </c>
      <c r="F242" s="66">
        <v>110.7</v>
      </c>
      <c r="G242" s="66">
        <f t="shared" si="11"/>
        <v>269.63</v>
      </c>
      <c r="H242" s="61">
        <f>G242/G524</f>
        <v>4.4434111330462724E-4</v>
      </c>
      <c r="I242" s="60">
        <f>ROUND(F242*'Прил. 10'!$D$12,2)</f>
        <v>890.03</v>
      </c>
      <c r="J242" s="60">
        <f t="shared" si="12"/>
        <v>2167.86</v>
      </c>
    </row>
    <row r="243" spans="1:10" s="49" customFormat="1" ht="15.75" outlineLevel="1" x14ac:dyDescent="0.25">
      <c r="A243" s="57">
        <v>215</v>
      </c>
      <c r="B243" s="62" t="s">
        <v>519</v>
      </c>
      <c r="C243" s="63" t="s">
        <v>520</v>
      </c>
      <c r="D243" s="64" t="s">
        <v>273</v>
      </c>
      <c r="E243" s="65">
        <v>10.360545438408504</v>
      </c>
      <c r="F243" s="66">
        <v>25.56</v>
      </c>
      <c r="G243" s="66">
        <f t="shared" si="11"/>
        <v>264.82</v>
      </c>
      <c r="H243" s="61">
        <f>G243/G524</f>
        <v>4.3641439611812998E-4</v>
      </c>
      <c r="I243" s="60">
        <f>ROUND(F243*'Прил. 10'!$D$12,2)</f>
        <v>205.5</v>
      </c>
      <c r="J243" s="60">
        <f t="shared" si="12"/>
        <v>2129.09</v>
      </c>
    </row>
    <row r="244" spans="1:10" s="49" customFormat="1" ht="47.25" outlineLevel="1" x14ac:dyDescent="0.25">
      <c r="A244" s="57">
        <v>216</v>
      </c>
      <c r="B244" s="62" t="s">
        <v>281</v>
      </c>
      <c r="C244" s="63" t="s">
        <v>521</v>
      </c>
      <c r="D244" s="64" t="s">
        <v>339</v>
      </c>
      <c r="E244" s="65">
        <v>2</v>
      </c>
      <c r="F244" s="69">
        <v>221.12</v>
      </c>
      <c r="G244" s="66">
        <f t="shared" si="11"/>
        <v>442.24</v>
      </c>
      <c r="H244" s="61">
        <f>G244/G524</f>
        <v>7.2879655063545735E-4</v>
      </c>
      <c r="I244" s="60">
        <f>ROUND(F244*'Прил. 10'!$D$12,2)</f>
        <v>1777.8</v>
      </c>
      <c r="J244" s="60">
        <f t="shared" si="12"/>
        <v>3555.6</v>
      </c>
    </row>
    <row r="245" spans="1:10" s="49" customFormat="1" ht="47.25" outlineLevel="1" x14ac:dyDescent="0.25">
      <c r="A245" s="57">
        <v>217</v>
      </c>
      <c r="B245" s="62" t="s">
        <v>522</v>
      </c>
      <c r="C245" s="63" t="s">
        <v>523</v>
      </c>
      <c r="D245" s="64" t="s">
        <v>264</v>
      </c>
      <c r="E245" s="65">
        <v>0.23071865338229369</v>
      </c>
      <c r="F245" s="66">
        <v>1056</v>
      </c>
      <c r="G245" s="66">
        <f t="shared" si="11"/>
        <v>243.64</v>
      </c>
      <c r="H245" s="61">
        <f>G245/G524</f>
        <v>4.0151047303912539E-4</v>
      </c>
      <c r="I245" s="60">
        <f>ROUND(F245*'Прил. 10'!$D$12,2)</f>
        <v>8490.24</v>
      </c>
      <c r="J245" s="60">
        <f t="shared" si="12"/>
        <v>1958.86</v>
      </c>
    </row>
    <row r="246" spans="1:10" s="49" customFormat="1" ht="31.5" outlineLevel="1" x14ac:dyDescent="0.25">
      <c r="A246" s="57">
        <v>218</v>
      </c>
      <c r="B246" s="62" t="s">
        <v>524</v>
      </c>
      <c r="C246" s="63" t="s">
        <v>525</v>
      </c>
      <c r="D246" s="64" t="s">
        <v>267</v>
      </c>
      <c r="E246" s="65">
        <v>0.3186764884708736</v>
      </c>
      <c r="F246" s="66">
        <v>734.5</v>
      </c>
      <c r="G246" s="66">
        <f t="shared" si="11"/>
        <v>234.07</v>
      </c>
      <c r="H246" s="61">
        <f>G246/G524</f>
        <v>3.8573943697368284E-4</v>
      </c>
      <c r="I246" s="60">
        <f>ROUND(F246*'Прил. 10'!$D$12,2)</f>
        <v>5905.38</v>
      </c>
      <c r="J246" s="60">
        <f t="shared" si="12"/>
        <v>1881.91</v>
      </c>
    </row>
    <row r="247" spans="1:10" s="49" customFormat="1" ht="31.5" outlineLevel="1" x14ac:dyDescent="0.25">
      <c r="A247" s="57">
        <v>219</v>
      </c>
      <c r="B247" s="62" t="s">
        <v>526</v>
      </c>
      <c r="C247" s="63" t="s">
        <v>527</v>
      </c>
      <c r="D247" s="64" t="s">
        <v>325</v>
      </c>
      <c r="E247" s="65">
        <v>2.9160855506804018E-2</v>
      </c>
      <c r="F247" s="66">
        <v>7991.46</v>
      </c>
      <c r="G247" s="66">
        <f t="shared" si="11"/>
        <v>233.04</v>
      </c>
      <c r="H247" s="61">
        <f>G247/G524</f>
        <v>3.8404203183811273E-4</v>
      </c>
      <c r="I247" s="60">
        <f>ROUND(F247*'Прил. 10'!$D$12,2)</f>
        <v>64251.34</v>
      </c>
      <c r="J247" s="60">
        <f t="shared" si="12"/>
        <v>1873.62</v>
      </c>
    </row>
    <row r="248" spans="1:10" s="49" customFormat="1" ht="31.5" outlineLevel="1" x14ac:dyDescent="0.25">
      <c r="A248" s="57">
        <v>220</v>
      </c>
      <c r="B248" s="62" t="s">
        <v>528</v>
      </c>
      <c r="C248" s="63" t="s">
        <v>529</v>
      </c>
      <c r="D248" s="64" t="s">
        <v>325</v>
      </c>
      <c r="E248" s="65">
        <v>1.1663867464531606E-2</v>
      </c>
      <c r="F248" s="66">
        <v>19862.939999999999</v>
      </c>
      <c r="G248" s="66">
        <f t="shared" si="11"/>
        <v>231.68</v>
      </c>
      <c r="H248" s="61">
        <f>G248/G524</f>
        <v>3.8180079787269978E-4</v>
      </c>
      <c r="I248" s="60">
        <f>ROUND(F248*'Прил. 10'!$D$12,2)</f>
        <v>159698.04</v>
      </c>
      <c r="J248" s="60">
        <f t="shared" si="12"/>
        <v>1862.7</v>
      </c>
    </row>
    <row r="249" spans="1:10" s="49" customFormat="1" ht="31.5" outlineLevel="1" x14ac:dyDescent="0.25">
      <c r="A249" s="57">
        <v>221</v>
      </c>
      <c r="B249" s="62" t="s">
        <v>281</v>
      </c>
      <c r="C249" s="63" t="s">
        <v>530</v>
      </c>
      <c r="D249" s="64" t="s">
        <v>531</v>
      </c>
      <c r="E249" s="65">
        <v>2</v>
      </c>
      <c r="F249" s="69">
        <v>496.45</v>
      </c>
      <c r="G249" s="66">
        <f t="shared" si="11"/>
        <v>992.9</v>
      </c>
      <c r="H249" s="61">
        <f>G249/G524</f>
        <v>1.6362655913665556E-3</v>
      </c>
      <c r="I249" s="60">
        <f>ROUND(F249*'Прил. 10'!$D$12,2)</f>
        <v>3991.46</v>
      </c>
      <c r="J249" s="60">
        <f t="shared" si="12"/>
        <v>7982.92</v>
      </c>
    </row>
    <row r="250" spans="1:10" s="49" customFormat="1" ht="63" outlineLevel="1" x14ac:dyDescent="0.25">
      <c r="A250" s="57">
        <v>222</v>
      </c>
      <c r="B250" s="62" t="s">
        <v>532</v>
      </c>
      <c r="C250" s="63" t="s">
        <v>533</v>
      </c>
      <c r="D250" s="64" t="s">
        <v>346</v>
      </c>
      <c r="E250" s="65">
        <v>1.143579798906561</v>
      </c>
      <c r="F250" s="66">
        <v>198.3</v>
      </c>
      <c r="G250" s="66">
        <f t="shared" si="11"/>
        <v>226.77</v>
      </c>
      <c r="H250" s="61">
        <f>G250/G524</f>
        <v>3.7370928407109863E-4</v>
      </c>
      <c r="I250" s="60">
        <f>ROUND(F250*'Прил. 10'!$D$12,2)</f>
        <v>1594.33</v>
      </c>
      <c r="J250" s="60">
        <f t="shared" si="12"/>
        <v>1823.24</v>
      </c>
    </row>
    <row r="251" spans="1:10" s="49" customFormat="1" ht="31.5" outlineLevel="1" x14ac:dyDescent="0.25">
      <c r="A251" s="57">
        <v>223</v>
      </c>
      <c r="B251" s="62" t="s">
        <v>534</v>
      </c>
      <c r="C251" s="63" t="s">
        <v>535</v>
      </c>
      <c r="D251" s="64" t="s">
        <v>325</v>
      </c>
      <c r="E251" s="65">
        <v>4.6657662436288098E-2</v>
      </c>
      <c r="F251" s="66">
        <v>4832.12</v>
      </c>
      <c r="G251" s="66">
        <f t="shared" si="11"/>
        <v>225.46</v>
      </c>
      <c r="H251" s="61">
        <f>G251/G524</f>
        <v>3.7155044841323764E-4</v>
      </c>
      <c r="I251" s="60">
        <f>ROUND(F251*'Прил. 10'!$D$12,2)</f>
        <v>38850.239999999998</v>
      </c>
      <c r="J251" s="60">
        <f t="shared" si="12"/>
        <v>1812.66</v>
      </c>
    </row>
    <row r="252" spans="1:10" s="49" customFormat="1" ht="31.5" outlineLevel="1" x14ac:dyDescent="0.25">
      <c r="A252" s="57">
        <v>224</v>
      </c>
      <c r="B252" s="62" t="s">
        <v>536</v>
      </c>
      <c r="C252" s="63" t="s">
        <v>537</v>
      </c>
      <c r="D252" s="64" t="s">
        <v>273</v>
      </c>
      <c r="E252" s="65">
        <v>24.693418514433112</v>
      </c>
      <c r="F252" s="66">
        <v>9.0399999999999991</v>
      </c>
      <c r="G252" s="66">
        <f t="shared" si="11"/>
        <v>223.23</v>
      </c>
      <c r="H252" s="61">
        <f>G252/G524</f>
        <v>3.678754838964208E-4</v>
      </c>
      <c r="I252" s="60">
        <f>ROUND(F252*'Прил. 10'!$D$12,2)</f>
        <v>72.680000000000007</v>
      </c>
      <c r="J252" s="60">
        <f t="shared" si="12"/>
        <v>1794.72</v>
      </c>
    </row>
    <row r="253" spans="1:10" s="49" customFormat="1" ht="63" outlineLevel="1" x14ac:dyDescent="0.25">
      <c r="A253" s="57">
        <v>225</v>
      </c>
      <c r="B253" s="62" t="s">
        <v>538</v>
      </c>
      <c r="C253" s="63" t="s">
        <v>539</v>
      </c>
      <c r="D253" s="64" t="s">
        <v>280</v>
      </c>
      <c r="E253" s="65">
        <v>2</v>
      </c>
      <c r="F253" s="66">
        <v>193.32</v>
      </c>
      <c r="G253" s="66">
        <f t="shared" si="11"/>
        <v>386.64</v>
      </c>
      <c r="H253" s="61">
        <f>G253/G524</f>
        <v>6.371696326376927E-4</v>
      </c>
      <c r="I253" s="60">
        <f>ROUND(F253*'Прил. 10'!$D$12,2)</f>
        <v>1554.29</v>
      </c>
      <c r="J253" s="60">
        <f t="shared" si="12"/>
        <v>3108.58</v>
      </c>
    </row>
    <row r="254" spans="1:10" s="49" customFormat="1" ht="31.5" outlineLevel="1" x14ac:dyDescent="0.25">
      <c r="A254" s="57">
        <v>226</v>
      </c>
      <c r="B254" s="62" t="s">
        <v>281</v>
      </c>
      <c r="C254" s="63" t="s">
        <v>540</v>
      </c>
      <c r="D254" s="64" t="s">
        <v>541</v>
      </c>
      <c r="E254" s="65">
        <v>6.8613210861200504E-3</v>
      </c>
      <c r="F254" s="69">
        <v>31772.560000000001</v>
      </c>
      <c r="G254" s="66">
        <f t="shared" si="11"/>
        <v>218</v>
      </c>
      <c r="H254" s="61">
        <f>G254/G524</f>
        <v>3.5925662092648717E-4</v>
      </c>
      <c r="I254" s="60">
        <f>ROUND(F254*'Прил. 10'!$D$12,2)</f>
        <v>255451.38</v>
      </c>
      <c r="J254" s="60">
        <f t="shared" si="12"/>
        <v>1752.73</v>
      </c>
    </row>
    <row r="255" spans="1:10" s="49" customFormat="1" ht="78.75" outlineLevel="1" x14ac:dyDescent="0.25">
      <c r="A255" s="57">
        <v>227</v>
      </c>
      <c r="B255" s="62" t="s">
        <v>542</v>
      </c>
      <c r="C255" s="63" t="s">
        <v>543</v>
      </c>
      <c r="D255" s="64" t="s">
        <v>267</v>
      </c>
      <c r="E255" s="65">
        <v>1.7152905868017706E-2</v>
      </c>
      <c r="F255" s="66">
        <v>12676.79</v>
      </c>
      <c r="G255" s="66">
        <f t="shared" si="11"/>
        <v>217.44</v>
      </c>
      <c r="H255" s="61">
        <f>G255/G524</f>
        <v>3.583337598819054E-4</v>
      </c>
      <c r="I255" s="60">
        <f>ROUND(F255*'Прил. 10'!$D$12,2)</f>
        <v>101921.39</v>
      </c>
      <c r="J255" s="60">
        <f t="shared" si="12"/>
        <v>1748.25</v>
      </c>
    </row>
    <row r="256" spans="1:10" s="49" customFormat="1" ht="31.5" outlineLevel="1" x14ac:dyDescent="0.25">
      <c r="A256" s="57">
        <v>228</v>
      </c>
      <c r="B256" s="62" t="s">
        <v>544</v>
      </c>
      <c r="C256" s="63" t="s">
        <v>545</v>
      </c>
      <c r="D256" s="64" t="s">
        <v>264</v>
      </c>
      <c r="E256" s="65">
        <v>0.41579009600080408</v>
      </c>
      <c r="F256" s="66">
        <v>519.79999999999995</v>
      </c>
      <c r="G256" s="66">
        <f t="shared" si="11"/>
        <v>216.13</v>
      </c>
      <c r="H256" s="61">
        <f>G256/G524</f>
        <v>3.5617492422404436E-4</v>
      </c>
      <c r="I256" s="60">
        <f>ROUND(F256*'Прил. 10'!$D$12,2)</f>
        <v>4179.1899999999996</v>
      </c>
      <c r="J256" s="60">
        <f t="shared" si="12"/>
        <v>1737.67</v>
      </c>
    </row>
    <row r="257" spans="1:10" s="49" customFormat="1" ht="47.25" outlineLevel="1" x14ac:dyDescent="0.25">
      <c r="A257" s="57">
        <v>229</v>
      </c>
      <c r="B257" s="62" t="s">
        <v>546</v>
      </c>
      <c r="C257" s="63" t="s">
        <v>547</v>
      </c>
      <c r="D257" s="64" t="s">
        <v>267</v>
      </c>
      <c r="E257" s="65">
        <v>7.0571413170363974E-3</v>
      </c>
      <c r="F257" s="66">
        <v>30554.42</v>
      </c>
      <c r="G257" s="66">
        <f t="shared" si="11"/>
        <v>215.63</v>
      </c>
      <c r="H257" s="61">
        <f>G257/G524</f>
        <v>3.5535094114852494E-4</v>
      </c>
      <c r="I257" s="60">
        <f>ROUND(F257*'Прил. 10'!$D$12,2)</f>
        <v>245657.54</v>
      </c>
      <c r="J257" s="60">
        <f t="shared" si="12"/>
        <v>1733.64</v>
      </c>
    </row>
    <row r="258" spans="1:10" s="49" customFormat="1" ht="31.5" outlineLevel="1" x14ac:dyDescent="0.25">
      <c r="A258" s="57">
        <v>230</v>
      </c>
      <c r="B258" s="62" t="s">
        <v>548</v>
      </c>
      <c r="C258" s="63" t="s">
        <v>549</v>
      </c>
      <c r="D258" s="64" t="s">
        <v>325</v>
      </c>
      <c r="E258" s="65">
        <v>1.1664517636186455E-2</v>
      </c>
      <c r="F258" s="66">
        <v>18047.849999999999</v>
      </c>
      <c r="G258" s="66">
        <f t="shared" si="11"/>
        <v>210.52</v>
      </c>
      <c r="H258" s="61">
        <f>G258/G524</f>
        <v>3.4692983411671602E-4</v>
      </c>
      <c r="I258" s="60">
        <f>ROUND(F258*'Прил. 10'!$D$12,2)</f>
        <v>145104.71</v>
      </c>
      <c r="J258" s="60">
        <f t="shared" si="12"/>
        <v>1692.58</v>
      </c>
    </row>
    <row r="259" spans="1:10" s="49" customFormat="1" ht="47.25" outlineLevel="1" x14ac:dyDescent="0.25">
      <c r="A259" s="57">
        <v>231</v>
      </c>
      <c r="B259" s="62" t="s">
        <v>281</v>
      </c>
      <c r="C259" s="63" t="s">
        <v>550</v>
      </c>
      <c r="D259" s="64" t="s">
        <v>280</v>
      </c>
      <c r="E259" s="65">
        <v>2</v>
      </c>
      <c r="F259" s="69">
        <v>180.61</v>
      </c>
      <c r="G259" s="66">
        <f t="shared" si="11"/>
        <v>361.22</v>
      </c>
      <c r="H259" s="61">
        <f>G259/G524</f>
        <v>5.9527833307828303E-4</v>
      </c>
      <c r="I259" s="60">
        <f>ROUND(F259*'Прил. 10'!$D$12,2)</f>
        <v>1452.1</v>
      </c>
      <c r="J259" s="60">
        <f t="shared" si="12"/>
        <v>2904.2</v>
      </c>
    </row>
    <row r="260" spans="1:10" s="49" customFormat="1" ht="47.25" outlineLevel="1" x14ac:dyDescent="0.25">
      <c r="A260" s="57">
        <v>232</v>
      </c>
      <c r="B260" s="62" t="s">
        <v>281</v>
      </c>
      <c r="C260" s="63" t="s">
        <v>551</v>
      </c>
      <c r="D260" s="64" t="s">
        <v>339</v>
      </c>
      <c r="E260" s="65">
        <v>15</v>
      </c>
      <c r="F260" s="69">
        <v>10.59</v>
      </c>
      <c r="G260" s="66">
        <f t="shared" si="11"/>
        <v>158.85</v>
      </c>
      <c r="H260" s="61">
        <f>G260/G524</f>
        <v>2.6177942309253433E-4</v>
      </c>
      <c r="I260" s="60">
        <f>ROUND(F260*'Прил. 10'!$D$12,2)</f>
        <v>85.14</v>
      </c>
      <c r="J260" s="60">
        <f t="shared" si="12"/>
        <v>1277.0999999999999</v>
      </c>
    </row>
    <row r="261" spans="1:10" s="49" customFormat="1" ht="15.75" outlineLevel="1" x14ac:dyDescent="0.25">
      <c r="A261" s="57">
        <v>233</v>
      </c>
      <c r="B261" s="62" t="s">
        <v>552</v>
      </c>
      <c r="C261" s="63" t="s">
        <v>553</v>
      </c>
      <c r="D261" s="64" t="s">
        <v>267</v>
      </c>
      <c r="E261" s="65">
        <v>1.7940339037084033E-2</v>
      </c>
      <c r="F261" s="66">
        <v>11397.1</v>
      </c>
      <c r="G261" s="66">
        <f t="shared" si="11"/>
        <v>204.47</v>
      </c>
      <c r="H261" s="61">
        <f>G261/G524</f>
        <v>3.3695963890293041E-4</v>
      </c>
      <c r="I261" s="60">
        <f>ROUND(F261*'Прил. 10'!$D$12,2)</f>
        <v>91632.68</v>
      </c>
      <c r="J261" s="60">
        <f t="shared" si="12"/>
        <v>1643.92</v>
      </c>
    </row>
    <row r="262" spans="1:10" s="49" customFormat="1" ht="47.25" outlineLevel="1" x14ac:dyDescent="0.25">
      <c r="A262" s="57">
        <v>234</v>
      </c>
      <c r="B262" s="62" t="s">
        <v>554</v>
      </c>
      <c r="C262" s="63" t="s">
        <v>555</v>
      </c>
      <c r="D262" s="64" t="s">
        <v>280</v>
      </c>
      <c r="E262" s="65">
        <v>2</v>
      </c>
      <c r="F262" s="66">
        <v>88.55</v>
      </c>
      <c r="G262" s="66">
        <f t="shared" si="11"/>
        <v>177.1</v>
      </c>
      <c r="H262" s="61">
        <f>G262/G524</f>
        <v>2.9185480534899488E-4</v>
      </c>
      <c r="I262" s="60">
        <f>ROUND(F262*'Прил. 10'!$D$12,2)</f>
        <v>711.94</v>
      </c>
      <c r="J262" s="60">
        <f t="shared" si="12"/>
        <v>1423.88</v>
      </c>
    </row>
    <row r="263" spans="1:10" s="49" customFormat="1" ht="31.5" outlineLevel="1" x14ac:dyDescent="0.25">
      <c r="A263" s="57">
        <v>235</v>
      </c>
      <c r="B263" s="62" t="s">
        <v>281</v>
      </c>
      <c r="C263" s="63" t="s">
        <v>556</v>
      </c>
      <c r="D263" s="64" t="s">
        <v>339</v>
      </c>
      <c r="E263" s="65">
        <v>2</v>
      </c>
      <c r="F263" s="69">
        <v>87.48</v>
      </c>
      <c r="G263" s="66">
        <f t="shared" si="11"/>
        <v>174.96</v>
      </c>
      <c r="H263" s="61">
        <f>G263/G524</f>
        <v>2.8832815778577156E-4</v>
      </c>
      <c r="I263" s="60">
        <f>ROUND(F263*'Прил. 10'!$D$12,2)</f>
        <v>703.34</v>
      </c>
      <c r="J263" s="60">
        <f t="shared" si="12"/>
        <v>1406.68</v>
      </c>
    </row>
    <row r="264" spans="1:10" s="49" customFormat="1" ht="78.75" outlineLevel="1" x14ac:dyDescent="0.25">
      <c r="A264" s="57">
        <v>236</v>
      </c>
      <c r="B264" s="62" t="s">
        <v>557</v>
      </c>
      <c r="C264" s="63" t="s">
        <v>558</v>
      </c>
      <c r="D264" s="64" t="s">
        <v>267</v>
      </c>
      <c r="E264" s="65">
        <v>2.5694850006929174E-2</v>
      </c>
      <c r="F264" s="66">
        <v>7712</v>
      </c>
      <c r="G264" s="66">
        <f t="shared" si="11"/>
        <v>198.16</v>
      </c>
      <c r="H264" s="61">
        <f>G264/G524</f>
        <v>3.2656097248987475E-4</v>
      </c>
      <c r="I264" s="60">
        <f>ROUND(F264*'Прил. 10'!$D$12,2)</f>
        <v>62004.480000000003</v>
      </c>
      <c r="J264" s="60">
        <f t="shared" si="12"/>
        <v>1593.2</v>
      </c>
    </row>
    <row r="265" spans="1:10" s="49" customFormat="1" ht="63" outlineLevel="1" x14ac:dyDescent="0.25">
      <c r="A265" s="57">
        <v>237</v>
      </c>
      <c r="B265" s="62" t="s">
        <v>281</v>
      </c>
      <c r="C265" s="63" t="s">
        <v>559</v>
      </c>
      <c r="D265" s="64" t="s">
        <v>280</v>
      </c>
      <c r="E265" s="65">
        <v>3</v>
      </c>
      <c r="F265" s="69">
        <v>57.11</v>
      </c>
      <c r="G265" s="66">
        <f t="shared" si="11"/>
        <v>171.33</v>
      </c>
      <c r="H265" s="61">
        <f>G265/G524</f>
        <v>2.8234604065750026E-4</v>
      </c>
      <c r="I265" s="60">
        <f>ROUND(F265*'Прил. 10'!$D$12,2)</f>
        <v>459.16</v>
      </c>
      <c r="J265" s="60">
        <f t="shared" si="12"/>
        <v>1377.48</v>
      </c>
    </row>
    <row r="266" spans="1:10" s="49" customFormat="1" ht="31.5" outlineLevel="1" x14ac:dyDescent="0.25">
      <c r="A266" s="57">
        <v>238</v>
      </c>
      <c r="B266" s="62" t="s">
        <v>560</v>
      </c>
      <c r="C266" s="63" t="s">
        <v>561</v>
      </c>
      <c r="D266" s="64" t="s">
        <v>264</v>
      </c>
      <c r="E266" s="65">
        <v>0.37613265740787394</v>
      </c>
      <c r="F266" s="66">
        <v>510.4</v>
      </c>
      <c r="G266" s="66">
        <f t="shared" si="11"/>
        <v>191.98</v>
      </c>
      <c r="H266" s="61">
        <f>G266/G524</f>
        <v>3.1637654167645417E-4</v>
      </c>
      <c r="I266" s="60">
        <f>ROUND(F266*'Прил. 10'!$D$12,2)</f>
        <v>4103.62</v>
      </c>
      <c r="J266" s="60">
        <f t="shared" si="12"/>
        <v>1543.51</v>
      </c>
    </row>
    <row r="267" spans="1:10" s="49" customFormat="1" ht="94.5" outlineLevel="1" x14ac:dyDescent="0.25">
      <c r="A267" s="57">
        <v>239</v>
      </c>
      <c r="B267" s="62" t="s">
        <v>281</v>
      </c>
      <c r="C267" s="63" t="s">
        <v>562</v>
      </c>
      <c r="D267" s="64" t="s">
        <v>339</v>
      </c>
      <c r="E267" s="65">
        <v>86</v>
      </c>
      <c r="F267" s="69">
        <v>1.92</v>
      </c>
      <c r="G267" s="66">
        <f t="shared" si="11"/>
        <v>165.12</v>
      </c>
      <c r="H267" s="61">
        <f>G267/G524</f>
        <v>2.7211217085954849E-4</v>
      </c>
      <c r="I267" s="60">
        <f>ROUND(F267*'Прил. 10'!$D$12,2)</f>
        <v>15.44</v>
      </c>
      <c r="J267" s="60">
        <f t="shared" si="12"/>
        <v>1327.84</v>
      </c>
    </row>
    <row r="268" spans="1:10" s="49" customFormat="1" ht="31.5" outlineLevel="1" x14ac:dyDescent="0.25">
      <c r="A268" s="57">
        <v>240</v>
      </c>
      <c r="B268" s="62" t="s">
        <v>563</v>
      </c>
      <c r="C268" s="63" t="s">
        <v>564</v>
      </c>
      <c r="D268" s="64" t="s">
        <v>325</v>
      </c>
      <c r="E268" s="65">
        <v>2.3558384667150527E-2</v>
      </c>
      <c r="F268" s="66">
        <v>7601.28</v>
      </c>
      <c r="G268" s="66">
        <f t="shared" si="11"/>
        <v>179.07</v>
      </c>
      <c r="H268" s="61">
        <f>G268/G524</f>
        <v>2.9510129866654156E-4</v>
      </c>
      <c r="I268" s="60">
        <f>ROUND(F268*'Прил. 10'!$D$12,2)</f>
        <v>61114.29</v>
      </c>
      <c r="J268" s="60">
        <f t="shared" si="12"/>
        <v>1439.75</v>
      </c>
    </row>
    <row r="269" spans="1:10" s="49" customFormat="1" ht="31.5" outlineLevel="1" x14ac:dyDescent="0.25">
      <c r="A269" s="57">
        <v>241</v>
      </c>
      <c r="B269" s="62" t="s">
        <v>565</v>
      </c>
      <c r="C269" s="63" t="s">
        <v>566</v>
      </c>
      <c r="D269" s="64" t="s">
        <v>280</v>
      </c>
      <c r="E269" s="65">
        <v>1</v>
      </c>
      <c r="F269" s="66">
        <v>3828.3</v>
      </c>
      <c r="G269" s="66">
        <f t="shared" si="11"/>
        <v>3828.3</v>
      </c>
      <c r="H269" s="61">
        <f>G269/G524</f>
        <v>6.3089088160223437E-3</v>
      </c>
      <c r="I269" s="60">
        <f>ROUND(F269*'Прил. 10'!$D$12,2)</f>
        <v>30779.53</v>
      </c>
      <c r="J269" s="60">
        <f t="shared" si="12"/>
        <v>30779.53</v>
      </c>
    </row>
    <row r="270" spans="1:10" s="49" customFormat="1" ht="15.75" outlineLevel="1" x14ac:dyDescent="0.25">
      <c r="A270" s="57">
        <v>242</v>
      </c>
      <c r="B270" s="62" t="s">
        <v>567</v>
      </c>
      <c r="C270" s="63" t="s">
        <v>568</v>
      </c>
      <c r="D270" s="64" t="s">
        <v>267</v>
      </c>
      <c r="E270" s="65">
        <v>1.6571698583192039E-2</v>
      </c>
      <c r="F270" s="66">
        <v>10465</v>
      </c>
      <c r="G270" s="66">
        <f t="shared" si="11"/>
        <v>173.42</v>
      </c>
      <c r="H270" s="61">
        <f>G270/G524</f>
        <v>2.8579028991317155E-4</v>
      </c>
      <c r="I270" s="60">
        <f>ROUND(F270*'Прил. 10'!$D$12,2)</f>
        <v>84138.6</v>
      </c>
      <c r="J270" s="60">
        <f t="shared" si="12"/>
        <v>1394.32</v>
      </c>
    </row>
    <row r="271" spans="1:10" s="49" customFormat="1" ht="78.75" outlineLevel="1" x14ac:dyDescent="0.25">
      <c r="A271" s="57">
        <v>243</v>
      </c>
      <c r="B271" s="62" t="s">
        <v>281</v>
      </c>
      <c r="C271" s="63" t="s">
        <v>569</v>
      </c>
      <c r="D271" s="64" t="s">
        <v>339</v>
      </c>
      <c r="E271" s="65">
        <v>5</v>
      </c>
      <c r="F271" s="69">
        <v>37.15</v>
      </c>
      <c r="G271" s="66">
        <f t="shared" si="11"/>
        <v>185.75</v>
      </c>
      <c r="H271" s="61">
        <f>G271/G524</f>
        <v>3.0610971255548163E-4</v>
      </c>
      <c r="I271" s="60">
        <f>ROUND(F271*'Прил. 10'!$D$12,2)</f>
        <v>298.69</v>
      </c>
      <c r="J271" s="60">
        <f t="shared" si="12"/>
        <v>1493.45</v>
      </c>
    </row>
    <row r="272" spans="1:10" s="49" customFormat="1" ht="47.25" outlineLevel="1" x14ac:dyDescent="0.25">
      <c r="A272" s="57">
        <v>244</v>
      </c>
      <c r="B272" s="62" t="s">
        <v>570</v>
      </c>
      <c r="C272" s="63" t="s">
        <v>571</v>
      </c>
      <c r="D272" s="64" t="s">
        <v>267</v>
      </c>
      <c r="E272" s="65">
        <v>2.067579895443691E-2</v>
      </c>
      <c r="F272" s="66">
        <v>8102.64</v>
      </c>
      <c r="G272" s="66">
        <f t="shared" si="11"/>
        <v>167.53</v>
      </c>
      <c r="H272" s="61">
        <f>G272/G524</f>
        <v>2.7608376928355227E-4</v>
      </c>
      <c r="I272" s="60">
        <f>ROUND(F272*'Прил. 10'!$D$12,2)</f>
        <v>65145.23</v>
      </c>
      <c r="J272" s="60">
        <f t="shared" si="12"/>
        <v>1346.93</v>
      </c>
    </row>
    <row r="273" spans="1:10" s="49" customFormat="1" ht="94.5" outlineLevel="1" x14ac:dyDescent="0.25">
      <c r="A273" s="57">
        <v>245</v>
      </c>
      <c r="B273" s="62" t="s">
        <v>281</v>
      </c>
      <c r="C273" s="63" t="s">
        <v>572</v>
      </c>
      <c r="D273" s="64" t="s">
        <v>339</v>
      </c>
      <c r="E273" s="65">
        <v>2</v>
      </c>
      <c r="F273" s="69">
        <v>144.49</v>
      </c>
      <c r="G273" s="66">
        <f t="shared" si="11"/>
        <v>288.98</v>
      </c>
      <c r="H273" s="61">
        <f>G273/G524</f>
        <v>4.7622925832723059E-4</v>
      </c>
      <c r="I273" s="60">
        <f>ROUND(F273*'Прил. 10'!$D$12,2)</f>
        <v>1161.7</v>
      </c>
      <c r="J273" s="60">
        <f t="shared" si="12"/>
        <v>2323.4</v>
      </c>
    </row>
    <row r="274" spans="1:10" s="49" customFormat="1" ht="31.5" outlineLevel="1" x14ac:dyDescent="0.25">
      <c r="A274" s="57">
        <v>246</v>
      </c>
      <c r="B274" s="62" t="s">
        <v>573</v>
      </c>
      <c r="C274" s="63" t="s">
        <v>574</v>
      </c>
      <c r="D274" s="64" t="s">
        <v>267</v>
      </c>
      <c r="E274" s="65">
        <v>1.580435064862061E-2</v>
      </c>
      <c r="F274" s="66">
        <v>10315.01</v>
      </c>
      <c r="G274" s="66">
        <f t="shared" si="11"/>
        <v>163.02000000000001</v>
      </c>
      <c r="H274" s="61">
        <f>G274/G524</f>
        <v>2.6865144194236672E-4</v>
      </c>
      <c r="I274" s="60">
        <f>ROUND(F274*'Прил. 10'!$D$12,2)</f>
        <v>82932.679999999993</v>
      </c>
      <c r="J274" s="60">
        <f t="shared" si="12"/>
        <v>1310.7</v>
      </c>
    </row>
    <row r="275" spans="1:10" s="49" customFormat="1" ht="15.75" outlineLevel="1" x14ac:dyDescent="0.25">
      <c r="A275" s="57">
        <v>247</v>
      </c>
      <c r="B275" s="62" t="s">
        <v>575</v>
      </c>
      <c r="C275" s="63" t="s">
        <v>576</v>
      </c>
      <c r="D275" s="64" t="s">
        <v>457</v>
      </c>
      <c r="E275" s="65">
        <v>1</v>
      </c>
      <c r="F275" s="66">
        <v>277.5</v>
      </c>
      <c r="G275" s="66">
        <f t="shared" si="11"/>
        <v>277.5</v>
      </c>
      <c r="H275" s="61">
        <f>G275/G524</f>
        <v>4.5731060691330363E-4</v>
      </c>
      <c r="I275" s="60">
        <f>ROUND(F275*'Прил. 10'!$D$12,2)</f>
        <v>2231.1</v>
      </c>
      <c r="J275" s="60">
        <f t="shared" si="12"/>
        <v>2231.1</v>
      </c>
    </row>
    <row r="276" spans="1:10" s="49" customFormat="1" ht="47.25" outlineLevel="1" x14ac:dyDescent="0.25">
      <c r="A276" s="57">
        <v>248</v>
      </c>
      <c r="B276" s="62" t="s">
        <v>577</v>
      </c>
      <c r="C276" s="63" t="s">
        <v>578</v>
      </c>
      <c r="D276" s="64" t="s">
        <v>267</v>
      </c>
      <c r="E276" s="65">
        <v>3.1133703450735069E-2</v>
      </c>
      <c r="F276" s="66">
        <v>5000</v>
      </c>
      <c r="G276" s="66">
        <f t="shared" si="11"/>
        <v>155.66999999999999</v>
      </c>
      <c r="H276" s="61">
        <f>G276/G524</f>
        <v>2.5653889073223054E-4</v>
      </c>
      <c r="I276" s="60">
        <f>ROUND(F276*'Прил. 10'!$D$12,2)</f>
        <v>40200</v>
      </c>
      <c r="J276" s="60">
        <f t="shared" si="12"/>
        <v>1251.57</v>
      </c>
    </row>
    <row r="277" spans="1:10" s="49" customFormat="1" ht="15.75" outlineLevel="1" x14ac:dyDescent="0.25">
      <c r="A277" s="57">
        <v>249</v>
      </c>
      <c r="B277" s="62" t="s">
        <v>579</v>
      </c>
      <c r="C277" s="63" t="s">
        <v>580</v>
      </c>
      <c r="D277" s="64" t="s">
        <v>267</v>
      </c>
      <c r="E277" s="65">
        <v>1.0762173345682318E-2</v>
      </c>
      <c r="F277" s="66">
        <v>14312.87</v>
      </c>
      <c r="G277" s="66">
        <f t="shared" si="11"/>
        <v>154.04</v>
      </c>
      <c r="H277" s="61">
        <f>G277/G524</f>
        <v>2.5385270590603707E-4</v>
      </c>
      <c r="I277" s="60">
        <f>ROUND(F277*'Прил. 10'!$D$12,2)</f>
        <v>115075.47</v>
      </c>
      <c r="J277" s="60">
        <f t="shared" si="12"/>
        <v>1238.46</v>
      </c>
    </row>
    <row r="278" spans="1:10" s="49" customFormat="1" ht="31.5" outlineLevel="1" x14ac:dyDescent="0.25">
      <c r="A278" s="57">
        <v>250</v>
      </c>
      <c r="B278" s="62" t="s">
        <v>281</v>
      </c>
      <c r="C278" s="63" t="s">
        <v>581</v>
      </c>
      <c r="D278" s="64" t="s">
        <v>339</v>
      </c>
      <c r="E278" s="65">
        <v>5.7174420475360925</v>
      </c>
      <c r="F278" s="69">
        <v>25.22</v>
      </c>
      <c r="G278" s="66">
        <f t="shared" si="11"/>
        <v>144.19</v>
      </c>
      <c r="H278" s="61">
        <f>G278/G524</f>
        <v>2.3762023931830361E-4</v>
      </c>
      <c r="I278" s="60">
        <f>ROUND(F278*'Прил. 10'!$D$12,2)</f>
        <v>202.77</v>
      </c>
      <c r="J278" s="60">
        <f t="shared" si="12"/>
        <v>1159.33</v>
      </c>
    </row>
    <row r="279" spans="1:10" s="49" customFormat="1" ht="15.75" outlineLevel="1" x14ac:dyDescent="0.25">
      <c r="A279" s="57">
        <v>251</v>
      </c>
      <c r="B279" s="62" t="s">
        <v>582</v>
      </c>
      <c r="C279" s="63" t="s">
        <v>583</v>
      </c>
      <c r="D279" s="64" t="s">
        <v>584</v>
      </c>
      <c r="E279" s="65">
        <v>3.0582461663927507</v>
      </c>
      <c r="F279" s="66">
        <v>46.86</v>
      </c>
      <c r="G279" s="66">
        <f t="shared" si="11"/>
        <v>143.31</v>
      </c>
      <c r="H279" s="61">
        <f>G279/G524</f>
        <v>2.3617002910538936E-4</v>
      </c>
      <c r="I279" s="60">
        <f>ROUND(F279*'Прил. 10'!$D$12,2)</f>
        <v>376.75</v>
      </c>
      <c r="J279" s="60">
        <f t="shared" si="12"/>
        <v>1152.19</v>
      </c>
    </row>
    <row r="280" spans="1:10" s="49" customFormat="1" ht="63" outlineLevel="1" x14ac:dyDescent="0.25">
      <c r="A280" s="57">
        <v>252</v>
      </c>
      <c r="B280" s="62" t="s">
        <v>585</v>
      </c>
      <c r="C280" s="63" t="s">
        <v>586</v>
      </c>
      <c r="D280" s="64" t="s">
        <v>280</v>
      </c>
      <c r="E280" s="65">
        <v>2</v>
      </c>
      <c r="F280" s="66">
        <v>125.18</v>
      </c>
      <c r="G280" s="66">
        <f t="shared" si="11"/>
        <v>250.36</v>
      </c>
      <c r="H280" s="61">
        <f>G280/G524</f>
        <v>4.1258480557410706E-4</v>
      </c>
      <c r="I280" s="60">
        <f>ROUND(F280*'Прил. 10'!$D$12,2)</f>
        <v>1006.45</v>
      </c>
      <c r="J280" s="60">
        <f t="shared" si="12"/>
        <v>2012.9</v>
      </c>
    </row>
    <row r="281" spans="1:10" s="49" customFormat="1" ht="47.25" outlineLevel="1" x14ac:dyDescent="0.25">
      <c r="A281" s="57">
        <v>253</v>
      </c>
      <c r="B281" s="62" t="s">
        <v>587</v>
      </c>
      <c r="C281" s="63" t="s">
        <v>588</v>
      </c>
      <c r="D281" s="64" t="s">
        <v>264</v>
      </c>
      <c r="E281" s="65">
        <v>2.5731445233036516</v>
      </c>
      <c r="F281" s="66">
        <v>55.26</v>
      </c>
      <c r="G281" s="66">
        <f t="shared" ref="G281:G344" si="13">ROUND(E281*F281,2)</f>
        <v>142.19</v>
      </c>
      <c r="H281" s="61">
        <f>G281/G524</f>
        <v>2.3432430701622573E-4</v>
      </c>
      <c r="I281" s="60">
        <f>ROUND(F281*'Прил. 10'!$D$12,2)</f>
        <v>444.29</v>
      </c>
      <c r="J281" s="60">
        <f t="shared" ref="J281:J344" si="14">ROUND(E281*I281,2)</f>
        <v>1143.22</v>
      </c>
    </row>
    <row r="282" spans="1:10" s="49" customFormat="1" ht="47.25" outlineLevel="1" x14ac:dyDescent="0.25">
      <c r="A282" s="57">
        <v>254</v>
      </c>
      <c r="B282" s="62" t="s">
        <v>281</v>
      </c>
      <c r="C282" s="63" t="s">
        <v>589</v>
      </c>
      <c r="D282" s="64" t="s">
        <v>280</v>
      </c>
      <c r="E282" s="65">
        <v>2</v>
      </c>
      <c r="F282" s="69">
        <v>62.1</v>
      </c>
      <c r="G282" s="66">
        <f t="shared" si="13"/>
        <v>124.2</v>
      </c>
      <c r="H282" s="61">
        <f>G282/G524</f>
        <v>2.0467739595903537E-4</v>
      </c>
      <c r="I282" s="60">
        <f>ROUND(F282*'Прил. 10'!$D$12,2)</f>
        <v>499.28</v>
      </c>
      <c r="J282" s="60">
        <f t="shared" si="14"/>
        <v>998.56</v>
      </c>
    </row>
    <row r="283" spans="1:10" s="49" customFormat="1" ht="31.5" outlineLevel="1" x14ac:dyDescent="0.25">
      <c r="A283" s="57">
        <v>255</v>
      </c>
      <c r="B283" s="62" t="s">
        <v>590</v>
      </c>
      <c r="C283" s="63" t="s">
        <v>591</v>
      </c>
      <c r="D283" s="64" t="s">
        <v>291</v>
      </c>
      <c r="E283" s="65">
        <v>9.1479522758528664E-2</v>
      </c>
      <c r="F283" s="66">
        <v>1539.5</v>
      </c>
      <c r="G283" s="66">
        <f t="shared" si="13"/>
        <v>140.83000000000001</v>
      </c>
      <c r="H283" s="61">
        <f>G283/G524</f>
        <v>2.3208307305081283E-4</v>
      </c>
      <c r="I283" s="60">
        <f>ROUND(F283*'Прил. 10'!$D$12,2)</f>
        <v>12377.58</v>
      </c>
      <c r="J283" s="60">
        <f t="shared" si="14"/>
        <v>1132.3</v>
      </c>
    </row>
    <row r="284" spans="1:10" s="49" customFormat="1" ht="31.5" outlineLevel="1" x14ac:dyDescent="0.25">
      <c r="A284" s="57">
        <v>256</v>
      </c>
      <c r="B284" s="62" t="s">
        <v>592</v>
      </c>
      <c r="C284" s="63" t="s">
        <v>593</v>
      </c>
      <c r="D284" s="64" t="s">
        <v>280</v>
      </c>
      <c r="E284" s="65">
        <v>2</v>
      </c>
      <c r="F284" s="66">
        <v>3046.2</v>
      </c>
      <c r="G284" s="66">
        <f t="shared" si="13"/>
        <v>6092.4</v>
      </c>
      <c r="H284" s="61">
        <f>G284/G524</f>
        <v>1.0040068978589589E-2</v>
      </c>
      <c r="I284" s="60">
        <f>ROUND(F284*'Прил. 10'!$D$12,2)</f>
        <v>24491.45</v>
      </c>
      <c r="J284" s="60">
        <f t="shared" si="14"/>
        <v>48982.9</v>
      </c>
    </row>
    <row r="285" spans="1:10" s="49" customFormat="1" ht="15.75" outlineLevel="1" x14ac:dyDescent="0.25">
      <c r="A285" s="57">
        <v>257</v>
      </c>
      <c r="B285" s="62" t="s">
        <v>594</v>
      </c>
      <c r="C285" s="63" t="s">
        <v>595</v>
      </c>
      <c r="D285" s="64" t="s">
        <v>283</v>
      </c>
      <c r="E285" s="65">
        <v>11.435790589517584</v>
      </c>
      <c r="F285" s="66">
        <v>12.03</v>
      </c>
      <c r="G285" s="66">
        <f t="shared" si="13"/>
        <v>137.57</v>
      </c>
      <c r="H285" s="61">
        <f>G285/G524</f>
        <v>2.2671070339842588E-4</v>
      </c>
      <c r="I285" s="60">
        <f>ROUND(F285*'Прил. 10'!$D$12,2)</f>
        <v>96.72</v>
      </c>
      <c r="J285" s="60">
        <f t="shared" si="14"/>
        <v>1106.07</v>
      </c>
    </row>
    <row r="286" spans="1:10" s="49" customFormat="1" ht="31.5" outlineLevel="1" x14ac:dyDescent="0.25">
      <c r="A286" s="57">
        <v>258</v>
      </c>
      <c r="B286" s="62" t="s">
        <v>596</v>
      </c>
      <c r="C286" s="63" t="s">
        <v>597</v>
      </c>
      <c r="D286" s="64" t="s">
        <v>264</v>
      </c>
      <c r="E286" s="65">
        <v>0.27366489046043402</v>
      </c>
      <c r="F286" s="66">
        <v>497</v>
      </c>
      <c r="G286" s="66">
        <f t="shared" si="13"/>
        <v>136.01</v>
      </c>
      <c r="H286" s="61">
        <f>G286/G524</f>
        <v>2.2413987620280513E-4</v>
      </c>
      <c r="I286" s="60">
        <f>ROUND(F286*'Прил. 10'!$D$12,2)</f>
        <v>3995.88</v>
      </c>
      <c r="J286" s="60">
        <f t="shared" si="14"/>
        <v>1093.53</v>
      </c>
    </row>
    <row r="287" spans="1:10" s="49" customFormat="1" ht="31.5" outlineLevel="1" x14ac:dyDescent="0.25">
      <c r="A287" s="57">
        <v>259</v>
      </c>
      <c r="B287" s="62" t="s">
        <v>598</v>
      </c>
      <c r="C287" s="63" t="s">
        <v>599</v>
      </c>
      <c r="D287" s="64" t="s">
        <v>280</v>
      </c>
      <c r="E287" s="65">
        <v>2</v>
      </c>
      <c r="F287" s="66">
        <v>59.19</v>
      </c>
      <c r="G287" s="66">
        <f t="shared" si="13"/>
        <v>118.38</v>
      </c>
      <c r="H287" s="61">
        <f>G287/G524</f>
        <v>1.9508623295998878E-4</v>
      </c>
      <c r="I287" s="60">
        <f>ROUND(F287*'Прил. 10'!$D$12,2)</f>
        <v>475.89</v>
      </c>
      <c r="J287" s="60">
        <f t="shared" si="14"/>
        <v>951.78</v>
      </c>
    </row>
    <row r="288" spans="1:10" s="49" customFormat="1" ht="31.5" outlineLevel="1" x14ac:dyDescent="0.25">
      <c r="A288" s="57">
        <v>260</v>
      </c>
      <c r="B288" s="62" t="s">
        <v>600</v>
      </c>
      <c r="C288" s="63" t="s">
        <v>601</v>
      </c>
      <c r="D288" s="64" t="s">
        <v>304</v>
      </c>
      <c r="E288" s="65">
        <v>3</v>
      </c>
      <c r="F288" s="66">
        <v>39</v>
      </c>
      <c r="G288" s="66">
        <f t="shared" si="13"/>
        <v>117</v>
      </c>
      <c r="H288" s="61">
        <f>G288/G524</f>
        <v>1.9281203967155505E-4</v>
      </c>
      <c r="I288" s="60">
        <f>ROUND(F288*'Прил. 10'!$D$12,2)</f>
        <v>313.56</v>
      </c>
      <c r="J288" s="60">
        <f t="shared" si="14"/>
        <v>940.68</v>
      </c>
    </row>
    <row r="289" spans="1:10" s="49" customFormat="1" ht="31.5" outlineLevel="1" x14ac:dyDescent="0.25">
      <c r="A289" s="57">
        <v>261</v>
      </c>
      <c r="B289" s="62" t="s">
        <v>602</v>
      </c>
      <c r="C289" s="63" t="s">
        <v>603</v>
      </c>
      <c r="D289" s="64" t="s">
        <v>304</v>
      </c>
      <c r="E289" s="65">
        <v>1</v>
      </c>
      <c r="F289" s="66">
        <v>2202</v>
      </c>
      <c r="G289" s="66">
        <f t="shared" si="13"/>
        <v>2202</v>
      </c>
      <c r="H289" s="61">
        <f>G289/G524</f>
        <v>3.6288214645877285E-3</v>
      </c>
      <c r="I289" s="60">
        <f>ROUND(F289*'Прил. 10'!$D$12,2)</f>
        <v>17704.080000000002</v>
      </c>
      <c r="J289" s="60">
        <f t="shared" si="14"/>
        <v>17704.080000000002</v>
      </c>
    </row>
    <row r="290" spans="1:10" s="49" customFormat="1" ht="31.5" outlineLevel="1" x14ac:dyDescent="0.25">
      <c r="A290" s="57">
        <v>262</v>
      </c>
      <c r="B290" s="62" t="s">
        <v>604</v>
      </c>
      <c r="C290" s="63" t="s">
        <v>605</v>
      </c>
      <c r="D290" s="64" t="s">
        <v>325</v>
      </c>
      <c r="E290" s="65">
        <v>2.3326446548214773E-2</v>
      </c>
      <c r="F290" s="66">
        <v>5365.89</v>
      </c>
      <c r="G290" s="66">
        <f t="shared" si="13"/>
        <v>125.17</v>
      </c>
      <c r="H290" s="61">
        <f>G290/G524</f>
        <v>2.0627592312554311E-4</v>
      </c>
      <c r="I290" s="60">
        <f>ROUND(F290*'Прил. 10'!$D$12,2)</f>
        <v>43141.760000000002</v>
      </c>
      <c r="J290" s="60">
        <f t="shared" si="14"/>
        <v>1006.34</v>
      </c>
    </row>
    <row r="291" spans="1:10" s="49" customFormat="1" ht="47.25" outlineLevel="1" x14ac:dyDescent="0.25">
      <c r="A291" s="57">
        <v>263</v>
      </c>
      <c r="B291" s="62" t="s">
        <v>606</v>
      </c>
      <c r="C291" s="63" t="s">
        <v>607</v>
      </c>
      <c r="D291" s="64" t="s">
        <v>304</v>
      </c>
      <c r="E291" s="65">
        <v>5</v>
      </c>
      <c r="F291" s="66">
        <v>20</v>
      </c>
      <c r="G291" s="66">
        <f t="shared" si="13"/>
        <v>100</v>
      </c>
      <c r="H291" s="61">
        <f>G291/G524</f>
        <v>1.6479661510389321E-4</v>
      </c>
      <c r="I291" s="60">
        <f>ROUND(F291*'Прил. 10'!$D$12,2)</f>
        <v>160.80000000000001</v>
      </c>
      <c r="J291" s="60">
        <f t="shared" si="14"/>
        <v>804</v>
      </c>
    </row>
    <row r="292" spans="1:10" s="49" customFormat="1" ht="31.5" outlineLevel="1" x14ac:dyDescent="0.25">
      <c r="A292" s="57">
        <v>264</v>
      </c>
      <c r="B292" s="62" t="s">
        <v>608</v>
      </c>
      <c r="C292" s="63" t="s">
        <v>609</v>
      </c>
      <c r="D292" s="64" t="s">
        <v>280</v>
      </c>
      <c r="E292" s="65">
        <v>4</v>
      </c>
      <c r="F292" s="66">
        <v>35.64</v>
      </c>
      <c r="G292" s="66">
        <f t="shared" si="13"/>
        <v>142.56</v>
      </c>
      <c r="H292" s="61">
        <f>G292/G524</f>
        <v>2.3493405449211016E-4</v>
      </c>
      <c r="I292" s="60">
        <f>ROUND(F292*'Прил. 10'!$D$12,2)</f>
        <v>286.55</v>
      </c>
      <c r="J292" s="60">
        <f t="shared" si="14"/>
        <v>1146.2</v>
      </c>
    </row>
    <row r="293" spans="1:10" s="49" customFormat="1" ht="15.75" outlineLevel="1" x14ac:dyDescent="0.25">
      <c r="A293" s="57">
        <v>265</v>
      </c>
      <c r="B293" s="62" t="s">
        <v>610</v>
      </c>
      <c r="C293" s="63" t="s">
        <v>611</v>
      </c>
      <c r="D293" s="64" t="s">
        <v>264</v>
      </c>
      <c r="E293" s="65">
        <v>49.831957777293297</v>
      </c>
      <c r="F293" s="66">
        <v>2.44</v>
      </c>
      <c r="G293" s="66">
        <f t="shared" si="13"/>
        <v>121.59</v>
      </c>
      <c r="H293" s="61">
        <f>G293/G524</f>
        <v>2.0037620430482376E-4</v>
      </c>
      <c r="I293" s="60">
        <f>ROUND(F293*'Прил. 10'!$D$12,2)</f>
        <v>19.62</v>
      </c>
      <c r="J293" s="60">
        <f t="shared" si="14"/>
        <v>977.7</v>
      </c>
    </row>
    <row r="294" spans="1:10" s="49" customFormat="1" ht="31.5" outlineLevel="1" x14ac:dyDescent="0.25">
      <c r="A294" s="57">
        <v>266</v>
      </c>
      <c r="B294" s="62" t="s">
        <v>612</v>
      </c>
      <c r="C294" s="63" t="s">
        <v>613</v>
      </c>
      <c r="D294" s="64" t="s">
        <v>304</v>
      </c>
      <c r="E294" s="65">
        <v>1</v>
      </c>
      <c r="F294" s="66">
        <v>208</v>
      </c>
      <c r="G294" s="66">
        <f t="shared" si="13"/>
        <v>208</v>
      </c>
      <c r="H294" s="61">
        <f>G294/G524</f>
        <v>3.4277695941609788E-4</v>
      </c>
      <c r="I294" s="60">
        <f>ROUND(F294*'Прил. 10'!$D$12,2)</f>
        <v>1672.32</v>
      </c>
      <c r="J294" s="60">
        <f t="shared" si="14"/>
        <v>1672.32</v>
      </c>
    </row>
    <row r="295" spans="1:10" s="49" customFormat="1" ht="63" outlineLevel="1" x14ac:dyDescent="0.25">
      <c r="A295" s="57">
        <v>267</v>
      </c>
      <c r="B295" s="62" t="s">
        <v>614</v>
      </c>
      <c r="C295" s="63" t="s">
        <v>615</v>
      </c>
      <c r="D295" s="64" t="s">
        <v>267</v>
      </c>
      <c r="E295" s="65">
        <v>2.0387435286939898E-2</v>
      </c>
      <c r="F295" s="66">
        <v>5804</v>
      </c>
      <c r="G295" s="66">
        <f t="shared" si="13"/>
        <v>118.33</v>
      </c>
      <c r="H295" s="61">
        <f>G295/G524</f>
        <v>1.9500383465243684E-4</v>
      </c>
      <c r="I295" s="60">
        <f>ROUND(F295*'Прил. 10'!$D$12,2)</f>
        <v>46664.160000000003</v>
      </c>
      <c r="J295" s="60">
        <f t="shared" si="14"/>
        <v>951.36</v>
      </c>
    </row>
    <row r="296" spans="1:10" s="49" customFormat="1" ht="47.25" outlineLevel="1" x14ac:dyDescent="0.25">
      <c r="A296" s="57">
        <v>268</v>
      </c>
      <c r="B296" s="62" t="s">
        <v>281</v>
      </c>
      <c r="C296" s="63" t="s">
        <v>616</v>
      </c>
      <c r="D296" s="64" t="s">
        <v>273</v>
      </c>
      <c r="E296" s="65">
        <v>1.143557917059421</v>
      </c>
      <c r="F296" s="69">
        <v>100.86</v>
      </c>
      <c r="G296" s="66">
        <f t="shared" si="13"/>
        <v>115.34</v>
      </c>
      <c r="H296" s="61">
        <f>G296/G524</f>
        <v>1.9007641586083043E-4</v>
      </c>
      <c r="I296" s="60">
        <f>ROUND(F296*'Прил. 10'!$D$12,2)</f>
        <v>810.91</v>
      </c>
      <c r="J296" s="60">
        <f t="shared" si="14"/>
        <v>927.32</v>
      </c>
    </row>
    <row r="297" spans="1:10" s="49" customFormat="1" ht="15.75" outlineLevel="1" x14ac:dyDescent="0.25">
      <c r="A297" s="57">
        <v>269</v>
      </c>
      <c r="B297" s="62" t="s">
        <v>617</v>
      </c>
      <c r="C297" s="63" t="s">
        <v>618</v>
      </c>
      <c r="D297" s="64" t="s">
        <v>273</v>
      </c>
      <c r="E297" s="65">
        <v>6.8610281309278776</v>
      </c>
      <c r="F297" s="66">
        <v>16.5</v>
      </c>
      <c r="G297" s="66">
        <f t="shared" si="13"/>
        <v>113.21</v>
      </c>
      <c r="H297" s="61">
        <f>G297/G524</f>
        <v>1.8656624795911747E-4</v>
      </c>
      <c r="I297" s="60">
        <f>ROUND(F297*'Прил. 10'!$D$12,2)</f>
        <v>132.66</v>
      </c>
      <c r="J297" s="60">
        <f t="shared" si="14"/>
        <v>910.18</v>
      </c>
    </row>
    <row r="298" spans="1:10" s="49" customFormat="1" ht="47.25" outlineLevel="1" x14ac:dyDescent="0.25">
      <c r="A298" s="57">
        <v>270</v>
      </c>
      <c r="B298" s="62" t="s">
        <v>619</v>
      </c>
      <c r="C298" s="63" t="s">
        <v>620</v>
      </c>
      <c r="D298" s="64" t="s">
        <v>283</v>
      </c>
      <c r="E298" s="65">
        <v>34.930013963975206</v>
      </c>
      <c r="F298" s="66">
        <v>3.18</v>
      </c>
      <c r="G298" s="66">
        <f t="shared" si="13"/>
        <v>111.08</v>
      </c>
      <c r="H298" s="61">
        <f>G298/G524</f>
        <v>1.8305608005740457E-4</v>
      </c>
      <c r="I298" s="60">
        <f>ROUND(F298*'Прил. 10'!$D$12,2)</f>
        <v>25.57</v>
      </c>
      <c r="J298" s="60">
        <f t="shared" si="14"/>
        <v>893.16</v>
      </c>
    </row>
    <row r="299" spans="1:10" s="49" customFormat="1" ht="31.5" outlineLevel="1" x14ac:dyDescent="0.25">
      <c r="A299" s="57">
        <v>271</v>
      </c>
      <c r="B299" s="62" t="s">
        <v>621</v>
      </c>
      <c r="C299" s="63" t="s">
        <v>622</v>
      </c>
      <c r="D299" s="64" t="s">
        <v>304</v>
      </c>
      <c r="E299" s="65">
        <v>1</v>
      </c>
      <c r="F299" s="66">
        <v>86</v>
      </c>
      <c r="G299" s="66">
        <f t="shared" si="13"/>
        <v>86</v>
      </c>
      <c r="H299" s="61">
        <f>G299/G524</f>
        <v>1.4172508898934816E-4</v>
      </c>
      <c r="I299" s="60">
        <f>ROUND(F299*'Прил. 10'!$D$12,2)</f>
        <v>691.44</v>
      </c>
      <c r="J299" s="60">
        <f t="shared" si="14"/>
        <v>691.44</v>
      </c>
    </row>
    <row r="300" spans="1:10" s="49" customFormat="1" ht="47.25" outlineLevel="1" x14ac:dyDescent="0.25">
      <c r="A300" s="57">
        <v>272</v>
      </c>
      <c r="B300" s="62" t="s">
        <v>623</v>
      </c>
      <c r="C300" s="63" t="s">
        <v>624</v>
      </c>
      <c r="D300" s="64" t="s">
        <v>625</v>
      </c>
      <c r="E300" s="65">
        <v>0.62270284731362091</v>
      </c>
      <c r="F300" s="66">
        <v>173</v>
      </c>
      <c r="G300" s="66">
        <f t="shared" si="13"/>
        <v>107.73</v>
      </c>
      <c r="H300" s="61">
        <f>G300/G524</f>
        <v>1.7753539345142415E-4</v>
      </c>
      <c r="I300" s="60">
        <f>ROUND(F300*'Прил. 10'!$D$12,2)</f>
        <v>1390.92</v>
      </c>
      <c r="J300" s="60">
        <f t="shared" si="14"/>
        <v>866.13</v>
      </c>
    </row>
    <row r="301" spans="1:10" s="49" customFormat="1" ht="47.25" outlineLevel="1" x14ac:dyDescent="0.25">
      <c r="A301" s="57">
        <v>273</v>
      </c>
      <c r="B301" s="62" t="s">
        <v>626</v>
      </c>
      <c r="C301" s="63" t="s">
        <v>627</v>
      </c>
      <c r="D301" s="64" t="s">
        <v>273</v>
      </c>
      <c r="E301" s="65">
        <v>8.0284833252122603</v>
      </c>
      <c r="F301" s="66">
        <v>13.08</v>
      </c>
      <c r="G301" s="66">
        <f t="shared" si="13"/>
        <v>105.01</v>
      </c>
      <c r="H301" s="61">
        <f>G301/G524</f>
        <v>1.7305292552059827E-4</v>
      </c>
      <c r="I301" s="60">
        <f>ROUND(F301*'Прил. 10'!$D$12,2)</f>
        <v>105.16</v>
      </c>
      <c r="J301" s="60">
        <f t="shared" si="14"/>
        <v>844.28</v>
      </c>
    </row>
    <row r="302" spans="1:10" s="49" customFormat="1" ht="31.5" outlineLevel="1" x14ac:dyDescent="0.25">
      <c r="A302" s="57">
        <v>274</v>
      </c>
      <c r="B302" s="62" t="s">
        <v>628</v>
      </c>
      <c r="C302" s="63" t="s">
        <v>629</v>
      </c>
      <c r="D302" s="64" t="s">
        <v>273</v>
      </c>
      <c r="E302" s="65">
        <v>4.4029985623836367</v>
      </c>
      <c r="F302" s="66">
        <v>23.69</v>
      </c>
      <c r="G302" s="66">
        <f t="shared" si="13"/>
        <v>104.31</v>
      </c>
      <c r="H302" s="61">
        <f>G302/G524</f>
        <v>1.7189934921487101E-4</v>
      </c>
      <c r="I302" s="60">
        <f>ROUND(F302*'Прил. 10'!$D$12,2)</f>
        <v>190.47</v>
      </c>
      <c r="J302" s="60">
        <f t="shared" si="14"/>
        <v>838.64</v>
      </c>
    </row>
    <row r="303" spans="1:10" s="49" customFormat="1" ht="15.75" outlineLevel="1" x14ac:dyDescent="0.25">
      <c r="A303" s="57">
        <v>275</v>
      </c>
      <c r="B303" s="62" t="s">
        <v>630</v>
      </c>
      <c r="C303" s="63" t="s">
        <v>631</v>
      </c>
      <c r="D303" s="64" t="s">
        <v>267</v>
      </c>
      <c r="E303" s="65">
        <v>1.0154776584085314E-2</v>
      </c>
      <c r="F303" s="66">
        <v>10200</v>
      </c>
      <c r="G303" s="66">
        <f t="shared" si="13"/>
        <v>103.58</v>
      </c>
      <c r="H303" s="61">
        <f>G303/G524</f>
        <v>1.7069633392461259E-4</v>
      </c>
      <c r="I303" s="60">
        <f>ROUND(F303*'Прил. 10'!$D$12,2)</f>
        <v>82008</v>
      </c>
      <c r="J303" s="60">
        <f t="shared" si="14"/>
        <v>832.77</v>
      </c>
    </row>
    <row r="304" spans="1:10" s="49" customFormat="1" ht="15.75" outlineLevel="1" x14ac:dyDescent="0.25">
      <c r="A304" s="57">
        <v>276</v>
      </c>
      <c r="B304" s="62" t="s">
        <v>632</v>
      </c>
      <c r="C304" s="63" t="s">
        <v>633</v>
      </c>
      <c r="D304" s="64" t="s">
        <v>280</v>
      </c>
      <c r="E304" s="65">
        <v>8</v>
      </c>
      <c r="F304" s="66">
        <v>10.54</v>
      </c>
      <c r="G304" s="66">
        <f t="shared" si="13"/>
        <v>84.32</v>
      </c>
      <c r="H304" s="61">
        <f>G304/G524</f>
        <v>1.3895650585560274E-4</v>
      </c>
      <c r="I304" s="60">
        <f>ROUND(F304*'Прил. 10'!$D$12,2)</f>
        <v>84.74</v>
      </c>
      <c r="J304" s="60">
        <f t="shared" si="14"/>
        <v>677.92</v>
      </c>
    </row>
    <row r="305" spans="1:10" s="49" customFormat="1" ht="63" outlineLevel="1" x14ac:dyDescent="0.25">
      <c r="A305" s="57">
        <v>277</v>
      </c>
      <c r="B305" s="62" t="s">
        <v>634</v>
      </c>
      <c r="C305" s="63" t="s">
        <v>635</v>
      </c>
      <c r="D305" s="64" t="s">
        <v>283</v>
      </c>
      <c r="E305" s="65">
        <v>2.3651774730398252</v>
      </c>
      <c r="F305" s="66">
        <v>39.36</v>
      </c>
      <c r="G305" s="66">
        <f t="shared" si="13"/>
        <v>93.09</v>
      </c>
      <c r="H305" s="61">
        <f>G305/G524</f>
        <v>1.5340916900021418E-4</v>
      </c>
      <c r="I305" s="60">
        <f>ROUND(F305*'Прил. 10'!$D$12,2)</f>
        <v>316.45</v>
      </c>
      <c r="J305" s="60">
        <f t="shared" si="14"/>
        <v>748.46</v>
      </c>
    </row>
    <row r="306" spans="1:10" s="49" customFormat="1" ht="47.25" outlineLevel="1" x14ac:dyDescent="0.25">
      <c r="A306" s="57">
        <v>278</v>
      </c>
      <c r="B306" s="62" t="s">
        <v>636</v>
      </c>
      <c r="C306" s="63" t="s">
        <v>637</v>
      </c>
      <c r="D306" s="64" t="s">
        <v>273</v>
      </c>
      <c r="E306" s="65">
        <v>0.9633252220192956</v>
      </c>
      <c r="F306" s="66">
        <v>91.29</v>
      </c>
      <c r="G306" s="66">
        <f t="shared" si="13"/>
        <v>87.94</v>
      </c>
      <c r="H306" s="61">
        <f>G306/G524</f>
        <v>1.4492214332236368E-4</v>
      </c>
      <c r="I306" s="60">
        <f>ROUND(F306*'Прил. 10'!$D$12,2)</f>
        <v>733.97</v>
      </c>
      <c r="J306" s="60">
        <f t="shared" si="14"/>
        <v>707.05</v>
      </c>
    </row>
    <row r="307" spans="1:10" s="49" customFormat="1" ht="15.75" outlineLevel="1" x14ac:dyDescent="0.25">
      <c r="A307" s="57">
        <v>279</v>
      </c>
      <c r="B307" s="62" t="s">
        <v>638</v>
      </c>
      <c r="C307" s="63" t="s">
        <v>639</v>
      </c>
      <c r="D307" s="64" t="s">
        <v>273</v>
      </c>
      <c r="E307" s="65">
        <v>9.6903032470597914</v>
      </c>
      <c r="F307" s="66">
        <v>9.0399999999999991</v>
      </c>
      <c r="G307" s="66">
        <f t="shared" si="13"/>
        <v>87.6</v>
      </c>
      <c r="H307" s="61">
        <f>G307/G524</f>
        <v>1.4436183483101044E-4</v>
      </c>
      <c r="I307" s="60">
        <f>ROUND(F307*'Прил. 10'!$D$12,2)</f>
        <v>72.680000000000007</v>
      </c>
      <c r="J307" s="60">
        <f t="shared" si="14"/>
        <v>704.29</v>
      </c>
    </row>
    <row r="308" spans="1:10" s="49" customFormat="1" ht="31.5" outlineLevel="1" x14ac:dyDescent="0.25">
      <c r="A308" s="57">
        <v>280</v>
      </c>
      <c r="B308" s="62" t="s">
        <v>640</v>
      </c>
      <c r="C308" s="63" t="s">
        <v>641</v>
      </c>
      <c r="D308" s="64" t="s">
        <v>267</v>
      </c>
      <c r="E308" s="65">
        <v>2.2168013564623111E-3</v>
      </c>
      <c r="F308" s="66">
        <v>37870</v>
      </c>
      <c r="G308" s="66">
        <f t="shared" si="13"/>
        <v>83.95</v>
      </c>
      <c r="H308" s="61">
        <f>G308/G524</f>
        <v>1.3834675837971834E-4</v>
      </c>
      <c r="I308" s="60">
        <f>ROUND(F308*'Прил. 10'!$D$12,2)</f>
        <v>304474.8</v>
      </c>
      <c r="J308" s="60">
        <f t="shared" si="14"/>
        <v>674.96</v>
      </c>
    </row>
    <row r="309" spans="1:10" s="49" customFormat="1" ht="31.5" outlineLevel="1" x14ac:dyDescent="0.25">
      <c r="A309" s="57">
        <v>281</v>
      </c>
      <c r="B309" s="62" t="s">
        <v>642</v>
      </c>
      <c r="C309" s="63" t="s">
        <v>643</v>
      </c>
      <c r="D309" s="64" t="s">
        <v>267</v>
      </c>
      <c r="E309" s="65">
        <v>6.0490324922236473E-2</v>
      </c>
      <c r="F309" s="66">
        <v>1383.1</v>
      </c>
      <c r="G309" s="66">
        <f t="shared" si="13"/>
        <v>83.66</v>
      </c>
      <c r="H309" s="61">
        <f>G309/G524</f>
        <v>1.3786884819591704E-4</v>
      </c>
      <c r="I309" s="60">
        <f>ROUND(F309*'Прил. 10'!$D$12,2)</f>
        <v>11120.12</v>
      </c>
      <c r="J309" s="60">
        <f t="shared" si="14"/>
        <v>672.66</v>
      </c>
    </row>
    <row r="310" spans="1:10" s="49" customFormat="1" ht="63" outlineLevel="1" x14ac:dyDescent="0.25">
      <c r="A310" s="57">
        <v>282</v>
      </c>
      <c r="B310" s="62" t="s">
        <v>281</v>
      </c>
      <c r="C310" s="63" t="s">
        <v>644</v>
      </c>
      <c r="D310" s="64" t="s">
        <v>339</v>
      </c>
      <c r="E310" s="65">
        <v>5</v>
      </c>
      <c r="F310" s="69">
        <v>14.41</v>
      </c>
      <c r="G310" s="66">
        <f t="shared" si="13"/>
        <v>72.05</v>
      </c>
      <c r="H310" s="61">
        <f>G310/G524</f>
        <v>1.1873596118235504E-4</v>
      </c>
      <c r="I310" s="60">
        <f>ROUND(F310*'Прил. 10'!$D$12,2)</f>
        <v>115.86</v>
      </c>
      <c r="J310" s="60">
        <f t="shared" si="14"/>
        <v>579.29999999999995</v>
      </c>
    </row>
    <row r="311" spans="1:10" s="49" customFormat="1" ht="47.25" outlineLevel="1" x14ac:dyDescent="0.25">
      <c r="A311" s="57">
        <v>283</v>
      </c>
      <c r="B311" s="62" t="s">
        <v>645</v>
      </c>
      <c r="C311" s="63" t="s">
        <v>646</v>
      </c>
      <c r="D311" s="64" t="s">
        <v>280</v>
      </c>
      <c r="E311" s="65">
        <v>2</v>
      </c>
      <c r="F311" s="66">
        <v>72.03</v>
      </c>
      <c r="G311" s="66">
        <f t="shared" si="13"/>
        <v>144.06</v>
      </c>
      <c r="H311" s="61">
        <f>G311/G524</f>
        <v>2.3740600371866856E-4</v>
      </c>
      <c r="I311" s="60">
        <f>ROUND(F311*'Прил. 10'!$D$12,2)</f>
        <v>579.12</v>
      </c>
      <c r="J311" s="60">
        <f t="shared" si="14"/>
        <v>1158.24</v>
      </c>
    </row>
    <row r="312" spans="1:10" s="49" customFormat="1" ht="47.25" outlineLevel="1" x14ac:dyDescent="0.25">
      <c r="A312" s="57">
        <v>284</v>
      </c>
      <c r="B312" s="62" t="s">
        <v>281</v>
      </c>
      <c r="C312" s="63" t="s">
        <v>647</v>
      </c>
      <c r="D312" s="64" t="s">
        <v>280</v>
      </c>
      <c r="E312" s="65">
        <v>2</v>
      </c>
      <c r="F312" s="69">
        <v>71.39</v>
      </c>
      <c r="G312" s="66">
        <f t="shared" si="13"/>
        <v>142.78</v>
      </c>
      <c r="H312" s="61">
        <f>G312/G524</f>
        <v>2.3529660704533871E-4</v>
      </c>
      <c r="I312" s="60">
        <f>ROUND(F312*'Прил. 10'!$D$12,2)</f>
        <v>573.98</v>
      </c>
      <c r="J312" s="60">
        <f t="shared" si="14"/>
        <v>1147.96</v>
      </c>
    </row>
    <row r="313" spans="1:10" s="49" customFormat="1" ht="15.75" outlineLevel="1" x14ac:dyDescent="0.25">
      <c r="A313" s="57">
        <v>285</v>
      </c>
      <c r="B313" s="62" t="s">
        <v>648</v>
      </c>
      <c r="C313" s="63" t="s">
        <v>649</v>
      </c>
      <c r="D313" s="64" t="s">
        <v>283</v>
      </c>
      <c r="E313" s="65">
        <v>32.015173251089998</v>
      </c>
      <c r="F313" s="66">
        <v>2.48</v>
      </c>
      <c r="G313" s="66">
        <f t="shared" si="13"/>
        <v>79.400000000000006</v>
      </c>
      <c r="H313" s="61">
        <f>G313/G524</f>
        <v>1.3084851239249121E-4</v>
      </c>
      <c r="I313" s="60">
        <f>ROUND(F313*'Прил. 10'!$D$12,2)</f>
        <v>19.940000000000001</v>
      </c>
      <c r="J313" s="60">
        <f t="shared" si="14"/>
        <v>638.38</v>
      </c>
    </row>
    <row r="314" spans="1:10" s="49" customFormat="1" ht="78.75" outlineLevel="1" x14ac:dyDescent="0.25">
      <c r="A314" s="57">
        <v>286</v>
      </c>
      <c r="B314" s="62" t="s">
        <v>650</v>
      </c>
      <c r="C314" s="63" t="s">
        <v>651</v>
      </c>
      <c r="D314" s="64" t="s">
        <v>273</v>
      </c>
      <c r="E314" s="65">
        <v>28.096345248675817</v>
      </c>
      <c r="F314" s="66">
        <v>2.7</v>
      </c>
      <c r="G314" s="66">
        <f t="shared" si="13"/>
        <v>75.86</v>
      </c>
      <c r="H314" s="61">
        <f>G314/G524</f>
        <v>1.2501471221781338E-4</v>
      </c>
      <c r="I314" s="60">
        <f>ROUND(F314*'Прил. 10'!$D$12,2)</f>
        <v>21.71</v>
      </c>
      <c r="J314" s="60">
        <f t="shared" si="14"/>
        <v>609.97</v>
      </c>
    </row>
    <row r="315" spans="1:10" s="49" customFormat="1" ht="31.5" outlineLevel="1" x14ac:dyDescent="0.25">
      <c r="A315" s="57">
        <v>287</v>
      </c>
      <c r="B315" s="62" t="s">
        <v>652</v>
      </c>
      <c r="C315" s="63" t="s">
        <v>653</v>
      </c>
      <c r="D315" s="64" t="s">
        <v>280</v>
      </c>
      <c r="E315" s="65">
        <v>5</v>
      </c>
      <c r="F315" s="66">
        <v>14.14</v>
      </c>
      <c r="G315" s="66">
        <f t="shared" si="13"/>
        <v>70.7</v>
      </c>
      <c r="H315" s="61">
        <f>G315/G524</f>
        <v>1.165112068784525E-4</v>
      </c>
      <c r="I315" s="60">
        <f>ROUND(F315*'Прил. 10'!$D$12,2)</f>
        <v>113.69</v>
      </c>
      <c r="J315" s="60">
        <f t="shared" si="14"/>
        <v>568.45000000000005</v>
      </c>
    </row>
    <row r="316" spans="1:10" s="49" customFormat="1" ht="47.25" outlineLevel="1" x14ac:dyDescent="0.25">
      <c r="A316" s="57">
        <v>288</v>
      </c>
      <c r="B316" s="62" t="s">
        <v>654</v>
      </c>
      <c r="C316" s="63" t="s">
        <v>655</v>
      </c>
      <c r="D316" s="64" t="s">
        <v>283</v>
      </c>
      <c r="E316" s="65">
        <v>88.184977516005404</v>
      </c>
      <c r="F316" s="66">
        <v>0.84</v>
      </c>
      <c r="G316" s="66">
        <f t="shared" si="13"/>
        <v>74.08</v>
      </c>
      <c r="H316" s="61">
        <f>G316/G524</f>
        <v>1.2208133246896407E-4</v>
      </c>
      <c r="I316" s="60">
        <f>ROUND(F316*'Прил. 10'!$D$12,2)</f>
        <v>6.75</v>
      </c>
      <c r="J316" s="60">
        <f t="shared" si="14"/>
        <v>595.25</v>
      </c>
    </row>
    <row r="317" spans="1:10" s="49" customFormat="1" ht="126" outlineLevel="1" x14ac:dyDescent="0.25">
      <c r="A317" s="57">
        <v>289</v>
      </c>
      <c r="B317" s="62" t="s">
        <v>656</v>
      </c>
      <c r="C317" s="63" t="s">
        <v>657</v>
      </c>
      <c r="D317" s="64" t="s">
        <v>273</v>
      </c>
      <c r="E317" s="65">
        <v>45.592931545591021</v>
      </c>
      <c r="F317" s="66">
        <v>1.58</v>
      </c>
      <c r="G317" s="66">
        <f t="shared" si="13"/>
        <v>72.040000000000006</v>
      </c>
      <c r="H317" s="61">
        <f>G317/G524</f>
        <v>1.1871948152084468E-4</v>
      </c>
      <c r="I317" s="60">
        <f>ROUND(F317*'Прил. 10'!$D$12,2)</f>
        <v>12.7</v>
      </c>
      <c r="J317" s="60">
        <f t="shared" si="14"/>
        <v>579.03</v>
      </c>
    </row>
    <row r="318" spans="1:10" s="49" customFormat="1" ht="47.25" outlineLevel="1" x14ac:dyDescent="0.25">
      <c r="A318" s="57">
        <v>290</v>
      </c>
      <c r="B318" s="62" t="s">
        <v>281</v>
      </c>
      <c r="C318" s="63" t="s">
        <v>658</v>
      </c>
      <c r="D318" s="64" t="s">
        <v>531</v>
      </c>
      <c r="E318" s="65">
        <v>1</v>
      </c>
      <c r="F318" s="69">
        <v>119.52</v>
      </c>
      <c r="G318" s="66">
        <f t="shared" si="13"/>
        <v>119.52</v>
      </c>
      <c r="H318" s="61">
        <f>G318/G524</f>
        <v>1.9696491437217316E-4</v>
      </c>
      <c r="I318" s="60">
        <f>ROUND(F318*'Прил. 10'!$D$12,2)</f>
        <v>960.94</v>
      </c>
      <c r="J318" s="60">
        <f t="shared" si="14"/>
        <v>960.94</v>
      </c>
    </row>
    <row r="319" spans="1:10" s="49" customFormat="1" ht="31.5" outlineLevel="1" x14ac:dyDescent="0.25">
      <c r="A319" s="57">
        <v>291</v>
      </c>
      <c r="B319" s="62" t="s">
        <v>659</v>
      </c>
      <c r="C319" s="63" t="s">
        <v>660</v>
      </c>
      <c r="D319" s="64" t="s">
        <v>457</v>
      </c>
      <c r="E319" s="65">
        <v>1</v>
      </c>
      <c r="F319" s="66">
        <v>117.9</v>
      </c>
      <c r="G319" s="66">
        <f t="shared" si="13"/>
        <v>117.9</v>
      </c>
      <c r="H319" s="61">
        <f>G319/G524</f>
        <v>1.942952092074901E-4</v>
      </c>
      <c r="I319" s="60">
        <f>ROUND(F319*'Прил. 10'!$D$12,2)</f>
        <v>947.92</v>
      </c>
      <c r="J319" s="60">
        <f t="shared" si="14"/>
        <v>947.92</v>
      </c>
    </row>
    <row r="320" spans="1:10" s="49" customFormat="1" ht="31.5" outlineLevel="1" x14ac:dyDescent="0.25">
      <c r="A320" s="57">
        <v>292</v>
      </c>
      <c r="B320" s="62" t="s">
        <v>661</v>
      </c>
      <c r="C320" s="63" t="s">
        <v>662</v>
      </c>
      <c r="D320" s="64" t="s">
        <v>267</v>
      </c>
      <c r="E320" s="65">
        <v>3.6485416041857769E-3</v>
      </c>
      <c r="F320" s="66">
        <v>18390.16</v>
      </c>
      <c r="G320" s="66">
        <f t="shared" si="13"/>
        <v>67.099999999999994</v>
      </c>
      <c r="H320" s="61">
        <f>G320/G524</f>
        <v>1.1057852873471233E-4</v>
      </c>
      <c r="I320" s="60">
        <f>ROUND(F320*'Прил. 10'!$D$12,2)</f>
        <v>147856.89000000001</v>
      </c>
      <c r="J320" s="60">
        <f t="shared" si="14"/>
        <v>539.46</v>
      </c>
    </row>
    <row r="321" spans="1:10" s="49" customFormat="1" ht="47.25" outlineLevel="1" x14ac:dyDescent="0.25">
      <c r="A321" s="57">
        <v>293</v>
      </c>
      <c r="B321" s="62" t="s">
        <v>663</v>
      </c>
      <c r="C321" s="63" t="s">
        <v>664</v>
      </c>
      <c r="D321" s="64" t="s">
        <v>273</v>
      </c>
      <c r="E321" s="65">
        <v>2.1581684425333481</v>
      </c>
      <c r="F321" s="66">
        <v>30.4</v>
      </c>
      <c r="G321" s="66">
        <f t="shared" si="13"/>
        <v>65.61</v>
      </c>
      <c r="H321" s="61">
        <f>G321/G524</f>
        <v>1.0812305916966433E-4</v>
      </c>
      <c r="I321" s="60">
        <f>ROUND(F321*'Прил. 10'!$D$12,2)</f>
        <v>244.42</v>
      </c>
      <c r="J321" s="60">
        <f t="shared" si="14"/>
        <v>527.5</v>
      </c>
    </row>
    <row r="322" spans="1:10" s="49" customFormat="1" ht="31.5" outlineLevel="1" x14ac:dyDescent="0.25">
      <c r="A322" s="57">
        <v>294</v>
      </c>
      <c r="B322" s="62" t="s">
        <v>665</v>
      </c>
      <c r="C322" s="63" t="s">
        <v>666</v>
      </c>
      <c r="D322" s="64" t="s">
        <v>273</v>
      </c>
      <c r="E322" s="65">
        <v>6.0949935087729941</v>
      </c>
      <c r="F322" s="66">
        <v>10.57</v>
      </c>
      <c r="G322" s="66">
        <f t="shared" si="13"/>
        <v>64.42</v>
      </c>
      <c r="H322" s="61">
        <f>G322/G524</f>
        <v>1.0616197944992801E-4</v>
      </c>
      <c r="I322" s="60">
        <f>ROUND(F322*'Прил. 10'!$D$12,2)</f>
        <v>84.98</v>
      </c>
      <c r="J322" s="60">
        <f t="shared" si="14"/>
        <v>517.95000000000005</v>
      </c>
    </row>
    <row r="323" spans="1:10" s="49" customFormat="1" ht="15.75" outlineLevel="1" x14ac:dyDescent="0.25">
      <c r="A323" s="57">
        <v>295</v>
      </c>
      <c r="B323" s="62" t="s">
        <v>667</v>
      </c>
      <c r="C323" s="63" t="s">
        <v>668</v>
      </c>
      <c r="D323" s="64" t="s">
        <v>267</v>
      </c>
      <c r="E323" s="65">
        <v>2.4009636272455875E-2</v>
      </c>
      <c r="F323" s="66">
        <v>2606.9</v>
      </c>
      <c r="G323" s="66">
        <f t="shared" si="13"/>
        <v>62.59</v>
      </c>
      <c r="H323" s="61">
        <f>G323/G524</f>
        <v>1.0314620139352677E-4</v>
      </c>
      <c r="I323" s="60">
        <f>ROUND(F323*'Прил. 10'!$D$12,2)</f>
        <v>20959.48</v>
      </c>
      <c r="J323" s="60">
        <f t="shared" si="14"/>
        <v>503.23</v>
      </c>
    </row>
    <row r="324" spans="1:10" s="49" customFormat="1" ht="47.25" outlineLevel="1" x14ac:dyDescent="0.25">
      <c r="A324" s="57">
        <v>296</v>
      </c>
      <c r="B324" s="62" t="s">
        <v>669</v>
      </c>
      <c r="C324" s="63" t="s">
        <v>670</v>
      </c>
      <c r="D324" s="64" t="s">
        <v>283</v>
      </c>
      <c r="E324" s="65">
        <v>6.1761592734490822</v>
      </c>
      <c r="F324" s="66">
        <v>10.1</v>
      </c>
      <c r="G324" s="66">
        <f t="shared" si="13"/>
        <v>62.38</v>
      </c>
      <c r="H324" s="61">
        <f>G324/G524</f>
        <v>1.0280012850180859E-4</v>
      </c>
      <c r="I324" s="60">
        <f>ROUND(F324*'Прил. 10'!$D$12,2)</f>
        <v>81.2</v>
      </c>
      <c r="J324" s="60">
        <f t="shared" si="14"/>
        <v>501.5</v>
      </c>
    </row>
    <row r="325" spans="1:10" s="49" customFormat="1" ht="31.5" outlineLevel="1" x14ac:dyDescent="0.25">
      <c r="A325" s="57">
        <v>297</v>
      </c>
      <c r="B325" s="62" t="s">
        <v>671</v>
      </c>
      <c r="C325" s="63" t="s">
        <v>672</v>
      </c>
      <c r="D325" s="64" t="s">
        <v>457</v>
      </c>
      <c r="E325" s="65">
        <v>1</v>
      </c>
      <c r="F325" s="66">
        <v>68</v>
      </c>
      <c r="G325" s="66">
        <f t="shared" si="13"/>
        <v>68</v>
      </c>
      <c r="H325" s="61">
        <f>G325/G524</f>
        <v>1.1206169827064738E-4</v>
      </c>
      <c r="I325" s="60">
        <f>ROUND(F325*'Прил. 10'!$D$12,2)</f>
        <v>546.72</v>
      </c>
      <c r="J325" s="60">
        <f t="shared" si="14"/>
        <v>546.72</v>
      </c>
    </row>
    <row r="326" spans="1:10" s="49" customFormat="1" ht="31.5" outlineLevel="1" x14ac:dyDescent="0.25">
      <c r="A326" s="57">
        <v>298</v>
      </c>
      <c r="B326" s="62" t="s">
        <v>673</v>
      </c>
      <c r="C326" s="63" t="s">
        <v>674</v>
      </c>
      <c r="D326" s="64" t="s">
        <v>304</v>
      </c>
      <c r="E326" s="65">
        <v>1</v>
      </c>
      <c r="F326" s="66">
        <v>899</v>
      </c>
      <c r="G326" s="66">
        <f t="shared" si="13"/>
        <v>899</v>
      </c>
      <c r="H326" s="61">
        <f>G326/G524</f>
        <v>1.4815215697839999E-3</v>
      </c>
      <c r="I326" s="60">
        <f>ROUND(F326*'Прил. 10'!$D$12,2)</f>
        <v>7227.96</v>
      </c>
      <c r="J326" s="60">
        <f t="shared" si="14"/>
        <v>7227.96</v>
      </c>
    </row>
    <row r="327" spans="1:10" s="49" customFormat="1" ht="31.5" outlineLevel="1" x14ac:dyDescent="0.25">
      <c r="A327" s="57">
        <v>299</v>
      </c>
      <c r="B327" s="62" t="s">
        <v>675</v>
      </c>
      <c r="C327" s="63" t="s">
        <v>676</v>
      </c>
      <c r="D327" s="64" t="s">
        <v>267</v>
      </c>
      <c r="E327" s="65">
        <v>8.9391681117315775E-4</v>
      </c>
      <c r="F327" s="66">
        <v>68050</v>
      </c>
      <c r="G327" s="66">
        <f t="shared" si="13"/>
        <v>60.83</v>
      </c>
      <c r="H327" s="61">
        <f>G327/G524</f>
        <v>1.0024578096769824E-4</v>
      </c>
      <c r="I327" s="60">
        <f>ROUND(F327*'Прил. 10'!$D$12,2)</f>
        <v>547122</v>
      </c>
      <c r="J327" s="60">
        <f t="shared" si="14"/>
        <v>489.08</v>
      </c>
    </row>
    <row r="328" spans="1:10" s="49" customFormat="1" ht="31.5" outlineLevel="1" x14ac:dyDescent="0.25">
      <c r="A328" s="57">
        <v>300</v>
      </c>
      <c r="B328" s="62" t="s">
        <v>677</v>
      </c>
      <c r="C328" s="63" t="s">
        <v>678</v>
      </c>
      <c r="D328" s="64" t="s">
        <v>280</v>
      </c>
      <c r="E328" s="65">
        <v>2</v>
      </c>
      <c r="F328" s="66">
        <v>2632.8</v>
      </c>
      <c r="G328" s="66">
        <f t="shared" si="13"/>
        <v>5265.6</v>
      </c>
      <c r="H328" s="61">
        <f>G328/G524</f>
        <v>8.6775305649106019E-3</v>
      </c>
      <c r="I328" s="60">
        <f>ROUND(F328*'Прил. 10'!$D$12,2)</f>
        <v>21167.71</v>
      </c>
      <c r="J328" s="60">
        <f t="shared" si="14"/>
        <v>42335.42</v>
      </c>
    </row>
    <row r="329" spans="1:10" s="49" customFormat="1" ht="15.75" outlineLevel="1" x14ac:dyDescent="0.25">
      <c r="A329" s="57">
        <v>301</v>
      </c>
      <c r="B329" s="62" t="s">
        <v>679</v>
      </c>
      <c r="C329" s="63" t="s">
        <v>680</v>
      </c>
      <c r="D329" s="64" t="s">
        <v>267</v>
      </c>
      <c r="E329" s="65">
        <v>1.2236535901767631E-2</v>
      </c>
      <c r="F329" s="66">
        <v>4488.3999999999996</v>
      </c>
      <c r="G329" s="66">
        <f t="shared" si="13"/>
        <v>54.92</v>
      </c>
      <c r="H329" s="61">
        <f>G329/G524</f>
        <v>9.0506301015058152E-5</v>
      </c>
      <c r="I329" s="60">
        <f>ROUND(F329*'Прил. 10'!$D$12,2)</f>
        <v>36086.74</v>
      </c>
      <c r="J329" s="60">
        <f t="shared" si="14"/>
        <v>441.58</v>
      </c>
    </row>
    <row r="330" spans="1:10" s="49" customFormat="1" ht="63" outlineLevel="1" x14ac:dyDescent="0.25">
      <c r="A330" s="57">
        <v>302</v>
      </c>
      <c r="B330" s="62" t="s">
        <v>281</v>
      </c>
      <c r="C330" s="63" t="s">
        <v>681</v>
      </c>
      <c r="D330" s="64" t="s">
        <v>280</v>
      </c>
      <c r="E330" s="65">
        <v>2</v>
      </c>
      <c r="F330" s="69">
        <v>47.28</v>
      </c>
      <c r="G330" s="66">
        <f t="shared" si="13"/>
        <v>94.56</v>
      </c>
      <c r="H330" s="61">
        <f>G330/G524</f>
        <v>1.5583167924224141E-4</v>
      </c>
      <c r="I330" s="60">
        <f>ROUND(F330*'Прил. 10'!$D$12,2)</f>
        <v>380.13</v>
      </c>
      <c r="J330" s="60">
        <f t="shared" si="14"/>
        <v>760.26</v>
      </c>
    </row>
    <row r="331" spans="1:10" s="49" customFormat="1" ht="31.5" outlineLevel="1" x14ac:dyDescent="0.25">
      <c r="A331" s="57">
        <v>303</v>
      </c>
      <c r="B331" s="62" t="s">
        <v>682</v>
      </c>
      <c r="C331" s="63" t="s">
        <v>683</v>
      </c>
      <c r="D331" s="64" t="s">
        <v>264</v>
      </c>
      <c r="E331" s="65">
        <v>8.8771542097146897E-2</v>
      </c>
      <c r="F331" s="66">
        <v>600</v>
      </c>
      <c r="G331" s="66">
        <f t="shared" si="13"/>
        <v>53.26</v>
      </c>
      <c r="H331" s="61">
        <f>G331/G524</f>
        <v>8.7770677204333512E-5</v>
      </c>
      <c r="I331" s="60">
        <f>ROUND(F331*'Прил. 10'!$D$12,2)</f>
        <v>4824</v>
      </c>
      <c r="J331" s="60">
        <f t="shared" si="14"/>
        <v>428.23</v>
      </c>
    </row>
    <row r="332" spans="1:10" s="49" customFormat="1" ht="47.25" outlineLevel="1" x14ac:dyDescent="0.25">
      <c r="A332" s="57">
        <v>304</v>
      </c>
      <c r="B332" s="62" t="s">
        <v>684</v>
      </c>
      <c r="C332" s="63" t="s">
        <v>685</v>
      </c>
      <c r="D332" s="64" t="s">
        <v>280</v>
      </c>
      <c r="E332" s="65">
        <v>2</v>
      </c>
      <c r="F332" s="66">
        <v>44.46</v>
      </c>
      <c r="G332" s="66">
        <f t="shared" si="13"/>
        <v>88.92</v>
      </c>
      <c r="H332" s="61">
        <f>G332/G524</f>
        <v>1.4653715015038184E-4</v>
      </c>
      <c r="I332" s="60">
        <f>ROUND(F332*'Прил. 10'!$D$12,2)</f>
        <v>357.46</v>
      </c>
      <c r="J332" s="60">
        <f t="shared" si="14"/>
        <v>714.92</v>
      </c>
    </row>
    <row r="333" spans="1:10" s="49" customFormat="1" ht="31.5" outlineLevel="1" x14ac:dyDescent="0.25">
      <c r="A333" s="57">
        <v>305</v>
      </c>
      <c r="B333" s="62" t="s">
        <v>686</v>
      </c>
      <c r="C333" s="63" t="s">
        <v>687</v>
      </c>
      <c r="D333" s="64" t="s">
        <v>280</v>
      </c>
      <c r="E333" s="65">
        <v>2</v>
      </c>
      <c r="F333" s="66">
        <v>72.8</v>
      </c>
      <c r="G333" s="66">
        <f t="shared" si="13"/>
        <v>145.6</v>
      </c>
      <c r="H333" s="61">
        <f>G333/G524</f>
        <v>2.3994387159126851E-4</v>
      </c>
      <c r="I333" s="60">
        <f>ROUND(F333*'Прил. 10'!$D$12,2)</f>
        <v>585.30999999999995</v>
      </c>
      <c r="J333" s="60">
        <f t="shared" si="14"/>
        <v>1170.6199999999999</v>
      </c>
    </row>
    <row r="334" spans="1:10" s="49" customFormat="1" ht="31.5" outlineLevel="1" x14ac:dyDescent="0.25">
      <c r="A334" s="57">
        <v>306</v>
      </c>
      <c r="B334" s="62" t="s">
        <v>688</v>
      </c>
      <c r="C334" s="63" t="s">
        <v>689</v>
      </c>
      <c r="D334" s="64" t="s">
        <v>280</v>
      </c>
      <c r="E334" s="65">
        <v>2</v>
      </c>
      <c r="F334" s="66">
        <v>42.47</v>
      </c>
      <c r="G334" s="66">
        <f t="shared" si="13"/>
        <v>84.94</v>
      </c>
      <c r="H334" s="61">
        <f>G334/G524</f>
        <v>1.3997824486924689E-4</v>
      </c>
      <c r="I334" s="60">
        <f>ROUND(F334*'Прил. 10'!$D$12,2)</f>
        <v>341.46</v>
      </c>
      <c r="J334" s="60">
        <f t="shared" si="14"/>
        <v>682.92</v>
      </c>
    </row>
    <row r="335" spans="1:10" s="49" customFormat="1" ht="47.25" outlineLevel="1" x14ac:dyDescent="0.25">
      <c r="A335" s="57">
        <v>307</v>
      </c>
      <c r="B335" s="62" t="s">
        <v>690</v>
      </c>
      <c r="C335" s="63" t="s">
        <v>691</v>
      </c>
      <c r="D335" s="64" t="s">
        <v>280</v>
      </c>
      <c r="E335" s="65">
        <v>2</v>
      </c>
      <c r="F335" s="66">
        <v>21.11</v>
      </c>
      <c r="G335" s="66">
        <f t="shared" si="13"/>
        <v>42.22</v>
      </c>
      <c r="H335" s="61">
        <f>G335/G524</f>
        <v>6.9577130896863703E-5</v>
      </c>
      <c r="I335" s="60">
        <f>ROUND(F335*'Прил. 10'!$D$12,2)</f>
        <v>169.72</v>
      </c>
      <c r="J335" s="60">
        <f t="shared" si="14"/>
        <v>339.44</v>
      </c>
    </row>
    <row r="336" spans="1:10" s="49" customFormat="1" ht="31.5" outlineLevel="1" x14ac:dyDescent="0.25">
      <c r="A336" s="57">
        <v>308</v>
      </c>
      <c r="B336" s="62" t="s">
        <v>692</v>
      </c>
      <c r="C336" s="63" t="s">
        <v>693</v>
      </c>
      <c r="D336" s="64" t="s">
        <v>291</v>
      </c>
      <c r="E336" s="65">
        <v>13.032087443759291</v>
      </c>
      <c r="F336" s="66">
        <v>3.62</v>
      </c>
      <c r="G336" s="66">
        <f t="shared" si="13"/>
        <v>47.18</v>
      </c>
      <c r="H336" s="61">
        <f>G336/G524</f>
        <v>7.775104300601682E-5</v>
      </c>
      <c r="I336" s="60">
        <f>ROUND(F336*'Прил. 10'!$D$12,2)</f>
        <v>29.1</v>
      </c>
      <c r="J336" s="60">
        <f t="shared" si="14"/>
        <v>379.23</v>
      </c>
    </row>
    <row r="337" spans="1:10" s="49" customFormat="1" ht="15.75" outlineLevel="1" x14ac:dyDescent="0.25">
      <c r="A337" s="57">
        <v>309</v>
      </c>
      <c r="B337" s="62" t="s">
        <v>694</v>
      </c>
      <c r="C337" s="63" t="s">
        <v>695</v>
      </c>
      <c r="D337" s="64" t="s">
        <v>267</v>
      </c>
      <c r="E337" s="65">
        <v>9.3428118144341047E-3</v>
      </c>
      <c r="F337" s="66">
        <v>4920</v>
      </c>
      <c r="G337" s="66">
        <f t="shared" si="13"/>
        <v>45.97</v>
      </c>
      <c r="H337" s="61">
        <f>G337/G524</f>
        <v>7.5757003963259706E-5</v>
      </c>
      <c r="I337" s="60">
        <f>ROUND(F337*'Прил. 10'!$D$12,2)</f>
        <v>39556.800000000003</v>
      </c>
      <c r="J337" s="60">
        <f t="shared" si="14"/>
        <v>369.57</v>
      </c>
    </row>
    <row r="338" spans="1:10" s="49" customFormat="1" ht="47.25" outlineLevel="1" x14ac:dyDescent="0.25">
      <c r="A338" s="57">
        <v>310</v>
      </c>
      <c r="B338" s="62" t="s">
        <v>696</v>
      </c>
      <c r="C338" s="63" t="s">
        <v>697</v>
      </c>
      <c r="D338" s="64" t="s">
        <v>698</v>
      </c>
      <c r="E338" s="65">
        <v>45.451601811867157</v>
      </c>
      <c r="F338" s="66">
        <v>1</v>
      </c>
      <c r="G338" s="66">
        <f t="shared" si="13"/>
        <v>45.45</v>
      </c>
      <c r="H338" s="61">
        <f>G338/G524</f>
        <v>7.4900061564719473E-5</v>
      </c>
      <c r="I338" s="60">
        <f>ROUND(F338*'Прил. 10'!$D$12,2)</f>
        <v>8.0399999999999991</v>
      </c>
      <c r="J338" s="60">
        <f t="shared" si="14"/>
        <v>365.43</v>
      </c>
    </row>
    <row r="339" spans="1:10" s="49" customFormat="1" ht="47.25" outlineLevel="1" x14ac:dyDescent="0.25">
      <c r="A339" s="57">
        <v>311</v>
      </c>
      <c r="B339" s="62" t="s">
        <v>699</v>
      </c>
      <c r="C339" s="63" t="s">
        <v>700</v>
      </c>
      <c r="D339" s="64" t="s">
        <v>264</v>
      </c>
      <c r="E339" s="65">
        <v>3.4815704287436959E-2</v>
      </c>
      <c r="F339" s="66">
        <v>1287</v>
      </c>
      <c r="G339" s="66">
        <f t="shared" si="13"/>
        <v>44.81</v>
      </c>
      <c r="H339" s="61">
        <f>G339/G524</f>
        <v>7.3845363228054549E-5</v>
      </c>
      <c r="I339" s="60">
        <f>ROUND(F339*'Прил. 10'!$D$12,2)</f>
        <v>10347.48</v>
      </c>
      <c r="J339" s="60">
        <f t="shared" si="14"/>
        <v>360.25</v>
      </c>
    </row>
    <row r="340" spans="1:10" s="49" customFormat="1" ht="47.25" outlineLevel="1" x14ac:dyDescent="0.25">
      <c r="A340" s="57">
        <v>312</v>
      </c>
      <c r="B340" s="62" t="s">
        <v>701</v>
      </c>
      <c r="C340" s="63" t="s">
        <v>702</v>
      </c>
      <c r="D340" s="64" t="s">
        <v>267</v>
      </c>
      <c r="E340" s="65">
        <v>5.4880255607006314E-3</v>
      </c>
      <c r="F340" s="66">
        <v>7917</v>
      </c>
      <c r="G340" s="66">
        <f t="shared" si="13"/>
        <v>43.45</v>
      </c>
      <c r="H340" s="61">
        <f>G340/G524</f>
        <v>7.1604129262641607E-5</v>
      </c>
      <c r="I340" s="60">
        <f>ROUND(F340*'Прил. 10'!$D$12,2)</f>
        <v>63652.68</v>
      </c>
      <c r="J340" s="60">
        <f t="shared" si="14"/>
        <v>349.33</v>
      </c>
    </row>
    <row r="341" spans="1:10" s="49" customFormat="1" ht="15.75" outlineLevel="1" x14ac:dyDescent="0.25">
      <c r="A341" s="57">
        <v>313</v>
      </c>
      <c r="B341" s="62" t="s">
        <v>703</v>
      </c>
      <c r="C341" s="63" t="s">
        <v>704</v>
      </c>
      <c r="D341" s="64" t="s">
        <v>457</v>
      </c>
      <c r="E341" s="65">
        <v>1</v>
      </c>
      <c r="F341" s="66">
        <v>379</v>
      </c>
      <c r="G341" s="66">
        <f t="shared" si="13"/>
        <v>379</v>
      </c>
      <c r="H341" s="61">
        <f>G341/G524</f>
        <v>6.2457917124375528E-4</v>
      </c>
      <c r="I341" s="60">
        <f>ROUND(F341*'Прил. 10'!$D$12,2)</f>
        <v>3047.16</v>
      </c>
      <c r="J341" s="60">
        <f t="shared" si="14"/>
        <v>3047.16</v>
      </c>
    </row>
    <row r="342" spans="1:10" s="49" customFormat="1" ht="31.5" outlineLevel="1" x14ac:dyDescent="0.25">
      <c r="A342" s="57">
        <v>314</v>
      </c>
      <c r="B342" s="62" t="s">
        <v>281</v>
      </c>
      <c r="C342" s="63" t="s">
        <v>705</v>
      </c>
      <c r="D342" s="64" t="s">
        <v>280</v>
      </c>
      <c r="E342" s="65">
        <v>2</v>
      </c>
      <c r="F342" s="69">
        <v>37.82</v>
      </c>
      <c r="G342" s="66">
        <f t="shared" si="13"/>
        <v>75.64</v>
      </c>
      <c r="H342" s="61">
        <f>G342/G524</f>
        <v>1.2465215966458483E-4</v>
      </c>
      <c r="I342" s="60">
        <f>ROUND(F342*'Прил. 10'!$D$12,2)</f>
        <v>304.07</v>
      </c>
      <c r="J342" s="60">
        <f t="shared" si="14"/>
        <v>608.14</v>
      </c>
    </row>
    <row r="343" spans="1:10" s="49" customFormat="1" ht="15.75" outlineLevel="1" x14ac:dyDescent="0.25">
      <c r="A343" s="57">
        <v>315</v>
      </c>
      <c r="B343" s="62" t="s">
        <v>706</v>
      </c>
      <c r="C343" s="63" t="s">
        <v>707</v>
      </c>
      <c r="D343" s="64" t="s">
        <v>267</v>
      </c>
      <c r="E343" s="65">
        <v>3.5557114019162226E-3</v>
      </c>
      <c r="F343" s="66">
        <v>11978</v>
      </c>
      <c r="G343" s="66">
        <f t="shared" si="13"/>
        <v>42.59</v>
      </c>
      <c r="H343" s="61">
        <f>G343/G524</f>
        <v>7.0186878372748121E-5</v>
      </c>
      <c r="I343" s="60">
        <f>ROUND(F343*'Прил. 10'!$D$12,2)</f>
        <v>96303.12</v>
      </c>
      <c r="J343" s="60">
        <f t="shared" si="14"/>
        <v>342.43</v>
      </c>
    </row>
    <row r="344" spans="1:10" s="49" customFormat="1" ht="78.75" outlineLevel="1" x14ac:dyDescent="0.25">
      <c r="A344" s="57">
        <v>316</v>
      </c>
      <c r="B344" s="62" t="s">
        <v>708</v>
      </c>
      <c r="C344" s="63" t="s">
        <v>709</v>
      </c>
      <c r="D344" s="64" t="s">
        <v>291</v>
      </c>
      <c r="E344" s="65">
        <v>9.6037465375530235</v>
      </c>
      <c r="F344" s="66">
        <v>4.4000000000000004</v>
      </c>
      <c r="G344" s="66">
        <f t="shared" si="13"/>
        <v>42.26</v>
      </c>
      <c r="H344" s="61">
        <f>G344/G524</f>
        <v>6.9643049542905271E-5</v>
      </c>
      <c r="I344" s="60">
        <f>ROUND(F344*'Прил. 10'!$D$12,2)</f>
        <v>35.380000000000003</v>
      </c>
      <c r="J344" s="60">
        <f t="shared" si="14"/>
        <v>339.78</v>
      </c>
    </row>
    <row r="345" spans="1:10" s="49" customFormat="1" ht="15.75" outlineLevel="1" x14ac:dyDescent="0.25">
      <c r="A345" s="57">
        <v>317</v>
      </c>
      <c r="B345" s="62" t="s">
        <v>710</v>
      </c>
      <c r="C345" s="63" t="s">
        <v>711</v>
      </c>
      <c r="D345" s="64" t="s">
        <v>304</v>
      </c>
      <c r="E345" s="65">
        <v>1</v>
      </c>
      <c r="F345" s="66">
        <v>63</v>
      </c>
      <c r="G345" s="66">
        <f t="shared" ref="G345:G408" si="15">ROUND(E345*F345,2)</f>
        <v>63</v>
      </c>
      <c r="H345" s="61">
        <f>G345/G524</f>
        <v>1.0382186751545272E-4</v>
      </c>
      <c r="I345" s="60">
        <f>ROUND(F345*'Прил. 10'!$D$12,2)</f>
        <v>506.52</v>
      </c>
      <c r="J345" s="60">
        <f t="shared" ref="J345:J408" si="16">ROUND(E345*I345,2)</f>
        <v>506.52</v>
      </c>
    </row>
    <row r="346" spans="1:10" s="49" customFormat="1" ht="47.25" outlineLevel="1" x14ac:dyDescent="0.25">
      <c r="A346" s="57">
        <v>318</v>
      </c>
      <c r="B346" s="62" t="s">
        <v>712</v>
      </c>
      <c r="C346" s="63" t="s">
        <v>713</v>
      </c>
      <c r="D346" s="64" t="s">
        <v>273</v>
      </c>
      <c r="E346" s="65">
        <v>5.1743782497848487</v>
      </c>
      <c r="F346" s="66">
        <v>7.59</v>
      </c>
      <c r="G346" s="66">
        <f t="shared" si="15"/>
        <v>39.270000000000003</v>
      </c>
      <c r="H346" s="61">
        <f>G346/G524</f>
        <v>6.4715630751298867E-5</v>
      </c>
      <c r="I346" s="60">
        <f>ROUND(F346*'Прил. 10'!$D$12,2)</f>
        <v>61.02</v>
      </c>
      <c r="J346" s="60">
        <f t="shared" si="16"/>
        <v>315.74</v>
      </c>
    </row>
    <row r="347" spans="1:10" s="49" customFormat="1" ht="15.75" outlineLevel="1" x14ac:dyDescent="0.25">
      <c r="A347" s="57">
        <v>319</v>
      </c>
      <c r="B347" s="62" t="s">
        <v>714</v>
      </c>
      <c r="C347" s="63" t="s">
        <v>715</v>
      </c>
      <c r="D347" s="64" t="s">
        <v>264</v>
      </c>
      <c r="E347" s="65">
        <v>6.2698481705910316</v>
      </c>
      <c r="F347" s="66">
        <v>6.22</v>
      </c>
      <c r="G347" s="66">
        <f t="shared" si="15"/>
        <v>39</v>
      </c>
      <c r="H347" s="61">
        <f>G347/G524</f>
        <v>6.4270679890518349E-5</v>
      </c>
      <c r="I347" s="60">
        <f>ROUND(F347*'Прил. 10'!$D$12,2)</f>
        <v>50.01</v>
      </c>
      <c r="J347" s="60">
        <f t="shared" si="16"/>
        <v>313.56</v>
      </c>
    </row>
    <row r="348" spans="1:10" s="49" customFormat="1" ht="31.5" outlineLevel="1" x14ac:dyDescent="0.25">
      <c r="A348" s="57">
        <v>320</v>
      </c>
      <c r="B348" s="62" t="s">
        <v>716</v>
      </c>
      <c r="C348" s="63" t="s">
        <v>717</v>
      </c>
      <c r="D348" s="64" t="s">
        <v>273</v>
      </c>
      <c r="E348" s="65">
        <v>6.2045982610580923</v>
      </c>
      <c r="F348" s="66">
        <v>6.2</v>
      </c>
      <c r="G348" s="66">
        <f t="shared" si="15"/>
        <v>38.47</v>
      </c>
      <c r="H348" s="61">
        <f>G348/G524</f>
        <v>6.3397257830467713E-5</v>
      </c>
      <c r="I348" s="60">
        <f>ROUND(F348*'Прил. 10'!$D$12,2)</f>
        <v>49.85</v>
      </c>
      <c r="J348" s="60">
        <f t="shared" si="16"/>
        <v>309.3</v>
      </c>
    </row>
    <row r="349" spans="1:10" s="49" customFormat="1" ht="15.75" outlineLevel="1" x14ac:dyDescent="0.25">
      <c r="A349" s="57">
        <v>321</v>
      </c>
      <c r="B349" s="62" t="s">
        <v>718</v>
      </c>
      <c r="C349" s="63" t="s">
        <v>719</v>
      </c>
      <c r="D349" s="64" t="s">
        <v>273</v>
      </c>
      <c r="E349" s="65">
        <v>6.2257616799183264</v>
      </c>
      <c r="F349" s="66">
        <v>6.09</v>
      </c>
      <c r="G349" s="66">
        <f t="shared" si="15"/>
        <v>37.909999999999997</v>
      </c>
      <c r="H349" s="61">
        <f>G349/G524</f>
        <v>6.2474396785885912E-5</v>
      </c>
      <c r="I349" s="60">
        <f>ROUND(F349*'Прил. 10'!$D$12,2)</f>
        <v>48.96</v>
      </c>
      <c r="J349" s="60">
        <f t="shared" si="16"/>
        <v>304.81</v>
      </c>
    </row>
    <row r="350" spans="1:10" s="49" customFormat="1" ht="15.75" outlineLevel="1" x14ac:dyDescent="0.25">
      <c r="A350" s="57">
        <v>322</v>
      </c>
      <c r="B350" s="62" t="s">
        <v>720</v>
      </c>
      <c r="C350" s="63" t="s">
        <v>721</v>
      </c>
      <c r="D350" s="64" t="s">
        <v>722</v>
      </c>
      <c r="E350" s="65">
        <v>0.43771838517876571</v>
      </c>
      <c r="F350" s="66">
        <v>84.75</v>
      </c>
      <c r="G350" s="66">
        <f t="shared" si="15"/>
        <v>37.1</v>
      </c>
      <c r="H350" s="61">
        <f>G350/G524</f>
        <v>6.1139544203544382E-5</v>
      </c>
      <c r="I350" s="60">
        <f>ROUND(F350*'Прил. 10'!$D$12,2)</f>
        <v>681.39</v>
      </c>
      <c r="J350" s="60">
        <f t="shared" si="16"/>
        <v>298.26</v>
      </c>
    </row>
    <row r="351" spans="1:10" s="49" customFormat="1" ht="31.5" outlineLevel="1" x14ac:dyDescent="0.25">
      <c r="A351" s="57">
        <v>323</v>
      </c>
      <c r="B351" s="62" t="s">
        <v>723</v>
      </c>
      <c r="C351" s="63" t="s">
        <v>724</v>
      </c>
      <c r="D351" s="64" t="s">
        <v>264</v>
      </c>
      <c r="E351" s="65">
        <v>7.628726545305585E-2</v>
      </c>
      <c r="F351" s="66">
        <v>485.9</v>
      </c>
      <c r="G351" s="66">
        <f t="shared" si="15"/>
        <v>37.07</v>
      </c>
      <c r="H351" s="61">
        <f>G351/G524</f>
        <v>6.1090105219013216E-5</v>
      </c>
      <c r="I351" s="60">
        <f>ROUND(F351*'Прил. 10'!$D$12,2)</f>
        <v>3906.64</v>
      </c>
      <c r="J351" s="60">
        <f t="shared" si="16"/>
        <v>298.02999999999997</v>
      </c>
    </row>
    <row r="352" spans="1:10" s="49" customFormat="1" ht="31.5" outlineLevel="1" x14ac:dyDescent="0.25">
      <c r="A352" s="57">
        <v>324</v>
      </c>
      <c r="B352" s="62" t="s">
        <v>725</v>
      </c>
      <c r="C352" s="63" t="s">
        <v>726</v>
      </c>
      <c r="D352" s="64" t="s">
        <v>267</v>
      </c>
      <c r="E352" s="65">
        <v>5.4897361940461128E-3</v>
      </c>
      <c r="F352" s="66">
        <v>6726.18</v>
      </c>
      <c r="G352" s="66">
        <f t="shared" si="15"/>
        <v>36.92</v>
      </c>
      <c r="H352" s="61">
        <f>G352/G524</f>
        <v>6.0842910296357374E-5</v>
      </c>
      <c r="I352" s="60">
        <f>ROUND(F352*'Прил. 10'!$D$12,2)</f>
        <v>54078.49</v>
      </c>
      <c r="J352" s="60">
        <f t="shared" si="16"/>
        <v>296.88</v>
      </c>
    </row>
    <row r="353" spans="1:10" s="49" customFormat="1" ht="63" outlineLevel="1" x14ac:dyDescent="0.25">
      <c r="A353" s="57">
        <v>325</v>
      </c>
      <c r="B353" s="62" t="s">
        <v>727</v>
      </c>
      <c r="C353" s="63" t="s">
        <v>728</v>
      </c>
      <c r="D353" s="64" t="s">
        <v>283</v>
      </c>
      <c r="E353" s="65">
        <v>6.8626336806277539</v>
      </c>
      <c r="F353" s="66">
        <v>5.31</v>
      </c>
      <c r="G353" s="66">
        <f t="shared" si="15"/>
        <v>36.44</v>
      </c>
      <c r="H353" s="61">
        <f>G353/G524</f>
        <v>6.0051886543858681E-5</v>
      </c>
      <c r="I353" s="60">
        <f>ROUND(F353*'Прил. 10'!$D$12,2)</f>
        <v>42.69</v>
      </c>
      <c r="J353" s="60">
        <f t="shared" si="16"/>
        <v>292.97000000000003</v>
      </c>
    </row>
    <row r="354" spans="1:10" s="49" customFormat="1" ht="31.5" outlineLevel="1" x14ac:dyDescent="0.25">
      <c r="A354" s="57">
        <v>326</v>
      </c>
      <c r="B354" s="62" t="s">
        <v>729</v>
      </c>
      <c r="C354" s="63" t="s">
        <v>730</v>
      </c>
      <c r="D354" s="64" t="s">
        <v>273</v>
      </c>
      <c r="E354" s="65">
        <v>1.5514964707293046</v>
      </c>
      <c r="F354" s="66">
        <v>23.09</v>
      </c>
      <c r="G354" s="66">
        <f t="shared" si="15"/>
        <v>35.82</v>
      </c>
      <c r="H354" s="61">
        <f>G354/G524</f>
        <v>5.9030147530214549E-5</v>
      </c>
      <c r="I354" s="60">
        <f>ROUND(F354*'Прил. 10'!$D$12,2)</f>
        <v>185.64</v>
      </c>
      <c r="J354" s="60">
        <f t="shared" si="16"/>
        <v>288.02</v>
      </c>
    </row>
    <row r="355" spans="1:10" s="49" customFormat="1" ht="63" outlineLevel="1" x14ac:dyDescent="0.25">
      <c r="A355" s="57">
        <v>327</v>
      </c>
      <c r="B355" s="62" t="s">
        <v>731</v>
      </c>
      <c r="C355" s="63" t="s">
        <v>732</v>
      </c>
      <c r="D355" s="64" t="s">
        <v>457</v>
      </c>
      <c r="E355" s="65">
        <v>1</v>
      </c>
      <c r="F355" s="66">
        <v>154.19999999999999</v>
      </c>
      <c r="G355" s="66">
        <f t="shared" si="15"/>
        <v>154.19999999999999</v>
      </c>
      <c r="H355" s="61">
        <f>G355/G524</f>
        <v>2.5411638049020329E-4</v>
      </c>
      <c r="I355" s="60">
        <f>ROUND(F355*'Прил. 10'!$D$12,2)</f>
        <v>1239.77</v>
      </c>
      <c r="J355" s="60">
        <f t="shared" si="16"/>
        <v>1239.77</v>
      </c>
    </row>
    <row r="356" spans="1:10" s="49" customFormat="1" ht="15.75" outlineLevel="1" x14ac:dyDescent="0.25">
      <c r="A356" s="57">
        <v>328</v>
      </c>
      <c r="B356" s="62" t="s">
        <v>733</v>
      </c>
      <c r="C356" s="63" t="s">
        <v>734</v>
      </c>
      <c r="D356" s="64" t="s">
        <v>267</v>
      </c>
      <c r="E356" s="65">
        <v>4.8165907301190927E-2</v>
      </c>
      <c r="F356" s="66">
        <v>688.8</v>
      </c>
      <c r="G356" s="66">
        <f t="shared" si="15"/>
        <v>33.18</v>
      </c>
      <c r="H356" s="61">
        <f>G356/G524</f>
        <v>5.4679516891471766E-5</v>
      </c>
      <c r="I356" s="60">
        <f>ROUND(F356*'Прил. 10'!$D$12,2)</f>
        <v>5537.95</v>
      </c>
      <c r="J356" s="60">
        <f t="shared" si="16"/>
        <v>266.74</v>
      </c>
    </row>
    <row r="357" spans="1:10" s="49" customFormat="1" ht="47.25" outlineLevel="1" x14ac:dyDescent="0.25">
      <c r="A357" s="57">
        <v>329</v>
      </c>
      <c r="B357" s="62" t="s">
        <v>735</v>
      </c>
      <c r="C357" s="63" t="s">
        <v>736</v>
      </c>
      <c r="D357" s="64" t="s">
        <v>280</v>
      </c>
      <c r="E357" s="65">
        <v>2</v>
      </c>
      <c r="F357" s="66">
        <v>28.58</v>
      </c>
      <c r="G357" s="66">
        <f t="shared" si="15"/>
        <v>57.16</v>
      </c>
      <c r="H357" s="61">
        <f>G357/G524</f>
        <v>9.4197745193385344E-5</v>
      </c>
      <c r="I357" s="60">
        <f>ROUND(F357*'Прил. 10'!$D$12,2)</f>
        <v>229.78</v>
      </c>
      <c r="J357" s="60">
        <f t="shared" si="16"/>
        <v>459.56</v>
      </c>
    </row>
    <row r="358" spans="1:10" s="49" customFormat="1" ht="63" outlineLevel="1" x14ac:dyDescent="0.25">
      <c r="A358" s="57">
        <v>330</v>
      </c>
      <c r="B358" s="62" t="s">
        <v>281</v>
      </c>
      <c r="C358" s="63" t="s">
        <v>737</v>
      </c>
      <c r="D358" s="64" t="s">
        <v>280</v>
      </c>
      <c r="E358" s="65">
        <v>2</v>
      </c>
      <c r="F358" s="69">
        <v>28.45</v>
      </c>
      <c r="G358" s="66">
        <f t="shared" si="15"/>
        <v>56.9</v>
      </c>
      <c r="H358" s="61">
        <f>G358/G524</f>
        <v>9.3769273994115228E-5</v>
      </c>
      <c r="I358" s="60">
        <f>ROUND(F358*'Прил. 10'!$D$12,2)</f>
        <v>228.74</v>
      </c>
      <c r="J358" s="60">
        <f t="shared" si="16"/>
        <v>457.48</v>
      </c>
    </row>
    <row r="359" spans="1:10" s="49" customFormat="1" ht="15.75" outlineLevel="1" x14ac:dyDescent="0.25">
      <c r="A359" s="57">
        <v>331</v>
      </c>
      <c r="B359" s="62" t="s">
        <v>738</v>
      </c>
      <c r="C359" s="63" t="s">
        <v>739</v>
      </c>
      <c r="D359" s="64" t="s">
        <v>304</v>
      </c>
      <c r="E359" s="65">
        <v>0.1430645319857323</v>
      </c>
      <c r="F359" s="66">
        <v>143</v>
      </c>
      <c r="G359" s="66">
        <f t="shared" si="15"/>
        <v>20.46</v>
      </c>
      <c r="H359" s="61">
        <f>G359/G524</f>
        <v>3.3717387450256553E-5</v>
      </c>
      <c r="I359" s="60">
        <f>ROUND(F359*'Прил. 10'!$D$12,2)</f>
        <v>1149.72</v>
      </c>
      <c r="J359" s="60">
        <f t="shared" si="16"/>
        <v>164.48</v>
      </c>
    </row>
    <row r="360" spans="1:10" s="49" customFormat="1" ht="15.75" outlineLevel="1" x14ac:dyDescent="0.25">
      <c r="A360" s="57">
        <v>332</v>
      </c>
      <c r="B360" s="62" t="s">
        <v>740</v>
      </c>
      <c r="C360" s="63" t="s">
        <v>741</v>
      </c>
      <c r="D360" s="64" t="s">
        <v>273</v>
      </c>
      <c r="E360" s="65">
        <v>1.0579956252085689</v>
      </c>
      <c r="F360" s="66">
        <v>28.6</v>
      </c>
      <c r="G360" s="66">
        <f t="shared" si="15"/>
        <v>30.26</v>
      </c>
      <c r="H360" s="61">
        <f>G360/G524</f>
        <v>4.9867455730438083E-5</v>
      </c>
      <c r="I360" s="60">
        <f>ROUND(F360*'Прил. 10'!$D$12,2)</f>
        <v>229.94</v>
      </c>
      <c r="J360" s="60">
        <f t="shared" si="16"/>
        <v>243.28</v>
      </c>
    </row>
    <row r="361" spans="1:10" s="49" customFormat="1" ht="63" outlineLevel="1" x14ac:dyDescent="0.25">
      <c r="A361" s="57">
        <v>333</v>
      </c>
      <c r="B361" s="62" t="s">
        <v>742</v>
      </c>
      <c r="C361" s="63" t="s">
        <v>743</v>
      </c>
      <c r="D361" s="64" t="s">
        <v>283</v>
      </c>
      <c r="E361" s="65">
        <v>1.7152684413868327</v>
      </c>
      <c r="F361" s="66">
        <v>17.440000000000001</v>
      </c>
      <c r="G361" s="66">
        <f t="shared" si="15"/>
        <v>29.91</v>
      </c>
      <c r="H361" s="61">
        <f>G361/G524</f>
        <v>4.9290667577574455E-5</v>
      </c>
      <c r="I361" s="60">
        <f>ROUND(F361*'Прил. 10'!$D$12,2)</f>
        <v>140.22</v>
      </c>
      <c r="J361" s="60">
        <f t="shared" si="16"/>
        <v>240.51</v>
      </c>
    </row>
    <row r="362" spans="1:10" s="49" customFormat="1" ht="63" outlineLevel="1" x14ac:dyDescent="0.25">
      <c r="A362" s="57">
        <v>334</v>
      </c>
      <c r="B362" s="62" t="s">
        <v>744</v>
      </c>
      <c r="C362" s="63" t="s">
        <v>745</v>
      </c>
      <c r="D362" s="64" t="s">
        <v>283</v>
      </c>
      <c r="E362" s="65">
        <v>8.0033424972509106</v>
      </c>
      <c r="F362" s="66">
        <v>3.7</v>
      </c>
      <c r="G362" s="66">
        <f t="shared" si="15"/>
        <v>29.61</v>
      </c>
      <c r="H362" s="61">
        <f>G362/G524</f>
        <v>4.8796277732262778E-5</v>
      </c>
      <c r="I362" s="60">
        <f>ROUND(F362*'Прил. 10'!$D$12,2)</f>
        <v>29.75</v>
      </c>
      <c r="J362" s="60">
        <f t="shared" si="16"/>
        <v>238.1</v>
      </c>
    </row>
    <row r="363" spans="1:10" s="49" customFormat="1" ht="15.75" outlineLevel="1" x14ac:dyDescent="0.25">
      <c r="A363" s="57">
        <v>335</v>
      </c>
      <c r="B363" s="62" t="s">
        <v>746</v>
      </c>
      <c r="C363" s="63" t="s">
        <v>747</v>
      </c>
      <c r="D363" s="64" t="s">
        <v>291</v>
      </c>
      <c r="E363" s="65">
        <v>0.51237573322739915</v>
      </c>
      <c r="F363" s="66">
        <v>57.63</v>
      </c>
      <c r="G363" s="66">
        <f t="shared" si="15"/>
        <v>29.53</v>
      </c>
      <c r="H363" s="61">
        <f>G363/G524</f>
        <v>4.8664440440179662E-5</v>
      </c>
      <c r="I363" s="60">
        <f>ROUND(F363*'Прил. 10'!$D$12,2)</f>
        <v>463.35</v>
      </c>
      <c r="J363" s="60">
        <f t="shared" si="16"/>
        <v>237.41</v>
      </c>
    </row>
    <row r="364" spans="1:10" s="49" customFormat="1" ht="15.75" outlineLevel="1" x14ac:dyDescent="0.25">
      <c r="A364" s="57">
        <v>336</v>
      </c>
      <c r="B364" s="62" t="s">
        <v>748</v>
      </c>
      <c r="C364" s="63" t="s">
        <v>749</v>
      </c>
      <c r="D364" s="64" t="s">
        <v>457</v>
      </c>
      <c r="E364" s="65">
        <v>1</v>
      </c>
      <c r="F364" s="66">
        <v>39</v>
      </c>
      <c r="G364" s="66">
        <f t="shared" si="15"/>
        <v>39</v>
      </c>
      <c r="H364" s="61">
        <f>G364/G524</f>
        <v>6.4270679890518349E-5</v>
      </c>
      <c r="I364" s="60">
        <f>ROUND(F364*'Прил. 10'!$D$12,2)</f>
        <v>313.56</v>
      </c>
      <c r="J364" s="60">
        <f t="shared" si="16"/>
        <v>313.56</v>
      </c>
    </row>
    <row r="365" spans="1:10" s="49" customFormat="1" ht="78.75" outlineLevel="1" x14ac:dyDescent="0.25">
      <c r="A365" s="57">
        <v>337</v>
      </c>
      <c r="B365" s="62" t="s">
        <v>750</v>
      </c>
      <c r="C365" s="63" t="s">
        <v>751</v>
      </c>
      <c r="D365" s="64" t="s">
        <v>304</v>
      </c>
      <c r="E365" s="65">
        <v>8</v>
      </c>
      <c r="F365" s="66">
        <v>2</v>
      </c>
      <c r="G365" s="66">
        <f t="shared" si="15"/>
        <v>16</v>
      </c>
      <c r="H365" s="61">
        <f>G365/G524</f>
        <v>2.6367458416622913E-5</v>
      </c>
      <c r="I365" s="60">
        <f>ROUND(F365*'Прил. 10'!$D$12,2)</f>
        <v>16.079999999999998</v>
      </c>
      <c r="J365" s="60">
        <f t="shared" si="16"/>
        <v>128.63999999999999</v>
      </c>
    </row>
    <row r="366" spans="1:10" s="49" customFormat="1" ht="63" outlineLevel="1" x14ac:dyDescent="0.25">
      <c r="A366" s="57">
        <v>338</v>
      </c>
      <c r="B366" s="62" t="s">
        <v>752</v>
      </c>
      <c r="C366" s="63" t="s">
        <v>753</v>
      </c>
      <c r="D366" s="64" t="s">
        <v>280</v>
      </c>
      <c r="E366" s="65">
        <v>4</v>
      </c>
      <c r="F366" s="66">
        <v>8.1</v>
      </c>
      <c r="G366" s="66">
        <f t="shared" si="15"/>
        <v>32.4</v>
      </c>
      <c r="H366" s="61">
        <f>G366/G524</f>
        <v>5.3394103293661396E-5</v>
      </c>
      <c r="I366" s="60">
        <f>ROUND(F366*'Прил. 10'!$D$12,2)</f>
        <v>65.12</v>
      </c>
      <c r="J366" s="60">
        <f t="shared" si="16"/>
        <v>260.48</v>
      </c>
    </row>
    <row r="367" spans="1:10" s="49" customFormat="1" ht="15.75" outlineLevel="1" x14ac:dyDescent="0.25">
      <c r="A367" s="57">
        <v>339</v>
      </c>
      <c r="B367" s="62" t="s">
        <v>754</v>
      </c>
      <c r="C367" s="63" t="s">
        <v>755</v>
      </c>
      <c r="D367" s="64" t="s">
        <v>304</v>
      </c>
      <c r="E367" s="65">
        <v>1</v>
      </c>
      <c r="F367" s="66">
        <v>3000</v>
      </c>
      <c r="G367" s="66">
        <f t="shared" si="15"/>
        <v>3000</v>
      </c>
      <c r="H367" s="61">
        <f>G367/G524</f>
        <v>4.9438984531167962E-3</v>
      </c>
      <c r="I367" s="60">
        <f>ROUND(F367*'Прил. 10'!$D$12,2)</f>
        <v>24120</v>
      </c>
      <c r="J367" s="60">
        <f t="shared" si="16"/>
        <v>24120</v>
      </c>
    </row>
    <row r="368" spans="1:10" s="49" customFormat="1" ht="47.25" outlineLevel="1" x14ac:dyDescent="0.25">
      <c r="A368" s="57">
        <v>340</v>
      </c>
      <c r="B368" s="62" t="s">
        <v>756</v>
      </c>
      <c r="C368" s="63" t="s">
        <v>757</v>
      </c>
      <c r="D368" s="64" t="s">
        <v>264</v>
      </c>
      <c r="E368" s="65">
        <v>2.5551108648209385E-2</v>
      </c>
      <c r="F368" s="66">
        <v>1056</v>
      </c>
      <c r="G368" s="66">
        <f t="shared" si="15"/>
        <v>26.98</v>
      </c>
      <c r="H368" s="61">
        <f>G368/G524</f>
        <v>4.446212675503039E-5</v>
      </c>
      <c r="I368" s="60">
        <f>ROUND(F368*'Прил. 10'!$D$12,2)</f>
        <v>8490.24</v>
      </c>
      <c r="J368" s="60">
        <f t="shared" si="16"/>
        <v>216.94</v>
      </c>
    </row>
    <row r="369" spans="1:10" s="49" customFormat="1" ht="78.75" outlineLevel="1" x14ac:dyDescent="0.25">
      <c r="A369" s="57">
        <v>341</v>
      </c>
      <c r="B369" s="62" t="s">
        <v>758</v>
      </c>
      <c r="C369" s="63" t="s">
        <v>759</v>
      </c>
      <c r="D369" s="64" t="s">
        <v>457</v>
      </c>
      <c r="E369" s="65">
        <v>1</v>
      </c>
      <c r="F369" s="66">
        <v>113.2</v>
      </c>
      <c r="G369" s="66">
        <f t="shared" si="15"/>
        <v>113.2</v>
      </c>
      <c r="H369" s="61">
        <f>G369/G524</f>
        <v>1.8654976829760711E-4</v>
      </c>
      <c r="I369" s="60">
        <f>ROUND(F369*'Прил. 10'!$D$12,2)</f>
        <v>910.13</v>
      </c>
      <c r="J369" s="60">
        <f t="shared" si="16"/>
        <v>910.13</v>
      </c>
    </row>
    <row r="370" spans="1:10" s="49" customFormat="1" ht="15.75" outlineLevel="1" x14ac:dyDescent="0.25">
      <c r="A370" s="57">
        <v>342</v>
      </c>
      <c r="B370" s="62" t="s">
        <v>760</v>
      </c>
      <c r="C370" s="63" t="s">
        <v>761</v>
      </c>
      <c r="D370" s="64" t="s">
        <v>291</v>
      </c>
      <c r="E370" s="65">
        <v>0.71592965500240902</v>
      </c>
      <c r="F370" s="66">
        <v>35.53</v>
      </c>
      <c r="G370" s="66">
        <f t="shared" si="15"/>
        <v>25.44</v>
      </c>
      <c r="H370" s="61">
        <f>G370/G524</f>
        <v>4.1924258882430433E-5</v>
      </c>
      <c r="I370" s="60">
        <f>ROUND(F370*'Прил. 10'!$D$12,2)</f>
        <v>285.66000000000003</v>
      </c>
      <c r="J370" s="60">
        <f t="shared" si="16"/>
        <v>204.51</v>
      </c>
    </row>
    <row r="371" spans="1:10" s="49" customFormat="1" ht="15.75" outlineLevel="1" x14ac:dyDescent="0.25">
      <c r="A371" s="57">
        <v>343</v>
      </c>
      <c r="B371" s="62" t="s">
        <v>762</v>
      </c>
      <c r="C371" s="63" t="s">
        <v>763</v>
      </c>
      <c r="D371" s="64" t="s">
        <v>304</v>
      </c>
      <c r="E371" s="65">
        <v>1</v>
      </c>
      <c r="F371" s="66">
        <v>528</v>
      </c>
      <c r="G371" s="66">
        <f t="shared" si="15"/>
        <v>528</v>
      </c>
      <c r="H371" s="61">
        <f>G371/G524</f>
        <v>8.7012612774855613E-4</v>
      </c>
      <c r="I371" s="60">
        <f>ROUND(F371*'Прил. 10'!$D$12,2)</f>
        <v>4245.12</v>
      </c>
      <c r="J371" s="60">
        <f t="shared" si="16"/>
        <v>4245.12</v>
      </c>
    </row>
    <row r="372" spans="1:10" s="49" customFormat="1" ht="15.75" outlineLevel="1" x14ac:dyDescent="0.25">
      <c r="A372" s="57">
        <v>344</v>
      </c>
      <c r="B372" s="62" t="s">
        <v>764</v>
      </c>
      <c r="C372" s="63" t="s">
        <v>765</v>
      </c>
      <c r="D372" s="64" t="s">
        <v>273</v>
      </c>
      <c r="E372" s="65">
        <v>13.578007325936104</v>
      </c>
      <c r="F372" s="66">
        <v>1.82</v>
      </c>
      <c r="G372" s="66">
        <f t="shared" si="15"/>
        <v>24.71</v>
      </c>
      <c r="H372" s="61">
        <f>G372/G524</f>
        <v>4.0721243592172013E-5</v>
      </c>
      <c r="I372" s="60">
        <f>ROUND(F372*'Прил. 10'!$D$12,2)</f>
        <v>14.63</v>
      </c>
      <c r="J372" s="60">
        <f t="shared" si="16"/>
        <v>198.65</v>
      </c>
    </row>
    <row r="373" spans="1:10" s="49" customFormat="1" ht="31.5" outlineLevel="1" x14ac:dyDescent="0.25">
      <c r="A373" s="57">
        <v>345</v>
      </c>
      <c r="B373" s="62" t="s">
        <v>766</v>
      </c>
      <c r="C373" s="63" t="s">
        <v>767</v>
      </c>
      <c r="D373" s="64" t="s">
        <v>280</v>
      </c>
      <c r="E373" s="65">
        <v>1</v>
      </c>
      <c r="F373" s="66">
        <v>42.37</v>
      </c>
      <c r="G373" s="66">
        <f t="shared" si="15"/>
        <v>42.37</v>
      </c>
      <c r="H373" s="61">
        <f>G373/G524</f>
        <v>6.9824325819519545E-5</v>
      </c>
      <c r="I373" s="60">
        <f>ROUND(F373*'Прил. 10'!$D$12,2)</f>
        <v>340.65</v>
      </c>
      <c r="J373" s="60">
        <f t="shared" si="16"/>
        <v>340.65</v>
      </c>
    </row>
    <row r="374" spans="1:10" s="49" customFormat="1" ht="15.75" outlineLevel="1" x14ac:dyDescent="0.25">
      <c r="A374" s="57">
        <v>346</v>
      </c>
      <c r="B374" s="62" t="s">
        <v>768</v>
      </c>
      <c r="C374" s="63" t="s">
        <v>769</v>
      </c>
      <c r="D374" s="64" t="s">
        <v>273</v>
      </c>
      <c r="E374" s="65">
        <v>1.4611920146717985</v>
      </c>
      <c r="F374" s="66">
        <v>15.9</v>
      </c>
      <c r="G374" s="66">
        <f t="shared" si="15"/>
        <v>23.23</v>
      </c>
      <c r="H374" s="61">
        <f>G374/G524</f>
        <v>3.8282253688634394E-5</v>
      </c>
      <c r="I374" s="60">
        <f>ROUND(F374*'Прил. 10'!$D$12,2)</f>
        <v>127.84</v>
      </c>
      <c r="J374" s="60">
        <f t="shared" si="16"/>
        <v>186.8</v>
      </c>
    </row>
    <row r="375" spans="1:10" s="49" customFormat="1" ht="31.5" outlineLevel="1" x14ac:dyDescent="0.25">
      <c r="A375" s="57">
        <v>347</v>
      </c>
      <c r="B375" s="62" t="s">
        <v>770</v>
      </c>
      <c r="C375" s="63" t="s">
        <v>771</v>
      </c>
      <c r="D375" s="64" t="s">
        <v>304</v>
      </c>
      <c r="E375" s="65">
        <v>1</v>
      </c>
      <c r="F375" s="66">
        <v>1983</v>
      </c>
      <c r="G375" s="66">
        <f t="shared" si="15"/>
        <v>1983</v>
      </c>
      <c r="H375" s="61">
        <f>G375/G524</f>
        <v>3.2679168775102021E-3</v>
      </c>
      <c r="I375" s="60">
        <f>ROUND(F375*'Прил. 10'!$D$12,2)</f>
        <v>15943.32</v>
      </c>
      <c r="J375" s="60">
        <f t="shared" si="16"/>
        <v>15943.32</v>
      </c>
    </row>
    <row r="376" spans="1:10" s="49" customFormat="1" ht="78.75" outlineLevel="1" x14ac:dyDescent="0.25">
      <c r="A376" s="57">
        <v>348</v>
      </c>
      <c r="B376" s="62" t="s">
        <v>772</v>
      </c>
      <c r="C376" s="63" t="s">
        <v>773</v>
      </c>
      <c r="D376" s="64" t="s">
        <v>273</v>
      </c>
      <c r="E376" s="65">
        <v>3.0376430778089629</v>
      </c>
      <c r="F376" s="66">
        <v>7.46</v>
      </c>
      <c r="G376" s="66">
        <f t="shared" si="15"/>
        <v>22.66</v>
      </c>
      <c r="H376" s="61">
        <f>G376/G524</f>
        <v>3.7342912982542197E-5</v>
      </c>
      <c r="I376" s="60">
        <f>ROUND(F376*'Прил. 10'!$D$12,2)</f>
        <v>59.98</v>
      </c>
      <c r="J376" s="60">
        <f t="shared" si="16"/>
        <v>182.2</v>
      </c>
    </row>
    <row r="377" spans="1:10" s="49" customFormat="1" ht="31.5" outlineLevel="1" x14ac:dyDescent="0.25">
      <c r="A377" s="57">
        <v>349</v>
      </c>
      <c r="B377" s="62" t="s">
        <v>536</v>
      </c>
      <c r="C377" s="63" t="s">
        <v>537</v>
      </c>
      <c r="D377" s="64" t="s">
        <v>273</v>
      </c>
      <c r="E377" s="65">
        <v>2.3659976080931546</v>
      </c>
      <c r="F377" s="66">
        <v>9.0399999999999991</v>
      </c>
      <c r="G377" s="66">
        <f t="shared" si="15"/>
        <v>21.39</v>
      </c>
      <c r="H377" s="61">
        <f>G377/G524</f>
        <v>3.5249995970722759E-5</v>
      </c>
      <c r="I377" s="60">
        <f>ROUND(F377*'Прил. 10'!$D$12,2)</f>
        <v>72.680000000000007</v>
      </c>
      <c r="J377" s="60">
        <f t="shared" si="16"/>
        <v>171.96</v>
      </c>
    </row>
    <row r="378" spans="1:10" s="49" customFormat="1" ht="15.75" outlineLevel="1" x14ac:dyDescent="0.25">
      <c r="A378" s="57">
        <v>350</v>
      </c>
      <c r="B378" s="62" t="s">
        <v>774</v>
      </c>
      <c r="C378" s="63" t="s">
        <v>775</v>
      </c>
      <c r="D378" s="64" t="s">
        <v>273</v>
      </c>
      <c r="E378" s="65">
        <v>1.8424223640945179</v>
      </c>
      <c r="F378" s="66">
        <v>11.5</v>
      </c>
      <c r="G378" s="66">
        <f t="shared" si="15"/>
        <v>21.19</v>
      </c>
      <c r="H378" s="61">
        <f>G378/G524</f>
        <v>3.4920402740514974E-5</v>
      </c>
      <c r="I378" s="60">
        <f>ROUND(F378*'Прил. 10'!$D$12,2)</f>
        <v>92.46</v>
      </c>
      <c r="J378" s="60">
        <f t="shared" si="16"/>
        <v>170.35</v>
      </c>
    </row>
    <row r="379" spans="1:10" s="49" customFormat="1" ht="31.5" outlineLevel="1" x14ac:dyDescent="0.25">
      <c r="A379" s="57">
        <v>351</v>
      </c>
      <c r="B379" s="62" t="s">
        <v>776</v>
      </c>
      <c r="C379" s="63" t="s">
        <v>777</v>
      </c>
      <c r="D379" s="64" t="s">
        <v>291</v>
      </c>
      <c r="E379" s="65">
        <v>0.29218380987069048</v>
      </c>
      <c r="F379" s="66">
        <v>72.319999999999993</v>
      </c>
      <c r="G379" s="66">
        <f t="shared" si="15"/>
        <v>21.13</v>
      </c>
      <c r="H379" s="61">
        <f>G379/G524</f>
        <v>3.4821524771452635E-5</v>
      </c>
      <c r="I379" s="60">
        <f>ROUND(F379*'Прил. 10'!$D$12,2)</f>
        <v>581.45000000000005</v>
      </c>
      <c r="J379" s="60">
        <f t="shared" si="16"/>
        <v>169.89</v>
      </c>
    </row>
    <row r="380" spans="1:10" s="49" customFormat="1" ht="31.5" outlineLevel="1" x14ac:dyDescent="0.25">
      <c r="A380" s="57">
        <v>352</v>
      </c>
      <c r="B380" s="62" t="s">
        <v>778</v>
      </c>
      <c r="C380" s="63" t="s">
        <v>779</v>
      </c>
      <c r="D380" s="64" t="s">
        <v>270</v>
      </c>
      <c r="E380" s="65">
        <v>0.1</v>
      </c>
      <c r="F380" s="66">
        <v>180</v>
      </c>
      <c r="G380" s="66">
        <f t="shared" si="15"/>
        <v>18</v>
      </c>
      <c r="H380" s="61">
        <f>G380/G524</f>
        <v>2.9663390718700778E-5</v>
      </c>
      <c r="I380" s="60">
        <f>ROUND(F380*'Прил. 10'!$D$12,2)</f>
        <v>1447.2</v>
      </c>
      <c r="J380" s="60">
        <f t="shared" si="16"/>
        <v>144.72</v>
      </c>
    </row>
    <row r="381" spans="1:10" s="49" customFormat="1" ht="15.75" outlineLevel="1" x14ac:dyDescent="0.25">
      <c r="A381" s="57">
        <v>353</v>
      </c>
      <c r="B381" s="62" t="s">
        <v>780</v>
      </c>
      <c r="C381" s="63" t="s">
        <v>781</v>
      </c>
      <c r="D381" s="64" t="s">
        <v>273</v>
      </c>
      <c r="E381" s="65">
        <v>2.0775372712465194</v>
      </c>
      <c r="F381" s="66">
        <v>9.42</v>
      </c>
      <c r="G381" s="66">
        <f t="shared" si="15"/>
        <v>19.57</v>
      </c>
      <c r="H381" s="61">
        <f>G381/G524</f>
        <v>3.2250697575831901E-5</v>
      </c>
      <c r="I381" s="60">
        <f>ROUND(F381*'Прил. 10'!$D$12,2)</f>
        <v>75.739999999999995</v>
      </c>
      <c r="J381" s="60">
        <f t="shared" si="16"/>
        <v>157.35</v>
      </c>
    </row>
    <row r="382" spans="1:10" s="49" customFormat="1" ht="31.5" outlineLevel="1" x14ac:dyDescent="0.25">
      <c r="A382" s="57">
        <v>354</v>
      </c>
      <c r="B382" s="62" t="s">
        <v>782</v>
      </c>
      <c r="C382" s="63" t="s">
        <v>783</v>
      </c>
      <c r="D382" s="64" t="s">
        <v>267</v>
      </c>
      <c r="E382" s="65">
        <v>2.9497615045108931E-3</v>
      </c>
      <c r="F382" s="66">
        <v>6508.75</v>
      </c>
      <c r="G382" s="66">
        <f t="shared" si="15"/>
        <v>19.2</v>
      </c>
      <c r="H382" s="61">
        <f>G382/G524</f>
        <v>3.1640950099947496E-5</v>
      </c>
      <c r="I382" s="60">
        <f>ROUND(F382*'Прил. 10'!$D$12,2)</f>
        <v>52330.35</v>
      </c>
      <c r="J382" s="60">
        <f t="shared" si="16"/>
        <v>154.36000000000001</v>
      </c>
    </row>
    <row r="383" spans="1:10" s="49" customFormat="1" ht="31.5" outlineLevel="1" x14ac:dyDescent="0.25">
      <c r="A383" s="57">
        <v>355</v>
      </c>
      <c r="B383" s="62" t="s">
        <v>784</v>
      </c>
      <c r="C383" s="63" t="s">
        <v>785</v>
      </c>
      <c r="D383" s="64" t="s">
        <v>280</v>
      </c>
      <c r="E383" s="65">
        <v>2</v>
      </c>
      <c r="F383" s="66">
        <v>8.0399999999999991</v>
      </c>
      <c r="G383" s="66">
        <f t="shared" si="15"/>
        <v>16.079999999999998</v>
      </c>
      <c r="H383" s="61">
        <f>G383/G524</f>
        <v>2.6499295708706025E-5</v>
      </c>
      <c r="I383" s="60">
        <f>ROUND(F383*'Прил. 10'!$D$12,2)</f>
        <v>64.64</v>
      </c>
      <c r="J383" s="60">
        <f t="shared" si="16"/>
        <v>129.28</v>
      </c>
    </row>
    <row r="384" spans="1:10" s="49" customFormat="1" ht="63" outlineLevel="1" x14ac:dyDescent="0.25">
      <c r="A384" s="57">
        <v>356</v>
      </c>
      <c r="B384" s="62" t="s">
        <v>786</v>
      </c>
      <c r="C384" s="63" t="s">
        <v>787</v>
      </c>
      <c r="D384" s="64" t="s">
        <v>283</v>
      </c>
      <c r="E384" s="65">
        <v>3.4321226192022167</v>
      </c>
      <c r="F384" s="66">
        <v>5.54</v>
      </c>
      <c r="G384" s="66">
        <f t="shared" si="15"/>
        <v>19.010000000000002</v>
      </c>
      <c r="H384" s="61">
        <f>G384/G524</f>
        <v>3.13278365312501E-5</v>
      </c>
      <c r="I384" s="60">
        <f>ROUND(F384*'Прил. 10'!$D$12,2)</f>
        <v>44.54</v>
      </c>
      <c r="J384" s="60">
        <f t="shared" si="16"/>
        <v>152.87</v>
      </c>
    </row>
    <row r="385" spans="1:10" s="49" customFormat="1" ht="31.5" outlineLevel="1" x14ac:dyDescent="0.25">
      <c r="A385" s="57">
        <v>357</v>
      </c>
      <c r="B385" s="62" t="s">
        <v>788</v>
      </c>
      <c r="C385" s="63" t="s">
        <v>789</v>
      </c>
      <c r="D385" s="64" t="s">
        <v>267</v>
      </c>
      <c r="E385" s="65">
        <v>6.1655598106423615E-3</v>
      </c>
      <c r="F385" s="66">
        <v>3039.7</v>
      </c>
      <c r="G385" s="66">
        <f t="shared" si="15"/>
        <v>18.739999999999998</v>
      </c>
      <c r="H385" s="61">
        <f>G385/G524</f>
        <v>3.0882885670469581E-5</v>
      </c>
      <c r="I385" s="60">
        <f>ROUND(F385*'Прил. 10'!$D$12,2)</f>
        <v>24439.19</v>
      </c>
      <c r="J385" s="60">
        <f t="shared" si="16"/>
        <v>150.68</v>
      </c>
    </row>
    <row r="386" spans="1:10" s="49" customFormat="1" ht="47.25" outlineLevel="1" x14ac:dyDescent="0.25">
      <c r="A386" s="57">
        <v>358</v>
      </c>
      <c r="B386" s="62" t="s">
        <v>790</v>
      </c>
      <c r="C386" s="63" t="s">
        <v>791</v>
      </c>
      <c r="D386" s="64" t="s">
        <v>304</v>
      </c>
      <c r="E386" s="65">
        <v>1</v>
      </c>
      <c r="F386" s="66">
        <v>24</v>
      </c>
      <c r="G386" s="66">
        <f t="shared" si="15"/>
        <v>24</v>
      </c>
      <c r="H386" s="61">
        <f>G386/G524</f>
        <v>3.9551187624934369E-5</v>
      </c>
      <c r="I386" s="60">
        <f>ROUND(F386*'Прил. 10'!$D$12,2)</f>
        <v>192.96</v>
      </c>
      <c r="J386" s="60">
        <f t="shared" si="16"/>
        <v>192.96</v>
      </c>
    </row>
    <row r="387" spans="1:10" s="49" customFormat="1" ht="15.75" outlineLevel="1" x14ac:dyDescent="0.25">
      <c r="A387" s="57">
        <v>359</v>
      </c>
      <c r="B387" s="62" t="s">
        <v>792</v>
      </c>
      <c r="C387" s="63" t="s">
        <v>793</v>
      </c>
      <c r="D387" s="64" t="s">
        <v>267</v>
      </c>
      <c r="E387" s="65">
        <v>4.7864334184144741E-4</v>
      </c>
      <c r="F387" s="66">
        <v>37900</v>
      </c>
      <c r="G387" s="66">
        <f t="shared" si="15"/>
        <v>18.14</v>
      </c>
      <c r="H387" s="61">
        <f>G387/G524</f>
        <v>2.9894105979846229E-5</v>
      </c>
      <c r="I387" s="60">
        <f>ROUND(F387*'Прил. 10'!$D$12,2)</f>
        <v>304716</v>
      </c>
      <c r="J387" s="60">
        <f t="shared" si="16"/>
        <v>145.85</v>
      </c>
    </row>
    <row r="388" spans="1:10" s="49" customFormat="1" ht="47.25" outlineLevel="1" x14ac:dyDescent="0.25">
      <c r="A388" s="57">
        <v>360</v>
      </c>
      <c r="B388" s="62" t="s">
        <v>794</v>
      </c>
      <c r="C388" s="63" t="s">
        <v>795</v>
      </c>
      <c r="D388" s="64" t="s">
        <v>267</v>
      </c>
      <c r="E388" s="65">
        <v>1.2741605751366462E-2</v>
      </c>
      <c r="F388" s="66">
        <v>1412.5</v>
      </c>
      <c r="G388" s="66">
        <f t="shared" si="15"/>
        <v>18</v>
      </c>
      <c r="H388" s="61">
        <f>G388/G524</f>
        <v>2.9663390718700778E-5</v>
      </c>
      <c r="I388" s="60">
        <f>ROUND(F388*'Прил. 10'!$D$12,2)</f>
        <v>11356.5</v>
      </c>
      <c r="J388" s="60">
        <f t="shared" si="16"/>
        <v>144.69999999999999</v>
      </c>
    </row>
    <row r="389" spans="1:10" s="49" customFormat="1" ht="47.25" outlineLevel="1" x14ac:dyDescent="0.25">
      <c r="A389" s="57">
        <v>361</v>
      </c>
      <c r="B389" s="62" t="s">
        <v>796</v>
      </c>
      <c r="C389" s="63" t="s">
        <v>797</v>
      </c>
      <c r="D389" s="64" t="s">
        <v>267</v>
      </c>
      <c r="E389" s="65">
        <v>1.5013534538826645E-3</v>
      </c>
      <c r="F389" s="66">
        <v>11978</v>
      </c>
      <c r="G389" s="66">
        <f t="shared" si="15"/>
        <v>17.98</v>
      </c>
      <c r="H389" s="61">
        <f>G389/G524</f>
        <v>2.9630431395679998E-5</v>
      </c>
      <c r="I389" s="60">
        <f>ROUND(F389*'Прил. 10'!$D$12,2)</f>
        <v>96303.12</v>
      </c>
      <c r="J389" s="60">
        <f t="shared" si="16"/>
        <v>144.59</v>
      </c>
    </row>
    <row r="390" spans="1:10" s="49" customFormat="1" ht="31.5" outlineLevel="1" x14ac:dyDescent="0.25">
      <c r="A390" s="57">
        <v>362</v>
      </c>
      <c r="B390" s="62" t="s">
        <v>798</v>
      </c>
      <c r="C390" s="63" t="s">
        <v>799</v>
      </c>
      <c r="D390" s="64" t="s">
        <v>267</v>
      </c>
      <c r="E390" s="65">
        <v>1.4387020513448544E-3</v>
      </c>
      <c r="F390" s="66">
        <v>12430</v>
      </c>
      <c r="G390" s="66">
        <f t="shared" si="15"/>
        <v>17.88</v>
      </c>
      <c r="H390" s="61">
        <f>G390/G524</f>
        <v>2.9465634780576102E-5</v>
      </c>
      <c r="I390" s="60">
        <f>ROUND(F390*'Прил. 10'!$D$12,2)</f>
        <v>99937.2</v>
      </c>
      <c r="J390" s="60">
        <f t="shared" si="16"/>
        <v>143.78</v>
      </c>
    </row>
    <row r="391" spans="1:10" s="49" customFormat="1" ht="31.5" outlineLevel="1" x14ac:dyDescent="0.25">
      <c r="A391" s="57">
        <v>363</v>
      </c>
      <c r="B391" s="62" t="s">
        <v>800</v>
      </c>
      <c r="C391" s="63" t="s">
        <v>801</v>
      </c>
      <c r="D391" s="64" t="s">
        <v>267</v>
      </c>
      <c r="E391" s="65">
        <v>2.8152151060638468E-3</v>
      </c>
      <c r="F391" s="66">
        <v>6210</v>
      </c>
      <c r="G391" s="66">
        <f t="shared" si="15"/>
        <v>17.48</v>
      </c>
      <c r="H391" s="61">
        <f>G391/G524</f>
        <v>2.8806448320160531E-5</v>
      </c>
      <c r="I391" s="60">
        <f>ROUND(F391*'Прил. 10'!$D$12,2)</f>
        <v>49928.4</v>
      </c>
      <c r="J391" s="60">
        <f t="shared" si="16"/>
        <v>140.56</v>
      </c>
    </row>
    <row r="392" spans="1:10" s="49" customFormat="1" ht="31.5" outlineLevel="1" x14ac:dyDescent="0.25">
      <c r="A392" s="57">
        <v>364</v>
      </c>
      <c r="B392" s="62" t="s">
        <v>802</v>
      </c>
      <c r="C392" s="63" t="s">
        <v>803</v>
      </c>
      <c r="D392" s="64" t="s">
        <v>625</v>
      </c>
      <c r="E392" s="65">
        <v>0.12013119852564209</v>
      </c>
      <c r="F392" s="66">
        <v>143.97999999999999</v>
      </c>
      <c r="G392" s="66">
        <f t="shared" si="15"/>
        <v>17.3</v>
      </c>
      <c r="H392" s="61">
        <f>G392/G524</f>
        <v>2.8509814412973527E-5</v>
      </c>
      <c r="I392" s="60">
        <f>ROUND(F392*'Прил. 10'!$D$12,2)</f>
        <v>1157.5999999999999</v>
      </c>
      <c r="J392" s="60">
        <f t="shared" si="16"/>
        <v>139.06</v>
      </c>
    </row>
    <row r="393" spans="1:10" s="49" customFormat="1" ht="31.5" outlineLevel="1" x14ac:dyDescent="0.25">
      <c r="A393" s="57">
        <v>365</v>
      </c>
      <c r="B393" s="62" t="s">
        <v>804</v>
      </c>
      <c r="C393" s="63" t="s">
        <v>805</v>
      </c>
      <c r="D393" s="64" t="s">
        <v>273</v>
      </c>
      <c r="E393" s="65">
        <v>0.70505315454491047</v>
      </c>
      <c r="F393" s="66">
        <v>24.41</v>
      </c>
      <c r="G393" s="66">
        <f t="shared" si="15"/>
        <v>17.21</v>
      </c>
      <c r="H393" s="61">
        <f>G393/G524</f>
        <v>2.8361497459380023E-5</v>
      </c>
      <c r="I393" s="60">
        <f>ROUND(F393*'Прил. 10'!$D$12,2)</f>
        <v>196.26</v>
      </c>
      <c r="J393" s="60">
        <f t="shared" si="16"/>
        <v>138.37</v>
      </c>
    </row>
    <row r="394" spans="1:10" s="49" customFormat="1" ht="15.75" outlineLevel="1" x14ac:dyDescent="0.25">
      <c r="A394" s="57">
        <v>366</v>
      </c>
      <c r="B394" s="62" t="s">
        <v>806</v>
      </c>
      <c r="C394" s="63" t="s">
        <v>807</v>
      </c>
      <c r="D394" s="64" t="s">
        <v>291</v>
      </c>
      <c r="E394" s="65">
        <v>2.7158096516420129</v>
      </c>
      <c r="F394" s="66">
        <v>6.2</v>
      </c>
      <c r="G394" s="66">
        <f t="shared" si="15"/>
        <v>16.84</v>
      </c>
      <c r="H394" s="61">
        <f>G394/G524</f>
        <v>2.7751749983495615E-5</v>
      </c>
      <c r="I394" s="60">
        <f>ROUND(F394*'Прил. 10'!$D$12,2)</f>
        <v>49.85</v>
      </c>
      <c r="J394" s="60">
        <f t="shared" si="16"/>
        <v>135.38</v>
      </c>
    </row>
    <row r="395" spans="1:10" s="49" customFormat="1" ht="15.75" outlineLevel="1" x14ac:dyDescent="0.25">
      <c r="A395" s="57">
        <v>367</v>
      </c>
      <c r="B395" s="62" t="s">
        <v>302</v>
      </c>
      <c r="C395" s="63" t="s">
        <v>808</v>
      </c>
      <c r="D395" s="64" t="s">
        <v>304</v>
      </c>
      <c r="E395" s="65">
        <v>1</v>
      </c>
      <c r="F395" s="66">
        <v>1776</v>
      </c>
      <c r="G395" s="66">
        <f t="shared" si="15"/>
        <v>1776</v>
      </c>
      <c r="H395" s="61">
        <f>G395/G524</f>
        <v>2.9267878842451434E-3</v>
      </c>
      <c r="I395" s="60">
        <f>ROUND(F395*'Прил. 10'!$D$12,2)</f>
        <v>14279.04</v>
      </c>
      <c r="J395" s="60">
        <f t="shared" si="16"/>
        <v>14279.04</v>
      </c>
    </row>
    <row r="396" spans="1:10" s="49" customFormat="1" ht="31.5" outlineLevel="1" x14ac:dyDescent="0.25">
      <c r="A396" s="57">
        <v>368</v>
      </c>
      <c r="B396" s="62" t="s">
        <v>809</v>
      </c>
      <c r="C396" s="63" t="s">
        <v>810</v>
      </c>
      <c r="D396" s="64" t="s">
        <v>267</v>
      </c>
      <c r="E396" s="65">
        <v>1.0295035929169362E-2</v>
      </c>
      <c r="F396" s="66">
        <v>1530</v>
      </c>
      <c r="G396" s="66">
        <f t="shared" si="15"/>
        <v>15.75</v>
      </c>
      <c r="H396" s="61">
        <f>G396/G524</f>
        <v>2.5955466878863181E-5</v>
      </c>
      <c r="I396" s="60">
        <f>ROUND(F396*'Прил. 10'!$D$12,2)</f>
        <v>12301.2</v>
      </c>
      <c r="J396" s="60">
        <f t="shared" si="16"/>
        <v>126.64</v>
      </c>
    </row>
    <row r="397" spans="1:10" s="49" customFormat="1" ht="31.5" outlineLevel="1" x14ac:dyDescent="0.25">
      <c r="A397" s="57">
        <v>369</v>
      </c>
      <c r="B397" s="62" t="s">
        <v>811</v>
      </c>
      <c r="C397" s="63" t="s">
        <v>812</v>
      </c>
      <c r="D397" s="64" t="s">
        <v>518</v>
      </c>
      <c r="E397" s="65">
        <v>0.2288146863906487</v>
      </c>
      <c r="F397" s="66">
        <v>65.900000000000006</v>
      </c>
      <c r="G397" s="66">
        <f t="shared" si="15"/>
        <v>15.08</v>
      </c>
      <c r="H397" s="61">
        <f>G397/G524</f>
        <v>2.4851329557667095E-5</v>
      </c>
      <c r="I397" s="60">
        <f>ROUND(F397*'Прил. 10'!$D$12,2)</f>
        <v>529.84</v>
      </c>
      <c r="J397" s="60">
        <f t="shared" si="16"/>
        <v>121.24</v>
      </c>
    </row>
    <row r="398" spans="1:10" s="49" customFormat="1" ht="15.75" outlineLevel="1" x14ac:dyDescent="0.25">
      <c r="A398" s="57">
        <v>370</v>
      </c>
      <c r="B398" s="62" t="s">
        <v>813</v>
      </c>
      <c r="C398" s="63" t="s">
        <v>814</v>
      </c>
      <c r="D398" s="64" t="s">
        <v>304</v>
      </c>
      <c r="E398" s="65">
        <v>2</v>
      </c>
      <c r="F398" s="66">
        <v>8</v>
      </c>
      <c r="G398" s="66">
        <f t="shared" si="15"/>
        <v>16</v>
      </c>
      <c r="H398" s="61">
        <f>G398/G524</f>
        <v>2.6367458416622913E-5</v>
      </c>
      <c r="I398" s="60">
        <f>ROUND(F398*'Прил. 10'!$D$12,2)</f>
        <v>64.319999999999993</v>
      </c>
      <c r="J398" s="60">
        <f t="shared" si="16"/>
        <v>128.63999999999999</v>
      </c>
    </row>
    <row r="399" spans="1:10" s="49" customFormat="1" ht="15.75" outlineLevel="1" x14ac:dyDescent="0.25">
      <c r="A399" s="57">
        <v>371</v>
      </c>
      <c r="B399" s="62" t="s">
        <v>815</v>
      </c>
      <c r="C399" s="63" t="s">
        <v>816</v>
      </c>
      <c r="D399" s="64" t="s">
        <v>273</v>
      </c>
      <c r="E399" s="65">
        <v>2.2868315189719364</v>
      </c>
      <c r="F399" s="66">
        <v>6.5</v>
      </c>
      <c r="G399" s="66">
        <f t="shared" si="15"/>
        <v>14.86</v>
      </c>
      <c r="H399" s="61">
        <f>G399/G524</f>
        <v>2.4488777004438529E-5</v>
      </c>
      <c r="I399" s="60">
        <f>ROUND(F399*'Прил. 10'!$D$12,2)</f>
        <v>52.26</v>
      </c>
      <c r="J399" s="60">
        <f t="shared" si="16"/>
        <v>119.51</v>
      </c>
    </row>
    <row r="400" spans="1:10" s="49" customFormat="1" ht="15.75" outlineLevel="1" x14ac:dyDescent="0.25">
      <c r="A400" s="57">
        <v>372</v>
      </c>
      <c r="B400" s="62" t="s">
        <v>817</v>
      </c>
      <c r="C400" s="63" t="s">
        <v>818</v>
      </c>
      <c r="D400" s="64" t="s">
        <v>304</v>
      </c>
      <c r="E400" s="65">
        <v>0.14306453198573232</v>
      </c>
      <c r="F400" s="66">
        <v>50</v>
      </c>
      <c r="G400" s="66">
        <f t="shared" si="15"/>
        <v>7.15</v>
      </c>
      <c r="H400" s="61">
        <f>G400/G524</f>
        <v>1.1782957979928364E-5</v>
      </c>
      <c r="I400" s="60">
        <f>ROUND(F400*'Прил. 10'!$D$12,2)</f>
        <v>402</v>
      </c>
      <c r="J400" s="60">
        <f t="shared" si="16"/>
        <v>57.51</v>
      </c>
    </row>
    <row r="401" spans="1:10" s="49" customFormat="1" ht="47.25" outlineLevel="1" x14ac:dyDescent="0.25">
      <c r="A401" s="57">
        <v>373</v>
      </c>
      <c r="B401" s="62" t="s">
        <v>819</v>
      </c>
      <c r="C401" s="63" t="s">
        <v>820</v>
      </c>
      <c r="D401" s="64" t="s">
        <v>457</v>
      </c>
      <c r="E401" s="65">
        <v>0.14306510784876281</v>
      </c>
      <c r="F401" s="66">
        <v>61.8</v>
      </c>
      <c r="G401" s="66">
        <f t="shared" si="15"/>
        <v>8.84</v>
      </c>
      <c r="H401" s="61">
        <f>G401/G524</f>
        <v>1.4568020775184158E-5</v>
      </c>
      <c r="I401" s="60">
        <f>ROUND(F401*'Прил. 10'!$D$12,2)</f>
        <v>496.87</v>
      </c>
      <c r="J401" s="60">
        <f t="shared" si="16"/>
        <v>71.08</v>
      </c>
    </row>
    <row r="402" spans="1:10" s="49" customFormat="1" ht="15.75" outlineLevel="1" x14ac:dyDescent="0.25">
      <c r="A402" s="57">
        <v>374</v>
      </c>
      <c r="B402" s="62" t="s">
        <v>821</v>
      </c>
      <c r="C402" s="63" t="s">
        <v>822</v>
      </c>
      <c r="D402" s="64" t="s">
        <v>267</v>
      </c>
      <c r="E402" s="65">
        <v>7.13518491402052E-3</v>
      </c>
      <c r="F402" s="66">
        <v>1946.91</v>
      </c>
      <c r="G402" s="66">
        <f t="shared" si="15"/>
        <v>13.89</v>
      </c>
      <c r="H402" s="61">
        <f>G402/G524</f>
        <v>2.2890249837930766E-5</v>
      </c>
      <c r="I402" s="60">
        <f>ROUND(F402*'Прил. 10'!$D$12,2)</f>
        <v>15653.16</v>
      </c>
      <c r="J402" s="60">
        <f t="shared" si="16"/>
        <v>111.69</v>
      </c>
    </row>
    <row r="403" spans="1:10" s="49" customFormat="1" ht="63" outlineLevel="1" x14ac:dyDescent="0.25">
      <c r="A403" s="57">
        <v>375</v>
      </c>
      <c r="B403" s="62" t="s">
        <v>823</v>
      </c>
      <c r="C403" s="63" t="s">
        <v>824</v>
      </c>
      <c r="D403" s="64" t="s">
        <v>280</v>
      </c>
      <c r="E403" s="65">
        <v>2</v>
      </c>
      <c r="F403" s="66">
        <v>6.07</v>
      </c>
      <c r="G403" s="66">
        <f t="shared" si="15"/>
        <v>12.14</v>
      </c>
      <c r="H403" s="61">
        <f>G403/G524</f>
        <v>2.0006309073612635E-5</v>
      </c>
      <c r="I403" s="60">
        <f>ROUND(F403*'Прил. 10'!$D$12,2)</f>
        <v>48.8</v>
      </c>
      <c r="J403" s="60">
        <f t="shared" si="16"/>
        <v>97.6</v>
      </c>
    </row>
    <row r="404" spans="1:10" s="49" customFormat="1" ht="15.75" outlineLevel="1" x14ac:dyDescent="0.25">
      <c r="A404" s="57">
        <v>376</v>
      </c>
      <c r="B404" s="62" t="s">
        <v>825</v>
      </c>
      <c r="C404" s="63" t="s">
        <v>826</v>
      </c>
      <c r="D404" s="64" t="s">
        <v>273</v>
      </c>
      <c r="E404" s="65">
        <v>0.68652463895251548</v>
      </c>
      <c r="F404" s="66">
        <v>19.61</v>
      </c>
      <c r="G404" s="66">
        <f t="shared" si="15"/>
        <v>13.46</v>
      </c>
      <c r="H404" s="61">
        <f>G404/G524</f>
        <v>2.2181624392984026E-5</v>
      </c>
      <c r="I404" s="60">
        <f>ROUND(F404*'Прил. 10'!$D$12,2)</f>
        <v>157.66</v>
      </c>
      <c r="J404" s="60">
        <f t="shared" si="16"/>
        <v>108.24</v>
      </c>
    </row>
    <row r="405" spans="1:10" s="49" customFormat="1" ht="47.25" outlineLevel="1" x14ac:dyDescent="0.25">
      <c r="A405" s="57">
        <v>377</v>
      </c>
      <c r="B405" s="62" t="s">
        <v>827</v>
      </c>
      <c r="C405" s="63" t="s">
        <v>828</v>
      </c>
      <c r="D405" s="64" t="s">
        <v>267</v>
      </c>
      <c r="E405" s="65">
        <v>2.2888339144689434E-3</v>
      </c>
      <c r="F405" s="66">
        <v>5763</v>
      </c>
      <c r="G405" s="66">
        <f t="shared" si="15"/>
        <v>13.19</v>
      </c>
      <c r="H405" s="61">
        <f>G405/G524</f>
        <v>2.1736673532203514E-5</v>
      </c>
      <c r="I405" s="60">
        <f>ROUND(F405*'Прил. 10'!$D$12,2)</f>
        <v>46334.52</v>
      </c>
      <c r="J405" s="60">
        <f t="shared" si="16"/>
        <v>106.05</v>
      </c>
    </row>
    <row r="406" spans="1:10" s="49" customFormat="1" ht="15.75" outlineLevel="1" x14ac:dyDescent="0.25">
      <c r="A406" s="57">
        <v>378</v>
      </c>
      <c r="B406" s="62" t="s">
        <v>829</v>
      </c>
      <c r="C406" s="63" t="s">
        <v>830</v>
      </c>
      <c r="D406" s="64" t="s">
        <v>304</v>
      </c>
      <c r="E406" s="65">
        <v>0.1</v>
      </c>
      <c r="F406" s="66">
        <v>100</v>
      </c>
      <c r="G406" s="66">
        <f t="shared" si="15"/>
        <v>10</v>
      </c>
      <c r="H406" s="61">
        <f>G406/G524</f>
        <v>1.6479661510389322E-5</v>
      </c>
      <c r="I406" s="60">
        <f>ROUND(F406*'Прил. 10'!$D$12,2)</f>
        <v>804</v>
      </c>
      <c r="J406" s="60">
        <f t="shared" si="16"/>
        <v>80.400000000000006</v>
      </c>
    </row>
    <row r="407" spans="1:10" s="49" customFormat="1" ht="63" outlineLevel="1" x14ac:dyDescent="0.25">
      <c r="A407" s="57">
        <v>379</v>
      </c>
      <c r="B407" s="62" t="s">
        <v>831</v>
      </c>
      <c r="C407" s="63" t="s">
        <v>832</v>
      </c>
      <c r="D407" s="64" t="s">
        <v>264</v>
      </c>
      <c r="E407" s="65">
        <v>9.5484736878356201E-3</v>
      </c>
      <c r="F407" s="66">
        <v>1320</v>
      </c>
      <c r="G407" s="66">
        <f t="shared" si="15"/>
        <v>12.6</v>
      </c>
      <c r="H407" s="61">
        <f>G407/G524</f>
        <v>2.0764373503090543E-5</v>
      </c>
      <c r="I407" s="60">
        <f>ROUND(F407*'Прил. 10'!$D$12,2)</f>
        <v>10612.8</v>
      </c>
      <c r="J407" s="60">
        <f t="shared" si="16"/>
        <v>101.34</v>
      </c>
    </row>
    <row r="408" spans="1:10" s="49" customFormat="1" ht="31.5" outlineLevel="1" x14ac:dyDescent="0.25">
      <c r="A408" s="57">
        <v>380</v>
      </c>
      <c r="B408" s="62" t="s">
        <v>833</v>
      </c>
      <c r="C408" s="63" t="s">
        <v>834</v>
      </c>
      <c r="D408" s="64" t="s">
        <v>267</v>
      </c>
      <c r="E408" s="65">
        <v>7.0878256703788521E-4</v>
      </c>
      <c r="F408" s="66">
        <v>17500</v>
      </c>
      <c r="G408" s="66">
        <f t="shared" si="15"/>
        <v>12.4</v>
      </c>
      <c r="H408" s="61">
        <f>G408/G524</f>
        <v>2.0434780272882758E-5</v>
      </c>
      <c r="I408" s="60">
        <f>ROUND(F408*'Прил. 10'!$D$12,2)</f>
        <v>140700</v>
      </c>
      <c r="J408" s="60">
        <f t="shared" si="16"/>
        <v>99.73</v>
      </c>
    </row>
    <row r="409" spans="1:10" s="49" customFormat="1" ht="15.75" outlineLevel="1" x14ac:dyDescent="0.25">
      <c r="A409" s="57">
        <v>381</v>
      </c>
      <c r="B409" s="62" t="s">
        <v>835</v>
      </c>
      <c r="C409" s="63" t="s">
        <v>836</v>
      </c>
      <c r="D409" s="64" t="s">
        <v>267</v>
      </c>
      <c r="E409" s="65">
        <v>1.6216477054927252E-3</v>
      </c>
      <c r="F409" s="66">
        <v>7640</v>
      </c>
      <c r="G409" s="66">
        <f t="shared" ref="G409:G472" si="17">ROUND(E409*F409,2)</f>
        <v>12.39</v>
      </c>
      <c r="H409" s="61">
        <f>G409/G524</f>
        <v>2.041830061137237E-5</v>
      </c>
      <c r="I409" s="60">
        <f>ROUND(F409*'Прил. 10'!$D$12,2)</f>
        <v>61425.599999999999</v>
      </c>
      <c r="J409" s="60">
        <f t="shared" ref="J409:J472" si="18">ROUND(E409*I409,2)</f>
        <v>99.61</v>
      </c>
    </row>
    <row r="410" spans="1:10" s="49" customFormat="1" ht="15.75" outlineLevel="1" x14ac:dyDescent="0.25">
      <c r="A410" s="57">
        <v>382</v>
      </c>
      <c r="B410" s="62" t="s">
        <v>837</v>
      </c>
      <c r="C410" s="63" t="s">
        <v>838</v>
      </c>
      <c r="D410" s="64" t="s">
        <v>291</v>
      </c>
      <c r="E410" s="65">
        <v>0.36807288447162162</v>
      </c>
      <c r="F410" s="66">
        <v>32.299999999999997</v>
      </c>
      <c r="G410" s="66">
        <f t="shared" si="17"/>
        <v>11.89</v>
      </c>
      <c r="H410" s="61">
        <f>G410/G524</f>
        <v>1.9594317535852903E-5</v>
      </c>
      <c r="I410" s="60">
        <f>ROUND(F410*'Прил. 10'!$D$12,2)</f>
        <v>259.69</v>
      </c>
      <c r="J410" s="60">
        <f t="shared" si="18"/>
        <v>95.58</v>
      </c>
    </row>
    <row r="411" spans="1:10" s="49" customFormat="1" ht="31.5" outlineLevel="1" x14ac:dyDescent="0.25">
      <c r="A411" s="57">
        <v>383</v>
      </c>
      <c r="B411" s="62" t="s">
        <v>839</v>
      </c>
      <c r="C411" s="63" t="s">
        <v>840</v>
      </c>
      <c r="D411" s="64" t="s">
        <v>267</v>
      </c>
      <c r="E411" s="65">
        <v>1.9803055103718831E-3</v>
      </c>
      <c r="F411" s="66">
        <v>5989</v>
      </c>
      <c r="G411" s="66">
        <f t="shared" si="17"/>
        <v>11.86</v>
      </c>
      <c r="H411" s="61">
        <f>G411/G524</f>
        <v>1.9544878551321734E-5</v>
      </c>
      <c r="I411" s="60">
        <f>ROUND(F411*'Прил. 10'!$D$12,2)</f>
        <v>48151.56</v>
      </c>
      <c r="J411" s="60">
        <f t="shared" si="18"/>
        <v>95.35</v>
      </c>
    </row>
    <row r="412" spans="1:10" s="49" customFormat="1" ht="47.25" outlineLevel="1" x14ac:dyDescent="0.25">
      <c r="A412" s="57">
        <v>384</v>
      </c>
      <c r="B412" s="62" t="s">
        <v>841</v>
      </c>
      <c r="C412" s="63" t="s">
        <v>842</v>
      </c>
      <c r="D412" s="64" t="s">
        <v>264</v>
      </c>
      <c r="E412" s="65">
        <v>1.0482728434590931E-2</v>
      </c>
      <c r="F412" s="66">
        <v>1100</v>
      </c>
      <c r="G412" s="66">
        <f t="shared" si="17"/>
        <v>11.53</v>
      </c>
      <c r="H412" s="61">
        <f>G412/G524</f>
        <v>1.9001049721478884E-5</v>
      </c>
      <c r="I412" s="60">
        <f>ROUND(F412*'Прил. 10'!$D$12,2)</f>
        <v>8844</v>
      </c>
      <c r="J412" s="60">
        <f t="shared" si="18"/>
        <v>92.71</v>
      </c>
    </row>
    <row r="413" spans="1:10" s="49" customFormat="1" ht="15.75" outlineLevel="1" x14ac:dyDescent="0.25">
      <c r="A413" s="57">
        <v>385</v>
      </c>
      <c r="B413" s="62" t="s">
        <v>843</v>
      </c>
      <c r="C413" s="63" t="s">
        <v>844</v>
      </c>
      <c r="D413" s="64" t="s">
        <v>273</v>
      </c>
      <c r="E413" s="65">
        <v>1.7093797374990385</v>
      </c>
      <c r="F413" s="66">
        <v>6.67</v>
      </c>
      <c r="G413" s="66">
        <f t="shared" si="17"/>
        <v>11.4</v>
      </c>
      <c r="H413" s="61">
        <f>G413/G524</f>
        <v>1.8786814121843825E-5</v>
      </c>
      <c r="I413" s="60">
        <f>ROUND(F413*'Прил. 10'!$D$12,2)</f>
        <v>53.63</v>
      </c>
      <c r="J413" s="60">
        <f t="shared" si="18"/>
        <v>91.67</v>
      </c>
    </row>
    <row r="414" spans="1:10" s="49" customFormat="1" ht="31.5" outlineLevel="1" x14ac:dyDescent="0.25">
      <c r="A414" s="57">
        <v>386</v>
      </c>
      <c r="B414" s="62" t="s">
        <v>845</v>
      </c>
      <c r="C414" s="63" t="s">
        <v>846</v>
      </c>
      <c r="D414" s="64" t="s">
        <v>273</v>
      </c>
      <c r="E414" s="65">
        <v>0.28854965091453572</v>
      </c>
      <c r="F414" s="66">
        <v>39.020000000000003</v>
      </c>
      <c r="G414" s="66">
        <f t="shared" si="17"/>
        <v>11.26</v>
      </c>
      <c r="H414" s="61">
        <f>G414/G524</f>
        <v>1.8556098860698375E-5</v>
      </c>
      <c r="I414" s="60">
        <f>ROUND(F414*'Прил. 10'!$D$12,2)</f>
        <v>313.72000000000003</v>
      </c>
      <c r="J414" s="60">
        <f t="shared" si="18"/>
        <v>90.52</v>
      </c>
    </row>
    <row r="415" spans="1:10" s="49" customFormat="1" ht="31.5" outlineLevel="1" x14ac:dyDescent="0.25">
      <c r="A415" s="57">
        <v>387</v>
      </c>
      <c r="B415" s="62" t="s">
        <v>847</v>
      </c>
      <c r="C415" s="63" t="s">
        <v>848</v>
      </c>
      <c r="D415" s="64" t="s">
        <v>273</v>
      </c>
      <c r="E415" s="65">
        <v>0.41633760311061202</v>
      </c>
      <c r="F415" s="66">
        <v>26.94</v>
      </c>
      <c r="G415" s="66">
        <f t="shared" si="17"/>
        <v>11.22</v>
      </c>
      <c r="H415" s="61">
        <f>G415/G524</f>
        <v>1.8490180214656817E-5</v>
      </c>
      <c r="I415" s="60">
        <f>ROUND(F415*'Прил. 10'!$D$12,2)</f>
        <v>216.6</v>
      </c>
      <c r="J415" s="60">
        <f t="shared" si="18"/>
        <v>90.18</v>
      </c>
    </row>
    <row r="416" spans="1:10" s="49" customFormat="1" ht="31.5" outlineLevel="1" x14ac:dyDescent="0.25">
      <c r="A416" s="57">
        <v>388</v>
      </c>
      <c r="B416" s="62" t="s">
        <v>849</v>
      </c>
      <c r="C416" s="63" t="s">
        <v>850</v>
      </c>
      <c r="D416" s="64" t="s">
        <v>267</v>
      </c>
      <c r="E416" s="65">
        <v>7.3150006521711707E-3</v>
      </c>
      <c r="F416" s="66">
        <v>1525.5</v>
      </c>
      <c r="G416" s="66">
        <f t="shared" si="17"/>
        <v>11.16</v>
      </c>
      <c r="H416" s="61">
        <f>G416/G524</f>
        <v>1.8391302245594482E-5</v>
      </c>
      <c r="I416" s="60">
        <f>ROUND(F416*'Прил. 10'!$D$12,2)</f>
        <v>12265.02</v>
      </c>
      <c r="J416" s="60">
        <f t="shared" si="18"/>
        <v>89.72</v>
      </c>
    </row>
    <row r="417" spans="1:10" s="49" customFormat="1" ht="47.25" outlineLevel="1" x14ac:dyDescent="0.25">
      <c r="A417" s="57">
        <v>389</v>
      </c>
      <c r="B417" s="62" t="s">
        <v>851</v>
      </c>
      <c r="C417" s="63" t="s">
        <v>852</v>
      </c>
      <c r="D417" s="64" t="s">
        <v>267</v>
      </c>
      <c r="E417" s="65">
        <v>1.6650224972391387E-3</v>
      </c>
      <c r="F417" s="66">
        <v>6513</v>
      </c>
      <c r="G417" s="66">
        <f t="shared" si="17"/>
        <v>10.84</v>
      </c>
      <c r="H417" s="61">
        <f>G417/G524</f>
        <v>1.7863953077262024E-5</v>
      </c>
      <c r="I417" s="60">
        <f>ROUND(F417*'Прил. 10'!$D$12,2)</f>
        <v>52364.52</v>
      </c>
      <c r="J417" s="60">
        <f t="shared" si="18"/>
        <v>87.19</v>
      </c>
    </row>
    <row r="418" spans="1:10" s="49" customFormat="1" ht="15.75" outlineLevel="1" x14ac:dyDescent="0.25">
      <c r="A418" s="57">
        <v>390</v>
      </c>
      <c r="B418" s="62" t="s">
        <v>853</v>
      </c>
      <c r="C418" s="63" t="s">
        <v>854</v>
      </c>
      <c r="D418" s="64" t="s">
        <v>518</v>
      </c>
      <c r="E418" s="65">
        <v>1.5632301427949298</v>
      </c>
      <c r="F418" s="66">
        <v>6.9</v>
      </c>
      <c r="G418" s="66">
        <f t="shared" si="17"/>
        <v>10.79</v>
      </c>
      <c r="H418" s="61">
        <f>G418/G524</f>
        <v>1.7781554769710074E-5</v>
      </c>
      <c r="I418" s="60">
        <f>ROUND(F418*'Прил. 10'!$D$12,2)</f>
        <v>55.48</v>
      </c>
      <c r="J418" s="60">
        <f t="shared" si="18"/>
        <v>86.73</v>
      </c>
    </row>
    <row r="419" spans="1:10" s="49" customFormat="1" ht="47.25" outlineLevel="1" x14ac:dyDescent="0.25">
      <c r="A419" s="57">
        <v>391</v>
      </c>
      <c r="B419" s="62" t="s">
        <v>855</v>
      </c>
      <c r="C419" s="63" t="s">
        <v>856</v>
      </c>
      <c r="D419" s="64" t="s">
        <v>283</v>
      </c>
      <c r="E419" s="65">
        <v>62.71740228923138</v>
      </c>
      <c r="F419" s="66">
        <v>0.17</v>
      </c>
      <c r="G419" s="66">
        <f t="shared" si="17"/>
        <v>10.66</v>
      </c>
      <c r="H419" s="61">
        <f>G419/G524</f>
        <v>1.7567319170075016E-5</v>
      </c>
      <c r="I419" s="60">
        <f>ROUND(F419*'Прил. 10'!$D$12,2)</f>
        <v>1.37</v>
      </c>
      <c r="J419" s="60">
        <f t="shared" si="18"/>
        <v>85.92</v>
      </c>
    </row>
    <row r="420" spans="1:10" s="49" customFormat="1" ht="47.25" outlineLevel="1" x14ac:dyDescent="0.25">
      <c r="A420" s="57">
        <v>392</v>
      </c>
      <c r="B420" s="62" t="s">
        <v>851</v>
      </c>
      <c r="C420" s="63" t="s">
        <v>852</v>
      </c>
      <c r="D420" s="64" t="s">
        <v>267</v>
      </c>
      <c r="E420" s="65">
        <v>1.6342701028310281E-3</v>
      </c>
      <c r="F420" s="66">
        <v>6513</v>
      </c>
      <c r="G420" s="66">
        <f t="shared" si="17"/>
        <v>10.64</v>
      </c>
      <c r="H420" s="61">
        <f>G420/G524</f>
        <v>1.7534359847054239E-5</v>
      </c>
      <c r="I420" s="60">
        <f>ROUND(F420*'Прил. 10'!$D$12,2)</f>
        <v>52364.52</v>
      </c>
      <c r="J420" s="60">
        <f t="shared" si="18"/>
        <v>85.58</v>
      </c>
    </row>
    <row r="421" spans="1:10" s="49" customFormat="1" ht="47.25" outlineLevel="1" x14ac:dyDescent="0.25">
      <c r="A421" s="57">
        <v>393</v>
      </c>
      <c r="B421" s="62" t="s">
        <v>857</v>
      </c>
      <c r="C421" s="63" t="s">
        <v>858</v>
      </c>
      <c r="D421" s="64" t="s">
        <v>267</v>
      </c>
      <c r="E421" s="65">
        <v>6.8623918951584708E-4</v>
      </c>
      <c r="F421" s="66">
        <v>15323</v>
      </c>
      <c r="G421" s="66">
        <f t="shared" si="17"/>
        <v>10.52</v>
      </c>
      <c r="H421" s="61">
        <f>G421/G524</f>
        <v>1.7336603908929566E-5</v>
      </c>
      <c r="I421" s="60">
        <f>ROUND(F421*'Прил. 10'!$D$12,2)</f>
        <v>123196.92</v>
      </c>
      <c r="J421" s="60">
        <f t="shared" si="18"/>
        <v>84.54</v>
      </c>
    </row>
    <row r="422" spans="1:10" s="49" customFormat="1" ht="15.75" outlineLevel="1" x14ac:dyDescent="0.25">
      <c r="A422" s="57">
        <v>394</v>
      </c>
      <c r="B422" s="62" t="s">
        <v>859</v>
      </c>
      <c r="C422" s="63" t="s">
        <v>860</v>
      </c>
      <c r="D422" s="64" t="s">
        <v>304</v>
      </c>
      <c r="E422" s="65">
        <v>0.1</v>
      </c>
      <c r="F422" s="66">
        <v>150</v>
      </c>
      <c r="G422" s="66">
        <f t="shared" si="17"/>
        <v>15</v>
      </c>
      <c r="H422" s="61">
        <f>G422/G524</f>
        <v>2.471949226558398E-5</v>
      </c>
      <c r="I422" s="60">
        <f>ROUND(F422*'Прил. 10'!$D$12,2)</f>
        <v>1206</v>
      </c>
      <c r="J422" s="60">
        <f t="shared" si="18"/>
        <v>120.6</v>
      </c>
    </row>
    <row r="423" spans="1:10" s="49" customFormat="1" ht="15.75" outlineLevel="1" x14ac:dyDescent="0.25">
      <c r="A423" s="57">
        <v>395</v>
      </c>
      <c r="B423" s="62" t="s">
        <v>861</v>
      </c>
      <c r="C423" s="63" t="s">
        <v>862</v>
      </c>
      <c r="D423" s="64" t="s">
        <v>267</v>
      </c>
      <c r="E423" s="65">
        <v>5.3059647851851268E-3</v>
      </c>
      <c r="F423" s="66">
        <v>1820</v>
      </c>
      <c r="G423" s="66">
        <f t="shared" si="17"/>
        <v>9.66</v>
      </c>
      <c r="H423" s="61">
        <f>G423/G524</f>
        <v>1.5919353019036083E-5</v>
      </c>
      <c r="I423" s="60">
        <f>ROUND(F423*'Прил. 10'!$D$12,2)</f>
        <v>14632.8</v>
      </c>
      <c r="J423" s="60">
        <f t="shared" si="18"/>
        <v>77.64</v>
      </c>
    </row>
    <row r="424" spans="1:10" s="49" customFormat="1" ht="15.75" outlineLevel="1" x14ac:dyDescent="0.25">
      <c r="A424" s="57">
        <v>396</v>
      </c>
      <c r="B424" s="62" t="s">
        <v>863</v>
      </c>
      <c r="C424" s="63" t="s">
        <v>864</v>
      </c>
      <c r="D424" s="64" t="s">
        <v>270</v>
      </c>
      <c r="E424" s="65">
        <v>0.1</v>
      </c>
      <c r="F424" s="66">
        <v>176.21</v>
      </c>
      <c r="G424" s="66">
        <f t="shared" si="17"/>
        <v>17.62</v>
      </c>
      <c r="H424" s="61">
        <f>G424/G524</f>
        <v>2.9037163581305985E-5</v>
      </c>
      <c r="I424" s="60">
        <f>ROUND(F424*'Прил. 10'!$D$12,2)</f>
        <v>1416.73</v>
      </c>
      <c r="J424" s="60">
        <f t="shared" si="18"/>
        <v>141.66999999999999</v>
      </c>
    </row>
    <row r="425" spans="1:10" s="49" customFormat="1" ht="15.75" outlineLevel="1" x14ac:dyDescent="0.25">
      <c r="A425" s="57">
        <v>397</v>
      </c>
      <c r="B425" s="62" t="s">
        <v>865</v>
      </c>
      <c r="C425" s="63" t="s">
        <v>866</v>
      </c>
      <c r="D425" s="64" t="s">
        <v>267</v>
      </c>
      <c r="E425" s="65">
        <v>1.2264919043360285E-3</v>
      </c>
      <c r="F425" s="66">
        <v>7826.9</v>
      </c>
      <c r="G425" s="66">
        <f t="shared" si="17"/>
        <v>9.6</v>
      </c>
      <c r="H425" s="61">
        <f>G425/G524</f>
        <v>1.5820475049973748E-5</v>
      </c>
      <c r="I425" s="60">
        <f>ROUND(F425*'Прил. 10'!$D$12,2)</f>
        <v>62928.28</v>
      </c>
      <c r="J425" s="60">
        <f t="shared" si="18"/>
        <v>77.180000000000007</v>
      </c>
    </row>
    <row r="426" spans="1:10" s="49" customFormat="1" ht="31.5" outlineLevel="1" x14ac:dyDescent="0.25">
      <c r="A426" s="57">
        <v>398</v>
      </c>
      <c r="B426" s="62" t="s">
        <v>867</v>
      </c>
      <c r="C426" s="63" t="s">
        <v>868</v>
      </c>
      <c r="D426" s="64" t="s">
        <v>267</v>
      </c>
      <c r="E426" s="65">
        <v>7.676914145976143E-4</v>
      </c>
      <c r="F426" s="66">
        <v>12430</v>
      </c>
      <c r="G426" s="66">
        <f t="shared" si="17"/>
        <v>9.5399999999999991</v>
      </c>
      <c r="H426" s="61">
        <f>G426/G524</f>
        <v>1.572159708091141E-5</v>
      </c>
      <c r="I426" s="60">
        <f>ROUND(F426*'Прил. 10'!$D$12,2)</f>
        <v>99937.2</v>
      </c>
      <c r="J426" s="60">
        <f t="shared" si="18"/>
        <v>76.72</v>
      </c>
    </row>
    <row r="427" spans="1:10" s="49" customFormat="1" ht="15.75" outlineLevel="1" x14ac:dyDescent="0.25">
      <c r="A427" s="57">
        <v>399</v>
      </c>
      <c r="B427" s="62" t="s">
        <v>869</v>
      </c>
      <c r="C427" s="63" t="s">
        <v>870</v>
      </c>
      <c r="D427" s="64" t="s">
        <v>273</v>
      </c>
      <c r="E427" s="65">
        <v>9.1402565444818853E-2</v>
      </c>
      <c r="F427" s="66">
        <v>100.8</v>
      </c>
      <c r="G427" s="66">
        <f t="shared" si="17"/>
        <v>9.2100000000000009</v>
      </c>
      <c r="H427" s="61">
        <f>G427/G524</f>
        <v>1.5177768251068565E-5</v>
      </c>
      <c r="I427" s="60">
        <f>ROUND(F427*'Прил. 10'!$D$12,2)</f>
        <v>810.43</v>
      </c>
      <c r="J427" s="60">
        <f t="shared" si="18"/>
        <v>74.08</v>
      </c>
    </row>
    <row r="428" spans="1:10" s="49" customFormat="1" ht="15.75" outlineLevel="1" x14ac:dyDescent="0.25">
      <c r="A428" s="57">
        <v>400</v>
      </c>
      <c r="B428" s="62" t="s">
        <v>871</v>
      </c>
      <c r="C428" s="63" t="s">
        <v>872</v>
      </c>
      <c r="D428" s="64" t="s">
        <v>273</v>
      </c>
      <c r="E428" s="65">
        <v>0.19488568468278647</v>
      </c>
      <c r="F428" s="66">
        <v>45</v>
      </c>
      <c r="G428" s="66">
        <f t="shared" si="17"/>
        <v>8.77</v>
      </c>
      <c r="H428" s="61">
        <f>G428/G524</f>
        <v>1.4452663144611433E-5</v>
      </c>
      <c r="I428" s="60">
        <f>ROUND(F428*'Прил. 10'!$D$12,2)</f>
        <v>361.8</v>
      </c>
      <c r="J428" s="60">
        <f t="shared" si="18"/>
        <v>70.510000000000005</v>
      </c>
    </row>
    <row r="429" spans="1:10" s="49" customFormat="1" ht="31.5" outlineLevel="1" x14ac:dyDescent="0.25">
      <c r="A429" s="57">
        <v>401</v>
      </c>
      <c r="B429" s="62" t="s">
        <v>873</v>
      </c>
      <c r="C429" s="63" t="s">
        <v>874</v>
      </c>
      <c r="D429" s="64" t="s">
        <v>457</v>
      </c>
      <c r="E429" s="65">
        <v>2</v>
      </c>
      <c r="F429" s="66">
        <v>2.9</v>
      </c>
      <c r="G429" s="66">
        <f t="shared" si="17"/>
        <v>5.8</v>
      </c>
      <c r="H429" s="61">
        <f>G429/G524</f>
        <v>9.5582036760258053E-6</v>
      </c>
      <c r="I429" s="60">
        <f>ROUND(F429*'Прил. 10'!$D$12,2)</f>
        <v>23.32</v>
      </c>
      <c r="J429" s="60">
        <f t="shared" si="18"/>
        <v>46.64</v>
      </c>
    </row>
    <row r="430" spans="1:10" s="49" customFormat="1" ht="15.75" outlineLevel="1" x14ac:dyDescent="0.25">
      <c r="A430" s="57">
        <v>402</v>
      </c>
      <c r="B430" s="62" t="s">
        <v>875</v>
      </c>
      <c r="C430" s="63" t="s">
        <v>876</v>
      </c>
      <c r="D430" s="64" t="s">
        <v>270</v>
      </c>
      <c r="E430" s="65">
        <v>0.02</v>
      </c>
      <c r="F430" s="66">
        <v>270</v>
      </c>
      <c r="G430" s="66">
        <f t="shared" si="17"/>
        <v>5.4</v>
      </c>
      <c r="H430" s="61">
        <f>G430/G524</f>
        <v>8.8990172156102332E-6</v>
      </c>
      <c r="I430" s="60">
        <f>ROUND(F430*'Прил. 10'!$D$12,2)</f>
        <v>2170.8000000000002</v>
      </c>
      <c r="J430" s="60">
        <f t="shared" si="18"/>
        <v>43.42</v>
      </c>
    </row>
    <row r="431" spans="1:10" s="49" customFormat="1" ht="47.25" outlineLevel="1" x14ac:dyDescent="0.25">
      <c r="A431" s="57">
        <v>403</v>
      </c>
      <c r="B431" s="62" t="s">
        <v>877</v>
      </c>
      <c r="C431" s="63" t="s">
        <v>878</v>
      </c>
      <c r="D431" s="64" t="s">
        <v>280</v>
      </c>
      <c r="E431" s="65">
        <v>12</v>
      </c>
      <c r="F431" s="66">
        <v>0.71</v>
      </c>
      <c r="G431" s="66">
        <f t="shared" si="17"/>
        <v>8.52</v>
      </c>
      <c r="H431" s="61">
        <f>G431/G524</f>
        <v>1.40406716068517E-5</v>
      </c>
      <c r="I431" s="60">
        <f>ROUND(F431*'Прил. 10'!$D$12,2)</f>
        <v>5.71</v>
      </c>
      <c r="J431" s="60">
        <f t="shared" si="18"/>
        <v>68.52</v>
      </c>
    </row>
    <row r="432" spans="1:10" s="49" customFormat="1" ht="15.75" outlineLevel="1" x14ac:dyDescent="0.25">
      <c r="A432" s="57">
        <v>404</v>
      </c>
      <c r="B432" s="62" t="s">
        <v>879</v>
      </c>
      <c r="C432" s="63" t="s">
        <v>880</v>
      </c>
      <c r="D432" s="64" t="s">
        <v>280</v>
      </c>
      <c r="E432" s="65">
        <v>2</v>
      </c>
      <c r="F432" s="66">
        <v>5</v>
      </c>
      <c r="G432" s="66">
        <f t="shared" si="17"/>
        <v>10</v>
      </c>
      <c r="H432" s="61">
        <f>G432/G524</f>
        <v>1.6479661510389322E-5</v>
      </c>
      <c r="I432" s="60">
        <f>ROUND(F432*'Прил. 10'!$D$12,2)</f>
        <v>40.200000000000003</v>
      </c>
      <c r="J432" s="60">
        <f t="shared" si="18"/>
        <v>80.400000000000006</v>
      </c>
    </row>
    <row r="433" spans="1:10" s="49" customFormat="1" ht="47.25" outlineLevel="1" x14ac:dyDescent="0.25">
      <c r="A433" s="57">
        <v>405</v>
      </c>
      <c r="B433" s="62" t="s">
        <v>881</v>
      </c>
      <c r="C433" s="63" t="s">
        <v>882</v>
      </c>
      <c r="D433" s="64" t="s">
        <v>264</v>
      </c>
      <c r="E433" s="65">
        <v>4.6874673127089948E-3</v>
      </c>
      <c r="F433" s="66">
        <v>1700</v>
      </c>
      <c r="G433" s="66">
        <f t="shared" si="17"/>
        <v>7.97</v>
      </c>
      <c r="H433" s="61">
        <f>G433/G524</f>
        <v>1.3134290223780287E-5</v>
      </c>
      <c r="I433" s="60">
        <f>ROUND(F433*'Прил. 10'!$D$12,2)</f>
        <v>13668</v>
      </c>
      <c r="J433" s="60">
        <f t="shared" si="18"/>
        <v>64.069999999999993</v>
      </c>
    </row>
    <row r="434" spans="1:10" s="49" customFormat="1" ht="15.75" outlineLevel="1" x14ac:dyDescent="0.25">
      <c r="A434" s="57">
        <v>406</v>
      </c>
      <c r="B434" s="62" t="s">
        <v>883</v>
      </c>
      <c r="C434" s="63" t="s">
        <v>884</v>
      </c>
      <c r="D434" s="64" t="s">
        <v>273</v>
      </c>
      <c r="E434" s="65">
        <v>0.22200895926891595</v>
      </c>
      <c r="F434" s="66">
        <v>35.700000000000003</v>
      </c>
      <c r="G434" s="66">
        <f t="shared" si="17"/>
        <v>7.93</v>
      </c>
      <c r="H434" s="61">
        <f>G434/G524</f>
        <v>1.3068371577738731E-5</v>
      </c>
      <c r="I434" s="60">
        <f>ROUND(F434*'Прил. 10'!$D$12,2)</f>
        <v>287.02999999999997</v>
      </c>
      <c r="J434" s="60">
        <f t="shared" si="18"/>
        <v>63.72</v>
      </c>
    </row>
    <row r="435" spans="1:10" s="49" customFormat="1" ht="15.75" outlineLevel="1" x14ac:dyDescent="0.25">
      <c r="A435" s="57">
        <v>407</v>
      </c>
      <c r="B435" s="62" t="s">
        <v>885</v>
      </c>
      <c r="C435" s="63" t="s">
        <v>886</v>
      </c>
      <c r="D435" s="64" t="s">
        <v>264</v>
      </c>
      <c r="E435" s="65">
        <v>0.22614754171364823</v>
      </c>
      <c r="F435" s="66">
        <v>34.92</v>
      </c>
      <c r="G435" s="66">
        <f t="shared" si="17"/>
        <v>7.9</v>
      </c>
      <c r="H435" s="61">
        <f>G435/G524</f>
        <v>1.3018932593207564E-5</v>
      </c>
      <c r="I435" s="60">
        <f>ROUND(F435*'Прил. 10'!$D$12,2)</f>
        <v>280.76</v>
      </c>
      <c r="J435" s="60">
        <f t="shared" si="18"/>
        <v>63.49</v>
      </c>
    </row>
    <row r="436" spans="1:10" s="49" customFormat="1" ht="31.5" outlineLevel="1" x14ac:dyDescent="0.25">
      <c r="A436" s="57">
        <v>408</v>
      </c>
      <c r="B436" s="62" t="s">
        <v>887</v>
      </c>
      <c r="C436" s="63" t="s">
        <v>888</v>
      </c>
      <c r="D436" s="64" t="s">
        <v>270</v>
      </c>
      <c r="E436" s="65">
        <v>0.1</v>
      </c>
      <c r="F436" s="66">
        <v>3450</v>
      </c>
      <c r="G436" s="66">
        <f t="shared" si="17"/>
        <v>345</v>
      </c>
      <c r="H436" s="61">
        <f>G436/G524</f>
        <v>5.6854832210843161E-4</v>
      </c>
      <c r="I436" s="60">
        <f>ROUND(F436*'Прил. 10'!$D$12,2)</f>
        <v>27738</v>
      </c>
      <c r="J436" s="60">
        <f t="shared" si="18"/>
        <v>2773.8</v>
      </c>
    </row>
    <row r="437" spans="1:10" s="49" customFormat="1" ht="31.5" outlineLevel="1" x14ac:dyDescent="0.25">
      <c r="A437" s="57">
        <v>409</v>
      </c>
      <c r="B437" s="62" t="s">
        <v>889</v>
      </c>
      <c r="C437" s="63" t="s">
        <v>890</v>
      </c>
      <c r="D437" s="64" t="s">
        <v>267</v>
      </c>
      <c r="E437" s="65">
        <v>2.2398272412120879E-3</v>
      </c>
      <c r="F437" s="66">
        <v>3219.2</v>
      </c>
      <c r="G437" s="66">
        <f t="shared" si="17"/>
        <v>7.21</v>
      </c>
      <c r="H437" s="61">
        <f>G437/G524</f>
        <v>1.1881835948990701E-5</v>
      </c>
      <c r="I437" s="60">
        <f>ROUND(F437*'Прил. 10'!$D$12,2)</f>
        <v>25882.37</v>
      </c>
      <c r="J437" s="60">
        <f t="shared" si="18"/>
        <v>57.97</v>
      </c>
    </row>
    <row r="438" spans="1:10" s="49" customFormat="1" ht="47.25" outlineLevel="1" x14ac:dyDescent="0.25">
      <c r="A438" s="57">
        <v>410</v>
      </c>
      <c r="B438" s="62" t="s">
        <v>891</v>
      </c>
      <c r="C438" s="63" t="s">
        <v>892</v>
      </c>
      <c r="D438" s="64" t="s">
        <v>267</v>
      </c>
      <c r="E438" s="65">
        <v>4.6691323992646282E-4</v>
      </c>
      <c r="F438" s="66">
        <v>14830</v>
      </c>
      <c r="G438" s="66">
        <f t="shared" si="17"/>
        <v>6.92</v>
      </c>
      <c r="H438" s="61">
        <f>G438/G524</f>
        <v>1.140392576518941E-5</v>
      </c>
      <c r="I438" s="60">
        <f>ROUND(F438*'Прил. 10'!$D$12,2)</f>
        <v>119233.2</v>
      </c>
      <c r="J438" s="60">
        <f t="shared" si="18"/>
        <v>55.67</v>
      </c>
    </row>
    <row r="439" spans="1:10" s="49" customFormat="1" ht="31.5" outlineLevel="1" x14ac:dyDescent="0.25">
      <c r="A439" s="57">
        <v>411</v>
      </c>
      <c r="B439" s="62" t="s">
        <v>893</v>
      </c>
      <c r="C439" s="63" t="s">
        <v>894</v>
      </c>
      <c r="D439" s="64" t="s">
        <v>625</v>
      </c>
      <c r="E439" s="65">
        <v>0.16015702238619364</v>
      </c>
      <c r="F439" s="66">
        <v>38.590000000000003</v>
      </c>
      <c r="G439" s="66">
        <f t="shared" si="17"/>
        <v>6.18</v>
      </c>
      <c r="H439" s="61">
        <f>G439/G524</f>
        <v>1.01844308134206E-5</v>
      </c>
      <c r="I439" s="60">
        <f>ROUND(F439*'Прил. 10'!$D$12,2)</f>
        <v>310.26</v>
      </c>
      <c r="J439" s="60">
        <f t="shared" si="18"/>
        <v>49.69</v>
      </c>
    </row>
    <row r="440" spans="1:10" s="49" customFormat="1" ht="31.5" outlineLevel="1" x14ac:dyDescent="0.25">
      <c r="A440" s="57">
        <v>412</v>
      </c>
      <c r="B440" s="62" t="s">
        <v>895</v>
      </c>
      <c r="C440" s="63" t="s">
        <v>896</v>
      </c>
      <c r="D440" s="64" t="s">
        <v>304</v>
      </c>
      <c r="E440" s="65">
        <v>0.1</v>
      </c>
      <c r="F440" s="66">
        <v>125</v>
      </c>
      <c r="G440" s="66">
        <f t="shared" si="17"/>
        <v>12.5</v>
      </c>
      <c r="H440" s="61">
        <f>G440/G524</f>
        <v>2.0599576887986651E-5</v>
      </c>
      <c r="I440" s="60">
        <f>ROUND(F440*'Прил. 10'!$D$12,2)</f>
        <v>1005</v>
      </c>
      <c r="J440" s="60">
        <f t="shared" si="18"/>
        <v>100.5</v>
      </c>
    </row>
    <row r="441" spans="1:10" s="49" customFormat="1" ht="31.5" outlineLevel="1" x14ac:dyDescent="0.25">
      <c r="A441" s="57">
        <v>413</v>
      </c>
      <c r="B441" s="62" t="s">
        <v>897</v>
      </c>
      <c r="C441" s="63" t="s">
        <v>898</v>
      </c>
      <c r="D441" s="64" t="s">
        <v>267</v>
      </c>
      <c r="E441" s="65">
        <v>1.2780499315651996E-3</v>
      </c>
      <c r="F441" s="66">
        <v>4455.2</v>
      </c>
      <c r="G441" s="66">
        <f t="shared" si="17"/>
        <v>5.69</v>
      </c>
      <c r="H441" s="61">
        <f>G441/G524</f>
        <v>9.3769273994115241E-6</v>
      </c>
      <c r="I441" s="60">
        <f>ROUND(F441*'Прил. 10'!$D$12,2)</f>
        <v>35819.81</v>
      </c>
      <c r="J441" s="60">
        <f t="shared" si="18"/>
        <v>45.78</v>
      </c>
    </row>
    <row r="442" spans="1:10" s="49" customFormat="1" ht="15.75" outlineLevel="1" x14ac:dyDescent="0.25">
      <c r="A442" s="57">
        <v>414</v>
      </c>
      <c r="B442" s="62" t="s">
        <v>899</v>
      </c>
      <c r="C442" s="63" t="s">
        <v>900</v>
      </c>
      <c r="D442" s="64" t="s">
        <v>304</v>
      </c>
      <c r="E442" s="65">
        <v>0.1</v>
      </c>
      <c r="F442" s="66">
        <v>110</v>
      </c>
      <c r="G442" s="66">
        <f t="shared" si="17"/>
        <v>11</v>
      </c>
      <c r="H442" s="61">
        <f>G442/G524</f>
        <v>1.8127627661428252E-5</v>
      </c>
      <c r="I442" s="60">
        <f>ROUND(F442*'Прил. 10'!$D$12,2)</f>
        <v>884.4</v>
      </c>
      <c r="J442" s="60">
        <f t="shared" si="18"/>
        <v>88.44</v>
      </c>
    </row>
    <row r="443" spans="1:10" s="49" customFormat="1" ht="31.5" outlineLevel="1" x14ac:dyDescent="0.25">
      <c r="A443" s="57">
        <v>415</v>
      </c>
      <c r="B443" s="62" t="s">
        <v>901</v>
      </c>
      <c r="C443" s="63" t="s">
        <v>902</v>
      </c>
      <c r="D443" s="64" t="s">
        <v>267</v>
      </c>
      <c r="E443" s="65">
        <v>5.4398210386391176E-4</v>
      </c>
      <c r="F443" s="66">
        <v>10362</v>
      </c>
      <c r="G443" s="66">
        <f t="shared" si="17"/>
        <v>5.64</v>
      </c>
      <c r="H443" s="61">
        <f>G443/G524</f>
        <v>9.2945290918595761E-6</v>
      </c>
      <c r="I443" s="60">
        <f>ROUND(F443*'Прил. 10'!$D$12,2)</f>
        <v>83310.48</v>
      </c>
      <c r="J443" s="60">
        <f t="shared" si="18"/>
        <v>45.32</v>
      </c>
    </row>
    <row r="444" spans="1:10" s="49" customFormat="1" ht="31.5" outlineLevel="1" x14ac:dyDescent="0.25">
      <c r="A444" s="57">
        <v>416</v>
      </c>
      <c r="B444" s="62" t="s">
        <v>903</v>
      </c>
      <c r="C444" s="63" t="s">
        <v>904</v>
      </c>
      <c r="D444" s="64" t="s">
        <v>283</v>
      </c>
      <c r="E444" s="65">
        <v>0.57285430589352415</v>
      </c>
      <c r="F444" s="66">
        <v>9.7899999999999991</v>
      </c>
      <c r="G444" s="66">
        <f t="shared" si="17"/>
        <v>5.61</v>
      </c>
      <c r="H444" s="61">
        <f>G444/G524</f>
        <v>9.2450901073284087E-6</v>
      </c>
      <c r="I444" s="60">
        <f>ROUND(F444*'Прил. 10'!$D$12,2)</f>
        <v>78.709999999999994</v>
      </c>
      <c r="J444" s="60">
        <f t="shared" si="18"/>
        <v>45.09</v>
      </c>
    </row>
    <row r="445" spans="1:10" s="49" customFormat="1" ht="47.25" outlineLevel="1" x14ac:dyDescent="0.25">
      <c r="A445" s="57">
        <v>417</v>
      </c>
      <c r="B445" s="62" t="s">
        <v>905</v>
      </c>
      <c r="C445" s="63" t="s">
        <v>906</v>
      </c>
      <c r="D445" s="64" t="s">
        <v>457</v>
      </c>
      <c r="E445" s="65">
        <v>0.2</v>
      </c>
      <c r="F445" s="66">
        <v>160.19999999999999</v>
      </c>
      <c r="G445" s="66">
        <f t="shared" si="17"/>
        <v>32.04</v>
      </c>
      <c r="H445" s="61">
        <f>G445/G524</f>
        <v>5.2800835479287379E-5</v>
      </c>
      <c r="I445" s="60">
        <f>ROUND(F445*'Прил. 10'!$D$12,2)</f>
        <v>1288.01</v>
      </c>
      <c r="J445" s="60">
        <f t="shared" si="18"/>
        <v>257.60000000000002</v>
      </c>
    </row>
    <row r="446" spans="1:10" s="49" customFormat="1" ht="31.5" outlineLevel="1" x14ac:dyDescent="0.25">
      <c r="A446" s="57">
        <v>418</v>
      </c>
      <c r="B446" s="62" t="s">
        <v>907</v>
      </c>
      <c r="C446" s="63" t="s">
        <v>908</v>
      </c>
      <c r="D446" s="64" t="s">
        <v>273</v>
      </c>
      <c r="E446" s="65">
        <v>0.43182637085372783</v>
      </c>
      <c r="F446" s="66">
        <v>12.49</v>
      </c>
      <c r="G446" s="66">
        <f t="shared" si="17"/>
        <v>5.39</v>
      </c>
      <c r="H446" s="61">
        <f>G446/G524</f>
        <v>8.8825375540998429E-6</v>
      </c>
      <c r="I446" s="60">
        <f>ROUND(F446*'Прил. 10'!$D$12,2)</f>
        <v>100.42</v>
      </c>
      <c r="J446" s="60">
        <f t="shared" si="18"/>
        <v>43.36</v>
      </c>
    </row>
    <row r="447" spans="1:10" s="49" customFormat="1" ht="31.5" outlineLevel="1" x14ac:dyDescent="0.25">
      <c r="A447" s="57">
        <v>419</v>
      </c>
      <c r="B447" s="62" t="s">
        <v>909</v>
      </c>
      <c r="C447" s="63" t="s">
        <v>910</v>
      </c>
      <c r="D447" s="64" t="s">
        <v>267</v>
      </c>
      <c r="E447" s="65">
        <v>2.9298618750890708E-3</v>
      </c>
      <c r="F447" s="66">
        <v>1836</v>
      </c>
      <c r="G447" s="66">
        <f t="shared" si="17"/>
        <v>5.38</v>
      </c>
      <c r="H447" s="61">
        <f>G447/G524</f>
        <v>8.8660578925894543E-6</v>
      </c>
      <c r="I447" s="60">
        <f>ROUND(F447*'Прил. 10'!$D$12,2)</f>
        <v>14761.44</v>
      </c>
      <c r="J447" s="60">
        <f t="shared" si="18"/>
        <v>43.25</v>
      </c>
    </row>
    <row r="448" spans="1:10" s="49" customFormat="1" ht="15.75" outlineLevel="1" x14ac:dyDescent="0.25">
      <c r="A448" s="57">
        <v>420</v>
      </c>
      <c r="B448" s="62" t="s">
        <v>911</v>
      </c>
      <c r="C448" s="63" t="s">
        <v>912</v>
      </c>
      <c r="D448" s="64" t="s">
        <v>273</v>
      </c>
      <c r="E448" s="65">
        <v>0.19208523247421072</v>
      </c>
      <c r="F448" s="66">
        <v>26.44</v>
      </c>
      <c r="G448" s="66">
        <f t="shared" si="17"/>
        <v>5.08</v>
      </c>
      <c r="H448" s="61">
        <f>G448/G524</f>
        <v>8.3716680472777748E-6</v>
      </c>
      <c r="I448" s="60">
        <f>ROUND(F448*'Прил. 10'!$D$12,2)</f>
        <v>212.58</v>
      </c>
      <c r="J448" s="60">
        <f t="shared" si="18"/>
        <v>40.83</v>
      </c>
    </row>
    <row r="449" spans="1:10" s="49" customFormat="1" ht="31.5" outlineLevel="1" x14ac:dyDescent="0.25">
      <c r="A449" s="57">
        <v>421</v>
      </c>
      <c r="B449" s="62" t="s">
        <v>913</v>
      </c>
      <c r="C449" s="63" t="s">
        <v>914</v>
      </c>
      <c r="D449" s="64" t="s">
        <v>273</v>
      </c>
      <c r="E449" s="65">
        <v>0.43989845784505532</v>
      </c>
      <c r="F449" s="66">
        <v>11.22</v>
      </c>
      <c r="G449" s="66">
        <f t="shared" si="17"/>
        <v>4.9400000000000004</v>
      </c>
      <c r="H449" s="61">
        <f>G449/G524</f>
        <v>8.1409527861323244E-6</v>
      </c>
      <c r="I449" s="60">
        <f>ROUND(F449*'Прил. 10'!$D$12,2)</f>
        <v>90.21</v>
      </c>
      <c r="J449" s="60">
        <f t="shared" si="18"/>
        <v>39.68</v>
      </c>
    </row>
    <row r="450" spans="1:10" s="49" customFormat="1" ht="63" outlineLevel="1" x14ac:dyDescent="0.25">
      <c r="A450" s="57">
        <v>422</v>
      </c>
      <c r="B450" s="62" t="s">
        <v>915</v>
      </c>
      <c r="C450" s="63" t="s">
        <v>916</v>
      </c>
      <c r="D450" s="64" t="s">
        <v>264</v>
      </c>
      <c r="E450" s="65">
        <v>0.10094186978373598</v>
      </c>
      <c r="F450" s="66">
        <v>45.92</v>
      </c>
      <c r="G450" s="66">
        <f t="shared" si="17"/>
        <v>4.6399999999999997</v>
      </c>
      <c r="H450" s="61">
        <f>G450/G524</f>
        <v>7.6465629408206449E-6</v>
      </c>
      <c r="I450" s="60">
        <f>ROUND(F450*'Прил. 10'!$D$12,2)</f>
        <v>369.2</v>
      </c>
      <c r="J450" s="60">
        <f t="shared" si="18"/>
        <v>37.270000000000003</v>
      </c>
    </row>
    <row r="451" spans="1:10" s="49" customFormat="1" ht="15.75" outlineLevel="1" x14ac:dyDescent="0.25">
      <c r="A451" s="57">
        <v>423</v>
      </c>
      <c r="B451" s="62" t="s">
        <v>917</v>
      </c>
      <c r="C451" s="63" t="s">
        <v>918</v>
      </c>
      <c r="D451" s="64" t="s">
        <v>273</v>
      </c>
      <c r="E451" s="65">
        <v>0.48039563898366966</v>
      </c>
      <c r="F451" s="66">
        <v>9.5</v>
      </c>
      <c r="G451" s="66">
        <f t="shared" si="17"/>
        <v>4.5599999999999996</v>
      </c>
      <c r="H451" s="61">
        <f>G451/G524</f>
        <v>7.5147256487375295E-6</v>
      </c>
      <c r="I451" s="60">
        <f>ROUND(F451*'Прил. 10'!$D$12,2)</f>
        <v>76.38</v>
      </c>
      <c r="J451" s="60">
        <f t="shared" si="18"/>
        <v>36.69</v>
      </c>
    </row>
    <row r="452" spans="1:10" s="49" customFormat="1" ht="31.5" outlineLevel="1" x14ac:dyDescent="0.25">
      <c r="A452" s="57">
        <v>424</v>
      </c>
      <c r="B452" s="62" t="s">
        <v>919</v>
      </c>
      <c r="C452" s="63" t="s">
        <v>920</v>
      </c>
      <c r="D452" s="64" t="s">
        <v>267</v>
      </c>
      <c r="E452" s="65">
        <v>3.6600580186213098E-4</v>
      </c>
      <c r="F452" s="66">
        <v>12430</v>
      </c>
      <c r="G452" s="66">
        <f t="shared" si="17"/>
        <v>4.55</v>
      </c>
      <c r="H452" s="61">
        <f>G452/G524</f>
        <v>7.4982459872271409E-6</v>
      </c>
      <c r="I452" s="60">
        <f>ROUND(F452*'Прил. 10'!$D$12,2)</f>
        <v>99937.2</v>
      </c>
      <c r="J452" s="60">
        <f t="shared" si="18"/>
        <v>36.58</v>
      </c>
    </row>
    <row r="453" spans="1:10" s="49" customFormat="1" ht="31.5" outlineLevel="1" x14ac:dyDescent="0.25">
      <c r="A453" s="57">
        <v>425</v>
      </c>
      <c r="B453" s="62" t="s">
        <v>921</v>
      </c>
      <c r="C453" s="63" t="s">
        <v>922</v>
      </c>
      <c r="D453" s="64" t="s">
        <v>291</v>
      </c>
      <c r="E453" s="65">
        <v>2.0719045720733713</v>
      </c>
      <c r="F453" s="66">
        <v>1.94</v>
      </c>
      <c r="G453" s="66">
        <f t="shared" si="17"/>
        <v>4.0199999999999996</v>
      </c>
      <c r="H453" s="61">
        <f>G453/G524</f>
        <v>6.6248239271765062E-6</v>
      </c>
      <c r="I453" s="60">
        <f>ROUND(F453*'Прил. 10'!$D$12,2)</f>
        <v>15.6</v>
      </c>
      <c r="J453" s="60">
        <f t="shared" si="18"/>
        <v>32.32</v>
      </c>
    </row>
    <row r="454" spans="1:10" s="49" customFormat="1" ht="78.75" outlineLevel="1" x14ac:dyDescent="0.25">
      <c r="A454" s="57">
        <v>426</v>
      </c>
      <c r="B454" s="62" t="s">
        <v>923</v>
      </c>
      <c r="C454" s="63" t="s">
        <v>924</v>
      </c>
      <c r="D454" s="64" t="s">
        <v>518</v>
      </c>
      <c r="E454" s="65">
        <v>7.7740005086555472E-2</v>
      </c>
      <c r="F454" s="66">
        <v>50.24</v>
      </c>
      <c r="G454" s="66">
        <f t="shared" si="17"/>
        <v>3.91</v>
      </c>
      <c r="H454" s="61">
        <f>G454/G524</f>
        <v>6.4435476505622241E-6</v>
      </c>
      <c r="I454" s="60">
        <f>ROUND(F454*'Прил. 10'!$D$12,2)</f>
        <v>403.93</v>
      </c>
      <c r="J454" s="60">
        <f t="shared" si="18"/>
        <v>31.4</v>
      </c>
    </row>
    <row r="455" spans="1:10" s="49" customFormat="1" ht="31.5" outlineLevel="1" x14ac:dyDescent="0.25">
      <c r="A455" s="57">
        <v>427</v>
      </c>
      <c r="B455" s="62" t="s">
        <v>925</v>
      </c>
      <c r="C455" s="63" t="s">
        <v>926</v>
      </c>
      <c r="D455" s="64" t="s">
        <v>270</v>
      </c>
      <c r="E455" s="65">
        <v>0.1</v>
      </c>
      <c r="F455" s="66">
        <v>253.8</v>
      </c>
      <c r="G455" s="66">
        <f t="shared" si="17"/>
        <v>25.38</v>
      </c>
      <c r="H455" s="61">
        <f>G455/G524</f>
        <v>4.1825380913368095E-5</v>
      </c>
      <c r="I455" s="60">
        <f>ROUND(F455*'Прил. 10'!$D$12,2)</f>
        <v>2040.55</v>
      </c>
      <c r="J455" s="60">
        <f t="shared" si="18"/>
        <v>204.06</v>
      </c>
    </row>
    <row r="456" spans="1:10" s="49" customFormat="1" ht="47.25" outlineLevel="1" x14ac:dyDescent="0.25">
      <c r="A456" s="57">
        <v>428</v>
      </c>
      <c r="B456" s="62" t="s">
        <v>927</v>
      </c>
      <c r="C456" s="63" t="s">
        <v>928</v>
      </c>
      <c r="D456" s="64" t="s">
        <v>267</v>
      </c>
      <c r="E456" s="65">
        <v>8.8894466476571524E-3</v>
      </c>
      <c r="F456" s="66">
        <v>412</v>
      </c>
      <c r="G456" s="66">
        <f t="shared" si="17"/>
        <v>3.66</v>
      </c>
      <c r="H456" s="61">
        <f>G456/G524</f>
        <v>6.0315561128024917E-6</v>
      </c>
      <c r="I456" s="60">
        <f>ROUND(F456*'Прил. 10'!$D$12,2)</f>
        <v>3312.48</v>
      </c>
      <c r="J456" s="60">
        <f t="shared" si="18"/>
        <v>29.45</v>
      </c>
    </row>
    <row r="457" spans="1:10" s="49" customFormat="1" ht="47.25" outlineLevel="1" x14ac:dyDescent="0.25">
      <c r="A457" s="57">
        <v>429</v>
      </c>
      <c r="B457" s="62" t="s">
        <v>929</v>
      </c>
      <c r="C457" s="63" t="s">
        <v>930</v>
      </c>
      <c r="D457" s="64" t="s">
        <v>457</v>
      </c>
      <c r="E457" s="65">
        <v>1</v>
      </c>
      <c r="F457" s="66">
        <v>3.15</v>
      </c>
      <c r="G457" s="66">
        <f t="shared" si="17"/>
        <v>3.15</v>
      </c>
      <c r="H457" s="61">
        <f>G457/G524</f>
        <v>5.1910933757726359E-6</v>
      </c>
      <c r="I457" s="60">
        <f>ROUND(F457*'Прил. 10'!$D$12,2)</f>
        <v>25.33</v>
      </c>
      <c r="J457" s="60">
        <f t="shared" si="18"/>
        <v>25.33</v>
      </c>
    </row>
    <row r="458" spans="1:10" s="49" customFormat="1" ht="15.75" outlineLevel="1" x14ac:dyDescent="0.25">
      <c r="A458" s="57">
        <v>430</v>
      </c>
      <c r="B458" s="62" t="s">
        <v>931</v>
      </c>
      <c r="C458" s="63" t="s">
        <v>932</v>
      </c>
      <c r="D458" s="64" t="s">
        <v>267</v>
      </c>
      <c r="E458" s="65">
        <v>3.0832873272787138E-3</v>
      </c>
      <c r="F458" s="66">
        <v>1160</v>
      </c>
      <c r="G458" s="66">
        <f t="shared" si="17"/>
        <v>3.58</v>
      </c>
      <c r="H458" s="61">
        <f>G458/G524</f>
        <v>5.8997188207193771E-6</v>
      </c>
      <c r="I458" s="60">
        <f>ROUND(F458*'Прил. 10'!$D$12,2)</f>
        <v>9326.4</v>
      </c>
      <c r="J458" s="60">
        <f t="shared" si="18"/>
        <v>28.76</v>
      </c>
    </row>
    <row r="459" spans="1:10" s="49" customFormat="1" ht="15.75" outlineLevel="1" x14ac:dyDescent="0.25">
      <c r="A459" s="57">
        <v>431</v>
      </c>
      <c r="B459" s="62" t="s">
        <v>933</v>
      </c>
      <c r="C459" s="63" t="s">
        <v>934</v>
      </c>
      <c r="D459" s="64" t="s">
        <v>273</v>
      </c>
      <c r="E459" s="65">
        <v>2.2890325117717169E-2</v>
      </c>
      <c r="F459" s="66">
        <v>155</v>
      </c>
      <c r="G459" s="66">
        <f t="shared" si="17"/>
        <v>3.55</v>
      </c>
      <c r="H459" s="61">
        <f>G459/G524</f>
        <v>5.8502798361882089E-6</v>
      </c>
      <c r="I459" s="60">
        <f>ROUND(F459*'Прил. 10'!$D$12,2)</f>
        <v>1246.2</v>
      </c>
      <c r="J459" s="60">
        <f t="shared" si="18"/>
        <v>28.53</v>
      </c>
    </row>
    <row r="460" spans="1:10" s="49" customFormat="1" ht="31.5" outlineLevel="1" x14ac:dyDescent="0.25">
      <c r="A460" s="57">
        <v>432</v>
      </c>
      <c r="B460" s="62" t="s">
        <v>935</v>
      </c>
      <c r="C460" s="63" t="s">
        <v>936</v>
      </c>
      <c r="D460" s="64" t="s">
        <v>267</v>
      </c>
      <c r="E460" s="65">
        <v>1.5991659412845647E-4</v>
      </c>
      <c r="F460" s="66">
        <v>21828.720000000001</v>
      </c>
      <c r="G460" s="66">
        <f t="shared" si="17"/>
        <v>3.49</v>
      </c>
      <c r="H460" s="61">
        <f>G460/G524</f>
        <v>5.7514018671258731E-6</v>
      </c>
      <c r="I460" s="60">
        <f>ROUND(F460*'Прил. 10'!$D$12,2)</f>
        <v>175502.91</v>
      </c>
      <c r="J460" s="60">
        <f t="shared" si="18"/>
        <v>28.07</v>
      </c>
    </row>
    <row r="461" spans="1:10" s="49" customFormat="1" ht="15.75" outlineLevel="1" x14ac:dyDescent="0.25">
      <c r="A461" s="57">
        <v>433</v>
      </c>
      <c r="B461" s="62" t="s">
        <v>937</v>
      </c>
      <c r="C461" s="63" t="s">
        <v>938</v>
      </c>
      <c r="D461" s="64" t="s">
        <v>267</v>
      </c>
      <c r="E461" s="65">
        <v>1.1433728830028555E-4</v>
      </c>
      <c r="F461" s="66">
        <v>30030</v>
      </c>
      <c r="G461" s="66">
        <f t="shared" si="17"/>
        <v>3.43</v>
      </c>
      <c r="H461" s="61">
        <f>G461/G524</f>
        <v>5.6525238980635374E-6</v>
      </c>
      <c r="I461" s="60">
        <f>ROUND(F461*'Прил. 10'!$D$12,2)</f>
        <v>241441.2</v>
      </c>
      <c r="J461" s="60">
        <f t="shared" si="18"/>
        <v>27.61</v>
      </c>
    </row>
    <row r="462" spans="1:10" s="49" customFormat="1" ht="15.75" outlineLevel="1" x14ac:dyDescent="0.25">
      <c r="A462" s="57">
        <v>434</v>
      </c>
      <c r="B462" s="62" t="s">
        <v>939</v>
      </c>
      <c r="C462" s="63" t="s">
        <v>940</v>
      </c>
      <c r="D462" s="64" t="s">
        <v>264</v>
      </c>
      <c r="E462" s="65">
        <v>1.2818582065921616E-3</v>
      </c>
      <c r="F462" s="66">
        <v>2500</v>
      </c>
      <c r="G462" s="66">
        <f t="shared" si="17"/>
        <v>3.2</v>
      </c>
      <c r="H462" s="61">
        <f>G462/G524</f>
        <v>5.273491683324583E-6</v>
      </c>
      <c r="I462" s="60">
        <f>ROUND(F462*'Прил. 10'!$D$12,2)</f>
        <v>20100</v>
      </c>
      <c r="J462" s="60">
        <f t="shared" si="18"/>
        <v>25.77</v>
      </c>
    </row>
    <row r="463" spans="1:10" s="49" customFormat="1" ht="15.75" outlineLevel="1" x14ac:dyDescent="0.25">
      <c r="A463" s="57">
        <v>435</v>
      </c>
      <c r="B463" s="62" t="s">
        <v>941</v>
      </c>
      <c r="C463" s="63" t="s">
        <v>942</v>
      </c>
      <c r="D463" s="64" t="s">
        <v>273</v>
      </c>
      <c r="E463" s="65">
        <v>0.11397694615680787</v>
      </c>
      <c r="F463" s="66">
        <v>27.74</v>
      </c>
      <c r="G463" s="66">
        <f t="shared" si="17"/>
        <v>3.16</v>
      </c>
      <c r="H463" s="61">
        <f>G463/G524</f>
        <v>5.2075730372830253E-6</v>
      </c>
      <c r="I463" s="60">
        <f>ROUND(F463*'Прил. 10'!$D$12,2)</f>
        <v>223.03</v>
      </c>
      <c r="J463" s="60">
        <f t="shared" si="18"/>
        <v>25.42</v>
      </c>
    </row>
    <row r="464" spans="1:10" s="49" customFormat="1" ht="31.5" outlineLevel="1" x14ac:dyDescent="0.25">
      <c r="A464" s="57">
        <v>436</v>
      </c>
      <c r="B464" s="62" t="s">
        <v>943</v>
      </c>
      <c r="C464" s="63" t="s">
        <v>944</v>
      </c>
      <c r="D464" s="64" t="s">
        <v>267</v>
      </c>
      <c r="E464" s="65">
        <v>3.5787233959852808E-4</v>
      </c>
      <c r="F464" s="66">
        <v>8475</v>
      </c>
      <c r="G464" s="66">
        <f t="shared" si="17"/>
        <v>3.03</v>
      </c>
      <c r="H464" s="61">
        <f>G464/G524</f>
        <v>4.9933374376479636E-6</v>
      </c>
      <c r="I464" s="60">
        <f>ROUND(F464*'Прил. 10'!$D$12,2)</f>
        <v>68139</v>
      </c>
      <c r="J464" s="60">
        <f t="shared" si="18"/>
        <v>24.39</v>
      </c>
    </row>
    <row r="465" spans="1:10" s="49" customFormat="1" ht="47.25" outlineLevel="1" x14ac:dyDescent="0.25">
      <c r="A465" s="57">
        <v>437</v>
      </c>
      <c r="B465" s="62" t="s">
        <v>945</v>
      </c>
      <c r="C465" s="63" t="s">
        <v>946</v>
      </c>
      <c r="D465" s="64" t="s">
        <v>280</v>
      </c>
      <c r="E465" s="65">
        <v>2</v>
      </c>
      <c r="F465" s="66">
        <v>1.32</v>
      </c>
      <c r="G465" s="66">
        <f t="shared" si="17"/>
        <v>2.64</v>
      </c>
      <c r="H465" s="61">
        <f>G465/G524</f>
        <v>4.3506306387427808E-6</v>
      </c>
      <c r="I465" s="60">
        <f>ROUND(F465*'Прил. 10'!$D$12,2)</f>
        <v>10.61</v>
      </c>
      <c r="J465" s="60">
        <f t="shared" si="18"/>
        <v>21.22</v>
      </c>
    </row>
    <row r="466" spans="1:10" s="49" customFormat="1" ht="31.5" outlineLevel="1" x14ac:dyDescent="0.25">
      <c r="A466" s="57">
        <v>438</v>
      </c>
      <c r="B466" s="62" t="s">
        <v>947</v>
      </c>
      <c r="C466" s="63" t="s">
        <v>948</v>
      </c>
      <c r="D466" s="64" t="s">
        <v>267</v>
      </c>
      <c r="E466" s="65">
        <v>1.9907480522496474E-3</v>
      </c>
      <c r="F466" s="66">
        <v>1487.6</v>
      </c>
      <c r="G466" s="66">
        <f t="shared" si="17"/>
        <v>2.96</v>
      </c>
      <c r="H466" s="61">
        <f>G466/G524</f>
        <v>4.8779798070752384E-6</v>
      </c>
      <c r="I466" s="60">
        <f>ROUND(F466*'Прил. 10'!$D$12,2)</f>
        <v>11960.3</v>
      </c>
      <c r="J466" s="60">
        <f t="shared" si="18"/>
        <v>23.81</v>
      </c>
    </row>
    <row r="467" spans="1:10" s="49" customFormat="1" ht="15.75" outlineLevel="1" x14ac:dyDescent="0.25">
      <c r="A467" s="57">
        <v>439</v>
      </c>
      <c r="B467" s="62" t="s">
        <v>949</v>
      </c>
      <c r="C467" s="63" t="s">
        <v>950</v>
      </c>
      <c r="D467" s="64" t="s">
        <v>273</v>
      </c>
      <c r="E467" s="65">
        <v>6.3944575248982977E-2</v>
      </c>
      <c r="F467" s="66">
        <v>44.97</v>
      </c>
      <c r="G467" s="66">
        <f t="shared" si="17"/>
        <v>2.88</v>
      </c>
      <c r="H467" s="61">
        <f>G467/G524</f>
        <v>4.7461425149921238E-6</v>
      </c>
      <c r="I467" s="60">
        <f>ROUND(F467*'Прил. 10'!$D$12,2)</f>
        <v>361.56</v>
      </c>
      <c r="J467" s="60">
        <f t="shared" si="18"/>
        <v>23.12</v>
      </c>
    </row>
    <row r="468" spans="1:10" s="49" customFormat="1" ht="31.5" outlineLevel="1" x14ac:dyDescent="0.25">
      <c r="A468" s="57">
        <v>440</v>
      </c>
      <c r="B468" s="62" t="s">
        <v>951</v>
      </c>
      <c r="C468" s="63" t="s">
        <v>952</v>
      </c>
      <c r="D468" s="64" t="s">
        <v>267</v>
      </c>
      <c r="E468" s="65">
        <v>1.2430467359341935E-4</v>
      </c>
      <c r="F468" s="66">
        <v>22558</v>
      </c>
      <c r="G468" s="66">
        <f t="shared" si="17"/>
        <v>2.8</v>
      </c>
      <c r="H468" s="61">
        <f>G468/G524</f>
        <v>4.6143052229090092E-6</v>
      </c>
      <c r="I468" s="60">
        <f>ROUND(F468*'Прил. 10'!$D$12,2)</f>
        <v>181366.32</v>
      </c>
      <c r="J468" s="60">
        <f t="shared" si="18"/>
        <v>22.54</v>
      </c>
    </row>
    <row r="469" spans="1:10" s="49" customFormat="1" ht="15.75" outlineLevel="1" x14ac:dyDescent="0.25">
      <c r="A469" s="57">
        <v>441</v>
      </c>
      <c r="B469" s="62" t="s">
        <v>953</v>
      </c>
      <c r="C469" s="63" t="s">
        <v>954</v>
      </c>
      <c r="D469" s="64" t="s">
        <v>273</v>
      </c>
      <c r="E469" s="65">
        <v>7.3278282211590662E-2</v>
      </c>
      <c r="F469" s="66">
        <v>37.29</v>
      </c>
      <c r="G469" s="66">
        <f t="shared" si="17"/>
        <v>2.73</v>
      </c>
      <c r="H469" s="61">
        <f>G469/G524</f>
        <v>4.498947592336284E-6</v>
      </c>
      <c r="I469" s="60">
        <f>ROUND(F469*'Прил. 10'!$D$12,2)</f>
        <v>299.81</v>
      </c>
      <c r="J469" s="60">
        <f t="shared" si="18"/>
        <v>21.97</v>
      </c>
    </row>
    <row r="470" spans="1:10" s="49" customFormat="1" ht="31.5" outlineLevel="1" x14ac:dyDescent="0.25">
      <c r="A470" s="57">
        <v>442</v>
      </c>
      <c r="B470" s="62" t="s">
        <v>955</v>
      </c>
      <c r="C470" s="63" t="s">
        <v>956</v>
      </c>
      <c r="D470" s="64" t="s">
        <v>273</v>
      </c>
      <c r="E470" s="65">
        <v>0.16748295013018755</v>
      </c>
      <c r="F470" s="66">
        <v>15.12</v>
      </c>
      <c r="G470" s="66">
        <f t="shared" si="17"/>
        <v>2.5299999999999998</v>
      </c>
      <c r="H470" s="61">
        <f>G470/G524</f>
        <v>4.169354362128498E-6</v>
      </c>
      <c r="I470" s="60">
        <f>ROUND(F470*'Прил. 10'!$D$12,2)</f>
        <v>121.56</v>
      </c>
      <c r="J470" s="60">
        <f t="shared" si="18"/>
        <v>20.36</v>
      </c>
    </row>
    <row r="471" spans="1:10" s="49" customFormat="1" ht="15.75" outlineLevel="1" x14ac:dyDescent="0.25">
      <c r="A471" s="57">
        <v>443</v>
      </c>
      <c r="B471" s="62" t="s">
        <v>957</v>
      </c>
      <c r="C471" s="63" t="s">
        <v>958</v>
      </c>
      <c r="D471" s="64" t="s">
        <v>291</v>
      </c>
      <c r="E471" s="65">
        <v>0.32409196979148658</v>
      </c>
      <c r="F471" s="66">
        <v>7.46</v>
      </c>
      <c r="G471" s="66">
        <f t="shared" si="17"/>
        <v>2.42</v>
      </c>
      <c r="H471" s="61">
        <f>G471/G524</f>
        <v>3.9880780855142151E-6</v>
      </c>
      <c r="I471" s="60">
        <f>ROUND(F471*'Прил. 10'!$D$12,2)</f>
        <v>59.98</v>
      </c>
      <c r="J471" s="60">
        <f t="shared" si="18"/>
        <v>19.440000000000001</v>
      </c>
    </row>
    <row r="472" spans="1:10" s="49" customFormat="1" ht="31.5" outlineLevel="1" x14ac:dyDescent="0.25">
      <c r="A472" s="57">
        <v>444</v>
      </c>
      <c r="B472" s="62" t="s">
        <v>959</v>
      </c>
      <c r="C472" s="63" t="s">
        <v>960</v>
      </c>
      <c r="D472" s="64" t="s">
        <v>280</v>
      </c>
      <c r="E472" s="65">
        <v>2</v>
      </c>
      <c r="F472" s="66">
        <v>2.0499999999999998</v>
      </c>
      <c r="G472" s="66">
        <f t="shared" si="17"/>
        <v>4.0999999999999996</v>
      </c>
      <c r="H472" s="61">
        <f>G472/G524</f>
        <v>6.7566612192596208E-6</v>
      </c>
      <c r="I472" s="60">
        <f>ROUND(F472*'Прил. 10'!$D$12,2)</f>
        <v>16.48</v>
      </c>
      <c r="J472" s="60">
        <f t="shared" si="18"/>
        <v>32.96</v>
      </c>
    </row>
    <row r="473" spans="1:10" s="49" customFormat="1" ht="15.75" outlineLevel="1" x14ac:dyDescent="0.25">
      <c r="A473" s="57">
        <v>445</v>
      </c>
      <c r="B473" s="62" t="s">
        <v>961</v>
      </c>
      <c r="C473" s="63" t="s">
        <v>962</v>
      </c>
      <c r="D473" s="64" t="s">
        <v>267</v>
      </c>
      <c r="E473" s="65">
        <v>2.8809670587233568E-3</v>
      </c>
      <c r="F473" s="66">
        <v>729.98</v>
      </c>
      <c r="G473" s="66">
        <f t="shared" ref="G473:G522" si="19">ROUND(E473*F473,2)</f>
        <v>2.1</v>
      </c>
      <c r="H473" s="61">
        <f>G473/G524</f>
        <v>3.4607289171817575E-6</v>
      </c>
      <c r="I473" s="60">
        <f>ROUND(F473*'Прил. 10'!$D$12,2)</f>
        <v>5869.04</v>
      </c>
      <c r="J473" s="60">
        <f t="shared" ref="J473:J522" si="20">ROUND(E473*I473,2)</f>
        <v>16.91</v>
      </c>
    </row>
    <row r="474" spans="1:10" s="49" customFormat="1" ht="31.5" outlineLevel="1" x14ac:dyDescent="0.25">
      <c r="A474" s="57">
        <v>446</v>
      </c>
      <c r="B474" s="62" t="s">
        <v>963</v>
      </c>
      <c r="C474" s="63" t="s">
        <v>964</v>
      </c>
      <c r="D474" s="64" t="s">
        <v>273</v>
      </c>
      <c r="E474" s="65">
        <v>8.0688396039953023E-2</v>
      </c>
      <c r="F474" s="66">
        <v>25</v>
      </c>
      <c r="G474" s="66">
        <f t="shared" si="19"/>
        <v>2.02</v>
      </c>
      <c r="H474" s="61">
        <f>G474/G524</f>
        <v>3.3288916250986429E-6</v>
      </c>
      <c r="I474" s="60">
        <f>ROUND(F474*'Прил. 10'!$D$12,2)</f>
        <v>201</v>
      </c>
      <c r="J474" s="60">
        <f t="shared" si="20"/>
        <v>16.22</v>
      </c>
    </row>
    <row r="475" spans="1:10" s="49" customFormat="1" ht="47.25" outlineLevel="1" x14ac:dyDescent="0.25">
      <c r="A475" s="57">
        <v>447</v>
      </c>
      <c r="B475" s="62" t="s">
        <v>965</v>
      </c>
      <c r="C475" s="63" t="s">
        <v>966</v>
      </c>
      <c r="D475" s="64" t="s">
        <v>264</v>
      </c>
      <c r="E475" s="65">
        <v>3.0656685425514067E-3</v>
      </c>
      <c r="F475" s="66">
        <v>602</v>
      </c>
      <c r="G475" s="66">
        <f t="shared" si="19"/>
        <v>1.85</v>
      </c>
      <c r="H475" s="61">
        <f>G475/G524</f>
        <v>3.0487373794220243E-6</v>
      </c>
      <c r="I475" s="60">
        <f>ROUND(F475*'Прил. 10'!$D$12,2)</f>
        <v>4840.08</v>
      </c>
      <c r="J475" s="60">
        <f t="shared" si="20"/>
        <v>14.84</v>
      </c>
    </row>
    <row r="476" spans="1:10" s="49" customFormat="1" ht="15.75" outlineLevel="1" x14ac:dyDescent="0.25">
      <c r="A476" s="57">
        <v>448</v>
      </c>
      <c r="B476" s="62" t="s">
        <v>967</v>
      </c>
      <c r="C476" s="63" t="s">
        <v>968</v>
      </c>
      <c r="D476" s="64" t="s">
        <v>273</v>
      </c>
      <c r="E476" s="65">
        <v>4.5773458804357452E-2</v>
      </c>
      <c r="F476" s="66">
        <v>35.630000000000003</v>
      </c>
      <c r="G476" s="66">
        <f t="shared" si="19"/>
        <v>1.63</v>
      </c>
      <c r="H476" s="61">
        <f>G476/G524</f>
        <v>2.686184826193459E-6</v>
      </c>
      <c r="I476" s="60">
        <f>ROUND(F476*'Прил. 10'!$D$12,2)</f>
        <v>286.47000000000003</v>
      </c>
      <c r="J476" s="60">
        <f t="shared" si="20"/>
        <v>13.11</v>
      </c>
    </row>
    <row r="477" spans="1:10" s="49" customFormat="1" ht="15.75" outlineLevel="1" x14ac:dyDescent="0.25">
      <c r="A477" s="57">
        <v>449</v>
      </c>
      <c r="B477" s="62" t="s">
        <v>969</v>
      </c>
      <c r="C477" s="63" t="s">
        <v>970</v>
      </c>
      <c r="D477" s="64" t="s">
        <v>264</v>
      </c>
      <c r="E477" s="65">
        <v>4.1608019431080757E-2</v>
      </c>
      <c r="F477" s="66">
        <v>38.51</v>
      </c>
      <c r="G477" s="66">
        <f t="shared" si="19"/>
        <v>1.6</v>
      </c>
      <c r="H477" s="61">
        <f>G477/G524</f>
        <v>2.6367458416622915E-6</v>
      </c>
      <c r="I477" s="60">
        <f>ROUND(F477*'Прил. 10'!$D$12,2)</f>
        <v>309.62</v>
      </c>
      <c r="J477" s="60">
        <f t="shared" si="20"/>
        <v>12.88</v>
      </c>
    </row>
    <row r="478" spans="1:10" s="49" customFormat="1" ht="15.75" outlineLevel="1" x14ac:dyDescent="0.25">
      <c r="A478" s="57">
        <v>450</v>
      </c>
      <c r="B478" s="62" t="s">
        <v>971</v>
      </c>
      <c r="C478" s="63" t="s">
        <v>972</v>
      </c>
      <c r="D478" s="64" t="s">
        <v>270</v>
      </c>
      <c r="E478" s="65">
        <v>0.1</v>
      </c>
      <c r="F478" s="66">
        <v>119</v>
      </c>
      <c r="G478" s="66">
        <f t="shared" si="19"/>
        <v>11.9</v>
      </c>
      <c r="H478" s="61">
        <f>G478/G524</f>
        <v>1.9610797197363292E-5</v>
      </c>
      <c r="I478" s="60">
        <f>ROUND(F478*'Прил. 10'!$D$12,2)</f>
        <v>956.76</v>
      </c>
      <c r="J478" s="60">
        <f t="shared" si="20"/>
        <v>95.68</v>
      </c>
    </row>
    <row r="479" spans="1:10" s="49" customFormat="1" ht="15.75" outlineLevel="1" x14ac:dyDescent="0.25">
      <c r="A479" s="57">
        <v>451</v>
      </c>
      <c r="B479" s="62" t="s">
        <v>973</v>
      </c>
      <c r="C479" s="63" t="s">
        <v>974</v>
      </c>
      <c r="D479" s="64" t="s">
        <v>267</v>
      </c>
      <c r="E479" s="65">
        <v>1.8341606664837475E-5</v>
      </c>
      <c r="F479" s="66">
        <v>70200</v>
      </c>
      <c r="G479" s="66">
        <f t="shared" si="19"/>
        <v>1.29</v>
      </c>
      <c r="H479" s="61">
        <f>G479/G524</f>
        <v>2.1258763348402226E-6</v>
      </c>
      <c r="I479" s="60">
        <f>ROUND(F479*'Прил. 10'!$D$12,2)</f>
        <v>564408</v>
      </c>
      <c r="J479" s="60">
        <f t="shared" si="20"/>
        <v>10.35</v>
      </c>
    </row>
    <row r="480" spans="1:10" s="49" customFormat="1" ht="31.5" outlineLevel="1" x14ac:dyDescent="0.25">
      <c r="A480" s="57">
        <v>452</v>
      </c>
      <c r="B480" s="62" t="s">
        <v>975</v>
      </c>
      <c r="C480" s="63" t="s">
        <v>976</v>
      </c>
      <c r="D480" s="64" t="s">
        <v>273</v>
      </c>
      <c r="E480" s="65">
        <v>0.11439407364812899</v>
      </c>
      <c r="F480" s="66">
        <v>11.13</v>
      </c>
      <c r="G480" s="66">
        <f t="shared" si="19"/>
        <v>1.27</v>
      </c>
      <c r="H480" s="61">
        <f>G480/G524</f>
        <v>2.0929170118194437E-6</v>
      </c>
      <c r="I480" s="60">
        <f>ROUND(F480*'Прил. 10'!$D$12,2)</f>
        <v>89.49</v>
      </c>
      <c r="J480" s="60">
        <f t="shared" si="20"/>
        <v>10.24</v>
      </c>
    </row>
    <row r="481" spans="1:10" s="49" customFormat="1" ht="31.5" outlineLevel="1" x14ac:dyDescent="0.25">
      <c r="A481" s="57">
        <v>453</v>
      </c>
      <c r="B481" s="62" t="s">
        <v>977</v>
      </c>
      <c r="C481" s="63" t="s">
        <v>978</v>
      </c>
      <c r="D481" s="64" t="s">
        <v>273</v>
      </c>
      <c r="E481" s="65">
        <v>9.0736140154297165E-2</v>
      </c>
      <c r="F481" s="66">
        <v>13.56</v>
      </c>
      <c r="G481" s="66">
        <f t="shared" si="19"/>
        <v>1.23</v>
      </c>
      <c r="H481" s="61">
        <f>G481/G524</f>
        <v>2.0269983657778864E-6</v>
      </c>
      <c r="I481" s="60">
        <f>ROUND(F481*'Прил. 10'!$D$12,2)</f>
        <v>109.02</v>
      </c>
      <c r="J481" s="60">
        <f t="shared" si="20"/>
        <v>9.89</v>
      </c>
    </row>
    <row r="482" spans="1:10" s="49" customFormat="1" ht="63" outlineLevel="1" x14ac:dyDescent="0.25">
      <c r="A482" s="57">
        <v>454</v>
      </c>
      <c r="B482" s="62" t="s">
        <v>979</v>
      </c>
      <c r="C482" s="63" t="s">
        <v>980</v>
      </c>
      <c r="D482" s="64" t="s">
        <v>267</v>
      </c>
      <c r="E482" s="65">
        <v>7.2587314163852392E-5</v>
      </c>
      <c r="F482" s="66">
        <v>16950</v>
      </c>
      <c r="G482" s="66">
        <f t="shared" si="19"/>
        <v>1.23</v>
      </c>
      <c r="H482" s="61">
        <f>G482/G524</f>
        <v>2.0269983657778864E-6</v>
      </c>
      <c r="I482" s="60">
        <f>ROUND(F482*'Прил. 10'!$D$12,2)</f>
        <v>136278</v>
      </c>
      <c r="J482" s="60">
        <f t="shared" si="20"/>
        <v>9.89</v>
      </c>
    </row>
    <row r="483" spans="1:10" s="49" customFormat="1" ht="47.25" outlineLevel="1" x14ac:dyDescent="0.25">
      <c r="A483" s="57">
        <v>455</v>
      </c>
      <c r="B483" s="62" t="s">
        <v>981</v>
      </c>
      <c r="C483" s="63" t="s">
        <v>982</v>
      </c>
      <c r="D483" s="64" t="s">
        <v>280</v>
      </c>
      <c r="E483" s="65">
        <v>2</v>
      </c>
      <c r="F483" s="66">
        <v>1.02</v>
      </c>
      <c r="G483" s="66">
        <f t="shared" si="19"/>
        <v>2.04</v>
      </c>
      <c r="H483" s="61">
        <f>G483/G524</f>
        <v>3.3618509481194214E-6</v>
      </c>
      <c r="I483" s="60">
        <f>ROUND(F483*'Прил. 10'!$D$12,2)</f>
        <v>8.1999999999999993</v>
      </c>
      <c r="J483" s="60">
        <f t="shared" si="20"/>
        <v>16.399999999999999</v>
      </c>
    </row>
    <row r="484" spans="1:10" s="49" customFormat="1" ht="15.75" outlineLevel="1" x14ac:dyDescent="0.25">
      <c r="A484" s="57">
        <v>456</v>
      </c>
      <c r="B484" s="62" t="s">
        <v>983</v>
      </c>
      <c r="C484" s="63" t="s">
        <v>984</v>
      </c>
      <c r="D484" s="64" t="s">
        <v>273</v>
      </c>
      <c r="E484" s="65">
        <v>4.0055608688902969E-2</v>
      </c>
      <c r="F484" s="66">
        <v>28.93</v>
      </c>
      <c r="G484" s="66">
        <f t="shared" si="19"/>
        <v>1.1599999999999999</v>
      </c>
      <c r="H484" s="61">
        <f>G484/G524</f>
        <v>1.9116407352051612E-6</v>
      </c>
      <c r="I484" s="60">
        <f>ROUND(F484*'Прил. 10'!$D$12,2)</f>
        <v>232.6</v>
      </c>
      <c r="J484" s="60">
        <f t="shared" si="20"/>
        <v>9.32</v>
      </c>
    </row>
    <row r="485" spans="1:10" s="49" customFormat="1" ht="63" outlineLevel="1" x14ac:dyDescent="0.25">
      <c r="A485" s="57">
        <v>457</v>
      </c>
      <c r="B485" s="62" t="s">
        <v>985</v>
      </c>
      <c r="C485" s="63" t="s">
        <v>986</v>
      </c>
      <c r="D485" s="64" t="s">
        <v>304</v>
      </c>
      <c r="E485" s="65">
        <v>0.5</v>
      </c>
      <c r="F485" s="66">
        <v>2</v>
      </c>
      <c r="G485" s="66">
        <f t="shared" si="19"/>
        <v>1</v>
      </c>
      <c r="H485" s="61">
        <f>G485/G524</f>
        <v>1.647966151038932E-6</v>
      </c>
      <c r="I485" s="60">
        <f>ROUND(F485*'Прил. 10'!$D$12,2)</f>
        <v>16.079999999999998</v>
      </c>
      <c r="J485" s="60">
        <f t="shared" si="20"/>
        <v>8.0399999999999991</v>
      </c>
    </row>
    <row r="486" spans="1:10" s="49" customFormat="1" ht="31.5" outlineLevel="1" x14ac:dyDescent="0.25">
      <c r="A486" s="57">
        <v>458</v>
      </c>
      <c r="B486" s="62" t="s">
        <v>987</v>
      </c>
      <c r="C486" s="63" t="s">
        <v>988</v>
      </c>
      <c r="D486" s="64" t="s">
        <v>267</v>
      </c>
      <c r="E486" s="65">
        <v>9.1663406543980981E-5</v>
      </c>
      <c r="F486" s="66">
        <v>12330</v>
      </c>
      <c r="G486" s="66">
        <f t="shared" si="19"/>
        <v>1.1299999999999999</v>
      </c>
      <c r="H486" s="61">
        <f>G486/G524</f>
        <v>1.8622017506739929E-6</v>
      </c>
      <c r="I486" s="60">
        <f>ROUND(F486*'Прил. 10'!$D$12,2)</f>
        <v>99133.2</v>
      </c>
      <c r="J486" s="60">
        <f t="shared" si="20"/>
        <v>9.09</v>
      </c>
    </row>
    <row r="487" spans="1:10" s="49" customFormat="1" ht="47.25" outlineLevel="1" x14ac:dyDescent="0.25">
      <c r="A487" s="57">
        <v>459</v>
      </c>
      <c r="B487" s="62" t="s">
        <v>989</v>
      </c>
      <c r="C487" s="63" t="s">
        <v>990</v>
      </c>
      <c r="D487" s="64" t="s">
        <v>280</v>
      </c>
      <c r="E487" s="65">
        <v>2</v>
      </c>
      <c r="F487" s="66">
        <v>0.96</v>
      </c>
      <c r="G487" s="66">
        <f t="shared" si="19"/>
        <v>1.92</v>
      </c>
      <c r="H487" s="61">
        <f>G487/G524</f>
        <v>3.1640950099947495E-6</v>
      </c>
      <c r="I487" s="60">
        <f>ROUND(F487*'Прил. 10'!$D$12,2)</f>
        <v>7.72</v>
      </c>
      <c r="J487" s="60">
        <f t="shared" si="20"/>
        <v>15.44</v>
      </c>
    </row>
    <row r="488" spans="1:10" s="49" customFormat="1" ht="15.75" outlineLevel="1" x14ac:dyDescent="0.25">
      <c r="A488" s="57">
        <v>460</v>
      </c>
      <c r="B488" s="62" t="s">
        <v>991</v>
      </c>
      <c r="C488" s="63" t="s">
        <v>992</v>
      </c>
      <c r="D488" s="64" t="s">
        <v>267</v>
      </c>
      <c r="E488" s="65">
        <v>1.1535034015974451E-4</v>
      </c>
      <c r="F488" s="66">
        <v>9550.01</v>
      </c>
      <c r="G488" s="66">
        <f t="shared" si="19"/>
        <v>1.1000000000000001</v>
      </c>
      <c r="H488" s="61">
        <f>G488/G524</f>
        <v>1.8127627661428255E-6</v>
      </c>
      <c r="I488" s="60">
        <f>ROUND(F488*'Прил. 10'!$D$12,2)</f>
        <v>76782.080000000002</v>
      </c>
      <c r="J488" s="60">
        <f t="shared" si="20"/>
        <v>8.86</v>
      </c>
    </row>
    <row r="489" spans="1:10" s="49" customFormat="1" ht="31.5" outlineLevel="1" x14ac:dyDescent="0.25">
      <c r="A489" s="57">
        <v>461</v>
      </c>
      <c r="B489" s="62" t="s">
        <v>993</v>
      </c>
      <c r="C489" s="63" t="s">
        <v>994</v>
      </c>
      <c r="D489" s="64" t="s">
        <v>267</v>
      </c>
      <c r="E489" s="65">
        <v>1.2926465649504507E-4</v>
      </c>
      <c r="F489" s="66">
        <v>8190</v>
      </c>
      <c r="G489" s="66">
        <f t="shared" si="19"/>
        <v>1.06</v>
      </c>
      <c r="H489" s="61">
        <f>G489/G524</f>
        <v>1.746844120101268E-6</v>
      </c>
      <c r="I489" s="60">
        <f>ROUND(F489*'Прил. 10'!$D$12,2)</f>
        <v>65847.600000000006</v>
      </c>
      <c r="J489" s="60">
        <f t="shared" si="20"/>
        <v>8.51</v>
      </c>
    </row>
    <row r="490" spans="1:10" s="49" customFormat="1" ht="15.75" outlineLevel="1" x14ac:dyDescent="0.25">
      <c r="A490" s="57">
        <v>462</v>
      </c>
      <c r="B490" s="62" t="s">
        <v>995</v>
      </c>
      <c r="C490" s="63" t="s">
        <v>996</v>
      </c>
      <c r="D490" s="64" t="s">
        <v>273</v>
      </c>
      <c r="E490" s="65">
        <v>2.2877436421141878E-3</v>
      </c>
      <c r="F490" s="66">
        <v>444</v>
      </c>
      <c r="G490" s="66">
        <f t="shared" si="19"/>
        <v>1.02</v>
      </c>
      <c r="H490" s="61">
        <f>G490/G524</f>
        <v>1.6809254740597107E-6</v>
      </c>
      <c r="I490" s="60">
        <f>ROUND(F490*'Прил. 10'!$D$12,2)</f>
        <v>3569.76</v>
      </c>
      <c r="J490" s="60">
        <f t="shared" si="20"/>
        <v>8.17</v>
      </c>
    </row>
    <row r="491" spans="1:10" s="49" customFormat="1" ht="31.5" outlineLevel="1" x14ac:dyDescent="0.25">
      <c r="A491" s="57">
        <v>463</v>
      </c>
      <c r="B491" s="62" t="s">
        <v>997</v>
      </c>
      <c r="C491" s="63" t="s">
        <v>998</v>
      </c>
      <c r="D491" s="64" t="s">
        <v>270</v>
      </c>
      <c r="E491" s="65">
        <v>0.1</v>
      </c>
      <c r="F491" s="66">
        <v>200</v>
      </c>
      <c r="G491" s="66">
        <f t="shared" si="19"/>
        <v>20</v>
      </c>
      <c r="H491" s="61">
        <f>G491/G524</f>
        <v>3.2959323020778644E-5</v>
      </c>
      <c r="I491" s="60">
        <f>ROUND(F491*'Прил. 10'!$D$12,2)</f>
        <v>1608</v>
      </c>
      <c r="J491" s="60">
        <f t="shared" si="20"/>
        <v>160.80000000000001</v>
      </c>
    </row>
    <row r="492" spans="1:10" s="49" customFormat="1" ht="31.5" outlineLevel="1" x14ac:dyDescent="0.25">
      <c r="A492" s="57">
        <v>464</v>
      </c>
      <c r="B492" s="62" t="s">
        <v>999</v>
      </c>
      <c r="C492" s="63" t="s">
        <v>1000</v>
      </c>
      <c r="D492" s="64" t="s">
        <v>267</v>
      </c>
      <c r="E492" s="65">
        <v>7.9410268855516613E-5</v>
      </c>
      <c r="F492" s="66">
        <v>11350</v>
      </c>
      <c r="G492" s="66">
        <f t="shared" si="19"/>
        <v>0.9</v>
      </c>
      <c r="H492" s="61">
        <f>G492/G524</f>
        <v>1.4831695359350388E-6</v>
      </c>
      <c r="I492" s="60">
        <f>ROUND(F492*'Прил. 10'!$D$12,2)</f>
        <v>91254</v>
      </c>
      <c r="J492" s="60">
        <f t="shared" si="20"/>
        <v>7.25</v>
      </c>
    </row>
    <row r="493" spans="1:10" s="49" customFormat="1" ht="15.75" outlineLevel="1" x14ac:dyDescent="0.25">
      <c r="A493" s="57">
        <v>465</v>
      </c>
      <c r="B493" s="62" t="s">
        <v>1001</v>
      </c>
      <c r="C493" s="63" t="s">
        <v>1002</v>
      </c>
      <c r="D493" s="64" t="s">
        <v>273</v>
      </c>
      <c r="E493" s="65">
        <v>6.451625680544186E-3</v>
      </c>
      <c r="F493" s="66">
        <v>133.05000000000001</v>
      </c>
      <c r="G493" s="66">
        <f t="shared" si="19"/>
        <v>0.86</v>
      </c>
      <c r="H493" s="61">
        <f>G493/G524</f>
        <v>1.4172508898934815E-6</v>
      </c>
      <c r="I493" s="60">
        <f>ROUND(F493*'Прил. 10'!$D$12,2)</f>
        <v>1069.72</v>
      </c>
      <c r="J493" s="60">
        <f t="shared" si="20"/>
        <v>6.9</v>
      </c>
    </row>
    <row r="494" spans="1:10" s="49" customFormat="1" ht="31.5" outlineLevel="1" x14ac:dyDescent="0.25">
      <c r="A494" s="57">
        <v>466</v>
      </c>
      <c r="B494" s="62" t="s">
        <v>1003</v>
      </c>
      <c r="C494" s="63" t="s">
        <v>1004</v>
      </c>
      <c r="D494" s="64" t="s">
        <v>270</v>
      </c>
      <c r="E494" s="65">
        <v>0.01</v>
      </c>
      <c r="F494" s="66">
        <v>180</v>
      </c>
      <c r="G494" s="66">
        <f t="shared" si="19"/>
        <v>1.8</v>
      </c>
      <c r="H494" s="61">
        <f>G494/G524</f>
        <v>2.9663390718700776E-6</v>
      </c>
      <c r="I494" s="60">
        <f>ROUND(F494*'Прил. 10'!$D$12,2)</f>
        <v>1447.2</v>
      </c>
      <c r="J494" s="60">
        <f t="shared" si="20"/>
        <v>14.47</v>
      </c>
    </row>
    <row r="495" spans="1:10" s="49" customFormat="1" ht="15.75" outlineLevel="1" x14ac:dyDescent="0.25">
      <c r="A495" s="57">
        <v>467</v>
      </c>
      <c r="B495" s="62" t="s">
        <v>1005</v>
      </c>
      <c r="C495" s="63" t="s">
        <v>1006</v>
      </c>
      <c r="D495" s="64" t="s">
        <v>280</v>
      </c>
      <c r="E495" s="65">
        <v>1</v>
      </c>
      <c r="F495" s="66">
        <v>66.819999999999993</v>
      </c>
      <c r="G495" s="66">
        <f t="shared" si="19"/>
        <v>66.819999999999993</v>
      </c>
      <c r="H495" s="61">
        <f>G495/G524</f>
        <v>1.1011709821242143E-4</v>
      </c>
      <c r="I495" s="60">
        <f>ROUND(F495*'Прил. 10'!$D$12,2)</f>
        <v>537.23</v>
      </c>
      <c r="J495" s="60">
        <f t="shared" si="20"/>
        <v>537.23</v>
      </c>
    </row>
    <row r="496" spans="1:10" s="49" customFormat="1" ht="15.75" outlineLevel="1" x14ac:dyDescent="0.25">
      <c r="A496" s="57">
        <v>468</v>
      </c>
      <c r="B496" s="62" t="s">
        <v>1007</v>
      </c>
      <c r="C496" s="63" t="s">
        <v>1008</v>
      </c>
      <c r="D496" s="64" t="s">
        <v>267</v>
      </c>
      <c r="E496" s="65">
        <v>9.1779196154475221E-5</v>
      </c>
      <c r="F496" s="66">
        <v>8105.71</v>
      </c>
      <c r="G496" s="66">
        <f t="shared" si="19"/>
        <v>0.74</v>
      </c>
      <c r="H496" s="61">
        <f>G496/G524</f>
        <v>1.2194949517688096E-6</v>
      </c>
      <c r="I496" s="60">
        <f>ROUND(F496*'Прил. 10'!$D$12,2)</f>
        <v>65169.91</v>
      </c>
      <c r="J496" s="60">
        <f t="shared" si="20"/>
        <v>5.98</v>
      </c>
    </row>
    <row r="497" spans="1:10" s="49" customFormat="1" ht="31.5" outlineLevel="1" x14ac:dyDescent="0.25">
      <c r="A497" s="57">
        <v>469</v>
      </c>
      <c r="B497" s="62" t="s">
        <v>1009</v>
      </c>
      <c r="C497" s="63" t="s">
        <v>1010</v>
      </c>
      <c r="D497" s="64" t="s">
        <v>280</v>
      </c>
      <c r="E497" s="65">
        <v>2</v>
      </c>
      <c r="F497" s="66">
        <v>0.62</v>
      </c>
      <c r="G497" s="66">
        <f t="shared" si="19"/>
        <v>1.24</v>
      </c>
      <c r="H497" s="61">
        <f>G497/G524</f>
        <v>2.0434780272882758E-6</v>
      </c>
      <c r="I497" s="60">
        <f>ROUND(F497*'Прил. 10'!$D$12,2)</f>
        <v>4.9800000000000004</v>
      </c>
      <c r="J497" s="60">
        <f t="shared" si="20"/>
        <v>9.9600000000000009</v>
      </c>
    </row>
    <row r="498" spans="1:10" s="49" customFormat="1" ht="31.5" outlineLevel="1" x14ac:dyDescent="0.25">
      <c r="A498" s="57">
        <v>470</v>
      </c>
      <c r="B498" s="62" t="s">
        <v>1011</v>
      </c>
      <c r="C498" s="63" t="s">
        <v>1012</v>
      </c>
      <c r="D498" s="64" t="s">
        <v>267</v>
      </c>
      <c r="E498" s="65">
        <v>5.7548082053794171E-5</v>
      </c>
      <c r="F498" s="66">
        <v>12430</v>
      </c>
      <c r="G498" s="66">
        <f t="shared" si="19"/>
        <v>0.72</v>
      </c>
      <c r="H498" s="61">
        <f>G498/G524</f>
        <v>1.1865356287480309E-6</v>
      </c>
      <c r="I498" s="60">
        <f>ROUND(F498*'Прил. 10'!$D$12,2)</f>
        <v>99937.2</v>
      </c>
      <c r="J498" s="60">
        <f t="shared" si="20"/>
        <v>5.75</v>
      </c>
    </row>
    <row r="499" spans="1:10" s="49" customFormat="1" ht="15.75" outlineLevel="1" x14ac:dyDescent="0.25">
      <c r="A499" s="57">
        <v>471</v>
      </c>
      <c r="B499" s="62" t="s">
        <v>1013</v>
      </c>
      <c r="C499" s="63" t="s">
        <v>1014</v>
      </c>
      <c r="D499" s="64" t="s">
        <v>273</v>
      </c>
      <c r="E499" s="65">
        <v>4.3647726507800522E-2</v>
      </c>
      <c r="F499" s="66">
        <v>11.8</v>
      </c>
      <c r="G499" s="66">
        <f t="shared" si="19"/>
        <v>0.52</v>
      </c>
      <c r="H499" s="61">
        <f>G499/G524</f>
        <v>8.5694239854024467E-7</v>
      </c>
      <c r="I499" s="60">
        <f>ROUND(F499*'Прил. 10'!$D$12,2)</f>
        <v>94.87</v>
      </c>
      <c r="J499" s="60">
        <f t="shared" si="20"/>
        <v>4.1399999999999997</v>
      </c>
    </row>
    <row r="500" spans="1:10" s="49" customFormat="1" ht="31.5" outlineLevel="1" x14ac:dyDescent="0.25">
      <c r="A500" s="57">
        <v>472</v>
      </c>
      <c r="B500" s="62" t="s">
        <v>1015</v>
      </c>
      <c r="C500" s="63" t="s">
        <v>1016</v>
      </c>
      <c r="D500" s="64" t="s">
        <v>267</v>
      </c>
      <c r="E500" s="65">
        <v>2.7935677843367849E-4</v>
      </c>
      <c r="F500" s="66">
        <v>1690</v>
      </c>
      <c r="G500" s="66">
        <f t="shared" si="19"/>
        <v>0.47</v>
      </c>
      <c r="H500" s="61">
        <f>G500/G524</f>
        <v>7.7454409098829804E-7</v>
      </c>
      <c r="I500" s="60">
        <f>ROUND(F500*'Прил. 10'!$D$12,2)</f>
        <v>13587.6</v>
      </c>
      <c r="J500" s="60">
        <f t="shared" si="20"/>
        <v>3.8</v>
      </c>
    </row>
    <row r="501" spans="1:10" s="49" customFormat="1" ht="31.5" outlineLevel="1" x14ac:dyDescent="0.25">
      <c r="A501" s="57">
        <v>473</v>
      </c>
      <c r="B501" s="62" t="s">
        <v>1017</v>
      </c>
      <c r="C501" s="63" t="s">
        <v>1018</v>
      </c>
      <c r="D501" s="64" t="s">
        <v>304</v>
      </c>
      <c r="E501" s="65">
        <v>0.1</v>
      </c>
      <c r="F501" s="66">
        <v>20</v>
      </c>
      <c r="G501" s="66">
        <f t="shared" si="19"/>
        <v>2</v>
      </c>
      <c r="H501" s="61">
        <f>G501/G524</f>
        <v>3.2959323020778641E-6</v>
      </c>
      <c r="I501" s="60">
        <f>ROUND(F501*'Прил. 10'!$D$12,2)</f>
        <v>160.80000000000001</v>
      </c>
      <c r="J501" s="60">
        <f t="shared" si="20"/>
        <v>16.079999999999998</v>
      </c>
    </row>
    <row r="502" spans="1:10" s="49" customFormat="1" ht="15.75" outlineLevel="1" x14ac:dyDescent="0.25">
      <c r="A502" s="57">
        <v>474</v>
      </c>
      <c r="B502" s="62" t="s">
        <v>1019</v>
      </c>
      <c r="C502" s="63" t="s">
        <v>1020</v>
      </c>
      <c r="D502" s="64" t="s">
        <v>457</v>
      </c>
      <c r="E502" s="65">
        <v>1</v>
      </c>
      <c r="F502" s="66">
        <v>19.899999999999999</v>
      </c>
      <c r="G502" s="66">
        <f t="shared" si="19"/>
        <v>19.899999999999999</v>
      </c>
      <c r="H502" s="61">
        <f>G502/G524</f>
        <v>3.2794526405674745E-5</v>
      </c>
      <c r="I502" s="60">
        <f>ROUND(F502*'Прил. 10'!$D$12,2)</f>
        <v>160</v>
      </c>
      <c r="J502" s="60">
        <f t="shared" si="20"/>
        <v>160</v>
      </c>
    </row>
    <row r="503" spans="1:10" s="49" customFormat="1" ht="31.5" outlineLevel="1" x14ac:dyDescent="0.25">
      <c r="A503" s="57">
        <v>475</v>
      </c>
      <c r="B503" s="62" t="s">
        <v>1021</v>
      </c>
      <c r="C503" s="63" t="s">
        <v>1022</v>
      </c>
      <c r="D503" s="64" t="s">
        <v>267</v>
      </c>
      <c r="E503" s="65">
        <v>1.4402469662993186E-5</v>
      </c>
      <c r="F503" s="66">
        <v>29800</v>
      </c>
      <c r="G503" s="66">
        <f t="shared" si="19"/>
        <v>0.43</v>
      </c>
      <c r="H503" s="61">
        <f>G503/G524</f>
        <v>7.0862544494674075E-7</v>
      </c>
      <c r="I503" s="60">
        <f>ROUND(F503*'Прил. 10'!$D$12,2)</f>
        <v>239592</v>
      </c>
      <c r="J503" s="60">
        <f t="shared" si="20"/>
        <v>3.45</v>
      </c>
    </row>
    <row r="504" spans="1:10" s="49" customFormat="1" ht="31.5" outlineLevel="1" x14ac:dyDescent="0.25">
      <c r="A504" s="57">
        <v>476</v>
      </c>
      <c r="B504" s="62" t="s">
        <v>1023</v>
      </c>
      <c r="C504" s="63" t="s">
        <v>1024</v>
      </c>
      <c r="D504" s="64" t="s">
        <v>270</v>
      </c>
      <c r="E504" s="65">
        <v>1.2E-2</v>
      </c>
      <c r="F504" s="66">
        <v>160</v>
      </c>
      <c r="G504" s="66">
        <f t="shared" si="19"/>
        <v>1.92</v>
      </c>
      <c r="H504" s="61">
        <f>G504/G524</f>
        <v>3.1640950099947495E-6</v>
      </c>
      <c r="I504" s="60">
        <f>ROUND(F504*'Прил. 10'!$D$12,2)</f>
        <v>1286.4000000000001</v>
      </c>
      <c r="J504" s="60">
        <f t="shared" si="20"/>
        <v>15.44</v>
      </c>
    </row>
    <row r="505" spans="1:10" s="49" customFormat="1" ht="31.5" outlineLevel="1" x14ac:dyDescent="0.25">
      <c r="A505" s="57">
        <v>477</v>
      </c>
      <c r="B505" s="62" t="s">
        <v>1025</v>
      </c>
      <c r="C505" s="63" t="s">
        <v>1026</v>
      </c>
      <c r="D505" s="64" t="s">
        <v>267</v>
      </c>
      <c r="E505" s="65">
        <v>4.3890003913027022E-5</v>
      </c>
      <c r="F505" s="66">
        <v>8475</v>
      </c>
      <c r="G505" s="66">
        <f t="shared" si="19"/>
        <v>0.37</v>
      </c>
      <c r="H505" s="61">
        <f>G505/G524</f>
        <v>6.097474758844048E-7</v>
      </c>
      <c r="I505" s="60">
        <f>ROUND(F505*'Прил. 10'!$D$12,2)</f>
        <v>68139</v>
      </c>
      <c r="J505" s="60">
        <f t="shared" si="20"/>
        <v>2.99</v>
      </c>
    </row>
    <row r="506" spans="1:10" s="49" customFormat="1" ht="94.5" outlineLevel="1" x14ac:dyDescent="0.25">
      <c r="A506" s="57">
        <v>478</v>
      </c>
      <c r="B506" s="62" t="s">
        <v>315</v>
      </c>
      <c r="C506" s="63" t="s">
        <v>316</v>
      </c>
      <c r="D506" s="64" t="s">
        <v>267</v>
      </c>
      <c r="E506" s="65">
        <v>3.1333197647447596E-5</v>
      </c>
      <c r="F506" s="66">
        <v>10045</v>
      </c>
      <c r="G506" s="66">
        <f t="shared" si="19"/>
        <v>0.31</v>
      </c>
      <c r="H506" s="61">
        <f>G506/G524</f>
        <v>5.1086950682206896E-7</v>
      </c>
      <c r="I506" s="60">
        <f>ROUND(F506*'Прил. 10'!$D$12,2)</f>
        <v>80761.8</v>
      </c>
      <c r="J506" s="60">
        <f t="shared" si="20"/>
        <v>2.5299999999999998</v>
      </c>
    </row>
    <row r="507" spans="1:10" s="49" customFormat="1" ht="15.75" outlineLevel="1" x14ac:dyDescent="0.25">
      <c r="A507" s="57">
        <v>479</v>
      </c>
      <c r="B507" s="62" t="s">
        <v>1027</v>
      </c>
      <c r="C507" s="63" t="s">
        <v>1028</v>
      </c>
      <c r="D507" s="64" t="s">
        <v>291</v>
      </c>
      <c r="E507" s="65">
        <v>4.4312998680005586E-2</v>
      </c>
      <c r="F507" s="66">
        <v>6.78</v>
      </c>
      <c r="G507" s="66">
        <f t="shared" si="19"/>
        <v>0.3</v>
      </c>
      <c r="H507" s="61">
        <f>G507/G524</f>
        <v>4.9438984531167963E-7</v>
      </c>
      <c r="I507" s="60">
        <f>ROUND(F507*'Прил. 10'!$D$12,2)</f>
        <v>54.51</v>
      </c>
      <c r="J507" s="60">
        <f t="shared" si="20"/>
        <v>2.42</v>
      </c>
    </row>
    <row r="508" spans="1:10" s="49" customFormat="1" ht="47.25" outlineLevel="1" x14ac:dyDescent="0.25">
      <c r="A508" s="57">
        <v>480</v>
      </c>
      <c r="B508" s="62" t="s">
        <v>1029</v>
      </c>
      <c r="C508" s="63" t="s">
        <v>1030</v>
      </c>
      <c r="D508" s="64" t="s">
        <v>264</v>
      </c>
      <c r="E508" s="65">
        <v>2.6913129779494201E-4</v>
      </c>
      <c r="F508" s="66">
        <v>1010</v>
      </c>
      <c r="G508" s="66">
        <f t="shared" si="19"/>
        <v>0.27</v>
      </c>
      <c r="H508" s="61">
        <f>G508/G524</f>
        <v>4.4495086078051166E-7</v>
      </c>
      <c r="I508" s="60">
        <f>ROUND(F508*'Прил. 10'!$D$12,2)</f>
        <v>8120.4</v>
      </c>
      <c r="J508" s="60">
        <f t="shared" si="20"/>
        <v>2.19</v>
      </c>
    </row>
    <row r="509" spans="1:10" s="49" customFormat="1" ht="15.75" outlineLevel="1" x14ac:dyDescent="0.25">
      <c r="A509" s="57">
        <v>481</v>
      </c>
      <c r="B509" s="62" t="s">
        <v>1031</v>
      </c>
      <c r="C509" s="63" t="s">
        <v>1032</v>
      </c>
      <c r="D509" s="64" t="s">
        <v>273</v>
      </c>
      <c r="E509" s="65">
        <v>7.8993891907574113E-3</v>
      </c>
      <c r="F509" s="66">
        <v>32.6</v>
      </c>
      <c r="G509" s="66">
        <f t="shared" si="19"/>
        <v>0.26</v>
      </c>
      <c r="H509" s="61">
        <f>G509/G524</f>
        <v>4.2847119927012233E-7</v>
      </c>
      <c r="I509" s="60">
        <f>ROUND(F509*'Прил. 10'!$D$12,2)</f>
        <v>262.10000000000002</v>
      </c>
      <c r="J509" s="60">
        <f t="shared" si="20"/>
        <v>2.0699999999999998</v>
      </c>
    </row>
    <row r="510" spans="1:10" s="49" customFormat="1" ht="47.25" outlineLevel="1" x14ac:dyDescent="0.25">
      <c r="A510" s="57">
        <v>482</v>
      </c>
      <c r="B510" s="62" t="s">
        <v>1033</v>
      </c>
      <c r="C510" s="63" t="s">
        <v>1034</v>
      </c>
      <c r="D510" s="64" t="s">
        <v>280</v>
      </c>
      <c r="E510" s="65">
        <v>2</v>
      </c>
      <c r="F510" s="66">
        <v>0.22</v>
      </c>
      <c r="G510" s="66">
        <f t="shared" si="19"/>
        <v>0.44</v>
      </c>
      <c r="H510" s="61">
        <f>G510/G524</f>
        <v>7.2510510645713007E-7</v>
      </c>
      <c r="I510" s="60">
        <f>ROUND(F510*'Прил. 10'!$D$12,2)</f>
        <v>1.77</v>
      </c>
      <c r="J510" s="60">
        <f t="shared" si="20"/>
        <v>3.54</v>
      </c>
    </row>
    <row r="511" spans="1:10" s="49" customFormat="1" ht="15.75" outlineLevel="1" x14ac:dyDescent="0.25">
      <c r="A511" s="57">
        <v>483</v>
      </c>
      <c r="B511" s="62" t="s">
        <v>1035</v>
      </c>
      <c r="C511" s="63" t="s">
        <v>1036</v>
      </c>
      <c r="D511" s="64" t="s">
        <v>273</v>
      </c>
      <c r="E511" s="65">
        <v>9.4268236184784724E-3</v>
      </c>
      <c r="F511" s="66">
        <v>25.8</v>
      </c>
      <c r="G511" s="66">
        <f t="shared" si="19"/>
        <v>0.24</v>
      </c>
      <c r="H511" s="61">
        <f>G511/G524</f>
        <v>3.9551187624934368E-7</v>
      </c>
      <c r="I511" s="60">
        <f>ROUND(F511*'Прил. 10'!$D$12,2)</f>
        <v>207.43</v>
      </c>
      <c r="J511" s="60">
        <f t="shared" si="20"/>
        <v>1.96</v>
      </c>
    </row>
    <row r="512" spans="1:10" s="49" customFormat="1" ht="31.5" outlineLevel="1" x14ac:dyDescent="0.25">
      <c r="A512" s="57">
        <v>484</v>
      </c>
      <c r="B512" s="62" t="s">
        <v>1037</v>
      </c>
      <c r="C512" s="63" t="s">
        <v>1038</v>
      </c>
      <c r="D512" s="64" t="s">
        <v>267</v>
      </c>
      <c r="E512" s="65">
        <v>1.159556693709854E-5</v>
      </c>
      <c r="F512" s="66">
        <v>20974.37</v>
      </c>
      <c r="G512" s="66">
        <f t="shared" si="19"/>
        <v>0.24</v>
      </c>
      <c r="H512" s="61">
        <f>G512/G524</f>
        <v>3.9551187624934368E-7</v>
      </c>
      <c r="I512" s="60">
        <f>ROUND(F512*'Прил. 10'!$D$12,2)</f>
        <v>168633.93</v>
      </c>
      <c r="J512" s="60">
        <f t="shared" si="20"/>
        <v>1.96</v>
      </c>
    </row>
    <row r="513" spans="1:10" s="49" customFormat="1" ht="15.75" outlineLevel="1" x14ac:dyDescent="0.25">
      <c r="A513" s="57">
        <v>485</v>
      </c>
      <c r="B513" s="62" t="s">
        <v>1039</v>
      </c>
      <c r="C513" s="63" t="s">
        <v>1040</v>
      </c>
      <c r="D513" s="64" t="s">
        <v>1041</v>
      </c>
      <c r="E513" s="65">
        <v>0.60726895129844394</v>
      </c>
      <c r="F513" s="66">
        <v>0.4</v>
      </c>
      <c r="G513" s="66">
        <f t="shared" si="19"/>
        <v>0.24</v>
      </c>
      <c r="H513" s="61">
        <f>G513/G524</f>
        <v>3.9551187624934368E-7</v>
      </c>
      <c r="I513" s="60">
        <f>ROUND(F513*'Прил. 10'!$D$12,2)</f>
        <v>3.22</v>
      </c>
      <c r="J513" s="60">
        <f t="shared" si="20"/>
        <v>1.96</v>
      </c>
    </row>
    <row r="514" spans="1:10" s="49" customFormat="1" ht="31.5" outlineLevel="1" x14ac:dyDescent="0.25">
      <c r="A514" s="57">
        <v>486</v>
      </c>
      <c r="B514" s="62" t="s">
        <v>1042</v>
      </c>
      <c r="C514" s="63" t="s">
        <v>1043</v>
      </c>
      <c r="D514" s="64" t="s">
        <v>267</v>
      </c>
      <c r="E514" s="65">
        <v>1.1509616410758837E-5</v>
      </c>
      <c r="F514" s="66">
        <v>12430</v>
      </c>
      <c r="G514" s="66">
        <f t="shared" si="19"/>
        <v>0.14000000000000001</v>
      </c>
      <c r="H514" s="61">
        <f>G514/G524</f>
        <v>2.3071526114545052E-7</v>
      </c>
      <c r="I514" s="60">
        <f>ROUND(F514*'Прил. 10'!$D$12,2)</f>
        <v>99937.2</v>
      </c>
      <c r="J514" s="60">
        <f t="shared" si="20"/>
        <v>1.1499999999999999</v>
      </c>
    </row>
    <row r="515" spans="1:10" s="49" customFormat="1" ht="31.5" outlineLevel="1" x14ac:dyDescent="0.25">
      <c r="A515" s="57">
        <v>487</v>
      </c>
      <c r="B515" s="62" t="s">
        <v>1044</v>
      </c>
      <c r="C515" s="63" t="s">
        <v>1045</v>
      </c>
      <c r="D515" s="64" t="s">
        <v>267</v>
      </c>
      <c r="E515" s="65">
        <v>1.3662784251608559E-5</v>
      </c>
      <c r="F515" s="66">
        <v>9424</v>
      </c>
      <c r="G515" s="66">
        <f t="shared" si="19"/>
        <v>0.13</v>
      </c>
      <c r="H515" s="61">
        <f>G515/G524</f>
        <v>2.1423559963506117E-7</v>
      </c>
      <c r="I515" s="60">
        <f>ROUND(F515*'Прил. 10'!$D$12,2)</f>
        <v>75768.960000000006</v>
      </c>
      <c r="J515" s="60">
        <f t="shared" si="20"/>
        <v>1.04</v>
      </c>
    </row>
    <row r="516" spans="1:10" s="49" customFormat="1" ht="31.5" outlineLevel="1" x14ac:dyDescent="0.25">
      <c r="A516" s="57">
        <v>488</v>
      </c>
      <c r="B516" s="62" t="s">
        <v>1046</v>
      </c>
      <c r="C516" s="63" t="s">
        <v>1047</v>
      </c>
      <c r="D516" s="64" t="s">
        <v>267</v>
      </c>
      <c r="E516" s="65">
        <v>4.8232236422172036E-6</v>
      </c>
      <c r="F516" s="66">
        <v>17796.96</v>
      </c>
      <c r="G516" s="66">
        <f t="shared" si="19"/>
        <v>0.09</v>
      </c>
      <c r="H516" s="61">
        <f>G516/G524</f>
        <v>1.4831695359350387E-7</v>
      </c>
      <c r="I516" s="60">
        <f>ROUND(F516*'Прил. 10'!$D$12,2)</f>
        <v>143087.56</v>
      </c>
      <c r="J516" s="60">
        <f t="shared" si="20"/>
        <v>0.69</v>
      </c>
    </row>
    <row r="517" spans="1:10" s="49" customFormat="1" ht="47.25" outlineLevel="1" x14ac:dyDescent="0.25">
      <c r="A517" s="57">
        <v>489</v>
      </c>
      <c r="B517" s="62" t="s">
        <v>1048</v>
      </c>
      <c r="C517" s="63" t="s">
        <v>1049</v>
      </c>
      <c r="D517" s="64" t="s">
        <v>1050</v>
      </c>
      <c r="E517" s="65">
        <v>2.6314557999999999</v>
      </c>
      <c r="F517" s="66"/>
      <c r="G517" s="69">
        <f t="shared" si="19"/>
        <v>0</v>
      </c>
      <c r="H517" s="61">
        <f>G517/G524</f>
        <v>0</v>
      </c>
      <c r="I517" s="60">
        <f>ROUND(F517*'Прил. 10'!$D$12,2)</f>
        <v>0</v>
      </c>
      <c r="J517" s="60">
        <f t="shared" si="20"/>
        <v>0</v>
      </c>
    </row>
    <row r="518" spans="1:10" s="49" customFormat="1" ht="47.25" outlineLevel="1" x14ac:dyDescent="0.25">
      <c r="A518" s="57">
        <v>490</v>
      </c>
      <c r="B518" s="62" t="s">
        <v>1051</v>
      </c>
      <c r="C518" s="63" t="s">
        <v>1052</v>
      </c>
      <c r="D518" s="64" t="s">
        <v>1050</v>
      </c>
      <c r="E518" s="65">
        <v>0.53373599999999999</v>
      </c>
      <c r="F518" s="66"/>
      <c r="G518" s="69">
        <f t="shared" si="19"/>
        <v>0</v>
      </c>
      <c r="H518" s="61">
        <f>G518/G524</f>
        <v>0</v>
      </c>
      <c r="I518" s="60">
        <f>ROUND(F518*'Прил. 10'!$D$12,2)</f>
        <v>0</v>
      </c>
      <c r="J518" s="60">
        <f t="shared" si="20"/>
        <v>0</v>
      </c>
    </row>
    <row r="519" spans="1:10" s="49" customFormat="1" ht="47.25" outlineLevel="1" x14ac:dyDescent="0.25">
      <c r="A519" s="57">
        <v>491</v>
      </c>
      <c r="B519" s="62" t="s">
        <v>1053</v>
      </c>
      <c r="C519" s="63" t="s">
        <v>1049</v>
      </c>
      <c r="D519" s="64" t="s">
        <v>1050</v>
      </c>
      <c r="E519" s="65">
        <v>0.57599999999999996</v>
      </c>
      <c r="F519" s="66"/>
      <c r="G519" s="69">
        <f t="shared" si="19"/>
        <v>0</v>
      </c>
      <c r="H519" s="61">
        <f>G519/G524</f>
        <v>0</v>
      </c>
      <c r="I519" s="60">
        <f>ROUND(F519*'Прил. 10'!$D$12,2)</f>
        <v>0</v>
      </c>
      <c r="J519" s="60">
        <f t="shared" si="20"/>
        <v>0</v>
      </c>
    </row>
    <row r="520" spans="1:10" s="49" customFormat="1" ht="47.25" outlineLevel="1" x14ac:dyDescent="0.25">
      <c r="A520" s="57">
        <v>492</v>
      </c>
      <c r="B520" s="62" t="s">
        <v>1054</v>
      </c>
      <c r="C520" s="63" t="s">
        <v>1049</v>
      </c>
      <c r="D520" s="64" t="s">
        <v>1050</v>
      </c>
      <c r="E520" s="65">
        <v>0.11956799999999999</v>
      </c>
      <c r="F520" s="66"/>
      <c r="G520" s="69">
        <f t="shared" si="19"/>
        <v>0</v>
      </c>
      <c r="H520" s="61">
        <f>G520/G524</f>
        <v>0</v>
      </c>
      <c r="I520" s="60">
        <f>ROUND(F520*'Прил. 10'!$D$12,2)</f>
        <v>0</v>
      </c>
      <c r="J520" s="60">
        <f t="shared" si="20"/>
        <v>0</v>
      </c>
    </row>
    <row r="521" spans="1:10" s="49" customFormat="1" ht="15.75" outlineLevel="1" x14ac:dyDescent="0.25">
      <c r="A521" s="57">
        <v>493</v>
      </c>
      <c r="B521" s="62" t="s">
        <v>1055</v>
      </c>
      <c r="C521" s="63" t="s">
        <v>1056</v>
      </c>
      <c r="D521" s="64" t="s">
        <v>267</v>
      </c>
      <c r="E521" s="65">
        <v>8.4699999999999998E-2</v>
      </c>
      <c r="F521" s="66"/>
      <c r="G521" s="69">
        <f t="shared" si="19"/>
        <v>0</v>
      </c>
      <c r="H521" s="61">
        <f>G521/G524</f>
        <v>0</v>
      </c>
      <c r="I521" s="60">
        <f>ROUND(F521*'Прил. 10'!$D$12,2)</f>
        <v>0</v>
      </c>
      <c r="J521" s="60">
        <f t="shared" si="20"/>
        <v>0</v>
      </c>
    </row>
    <row r="522" spans="1:10" s="49" customFormat="1" ht="31.5" outlineLevel="1" x14ac:dyDescent="0.25">
      <c r="A522" s="57">
        <v>494</v>
      </c>
      <c r="B522" s="62" t="s">
        <v>1057</v>
      </c>
      <c r="C522" s="63" t="s">
        <v>1058</v>
      </c>
      <c r="D522" s="64" t="s">
        <v>273</v>
      </c>
      <c r="E522" s="65">
        <v>3.3789999999999997E-4</v>
      </c>
      <c r="F522" s="66">
        <v>2.15</v>
      </c>
      <c r="G522" s="69">
        <f t="shared" si="19"/>
        <v>0</v>
      </c>
      <c r="H522" s="61">
        <f>G522/G524</f>
        <v>0</v>
      </c>
      <c r="I522" s="60">
        <f>ROUND(F522*'Прил. 10'!$D$12,2)</f>
        <v>17.29</v>
      </c>
      <c r="J522" s="60">
        <f t="shared" si="20"/>
        <v>0.01</v>
      </c>
    </row>
    <row r="523" spans="1:10" s="49" customFormat="1" ht="15.75" x14ac:dyDescent="0.25">
      <c r="A523" s="57"/>
      <c r="B523" s="185" t="s">
        <v>1101</v>
      </c>
      <c r="C523" s="185"/>
      <c r="D523" s="185"/>
      <c r="E523" s="186"/>
      <c r="F523" s="187"/>
      <c r="G523" s="60">
        <f>SUM(G153:G522)</f>
        <v>112277.03000000009</v>
      </c>
      <c r="H523" s="61">
        <f>SUM(H153:H522)</f>
        <v>0.18502874497918276</v>
      </c>
      <c r="I523" s="60"/>
      <c r="J523" s="60">
        <f>SUM(J153:J522)</f>
        <v>902707.35999999929</v>
      </c>
    </row>
    <row r="524" spans="1:10" s="49" customFormat="1" ht="15.75" x14ac:dyDescent="0.25">
      <c r="A524" s="57"/>
      <c r="B524" s="185" t="s">
        <v>1102</v>
      </c>
      <c r="C524" s="184"/>
      <c r="D524" s="185"/>
      <c r="E524" s="186"/>
      <c r="F524" s="187"/>
      <c r="G524" s="60">
        <f>G152+G523</f>
        <v>606808.58000000007</v>
      </c>
      <c r="H524" s="61">
        <f>H152+H523</f>
        <v>1</v>
      </c>
      <c r="I524" s="60"/>
      <c r="J524" s="60">
        <f>J152+J523</f>
        <v>4878740.2199999979</v>
      </c>
    </row>
    <row r="525" spans="1:10" s="49" customFormat="1" ht="15.75" x14ac:dyDescent="0.25">
      <c r="A525" s="74"/>
      <c r="B525" s="75"/>
      <c r="C525" s="76" t="s">
        <v>1103</v>
      </c>
      <c r="D525" s="75"/>
      <c r="E525" s="77"/>
      <c r="F525" s="78"/>
      <c r="G525" s="78">
        <f>+G14+G85+G524</f>
        <v>636487.79</v>
      </c>
      <c r="H525" s="79"/>
      <c r="I525" s="80"/>
      <c r="J525" s="78">
        <f>+J14+J85+J524</f>
        <v>5686992.299999998</v>
      </c>
    </row>
    <row r="526" spans="1:10" s="49" customFormat="1" ht="15.75" x14ac:dyDescent="0.25">
      <c r="A526" s="74"/>
      <c r="B526" s="75"/>
      <c r="C526" s="76" t="s">
        <v>1104</v>
      </c>
      <c r="D526" s="81">
        <v>0.99497248558700291</v>
      </c>
      <c r="E526" s="77"/>
      <c r="F526" s="78"/>
      <c r="G526" s="78">
        <f>(G14+G16)*D526</f>
        <v>14391.978512270322</v>
      </c>
      <c r="H526" s="79"/>
      <c r="I526" s="80"/>
      <c r="J526" s="80">
        <f>(J14+J16)*D526</f>
        <v>661759.34427697014</v>
      </c>
    </row>
    <row r="527" spans="1:10" s="49" customFormat="1" ht="15.75" x14ac:dyDescent="0.25">
      <c r="A527" s="74"/>
      <c r="B527" s="75"/>
      <c r="C527" s="76" t="s">
        <v>1105</v>
      </c>
      <c r="D527" s="81">
        <v>0.57385257444182625</v>
      </c>
      <c r="E527" s="77"/>
      <c r="F527" s="78"/>
      <c r="G527" s="78">
        <f>(G14+G16)*D527</f>
        <v>8300.6053335286852</v>
      </c>
      <c r="H527" s="79"/>
      <c r="I527" s="80"/>
      <c r="J527" s="80">
        <f>(J14+J16)*D527</f>
        <v>381671.16063539387</v>
      </c>
    </row>
    <row r="528" spans="1:10" s="49" customFormat="1" ht="15.75" x14ac:dyDescent="0.25">
      <c r="A528" s="74"/>
      <c r="B528" s="75"/>
      <c r="C528" s="76" t="s">
        <v>1106</v>
      </c>
      <c r="D528" s="75"/>
      <c r="E528" s="77"/>
      <c r="F528" s="78"/>
      <c r="G528" s="78">
        <f>G525+G526+G527</f>
        <v>659180.37384579913</v>
      </c>
      <c r="H528" s="79"/>
      <c r="I528" s="80"/>
      <c r="J528" s="78">
        <f>J525+J526+J527</f>
        <v>6730422.8049123622</v>
      </c>
    </row>
    <row r="529" spans="1:10" s="49" customFormat="1" ht="15.75" x14ac:dyDescent="0.25">
      <c r="A529" s="74"/>
      <c r="B529" s="75"/>
      <c r="C529" s="76" t="s">
        <v>1107</v>
      </c>
      <c r="D529" s="75"/>
      <c r="E529" s="77"/>
      <c r="F529" s="78"/>
      <c r="G529" s="78">
        <f>G105+G528</f>
        <v>858309.87384579913</v>
      </c>
      <c r="H529" s="79"/>
      <c r="I529" s="80"/>
      <c r="J529" s="80">
        <f>J105+J528</f>
        <v>7976973.4749123622</v>
      </c>
    </row>
    <row r="530" spans="1:10" s="49" customFormat="1" ht="15.75" x14ac:dyDescent="0.25">
      <c r="A530" s="74"/>
      <c r="B530" s="75"/>
      <c r="C530" s="76" t="s">
        <v>1108</v>
      </c>
      <c r="D530" s="75" t="s">
        <v>1203</v>
      </c>
      <c r="E530" s="77">
        <v>1</v>
      </c>
      <c r="F530" s="78"/>
      <c r="G530" s="78">
        <f>G529/E530</f>
        <v>858309.87384579913</v>
      </c>
      <c r="H530" s="79"/>
      <c r="I530" s="80"/>
      <c r="J530" s="78">
        <f>J529/E530</f>
        <v>7976973.4749123622</v>
      </c>
    </row>
    <row r="531" spans="1:10" s="49" customFormat="1" ht="15.75" x14ac:dyDescent="0.25">
      <c r="E531" s="82"/>
      <c r="F531" s="83"/>
      <c r="G531" s="83"/>
      <c r="I531" s="83"/>
      <c r="J531" s="83"/>
    </row>
    <row r="532" spans="1:10" s="49" customFormat="1" ht="15.75" x14ac:dyDescent="0.25">
      <c r="E532" s="82"/>
      <c r="F532" s="83"/>
      <c r="G532" s="83"/>
      <c r="I532" s="83"/>
      <c r="J532" s="83"/>
    </row>
    <row r="533" spans="1:10" s="49" customFormat="1" ht="15.75" x14ac:dyDescent="0.25">
      <c r="A533" s="84"/>
      <c r="E533" s="82"/>
      <c r="F533" s="83"/>
      <c r="G533" s="83"/>
      <c r="I533" s="83"/>
      <c r="J533" s="83"/>
    </row>
    <row r="534" spans="1:10" s="49" customFormat="1" ht="15.75" x14ac:dyDescent="0.25">
      <c r="E534" s="82"/>
      <c r="F534" s="83"/>
      <c r="G534" s="83"/>
      <c r="I534" s="83"/>
      <c r="J534" s="83"/>
    </row>
    <row r="535" spans="1:10" s="49" customFormat="1" ht="15.75" x14ac:dyDescent="0.25">
      <c r="E535" s="82"/>
      <c r="F535" s="83"/>
      <c r="G535" s="83"/>
      <c r="I535" s="83"/>
      <c r="J535" s="83"/>
    </row>
    <row r="536" spans="1:10" s="49" customFormat="1" ht="15.75" x14ac:dyDescent="0.25">
      <c r="A536" s="84"/>
      <c r="E536" s="82"/>
      <c r="F536" s="83"/>
      <c r="G536" s="83"/>
      <c r="I536" s="83"/>
      <c r="J536" s="83"/>
    </row>
    <row r="537" spans="1:10" s="49" customFormat="1" ht="15.75" x14ac:dyDescent="0.25">
      <c r="E537" s="82"/>
      <c r="F537" s="83"/>
      <c r="G537" s="83"/>
      <c r="I537" s="83"/>
      <c r="J537" s="83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10E1-434D-48DF-A142-3349689019F0}">
  <sheetPr codeName="Лист19"/>
  <dimension ref="A1:G35"/>
  <sheetViews>
    <sheetView zoomScaleNormal="100" zoomScaleSheetLayoutView="85" workbookViewId="0">
      <selection activeCell="I14" sqref="I14"/>
    </sheetView>
  </sheetViews>
  <sheetFormatPr defaultColWidth="9.140625" defaultRowHeight="15" x14ac:dyDescent="0.25"/>
  <cols>
    <col min="1" max="1" width="5.5703125" style="22" customWidth="1"/>
    <col min="2" max="2" width="14.85546875" style="22" customWidth="1"/>
    <col min="3" max="3" width="39.140625" style="22" customWidth="1"/>
    <col min="4" max="4" width="8.42578125" style="22" customWidth="1"/>
    <col min="5" max="5" width="13.42578125" style="22" customWidth="1"/>
    <col min="6" max="6" width="12.42578125" style="22" customWidth="1"/>
    <col min="7" max="7" width="14.140625" style="22" customWidth="1"/>
    <col min="8" max="16384" width="9.140625" style="22"/>
  </cols>
  <sheetData>
    <row r="1" spans="1:7" ht="15.75" x14ac:dyDescent="0.25">
      <c r="A1" s="208" t="s">
        <v>1109</v>
      </c>
      <c r="B1" s="208"/>
      <c r="C1" s="208"/>
      <c r="D1" s="208"/>
      <c r="E1" s="208"/>
      <c r="F1" s="208"/>
      <c r="G1" s="208"/>
    </row>
    <row r="2" spans="1:7" ht="21.75" customHeight="1" x14ac:dyDescent="0.25">
      <c r="A2" s="86"/>
      <c r="B2" s="86"/>
      <c r="C2" s="86"/>
      <c r="D2" s="86"/>
      <c r="E2" s="86"/>
      <c r="F2" s="86"/>
      <c r="G2" s="86"/>
    </row>
    <row r="3" spans="1:7" ht="15.75" x14ac:dyDescent="0.25">
      <c r="A3" s="163" t="s">
        <v>1110</v>
      </c>
      <c r="B3" s="163"/>
      <c r="C3" s="163"/>
      <c r="D3" s="163"/>
      <c r="E3" s="163"/>
      <c r="F3" s="163"/>
      <c r="G3" s="163"/>
    </row>
    <row r="4" spans="1:7" ht="25.5" customHeight="1" x14ac:dyDescent="0.25">
      <c r="A4" s="209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B4" s="209"/>
      <c r="C4" s="209"/>
      <c r="D4" s="209"/>
      <c r="E4" s="209"/>
      <c r="F4" s="209"/>
      <c r="G4" s="209"/>
    </row>
    <row r="5" spans="1:7" ht="15.6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210" t="s">
        <v>1081</v>
      </c>
      <c r="B6" s="210" t="s">
        <v>67</v>
      </c>
      <c r="C6" s="210" t="s">
        <v>1082</v>
      </c>
      <c r="D6" s="210" t="s">
        <v>69</v>
      </c>
      <c r="E6" s="211" t="s">
        <v>1083</v>
      </c>
      <c r="F6" s="210" t="s">
        <v>71</v>
      </c>
      <c r="G6" s="210"/>
    </row>
    <row r="7" spans="1:7" s="1" customFormat="1" ht="15.75" x14ac:dyDescent="0.25">
      <c r="A7" s="210"/>
      <c r="B7" s="210"/>
      <c r="C7" s="210"/>
      <c r="D7" s="210"/>
      <c r="E7" s="212"/>
      <c r="F7" s="7" t="s">
        <v>1086</v>
      </c>
      <c r="G7" s="7" t="s">
        <v>73</v>
      </c>
    </row>
    <row r="8" spans="1:7" s="1" customFormat="1" ht="15.6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x14ac:dyDescent="0.25">
      <c r="A9" s="45"/>
      <c r="B9" s="204" t="s">
        <v>1111</v>
      </c>
      <c r="C9" s="204"/>
      <c r="D9" s="204"/>
      <c r="E9" s="205"/>
      <c r="F9" s="205"/>
      <c r="G9" s="205"/>
    </row>
    <row r="10" spans="1:7" s="1" customFormat="1" ht="31.5" x14ac:dyDescent="0.25">
      <c r="A10" s="42"/>
      <c r="B10" s="90"/>
      <c r="C10" s="91" t="s">
        <v>1112</v>
      </c>
      <c r="D10" s="90"/>
      <c r="E10" s="94"/>
      <c r="F10" s="44"/>
      <c r="G10" s="44">
        <v>0</v>
      </c>
    </row>
    <row r="11" spans="1:7" s="1" customFormat="1" ht="15.75" x14ac:dyDescent="0.25">
      <c r="A11" s="42"/>
      <c r="B11" s="204" t="s">
        <v>1113</v>
      </c>
      <c r="C11" s="204"/>
      <c r="D11" s="204"/>
      <c r="E11" s="206"/>
      <c r="F11" s="207"/>
      <c r="G11" s="207"/>
    </row>
    <row r="12" spans="1:7" s="1" customFormat="1" ht="94.5" x14ac:dyDescent="0.25">
      <c r="A12" s="42">
        <v>1</v>
      </c>
      <c r="B12" s="41" t="str">
        <f>'Прил.5 Расчет СМР и ОБ'!$B88</f>
        <v>Прайс из СД ОП</v>
      </c>
      <c r="C12" s="91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92" t="str">
        <f>'Прил.5 Расчет СМР и ОБ'!$D88</f>
        <v>шт.</v>
      </c>
      <c r="E12" s="46">
        <f>'Прил.5 Расчет СМР и ОБ'!$E88</f>
        <v>1</v>
      </c>
      <c r="F12" s="44">
        <f>'Прил.5 Расчет СМР и ОБ'!$F88</f>
        <v>59890.55</v>
      </c>
      <c r="G12" s="43">
        <f t="shared" ref="G12:G26" si="0">E12*F12</f>
        <v>59890.55</v>
      </c>
    </row>
    <row r="13" spans="1:7" s="1" customFormat="1" ht="78.75" x14ac:dyDescent="0.25">
      <c r="A13" s="42">
        <v>2</v>
      </c>
      <c r="B13" s="41" t="str">
        <f>'Прил.5 Расчет СМР и ОБ'!$B89</f>
        <v>Прайс из СД ОП</v>
      </c>
      <c r="C13" s="91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92" t="str">
        <f>'Прил.5 Расчет СМР и ОБ'!$D89</f>
        <v>шт.</v>
      </c>
      <c r="E13" s="46">
        <f>'Прил.5 Расчет СМР и ОБ'!$E89</f>
        <v>1</v>
      </c>
      <c r="F13" s="44">
        <f>'Прил.5 Расчет СМР и ОБ'!$F89</f>
        <v>48074.43</v>
      </c>
      <c r="G13" s="43">
        <f t="shared" si="0"/>
        <v>48074.43</v>
      </c>
    </row>
    <row r="14" spans="1:7" s="1" customFormat="1" ht="78.75" x14ac:dyDescent="0.25">
      <c r="A14" s="42">
        <v>3</v>
      </c>
      <c r="B14" s="41" t="str">
        <f>'Прил.5 Расчет СМР и ОБ'!$B90</f>
        <v>Прайс из СД ОП</v>
      </c>
      <c r="C14" s="91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92" t="str">
        <f>'Прил.5 Расчет СМР и ОБ'!$D90</f>
        <v>шт.</v>
      </c>
      <c r="E14" s="46">
        <f>'Прил.5 Расчет СМР и ОБ'!$E90</f>
        <v>1</v>
      </c>
      <c r="F14" s="44">
        <f>'Прил.5 Расчет СМР и ОБ'!$F90</f>
        <v>29440.36</v>
      </c>
      <c r="G14" s="43">
        <f t="shared" si="0"/>
        <v>29440.36</v>
      </c>
    </row>
    <row r="15" spans="1:7" s="1" customFormat="1" ht="78.75" x14ac:dyDescent="0.25">
      <c r="A15" s="42">
        <v>4</v>
      </c>
      <c r="B15" s="41" t="str">
        <f>'Прил.5 Расчет СМР и ОБ'!$B91</f>
        <v>64.1.02.01-0045</v>
      </c>
      <c r="C15" s="91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92" t="str">
        <f>'Прил.5 Расчет СМР и ОБ'!$D91</f>
        <v>шт</v>
      </c>
      <c r="E15" s="46">
        <f>'Прил.5 Расчет СМР и ОБ'!$E91</f>
        <v>2</v>
      </c>
      <c r="F15" s="43">
        <f>'Прил.5 Расчет СМР и ОБ'!$F91</f>
        <v>11133.19</v>
      </c>
      <c r="G15" s="43">
        <f t="shared" si="0"/>
        <v>22266.38</v>
      </c>
    </row>
    <row r="16" spans="1:7" s="1" customFormat="1" ht="94.5" x14ac:dyDescent="0.25">
      <c r="A16" s="42">
        <v>5</v>
      </c>
      <c r="B16" s="41" t="str">
        <f>'Прил.5 Расчет СМР и ОБ'!$B92</f>
        <v>Прайс из СД ОП</v>
      </c>
      <c r="C16" s="91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92" t="str">
        <f>'Прил.5 Расчет СМР и ОБ'!$D92</f>
        <v>шт.</v>
      </c>
      <c r="E16" s="46">
        <f>'Прил.5 Расчет СМР и ОБ'!$E92</f>
        <v>1</v>
      </c>
      <c r="F16" s="44">
        <f>'Прил.5 Расчет СМР и ОБ'!$F92</f>
        <v>22166.52</v>
      </c>
      <c r="G16" s="43">
        <f t="shared" si="0"/>
        <v>22166.52</v>
      </c>
    </row>
    <row r="17" spans="1:7" s="1" customFormat="1" ht="63" x14ac:dyDescent="0.25">
      <c r="A17" s="42">
        <v>6</v>
      </c>
      <c r="B17" s="41" t="str">
        <f>'Прил.5 Расчет СМР и ОБ'!$B94</f>
        <v>Прайс из СД ОП</v>
      </c>
      <c r="C17" s="91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92" t="str">
        <f>'Прил.5 Расчет СМР и ОБ'!$D94</f>
        <v>шт</v>
      </c>
      <c r="E17" s="46">
        <f>'Прил.5 Расчет СМР и ОБ'!$E94</f>
        <v>2</v>
      </c>
      <c r="F17" s="44">
        <f>'Прил.5 Расчет СМР и ОБ'!$F94</f>
        <v>2432.52</v>
      </c>
      <c r="G17" s="43">
        <f t="shared" si="0"/>
        <v>4865.04</v>
      </c>
    </row>
    <row r="18" spans="1:7" s="1" customFormat="1" ht="94.5" x14ac:dyDescent="0.25">
      <c r="A18" s="42">
        <v>7</v>
      </c>
      <c r="B18" s="41" t="str">
        <f>'Прил.5 Расчет СМР и ОБ'!$B95</f>
        <v>Прайс из СД ОП</v>
      </c>
      <c r="C18" s="91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92" t="str">
        <f>'Прил.5 Расчет СМР и ОБ'!$D95</f>
        <v>компл</v>
      </c>
      <c r="E18" s="46">
        <f>'Прил.5 Расчет СМР и ОБ'!$E95</f>
        <v>1</v>
      </c>
      <c r="F18" s="44">
        <f>'Прил.5 Расчет СМР и ОБ'!$F95</f>
        <v>4205.59</v>
      </c>
      <c r="G18" s="43">
        <f t="shared" si="0"/>
        <v>4205.59</v>
      </c>
    </row>
    <row r="19" spans="1:7" s="1" customFormat="1" ht="63" x14ac:dyDescent="0.25">
      <c r="A19" s="42">
        <v>8</v>
      </c>
      <c r="B19" s="41" t="str">
        <f>'Прил.5 Расчет СМР и ОБ'!$B96</f>
        <v>Прайс из СД ОП</v>
      </c>
      <c r="C19" s="91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92" t="str">
        <f>'Прил.5 Расчет СМР и ОБ'!$D96</f>
        <v>шт</v>
      </c>
      <c r="E19" s="46">
        <f>'Прил.5 Расчет СМР и ОБ'!$E96</f>
        <v>1</v>
      </c>
      <c r="F19" s="44">
        <f>'Прил.5 Расчет СМР и ОБ'!$F96</f>
        <v>3726.32</v>
      </c>
      <c r="G19" s="43">
        <f t="shared" si="0"/>
        <v>3726.32</v>
      </c>
    </row>
    <row r="20" spans="1:7" s="1" customFormat="1" ht="63" x14ac:dyDescent="0.25">
      <c r="A20" s="42">
        <v>9</v>
      </c>
      <c r="B20" s="41" t="str">
        <f>'Прил.5 Расчет СМР и ОБ'!$B97</f>
        <v>Прайс из СД ОП</v>
      </c>
      <c r="C20" s="91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92" t="str">
        <f>'Прил.5 Расчет СМР и ОБ'!$D97</f>
        <v>шт</v>
      </c>
      <c r="E20" s="46">
        <f>'Прил.5 Расчет СМР и ОБ'!$E97</f>
        <v>1</v>
      </c>
      <c r="F20" s="44">
        <f>'Прил.5 Расчет СМР и ОБ'!$F97</f>
        <v>1644.28</v>
      </c>
      <c r="G20" s="43">
        <f t="shared" si="0"/>
        <v>1644.28</v>
      </c>
    </row>
    <row r="21" spans="1:7" s="1" customFormat="1" ht="63" x14ac:dyDescent="0.25">
      <c r="A21" s="42">
        <v>10</v>
      </c>
      <c r="B21" s="41" t="str">
        <f>'Прил.5 Расчет СМР и ОБ'!$B98</f>
        <v>Прайс из СД ОП</v>
      </c>
      <c r="C21" s="91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92" t="str">
        <f>'Прил.5 Расчет СМР и ОБ'!$D98</f>
        <v>шт</v>
      </c>
      <c r="E21" s="46">
        <f>'Прил.5 Расчет СМР и ОБ'!$E98</f>
        <v>1</v>
      </c>
      <c r="F21" s="44">
        <f>'Прил.5 Расчет СМР и ОБ'!$F98</f>
        <v>784.26</v>
      </c>
      <c r="G21" s="43">
        <f t="shared" si="0"/>
        <v>784.26</v>
      </c>
    </row>
    <row r="22" spans="1:7" s="1" customFormat="1" ht="47.25" x14ac:dyDescent="0.25">
      <c r="A22" s="42">
        <v>11</v>
      </c>
      <c r="B22" s="41" t="str">
        <f>'Прил.5 Расчет СМР и ОБ'!$B99</f>
        <v>Прайс из СД ОП</v>
      </c>
      <c r="C22" s="91" t="str">
        <f>'Прил.5 Расчет СМР и ОБ'!$C99</f>
        <v>Термометр сопротивления ДТС314-Pt100.В3.50/2 (КП ООО "ГК Терм" №Т-1307 п.25)</v>
      </c>
      <c r="D22" s="92" t="str">
        <f>'Прил.5 Расчет СМР и ОБ'!$D99</f>
        <v>шт.</v>
      </c>
      <c r="E22" s="46">
        <f>'Прил.5 Расчет СМР и ОБ'!$E99</f>
        <v>1</v>
      </c>
      <c r="F22" s="44">
        <f>'Прил.5 Расчет СМР и ОБ'!$F99</f>
        <v>779.82</v>
      </c>
      <c r="G22" s="43">
        <f t="shared" si="0"/>
        <v>779.82</v>
      </c>
    </row>
    <row r="23" spans="1:7" s="1" customFormat="1" ht="31.5" x14ac:dyDescent="0.25">
      <c r="A23" s="42">
        <v>12</v>
      </c>
      <c r="B23" s="41" t="str">
        <f>'Прил.5 Расчет СМР и ОБ'!$B100</f>
        <v>Прайс из СД ОП</v>
      </c>
      <c r="C23" s="91" t="str">
        <f>'Прил.5 Расчет СМР и ОБ'!$C100</f>
        <v>Датчик воды TSW01-10.0 (Счет ООО "ГК Терм" № 1619 п.3)</v>
      </c>
      <c r="D23" s="92" t="str">
        <f>'Прил.5 Расчет СМР и ОБ'!$D100</f>
        <v>шт.</v>
      </c>
      <c r="E23" s="46">
        <f>'Прил.5 Расчет СМР и ОБ'!$E100</f>
        <v>1</v>
      </c>
      <c r="F23" s="44">
        <f>'Прил.5 Расчет СМР и ОБ'!$F100</f>
        <v>744.75</v>
      </c>
      <c r="G23" s="43">
        <f t="shared" si="0"/>
        <v>744.75</v>
      </c>
    </row>
    <row r="24" spans="1:7" s="1" customFormat="1" ht="31.5" x14ac:dyDescent="0.25">
      <c r="A24" s="42">
        <v>13</v>
      </c>
      <c r="B24" s="41" t="str">
        <f>'Прил.5 Расчет СМР и ОБ'!$B101</f>
        <v>62.1.02.22-0011</v>
      </c>
      <c r="C24" s="91" t="str">
        <f>'Прил.5 Расчет СМР и ОБ'!$C101</f>
        <v>Ящики, тип ЯТП-0.25, с трансформатором понижающим</v>
      </c>
      <c r="D24" s="92" t="str">
        <f>'Прил.5 Расчет СМР и ОБ'!$D101</f>
        <v>шт</v>
      </c>
      <c r="E24" s="46">
        <f>'Прил.5 Расчет СМР и ОБ'!$E101</f>
        <v>1</v>
      </c>
      <c r="F24" s="43">
        <f>'Прил.5 Расчет СМР и ОБ'!$F101</f>
        <v>233.43</v>
      </c>
      <c r="G24" s="43">
        <f t="shared" si="0"/>
        <v>233.43</v>
      </c>
    </row>
    <row r="25" spans="1:7" s="1" customFormat="1" ht="31.5" x14ac:dyDescent="0.25">
      <c r="A25" s="42">
        <v>14</v>
      </c>
      <c r="B25" s="41" t="str">
        <f>'Прил.5 Расчет СМР и ОБ'!$B102</f>
        <v>Прайс из СД ОП</v>
      </c>
      <c r="C25" s="91" t="str">
        <f>'Прил.5 Расчет СМР и ОБ'!$C102</f>
        <v>Датчик температуры ST22 (Счет ООО "ГК Терм" № 1619 п.2)</v>
      </c>
      <c r="D25" s="92" t="str">
        <f>'Прил.5 Расчет СМР и ОБ'!$D102</f>
        <v>шт.</v>
      </c>
      <c r="E25" s="46">
        <f>'Прил.5 Расчет СМР и ОБ'!$E102</f>
        <v>1</v>
      </c>
      <c r="F25" s="44">
        <f>'Прил.5 Расчет СМР и ОБ'!$F102</f>
        <v>184.62</v>
      </c>
      <c r="G25" s="43">
        <f t="shared" si="0"/>
        <v>184.62</v>
      </c>
    </row>
    <row r="26" spans="1:7" s="1" customFormat="1" ht="31.5" x14ac:dyDescent="0.25">
      <c r="A26" s="42">
        <v>15</v>
      </c>
      <c r="B26" s="41" t="str">
        <f>'Прил.5 Расчет СМР и ОБ'!$B103</f>
        <v>65.1.04.01-0005</v>
      </c>
      <c r="C26" s="91" t="str">
        <f>'Прил.5 Расчет СМР и ОБ'!$C103</f>
        <v>Счетчики холодной и горячей воды крыльчатые СВК-20-5</v>
      </c>
      <c r="D26" s="92" t="str">
        <f>'Прил.5 Расчет СМР и ОБ'!$D103</f>
        <v>шт</v>
      </c>
      <c r="E26" s="46">
        <f>'Прил.5 Расчет СМР и ОБ'!$E103</f>
        <v>1</v>
      </c>
      <c r="F26" s="43">
        <f>'Прил.5 Расчет СМР и ОБ'!$F103</f>
        <v>123.15</v>
      </c>
      <c r="G26" s="43">
        <f t="shared" si="0"/>
        <v>123.15</v>
      </c>
    </row>
    <row r="27" spans="1:7" s="1" customFormat="1" ht="31.5" x14ac:dyDescent="0.25">
      <c r="A27" s="87"/>
      <c r="B27" s="93"/>
      <c r="C27" s="93" t="s">
        <v>1114</v>
      </c>
      <c r="D27" s="93"/>
      <c r="E27" s="95"/>
      <c r="F27" s="89"/>
      <c r="G27" s="89">
        <f>SUM(G12:G26)</f>
        <v>199129.50000000003</v>
      </c>
    </row>
    <row r="28" spans="1:7" s="1" customFormat="1" ht="15.75" x14ac:dyDescent="0.25">
      <c r="A28" s="87"/>
      <c r="B28" s="88"/>
      <c r="C28" s="88" t="s">
        <v>1115</v>
      </c>
      <c r="D28" s="88"/>
      <c r="E28" s="95"/>
      <c r="F28" s="89"/>
      <c r="G28" s="89">
        <f>G27</f>
        <v>199129.50000000003</v>
      </c>
    </row>
    <row r="29" spans="1:7" s="1" customFormat="1" ht="15.75" x14ac:dyDescent="0.25"/>
    <row r="30" spans="1:7" s="1" customFormat="1" ht="15.75" x14ac:dyDescent="0.25">
      <c r="A30" s="20" t="s">
        <v>48</v>
      </c>
      <c r="B30" s="20"/>
      <c r="C30" s="20"/>
    </row>
    <row r="31" spans="1:7" s="1" customFormat="1" ht="15.75" x14ac:dyDescent="0.25">
      <c r="A31" s="21" t="s">
        <v>22</v>
      </c>
      <c r="B31" s="20"/>
      <c r="C31" s="20"/>
    </row>
    <row r="32" spans="1:7" s="1" customFormat="1" ht="15.75" x14ac:dyDescent="0.25">
      <c r="A32" s="20"/>
      <c r="B32" s="20"/>
      <c r="C32" s="20"/>
    </row>
    <row r="33" spans="1:3" s="1" customFormat="1" ht="15.75" x14ac:dyDescent="0.25">
      <c r="A33" s="20" t="s">
        <v>1077</v>
      </c>
      <c r="B33" s="20"/>
      <c r="C33" s="20"/>
    </row>
    <row r="34" spans="1:3" s="1" customFormat="1" ht="15.75" x14ac:dyDescent="0.25">
      <c r="A34" s="21" t="s">
        <v>23</v>
      </c>
      <c r="B34" s="20"/>
      <c r="C34" s="20"/>
    </row>
    <row r="35" spans="1:3" s="1" customFormat="1" ht="15.75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B043-3C98-4B5C-8209-A8DCC6ABA8DF}">
  <sheetPr codeName="Лист14"/>
  <dimension ref="A1:E17"/>
  <sheetViews>
    <sheetView zoomScaleNormal="100" zoomScaleSheetLayoutView="100" workbookViewId="0">
      <selection activeCell="H19" sqref="H19"/>
    </sheetView>
  </sheetViews>
  <sheetFormatPr defaultColWidth="8.85546875" defaultRowHeight="15.75" x14ac:dyDescent="0.25"/>
  <cols>
    <col min="1" max="1" width="14.42578125" style="123" customWidth="1"/>
    <col min="2" max="2" width="29.5703125" style="123" customWidth="1"/>
    <col min="3" max="3" width="39.140625" style="123" customWidth="1"/>
    <col min="4" max="4" width="24.42578125" style="123" customWidth="1"/>
    <col min="5" max="16384" width="8.85546875" style="123"/>
  </cols>
  <sheetData>
    <row r="1" spans="1:5" x14ac:dyDescent="0.25">
      <c r="D1" s="124" t="s">
        <v>1153</v>
      </c>
    </row>
    <row r="2" spans="1:5" ht="15.6" x14ac:dyDescent="0.25">
      <c r="A2" s="124"/>
      <c r="B2" s="124"/>
      <c r="C2" s="124"/>
      <c r="D2" s="124"/>
    </row>
    <row r="3" spans="1:5" ht="24.75" customHeight="1" x14ac:dyDescent="0.25">
      <c r="A3" s="213" t="s">
        <v>1154</v>
      </c>
      <c r="B3" s="213"/>
      <c r="C3" s="213"/>
      <c r="D3" s="213"/>
    </row>
    <row r="4" spans="1:5" ht="24.75" customHeight="1" x14ac:dyDescent="0.25">
      <c r="A4" s="125"/>
      <c r="B4" s="125"/>
      <c r="C4" s="125"/>
      <c r="D4" s="125"/>
    </row>
    <row r="5" spans="1:5" ht="24.6" customHeight="1" x14ac:dyDescent="0.25">
      <c r="A5" s="21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110 кВ </v>
      </c>
      <c r="B5" s="214"/>
      <c r="C5" s="214"/>
      <c r="D5" s="126"/>
    </row>
    <row r="6" spans="1:5" ht="19.899999999999999" customHeight="1" x14ac:dyDescent="0.25">
      <c r="A6" s="214" t="str">
        <f>'Прил.5 Расчет СМР и ОБ'!$A$7</f>
        <v>Единица измерения  — 1 ПС</v>
      </c>
      <c r="B6" s="214"/>
      <c r="C6" s="214"/>
      <c r="D6" s="126"/>
    </row>
    <row r="8" spans="1:5" ht="14.45" customHeight="1" x14ac:dyDescent="0.25">
      <c r="A8" s="215" t="s">
        <v>1155</v>
      </c>
      <c r="B8" s="215" t="s">
        <v>1156</v>
      </c>
      <c r="C8" s="215" t="s">
        <v>1157</v>
      </c>
      <c r="D8" s="215" t="s">
        <v>1158</v>
      </c>
    </row>
    <row r="9" spans="1:5" ht="15" customHeight="1" x14ac:dyDescent="0.25">
      <c r="A9" s="215"/>
      <c r="B9" s="215"/>
      <c r="C9" s="215"/>
      <c r="D9" s="215"/>
    </row>
    <row r="10" spans="1:5" ht="15.6" x14ac:dyDescent="0.25">
      <c r="A10" s="127">
        <v>1</v>
      </c>
      <c r="B10" s="159">
        <v>2</v>
      </c>
      <c r="C10" s="159">
        <v>3</v>
      </c>
      <c r="D10" s="127">
        <v>4</v>
      </c>
    </row>
    <row r="11" spans="1:5" ht="41.45" customHeight="1" x14ac:dyDescent="0.25">
      <c r="A11" s="127" t="s">
        <v>1208</v>
      </c>
      <c r="B11" s="160" t="s">
        <v>1200</v>
      </c>
      <c r="C11" s="149" t="s">
        <v>1159</v>
      </c>
      <c r="D11" s="128">
        <f>ROUND('Прил.4 РМ'!$C$41/1000,2)</f>
        <v>8944.07</v>
      </c>
      <c r="E11" s="129"/>
    </row>
    <row r="12" spans="1:5" ht="15.6" x14ac:dyDescent="0.25">
      <c r="B12" s="124"/>
    </row>
    <row r="13" spans="1:5" x14ac:dyDescent="0.25">
      <c r="A13" s="123" t="s">
        <v>48</v>
      </c>
    </row>
    <row r="14" spans="1:5" x14ac:dyDescent="0.25">
      <c r="A14" s="129" t="s">
        <v>22</v>
      </c>
    </row>
    <row r="16" spans="1:5" x14ac:dyDescent="0.25">
      <c r="A16" s="123" t="s">
        <v>1077</v>
      </c>
    </row>
    <row r="17" spans="1:1" x14ac:dyDescent="0.25">
      <c r="A17" s="129" t="s">
        <v>23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01FD-8E2B-45F4-A5F4-4E586B0FA9FC}">
  <sheetPr codeName="Лист27"/>
  <dimension ref="B4:E32"/>
  <sheetViews>
    <sheetView topLeftCell="A13" workbookViewId="0">
      <selection activeCell="B13" sqref="B13"/>
    </sheetView>
  </sheetViews>
  <sheetFormatPr defaultColWidth="9.140625" defaultRowHeight="15" x14ac:dyDescent="0.25"/>
  <cols>
    <col min="1" max="1" width="9.140625" style="22"/>
    <col min="2" max="2" width="40.5703125" style="22" customWidth="1"/>
    <col min="3" max="3" width="37" style="22" customWidth="1"/>
    <col min="4" max="4" width="32" style="22" customWidth="1"/>
    <col min="5" max="16384" width="9.140625" style="22"/>
  </cols>
  <sheetData>
    <row r="4" spans="2:5" ht="15.75" x14ac:dyDescent="0.25">
      <c r="B4" s="162" t="s">
        <v>26</v>
      </c>
      <c r="C4" s="162"/>
      <c r="D4" s="162"/>
    </row>
    <row r="5" spans="2:5" ht="18.399999999999999" x14ac:dyDescent="0.25">
      <c r="B5" s="23"/>
    </row>
    <row r="6" spans="2:5" ht="15.75" x14ac:dyDescent="0.25">
      <c r="B6" s="163" t="s">
        <v>27</v>
      </c>
      <c r="C6" s="163"/>
      <c r="D6" s="163"/>
    </row>
    <row r="7" spans="2:5" ht="18.399999999999999" x14ac:dyDescent="0.25">
      <c r="B7" s="24"/>
    </row>
    <row r="8" spans="2:5" s="1" customFormat="1" ht="47.25" x14ac:dyDescent="0.25">
      <c r="B8" s="25" t="s">
        <v>28</v>
      </c>
      <c r="C8" s="25" t="s">
        <v>29</v>
      </c>
      <c r="D8" s="25" t="s">
        <v>30</v>
      </c>
    </row>
    <row r="9" spans="2:5" s="1" customFormat="1" ht="15.6" x14ac:dyDescent="0.25">
      <c r="B9" s="25">
        <v>1</v>
      </c>
      <c r="C9" s="25">
        <v>2</v>
      </c>
      <c r="D9" s="25">
        <v>3</v>
      </c>
    </row>
    <row r="10" spans="2:5" s="1" customFormat="1" ht="31.5" x14ac:dyDescent="0.25">
      <c r="B10" s="25" t="s">
        <v>31</v>
      </c>
      <c r="C10" s="25" t="s">
        <v>32</v>
      </c>
      <c r="D10" s="25">
        <v>44.29</v>
      </c>
    </row>
    <row r="11" spans="2:5" s="1" customFormat="1" ht="31.5" x14ac:dyDescent="0.25">
      <c r="B11" s="25" t="s">
        <v>33</v>
      </c>
      <c r="C11" s="25" t="s">
        <v>32</v>
      </c>
      <c r="D11" s="25">
        <v>13.47</v>
      </c>
    </row>
    <row r="12" spans="2:5" s="1" customFormat="1" ht="31.5" x14ac:dyDescent="0.25">
      <c r="B12" s="25" t="s">
        <v>34</v>
      </c>
      <c r="C12" s="25" t="s">
        <v>32</v>
      </c>
      <c r="D12" s="25">
        <v>8.0399999999999991</v>
      </c>
    </row>
    <row r="13" spans="2:5" s="1" customFormat="1" ht="31.5" x14ac:dyDescent="0.25">
      <c r="B13" s="25" t="s">
        <v>35</v>
      </c>
      <c r="C13" s="26" t="s">
        <v>36</v>
      </c>
      <c r="D13" s="25">
        <v>6.26</v>
      </c>
    </row>
    <row r="14" spans="2:5" s="1" customFormat="1" ht="78.75" x14ac:dyDescent="0.25">
      <c r="B14" s="25" t="s">
        <v>37</v>
      </c>
      <c r="C14" s="25" t="s">
        <v>38</v>
      </c>
      <c r="D14" s="27">
        <v>3.9E-2</v>
      </c>
    </row>
    <row r="15" spans="2:5" s="1" customFormat="1" ht="78.75" x14ac:dyDescent="0.25">
      <c r="B15" s="25" t="s">
        <v>39</v>
      </c>
      <c r="C15" s="25" t="s">
        <v>40</v>
      </c>
      <c r="D15" s="27">
        <v>2.1000000000000001E-2</v>
      </c>
      <c r="E15" s="6"/>
    </row>
    <row r="16" spans="2:5" s="1" customFormat="1" ht="15.75" x14ac:dyDescent="0.25">
      <c r="B16" s="25" t="s">
        <v>41</v>
      </c>
      <c r="C16" s="25"/>
      <c r="D16" s="25" t="s">
        <v>1160</v>
      </c>
    </row>
    <row r="17" spans="2:4" s="1" customFormat="1" ht="31.5" x14ac:dyDescent="0.25">
      <c r="B17" s="25" t="s">
        <v>42</v>
      </c>
      <c r="C17" s="25" t="s">
        <v>43</v>
      </c>
      <c r="D17" s="27">
        <v>2.1399999999999999E-2</v>
      </c>
    </row>
    <row r="18" spans="2:4" s="1" customFormat="1" ht="15.75" x14ac:dyDescent="0.25">
      <c r="B18" s="25" t="s">
        <v>44</v>
      </c>
      <c r="C18" s="25" t="s">
        <v>45</v>
      </c>
      <c r="D18" s="27">
        <v>2E-3</v>
      </c>
    </row>
    <row r="19" spans="2:4" s="1" customFormat="1" ht="15.75" x14ac:dyDescent="0.25">
      <c r="B19" s="25" t="s">
        <v>46</v>
      </c>
      <c r="C19" s="25" t="s">
        <v>47</v>
      </c>
      <c r="D19" s="27">
        <v>0.03</v>
      </c>
    </row>
    <row r="20" spans="2:4" s="1" customFormat="1" ht="15.6" x14ac:dyDescent="0.25">
      <c r="B20" s="5"/>
    </row>
    <row r="21" spans="2:4" s="1" customFormat="1" ht="15.6" x14ac:dyDescent="0.25">
      <c r="B21" s="5"/>
    </row>
    <row r="22" spans="2:4" s="1" customFormat="1" ht="15.6" x14ac:dyDescent="0.25">
      <c r="B22" s="5"/>
    </row>
    <row r="23" spans="2:4" s="1" customFormat="1" ht="15.6" x14ac:dyDescent="0.25">
      <c r="B23" s="5"/>
    </row>
    <row r="24" spans="2:4" s="1" customFormat="1" ht="15.6" x14ac:dyDescent="0.25"/>
    <row r="25" spans="2:4" s="1" customFormat="1" ht="15.6" x14ac:dyDescent="0.25"/>
    <row r="26" spans="2:4" s="1" customFormat="1" ht="15.75" x14ac:dyDescent="0.25">
      <c r="B26" s="20" t="s">
        <v>48</v>
      </c>
      <c r="C26" s="20"/>
    </row>
    <row r="27" spans="2:4" s="1" customFormat="1" ht="15.75" x14ac:dyDescent="0.25">
      <c r="B27" s="21" t="s">
        <v>22</v>
      </c>
      <c r="C27" s="20"/>
    </row>
    <row r="28" spans="2:4" s="1" customFormat="1" ht="15.6" x14ac:dyDescent="0.25">
      <c r="B28" s="20"/>
      <c r="C28" s="20"/>
    </row>
    <row r="29" spans="2:4" s="1" customFormat="1" ht="15.75" x14ac:dyDescent="0.25">
      <c r="B29" s="20" t="s">
        <v>49</v>
      </c>
      <c r="C29" s="20"/>
    </row>
    <row r="30" spans="2:4" s="1" customFormat="1" ht="15.75" x14ac:dyDescent="0.25">
      <c r="B30" s="21" t="s">
        <v>23</v>
      </c>
      <c r="C30" s="20"/>
    </row>
    <row r="31" spans="2:4" s="1" customFormat="1" ht="15.6" x14ac:dyDescent="0.25"/>
    <row r="32" spans="2:4" s="1" customFormat="1" ht="15.6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E84A-EC1B-4C1F-A3A6-530C9E98EF88}">
  <sheetPr codeName="Лист15">
    <pageSetUpPr fitToPage="1"/>
  </sheetPr>
  <dimension ref="A1:G12"/>
  <sheetViews>
    <sheetView tabSelected="1" zoomScaleNormal="100" workbookViewId="0">
      <selection activeCell="M7" sqref="M7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x14ac:dyDescent="0.25">
      <c r="A1" s="216" t="s">
        <v>1161</v>
      </c>
      <c r="B1" s="216"/>
      <c r="C1" s="216"/>
      <c r="D1" s="216"/>
      <c r="E1" s="216"/>
      <c r="F1" s="216"/>
    </row>
    <row r="2" spans="1:7" ht="14.25" x14ac:dyDescent="0.25">
      <c r="A2" s="131"/>
      <c r="B2" s="131"/>
      <c r="C2" s="131"/>
      <c r="D2" s="131"/>
      <c r="E2" s="131"/>
      <c r="F2" s="131"/>
    </row>
    <row r="3" spans="1:7" ht="15.75" x14ac:dyDescent="0.25">
      <c r="A3" s="132" t="s">
        <v>1162</v>
      </c>
      <c r="B3" s="133"/>
      <c r="C3" s="133"/>
      <c r="D3" s="133"/>
      <c r="E3" s="133"/>
      <c r="F3" s="133"/>
    </row>
    <row r="4" spans="1:7" ht="31.5" x14ac:dyDescent="0.25">
      <c r="A4" s="134" t="s">
        <v>1081</v>
      </c>
      <c r="B4" s="134" t="s">
        <v>1163</v>
      </c>
      <c r="C4" s="134" t="s">
        <v>1164</v>
      </c>
      <c r="D4" s="134" t="s">
        <v>1165</v>
      </c>
      <c r="E4" s="134" t="s">
        <v>1166</v>
      </c>
      <c r="F4" s="134" t="s">
        <v>1167</v>
      </c>
    </row>
    <row r="5" spans="1:7" ht="15.6" x14ac:dyDescent="0.25">
      <c r="A5" s="134">
        <v>1</v>
      </c>
      <c r="B5" s="134">
        <v>2</v>
      </c>
      <c r="C5" s="134">
        <v>3</v>
      </c>
      <c r="D5" s="134">
        <v>4</v>
      </c>
      <c r="E5" s="134">
        <v>5</v>
      </c>
      <c r="F5" s="134">
        <v>6</v>
      </c>
    </row>
    <row r="6" spans="1:7" ht="110.25" x14ac:dyDescent="0.25">
      <c r="A6" s="135" t="s">
        <v>1168</v>
      </c>
      <c r="B6" s="136" t="s">
        <v>1169</v>
      </c>
      <c r="C6" s="134" t="s">
        <v>1170</v>
      </c>
      <c r="D6" s="134" t="s">
        <v>1171</v>
      </c>
      <c r="E6" s="137">
        <v>47872.94</v>
      </c>
      <c r="F6" s="136" t="s">
        <v>1172</v>
      </c>
    </row>
    <row r="7" spans="1:7" ht="47.25" x14ac:dyDescent="0.25">
      <c r="A7" s="135" t="s">
        <v>1173</v>
      </c>
      <c r="B7" s="136" t="s">
        <v>1174</v>
      </c>
      <c r="C7" s="134" t="s">
        <v>1175</v>
      </c>
      <c r="D7" s="134" t="s">
        <v>1176</v>
      </c>
      <c r="E7" s="137">
        <f>1973/12</f>
        <v>164.41666666666666</v>
      </c>
      <c r="F7" s="136" t="s">
        <v>1177</v>
      </c>
    </row>
    <row r="8" spans="1:7" ht="15.75" x14ac:dyDescent="0.25">
      <c r="A8" s="135" t="s">
        <v>1178</v>
      </c>
      <c r="B8" s="136" t="s">
        <v>1179</v>
      </c>
      <c r="C8" s="134" t="s">
        <v>1180</v>
      </c>
      <c r="D8" s="134" t="s">
        <v>1171</v>
      </c>
      <c r="E8" s="137">
        <v>1</v>
      </c>
      <c r="F8" s="136"/>
    </row>
    <row r="9" spans="1:7" ht="15.75" x14ac:dyDescent="0.25">
      <c r="A9" s="135" t="s">
        <v>1181</v>
      </c>
      <c r="B9" s="136" t="s">
        <v>1182</v>
      </c>
      <c r="C9" s="134"/>
      <c r="D9" s="134"/>
      <c r="E9" s="138">
        <v>3.3</v>
      </c>
      <c r="F9" s="136" t="s">
        <v>1183</v>
      </c>
    </row>
    <row r="10" spans="1:7" ht="63" x14ac:dyDescent="0.25">
      <c r="A10" s="135" t="s">
        <v>1184</v>
      </c>
      <c r="B10" s="136" t="s">
        <v>1185</v>
      </c>
      <c r="C10" s="134" t="s">
        <v>1186</v>
      </c>
      <c r="D10" s="134" t="s">
        <v>1171</v>
      </c>
      <c r="E10" s="139">
        <v>1.2356839140259317</v>
      </c>
      <c r="F10" s="136" t="s">
        <v>1187</v>
      </c>
    </row>
    <row r="11" spans="1:7" ht="78.75" x14ac:dyDescent="0.25">
      <c r="A11" s="135" t="s">
        <v>1188</v>
      </c>
      <c r="B11" s="140" t="s">
        <v>1189</v>
      </c>
      <c r="C11" s="134" t="s">
        <v>1190</v>
      </c>
      <c r="D11" s="134" t="s">
        <v>1171</v>
      </c>
      <c r="E11" s="141">
        <v>1.139</v>
      </c>
      <c r="F11" s="142" t="s">
        <v>1191</v>
      </c>
      <c r="G11" s="143" t="s">
        <v>1192</v>
      </c>
    </row>
    <row r="12" spans="1:7" ht="63" x14ac:dyDescent="0.25">
      <c r="A12" s="135" t="s">
        <v>1193</v>
      </c>
      <c r="B12" s="144" t="s">
        <v>1194</v>
      </c>
      <c r="C12" s="134" t="s">
        <v>1195</v>
      </c>
      <c r="D12" s="134" t="s">
        <v>1196</v>
      </c>
      <c r="E12" s="145">
        <f>((E6*E8/E7)*E10)*E11</f>
        <v>409.80323030372915</v>
      </c>
      <c r="F12" s="136" t="s">
        <v>1197</v>
      </c>
    </row>
  </sheetData>
  <mergeCells count="1">
    <mergeCell ref="A1:F1"/>
  </mergeCells>
  <hyperlinks>
    <hyperlink ref="G11" r:id="rId1" xr:uid="{ED967AA6-A4DE-42F5-A2A5-D5BE0ECC0340}"/>
  </hyperlinks>
  <pageMargins left="0.7" right="0.7" top="0.75" bottom="0.75" header="0.3" footer="0.3"/>
  <pageSetup paperSize="9" scale="4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Danil</cp:lastModifiedBy>
  <dcterms:created xsi:type="dcterms:W3CDTF">2023-09-19T12:03:26Z</dcterms:created>
  <dcterms:modified xsi:type="dcterms:W3CDTF">2023-10-08T11:08:10Z</dcterms:modified>
</cp:coreProperties>
</file>