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691FDF85-85E5-4460-A72A-224C1FA4470C}" xr6:coauthVersionLast="47" xr6:coauthVersionMax="47" xr10:uidLastSave="{00000000-0000-0000-0000-000000000000}"/>
  <bookViews>
    <workbookView xWindow="1980" yWindow="-120" windowWidth="2694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5" r:id="rId10"/>
    <sheet name="Прил. 10" sheetId="10" r:id="rId11"/>
    <sheet name="ФОТр.тек." sheetId="11" r:id="rId12"/>
    <sheet name="4.7 Прил.6 Расчет Прочие" sheetId="12" state="hidden" r:id="rId13"/>
    <sheet name="4.8 Прил. 6.1 Расчет ПНР" sheetId="13" state="hidden" r:id="rId14"/>
    <sheet name="4.9 Прил 6.2 Расчет ПИР" sheetId="14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3'!$A$1:$H$118</definedName>
    <definedName name="_xlnm.Print_Area" localSheetId="3">'Прил.1 Сравнит табл'!$A$1:$D$32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ОБ'!$A$1:$J$129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5" i="15" l="1"/>
  <c r="C11" i="15" s="1"/>
  <c r="Q23" i="14" l="1"/>
  <c r="H22" i="14"/>
  <c r="G22" i="14"/>
  <c r="P22" i="14" s="1"/>
  <c r="M21" i="14"/>
  <c r="L21" i="14"/>
  <c r="K21" i="14"/>
  <c r="J21" i="14"/>
  <c r="I21" i="14"/>
  <c r="H21" i="14"/>
  <c r="G21" i="14"/>
  <c r="P20" i="14"/>
  <c r="O20" i="14"/>
  <c r="N20" i="14"/>
  <c r="P19" i="14"/>
  <c r="O19" i="14"/>
  <c r="N19" i="14"/>
  <c r="P18" i="14"/>
  <c r="O18" i="14"/>
  <c r="N18" i="14"/>
  <c r="F18" i="14"/>
  <c r="M17" i="14"/>
  <c r="L17" i="14"/>
  <c r="K17" i="14"/>
  <c r="I17" i="14"/>
  <c r="H17" i="14"/>
  <c r="G17" i="14"/>
  <c r="P16" i="14"/>
  <c r="O16" i="14"/>
  <c r="N16" i="14"/>
  <c r="P15" i="14"/>
  <c r="O15" i="14"/>
  <c r="N15" i="14"/>
  <c r="P14" i="14"/>
  <c r="O14" i="14"/>
  <c r="N14" i="14"/>
  <c r="F14" i="14"/>
  <c r="M13" i="14"/>
  <c r="L13" i="14"/>
  <c r="K13" i="14"/>
  <c r="N13" i="14" s="1"/>
  <c r="I13" i="14"/>
  <c r="H13" i="14"/>
  <c r="G13" i="14"/>
  <c r="P13" i="14" s="1"/>
  <c r="P12" i="14"/>
  <c r="O12" i="14"/>
  <c r="N12" i="14"/>
  <c r="F12" i="14"/>
  <c r="M11" i="14"/>
  <c r="L11" i="14"/>
  <c r="K11" i="14"/>
  <c r="I11" i="14"/>
  <c r="H11" i="14"/>
  <c r="G11" i="14"/>
  <c r="M10" i="14"/>
  <c r="K10" i="14"/>
  <c r="I10" i="14"/>
  <c r="I9" i="14" s="1"/>
  <c r="H10" i="14"/>
  <c r="H9" i="14" s="1"/>
  <c r="G10" i="14"/>
  <c r="M9" i="14"/>
  <c r="G9" i="14"/>
  <c r="N15" i="13"/>
  <c r="M15" i="13"/>
  <c r="L15" i="13"/>
  <c r="O15" i="13" s="1"/>
  <c r="K15" i="13"/>
  <c r="J15" i="13" s="1"/>
  <c r="D15" i="13"/>
  <c r="M14" i="13"/>
  <c r="L14" i="13"/>
  <c r="K14" i="13"/>
  <c r="H14" i="13"/>
  <c r="N14" i="13" s="1"/>
  <c r="D14" i="13"/>
  <c r="N13" i="13"/>
  <c r="O13" i="13" s="1"/>
  <c r="M13" i="13"/>
  <c r="L13" i="13"/>
  <c r="K13" i="13"/>
  <c r="J13" i="13" s="1"/>
  <c r="D13" i="13"/>
  <c r="O12" i="13"/>
  <c r="J12" i="13"/>
  <c r="D12" i="13"/>
  <c r="N11" i="13"/>
  <c r="M11" i="13"/>
  <c r="L11" i="13"/>
  <c r="K11" i="13"/>
  <c r="J11" i="13" s="1"/>
  <c r="D11" i="13"/>
  <c r="M10" i="13"/>
  <c r="I10" i="13"/>
  <c r="H10" i="13"/>
  <c r="N10" i="13" s="1"/>
  <c r="F10" i="13"/>
  <c r="L10" i="13" s="1"/>
  <c r="E10" i="13"/>
  <c r="K10" i="13" s="1"/>
  <c r="M9" i="13"/>
  <c r="L9" i="13"/>
  <c r="K9" i="13"/>
  <c r="J9" i="13" s="1"/>
  <c r="H9" i="13"/>
  <c r="N9" i="13" s="1"/>
  <c r="F9" i="13"/>
  <c r="E9" i="13"/>
  <c r="D9" i="13" s="1"/>
  <c r="G8" i="12"/>
  <c r="H12" i="12" s="1"/>
  <c r="F8" i="12"/>
  <c r="F9" i="12" s="1"/>
  <c r="E8" i="12"/>
  <c r="H16" i="12" s="1"/>
  <c r="I16" i="12" s="1"/>
  <c r="A3" i="12"/>
  <c r="E13" i="11"/>
  <c r="I14" i="8" s="1"/>
  <c r="J14" i="8" s="1"/>
  <c r="J15" i="8" s="1"/>
  <c r="C11" i="7" s="1"/>
  <c r="E8" i="11"/>
  <c r="E17" i="9"/>
  <c r="D17" i="9"/>
  <c r="C17" i="9"/>
  <c r="B17" i="9"/>
  <c r="F16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J42" i="8"/>
  <c r="F42" i="8"/>
  <c r="F17" i="9" s="1"/>
  <c r="I41" i="8"/>
  <c r="J41" i="8" s="1"/>
  <c r="G41" i="8"/>
  <c r="J40" i="8"/>
  <c r="F40" i="8"/>
  <c r="G40" i="8" s="1"/>
  <c r="J39" i="8"/>
  <c r="F39" i="8"/>
  <c r="F14" i="9" s="1"/>
  <c r="J38" i="8"/>
  <c r="F38" i="8"/>
  <c r="G38" i="8" s="1"/>
  <c r="J37" i="8"/>
  <c r="F37" i="8"/>
  <c r="F12" i="9" s="1"/>
  <c r="G12" i="9" s="1"/>
  <c r="I32" i="8"/>
  <c r="J32" i="8" s="1"/>
  <c r="G32" i="8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J22" i="8"/>
  <c r="I22" i="8"/>
  <c r="G22" i="8"/>
  <c r="I20" i="8"/>
  <c r="J20" i="8" s="1"/>
  <c r="J21" i="8" s="1"/>
  <c r="C12" i="7" s="1"/>
  <c r="G20" i="8"/>
  <c r="E15" i="8"/>
  <c r="C33" i="7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G17" i="8" s="1"/>
  <c r="F17" i="8" s="1"/>
  <c r="I17" i="8" s="1"/>
  <c r="J17" i="8" s="1"/>
  <c r="H22" i="6"/>
  <c r="H21" i="6"/>
  <c r="H20" i="6"/>
  <c r="H19" i="6"/>
  <c r="H18" i="6"/>
  <c r="H17" i="6"/>
  <c r="H16" i="6"/>
  <c r="H15" i="6"/>
  <c r="H14" i="6"/>
  <c r="H13" i="6"/>
  <c r="H12" i="6"/>
  <c r="F11" i="6"/>
  <c r="K12" i="6" s="1"/>
  <c r="B7" i="5"/>
  <c r="B6" i="5"/>
  <c r="F9" i="3"/>
  <c r="G4" i="3" s="1"/>
  <c r="G8" i="3" s="1"/>
  <c r="D8" i="3" s="1"/>
  <c r="A18" i="2"/>
  <c r="C13" i="2"/>
  <c r="C12" i="2"/>
  <c r="D18" i="2" s="1"/>
  <c r="C11" i="2"/>
  <c r="C18" i="2" s="1"/>
  <c r="C9" i="2"/>
  <c r="B18" i="2" s="1"/>
  <c r="C4" i="2"/>
  <c r="B4" i="2"/>
  <c r="C10" i="1"/>
  <c r="E9" i="12" l="1"/>
  <c r="E11" i="12" s="1"/>
  <c r="I11" i="12" s="1"/>
  <c r="O14" i="13"/>
  <c r="D10" i="13"/>
  <c r="J14" i="13"/>
  <c r="F9" i="14"/>
  <c r="J10" i="13"/>
  <c r="O11" i="14"/>
  <c r="O9" i="13"/>
  <c r="O16" i="13" s="1"/>
  <c r="F17" i="14"/>
  <c r="O21" i="14"/>
  <c r="O11" i="13"/>
  <c r="F10" i="14"/>
  <c r="I12" i="12"/>
  <c r="I9" i="12"/>
  <c r="H17" i="12"/>
  <c r="I17" i="12" s="1"/>
  <c r="O10" i="13"/>
  <c r="G37" i="8"/>
  <c r="G43" i="8" s="1"/>
  <c r="G45" i="8" s="1"/>
  <c r="H44" i="8" s="1"/>
  <c r="J43" i="8"/>
  <c r="J45" i="8" s="1"/>
  <c r="C25" i="7" s="1"/>
  <c r="I8" i="12"/>
  <c r="E19" i="12"/>
  <c r="E20" i="12" s="1"/>
  <c r="G19" i="12"/>
  <c r="G20" i="12" s="1"/>
  <c r="P9" i="14"/>
  <c r="G5" i="3"/>
  <c r="G16" i="9"/>
  <c r="N10" i="14"/>
  <c r="G6" i="3"/>
  <c r="D6" i="3" s="1"/>
  <c r="P10" i="14"/>
  <c r="O13" i="14"/>
  <c r="O10" i="14"/>
  <c r="O17" i="14"/>
  <c r="N21" i="14"/>
  <c r="R21" i="14" s="1"/>
  <c r="G7" i="3"/>
  <c r="D7" i="3" s="1"/>
  <c r="F13" i="9"/>
  <c r="G13" i="9" s="1"/>
  <c r="P21" i="14"/>
  <c r="N11" i="14"/>
  <c r="N22" i="14"/>
  <c r="P11" i="14"/>
  <c r="R15" i="14"/>
  <c r="R19" i="14"/>
  <c r="H11" i="6"/>
  <c r="G14" i="8" s="1"/>
  <c r="G15" i="8" s="1"/>
  <c r="D120" i="8" s="1"/>
  <c r="J120" i="8" s="1"/>
  <c r="H45" i="6"/>
  <c r="H38" i="6"/>
  <c r="H25" i="6"/>
  <c r="J116" i="8"/>
  <c r="C17" i="7" s="1"/>
  <c r="J66" i="8"/>
  <c r="J117" i="8" s="1"/>
  <c r="G14" i="9"/>
  <c r="J33" i="8"/>
  <c r="C13" i="7" s="1"/>
  <c r="C14" i="7" s="1"/>
  <c r="G33" i="8"/>
  <c r="G39" i="8"/>
  <c r="G116" i="8"/>
  <c r="G17" i="9"/>
  <c r="F15" i="9"/>
  <c r="G42" i="8"/>
  <c r="G15" i="9"/>
  <c r="C16" i="7"/>
  <c r="C18" i="7" s="1"/>
  <c r="G66" i="8"/>
  <c r="G21" i="8"/>
  <c r="C15" i="7"/>
  <c r="R13" i="14"/>
  <c r="F13" i="14"/>
  <c r="F21" i="14"/>
  <c r="F22" i="14"/>
  <c r="O22" i="14"/>
  <c r="P17" i="14"/>
  <c r="O9" i="14"/>
  <c r="F11" i="14"/>
  <c r="N17" i="14"/>
  <c r="K9" i="14"/>
  <c r="N9" i="14" s="1"/>
  <c r="P23" i="14" l="1"/>
  <c r="H39" i="8"/>
  <c r="G9" i="3"/>
  <c r="D5" i="3"/>
  <c r="J14" i="12"/>
  <c r="D14" i="12" s="1"/>
  <c r="H14" i="12" s="1"/>
  <c r="G18" i="9"/>
  <c r="G46" i="8" s="1"/>
  <c r="H14" i="8"/>
  <c r="J46" i="8"/>
  <c r="C26" i="7" s="1"/>
  <c r="R11" i="14"/>
  <c r="D119" i="8"/>
  <c r="J119" i="8" s="1"/>
  <c r="J34" i="8"/>
  <c r="J121" i="8" s="1"/>
  <c r="J122" i="8" s="1"/>
  <c r="J123" i="8" s="1"/>
  <c r="O23" i="14"/>
  <c r="J118" i="8"/>
  <c r="C19" i="7"/>
  <c r="H37" i="8"/>
  <c r="G117" i="8"/>
  <c r="H66" i="8" s="1"/>
  <c r="H38" i="8"/>
  <c r="H41" i="8"/>
  <c r="H43" i="8"/>
  <c r="H45" i="8" s="1"/>
  <c r="H40" i="8"/>
  <c r="H42" i="8"/>
  <c r="G34" i="8"/>
  <c r="H21" i="8"/>
  <c r="C22" i="7"/>
  <c r="C20" i="7"/>
  <c r="N23" i="14"/>
  <c r="R9" i="14"/>
  <c r="R17" i="14"/>
  <c r="R23" i="14" l="1"/>
  <c r="I14" i="12"/>
  <c r="I19" i="12" s="1"/>
  <c r="H19" i="12"/>
  <c r="H20" i="12" s="1"/>
  <c r="G19" i="9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50" i="8"/>
  <c r="H49" i="8"/>
  <c r="H65" i="8"/>
  <c r="H64" i="8"/>
  <c r="H55" i="8"/>
  <c r="H59" i="8"/>
  <c r="H58" i="8"/>
  <c r="H57" i="8"/>
  <c r="H61" i="8"/>
  <c r="H51" i="8"/>
  <c r="H54" i="8"/>
  <c r="H53" i="8"/>
  <c r="H52" i="8"/>
  <c r="H56" i="8"/>
  <c r="H63" i="8"/>
  <c r="H62" i="8"/>
  <c r="H60" i="8"/>
  <c r="G118" i="8"/>
  <c r="G121" i="8"/>
  <c r="G122" i="8" s="1"/>
  <c r="G123" i="8" s="1"/>
  <c r="H33" i="8"/>
  <c r="H32" i="8"/>
  <c r="H31" i="8"/>
  <c r="H30" i="8"/>
  <c r="H29" i="8"/>
  <c r="H28" i="8"/>
  <c r="H27" i="8"/>
  <c r="H26" i="8"/>
  <c r="H25" i="8"/>
  <c r="H24" i="8"/>
  <c r="H23" i="8"/>
  <c r="H22" i="8"/>
  <c r="H20" i="8"/>
  <c r="C24" i="7"/>
  <c r="D22" i="7" s="1"/>
  <c r="I20" i="12" l="1"/>
  <c r="I21" i="12" s="1"/>
  <c r="C29" i="7"/>
  <c r="C34" i="7" s="1"/>
  <c r="D16" i="7"/>
  <c r="D17" i="7"/>
  <c r="D11" i="7"/>
  <c r="D12" i="7"/>
  <c r="D13" i="7"/>
  <c r="D15" i="7"/>
  <c r="D24" i="7"/>
  <c r="D18" i="7"/>
  <c r="C27" i="7"/>
  <c r="D14" i="7"/>
  <c r="D20" i="7"/>
  <c r="C30" i="7" l="1"/>
  <c r="C35" i="7" s="1"/>
  <c r="C32" i="7"/>
  <c r="C37" i="7" s="1"/>
  <c r="C36" i="7"/>
  <c r="C38" i="7" l="1"/>
  <c r="C39" i="7" s="1"/>
  <c r="C40" i="7" s="1"/>
  <c r="E39" i="7" l="1"/>
  <c r="E33" i="7"/>
  <c r="E31" i="7"/>
  <c r="E16" i="7"/>
  <c r="E12" i="7"/>
  <c r="C41" i="7"/>
  <c r="D11" i="15" s="1"/>
  <c r="E25" i="7"/>
  <c r="E17" i="7"/>
  <c r="E13" i="7"/>
  <c r="E40" i="7"/>
  <c r="E18" i="7"/>
  <c r="E14" i="7"/>
  <c r="E26" i="7"/>
  <c r="E22" i="7"/>
  <c r="E15" i="7"/>
  <c r="E11" i="7"/>
  <c r="E24" i="7"/>
  <c r="E20" i="7"/>
  <c r="E29" i="7"/>
  <c r="E30" i="7"/>
  <c r="E27" i="7"/>
  <c r="E36" i="7"/>
  <c r="E34" i="7"/>
  <c r="E35" i="7"/>
  <c r="E32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B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B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<sst xmlns="http://schemas.openxmlformats.org/spreadsheetml/2006/main" count="1029" uniqueCount="564">
  <si>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</si>
  <si>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</si>
  <si>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</si>
  <si>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</si>
  <si>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</si>
  <si>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</si>
  <si>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</si>
  <si>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</si>
  <si>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</si>
  <si>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</si>
  <si>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</si>
  <si>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</si>
  <si>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</si>
  <si>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</si>
  <si>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</si>
  <si>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</si>
  <si>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</si>
  <si>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</si>
  <si>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</si>
  <si>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</si>
  <si>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</si>
  <si>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</si>
  <si>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</si>
  <si>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</si>
  <si>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</si>
  <si>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</si>
  <si>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</si>
  <si>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</si>
  <si>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</si>
  <si>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</si>
  <si>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</si>
  <si>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</si>
  <si>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</si>
  <si>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</si>
  <si>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</si>
  <si>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</si>
  <si>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</si>
  <si>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</si>
  <si>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</si>
  <si>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</si>
  <si>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</si>
  <si>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</si>
  <si>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</si>
  <si>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</si>
  <si>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</si>
  <si>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</si>
  <si>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</si>
  <si>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</si>
  <si>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</si>
  <si>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 xml:space="preserve">Объект-представитель 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</si>
  <si>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</si>
  <si>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</si>
  <si>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</si>
  <si>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</si>
  <si>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</si>
  <si>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</si>
  <si>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</si>
  <si>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</si>
  <si>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</si>
  <si>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</si>
  <si>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</si>
  <si>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</si>
  <si>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</si>
  <si>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</si>
  <si>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</si>
  <si>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</si>
  <si>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</si>
  <si>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</si>
  <si>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</si>
  <si>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</si>
  <si>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</si>
  <si>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</si>
  <si>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</si>
  <si>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</si>
  <si>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</si>
  <si>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</si>
  <si>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</si>
  <si>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</si>
  <si>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</si>
  <si>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</si>
  <si>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</si>
  <si>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</si>
  <si>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</si>
  <si>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</si>
  <si>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</si>
  <si>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</si>
  <si>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</si>
  <si>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</si>
  <si>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</si>
  <si>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</si>
  <si>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</si>
  <si>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</si>
  <si>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</si>
  <si>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</si>
  <si>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</si>
  <si>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</si>
  <si>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</si>
  <si>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</si>
  <si>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</si>
  <si>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</si>
  <si>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</si>
  <si>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</si>
  <si>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</si>
  <si>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</si>
  <si>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</si>
  <si>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</si>
  <si>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</si>
  <si>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</si>
  <si>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</si>
  <si>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</si>
  <si>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</si>
  <si>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</si>
  <si>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</si>
  <si>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</si>
  <si>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</si>
  <si>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</si>
  <si>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</si>
  <si>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</si>
  <si>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</si>
  <si>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</si>
  <si>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</si>
  <si>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</si>
  <si>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</si>
  <si>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</si>
  <si>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</si>
  <si>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</si>
  <si>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</si>
  <si>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</si>
  <si>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</si>
  <si>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</si>
  <si>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</si>
  <si>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</si>
  <si>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</si>
  <si>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</si>
  <si>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</si>
  <si>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</si>
  <si>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</si>
  <si>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</si>
  <si>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</si>
  <si>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</si>
  <si>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</si>
  <si>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</si>
  <si>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</si>
  <si>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</si>
  <si>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</si>
  <si>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</si>
  <si>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</si>
  <si>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</si>
  <si>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</si>
  <si>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</si>
  <si>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</si>
  <si>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</si>
  <si>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</si>
  <si>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</si>
  <si>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</si>
  <si>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</si>
  <si>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</si>
  <si>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</si>
  <si>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</si>
  <si>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</si>
  <si>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</si>
  <si>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</si>
  <si>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</si>
  <si>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</si>
  <si>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</si>
  <si>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</si>
  <si>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</si>
  <si>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</si>
  <si>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</si>
  <si>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</si>
  <si>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</si>
  <si>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</si>
  <si>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</si>
  <si>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</si>
  <si>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</si>
  <si>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</si>
  <si>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</si>
  <si>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</si>
  <si>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</si>
  <si>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</si>
  <si>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</si>
  <si>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</si>
  <si>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</si>
  <si>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</si>
  <si>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</si>
  <si>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</si>
  <si>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</si>
  <si>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</si>
  <si>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</si>
  <si>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</si>
  <si>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</si>
  <si>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</si>
  <si>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</si>
  <si>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</si>
  <si>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</si>
  <si>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</si>
  <si>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</si>
  <si>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</si>
  <si>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</si>
  <si>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</si>
  <si>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</si>
  <si>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</si>
  <si>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</si>
  <si>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</si>
  <si>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</si>
  <si>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</si>
  <si>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</si>
  <si>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</si>
  <si>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</si>
  <si>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</si>
  <si>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</si>
  <si>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</si>
  <si>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</si>
  <si>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</si>
  <si>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</si>
  <si>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</si>
  <si>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</si>
  <si>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</si>
  <si>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</si>
  <si>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</si>
  <si>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</si>
  <si>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</si>
  <si>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</si>
  <si>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</si>
  <si>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</si>
  <si>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</si>
  <si>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</si>
  <si>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</si>
  <si>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</si>
  <si>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</si>
  <si>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</si>
  <si>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</si>
  <si>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</si>
  <si>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</si>
  <si>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</si>
  <si>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</si>
  <si>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</si>
  <si>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</si>
  <si>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</si>
  <si>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</si>
  <si>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</si>
  <si>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</si>
  <si>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</si>
  <si>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</si>
  <si>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</si>
  <si>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</si>
  <si>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</si>
  <si>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</si>
  <si>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</si>
  <si>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</si>
  <si>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</si>
  <si>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</si>
  <si>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</si>
  <si>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</si>
  <si>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</si>
  <si>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</si>
  <si>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</si>
  <si>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</si>
  <si>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</si>
  <si>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</si>
  <si>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</si>
  <si>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</si>
  <si>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</si>
  <si>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</si>
  <si>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</si>
  <si>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</si>
  <si>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</si>
  <si>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</si>
  <si>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</si>
  <si>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</si>
  <si>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</si>
  <si>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</si>
  <si>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</si>
  <si>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</si>
  <si>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</si>
  <si>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</si>
  <si>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</si>
  <si>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</si>
  <si>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</si>
  <si>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</si>
  <si>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</si>
  <si>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</si>
  <si>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</si>
  <si>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</si>
  <si>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</si>
  <si>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</si>
  <si>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</si>
  <si>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</si>
  <si>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</si>
  <si>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</si>
  <si>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</si>
  <si>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</si>
  <si>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</si>
  <si>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</si>
  <si>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</si>
  <si>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</si>
  <si>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</si>
  <si>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</si>
  <si>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</si>
  <si>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</si>
  <si>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</si>
  <si>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</si>
  <si>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</si>
  <si>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</si>
  <si>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</si>
  <si>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</si>
  <si>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</si>
  <si>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</si>
  <si>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</si>
  <si>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</si>
  <si>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</si>
  <si>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</si>
  <si>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</si>
  <si>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</si>
  <si>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</si>
  <si>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</si>
  <si>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</si>
  <si>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</si>
  <si>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</si>
  <si>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</si>
  <si>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</si>
  <si>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</si>
  <si>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</si>
  <si>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</si>
  <si>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</si>
  <si>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</si>
  <si>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</si>
  <si>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</si>
  <si>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</si>
  <si>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</si>
  <si>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</si>
  <si>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</si>
  <si>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</si>
  <si>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</si>
  <si>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</si>
  <si>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</si>
  <si>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</si>
  <si>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</si>
  <si>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</si>
  <si>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</si>
  <si>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</si>
  <si>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</si>
  <si>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</si>
  <si>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</si>
  <si>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</si>
  <si>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</si>
  <si>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</si>
  <si>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</si>
  <si>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</si>
  <si>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</si>
  <si>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</si>
  <si>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</si>
  <si>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</si>
  <si>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</si>
  <si>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</si>
  <si>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</si>
  <si>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</si>
  <si>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</si>
  <si>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</si>
  <si>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</si>
  <si>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 36.42</t>
  </si>
  <si>
    <t>БЦ 36.41</t>
  </si>
  <si>
    <t>БЦ 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</si>
  <si>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</si>
  <si>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</si>
  <si>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</si>
  <si>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</si>
  <si>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</si>
  <si>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</si>
  <si>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</si>
  <si>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</si>
  <si>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</si>
  <si>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</si>
  <si>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</si>
  <si>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</si>
  <si>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</si>
  <si>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</si>
  <si>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</si>
  <si>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</si>
  <si>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</si>
  <si>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</si>
  <si>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</si>
  <si>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</si>
  <si>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</si>
  <si>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</si>
  <si>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</si>
  <si>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</si>
  <si>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</si>
  <si>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</si>
  <si>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</si>
  <si>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</si>
  <si>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</si>
  <si>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</si>
  <si>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</si>
  <si>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</si>
  <si>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</si>
  <si>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</si>
  <si>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</si>
  <si>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</si>
  <si>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</si>
  <si>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</si>
  <si>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</si>
  <si>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</si>
  <si>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</si>
  <si>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</si>
  <si>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</si>
  <si>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</si>
  <si>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</si>
  <si>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</si>
  <si>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</si>
  <si>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</si>
  <si>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</si>
  <si>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</si>
  <si>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</si>
  <si>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</si>
  <si>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</si>
  <si>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</si>
  <si>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</si>
  <si>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</si>
  <si>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</si>
  <si>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</si>
  <si>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</si>
  <si>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</si>
  <si>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</si>
  <si>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</si>
  <si>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</si>
  <si>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</si>
  <si>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</si>
  <si>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</si>
  <si>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</si>
  <si>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</si>
  <si>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</si>
  <si>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</si>
  <si>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</si>
  <si>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</si>
  <si>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</si>
  <si>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</si>
  <si>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</si>
  <si>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</si>
  <si>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</si>
  <si>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</si>
  <si>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</si>
  <si>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</si>
  <si>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</si>
  <si>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</si>
  <si>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</si>
  <si>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</si>
  <si>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</si>
  <si>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</si>
  <si>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</si>
  <si>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</si>
  <si>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</si>
  <si>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</si>
  <si>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</si>
  <si>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</si>
  <si>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</si>
  <si>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</si>
  <si>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</si>
  <si>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</si>
  <si>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</si>
  <si>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</si>
  <si>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</si>
  <si>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</si>
  <si>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</si>
  <si>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</si>
  <si>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</si>
  <si>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</si>
  <si>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</si>
  <si>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</si>
  <si>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</si>
  <si>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</si>
  <si>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</si>
  <si>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</si>
  <si>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</si>
  <si>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</si>
  <si>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</si>
  <si>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</si>
  <si>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</si>
  <si>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</si>
  <si>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</si>
  <si>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</si>
  <si>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</si>
  <si>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</si>
  <si>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</si>
  <si>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</si>
  <si>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</si>
  <si>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</si>
  <si>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</si>
  <si>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</si>
  <si>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</si>
  <si>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</si>
  <si>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</si>
  <si>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</si>
  <si>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</si>
  <si>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</si>
  <si>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</si>
  <si>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</si>
  <si>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</si>
  <si>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</si>
  <si>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</si>
  <si>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</si>
  <si>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</si>
  <si>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</si>
  <si>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</si>
  <si>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</si>
  <si>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</si>
  <si>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</si>
  <si>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</si>
  <si>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</si>
  <si>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</si>
  <si>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</si>
  <si>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</si>
  <si>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</si>
  <si>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</si>
  <si>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</si>
  <si>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</si>
  <si>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</si>
  <si>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</si>
  <si>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</si>
  <si>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</si>
  <si>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</si>
  <si>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</si>
  <si>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</si>
  <si>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</si>
  <si>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</si>
  <si>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</si>
  <si>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</si>
  <si>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</si>
  <si>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</si>
  <si>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</si>
  <si>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</si>
  <si>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</si>
  <si>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</si>
  <si>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</si>
  <si>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</si>
  <si>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</si>
  <si>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</si>
  <si>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</si>
  <si>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</si>
  <si>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</si>
  <si>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</si>
  <si>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1 комплект ЛВС</t>
  </si>
  <si>
    <t>Единица измерения  — 1 ПС</t>
  </si>
  <si>
    <t>1 ПС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</si>
  <si>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</si>
  <si>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</si>
  <si>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</si>
  <si>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</si>
  <si>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</si>
  <si>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</si>
  <si>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Постоянная часть ПС, ЛВС ПС 500 кВ</t>
  </si>
  <si>
    <t>Наименование разрабатываемого показателя УНЦ - Постоянная часть ПС, ЛВС ПС 500 кВ</t>
  </si>
  <si>
    <t>Наименование разрабатываемого показателя УНЦ -  Постоянная часть ПС, ЛВС ПС 500 кВ</t>
  </si>
  <si>
    <t>Наименование разрабатываемого показателя УНЦ — Постоянная часть ПС, ЛВС ПС 500 кВ</t>
  </si>
  <si>
    <t>ПС 500 кВ Белобережская</t>
  </si>
  <si>
    <t>Брянская область</t>
  </si>
  <si>
    <t>IIIВ</t>
  </si>
  <si>
    <t>З1-05</t>
  </si>
  <si>
    <t>УНЦ постоянной части ПС 500 кВ</t>
  </si>
  <si>
    <t>Сметная стоимость в уровне цен 4 кв. 2018 г., тыс. руб.</t>
  </si>
  <si>
    <t>Всего по объекту в сопоставимом уровне цен 4 кв. 2018 г:</t>
  </si>
  <si>
    <t>ЛВС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</si>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</sst>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799">
    <xf numFmtId="0" fontId="0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164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180" fontId="49" fillId="0" borderId="0" applyFill="0" applyBorder="0" applyAlignment="0"/>
    <xf numFmtId="176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5" fontId="5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3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5" fontId="55" fillId="0" borderId="0" applyFill="0" applyBorder="0" applyAlignment="0"/>
    <xf numFmtId="176" fontId="55" fillId="0" borderId="0" applyFill="0" applyBorder="0" applyAlignment="0"/>
    <xf numFmtId="175" fontId="55" fillId="0" borderId="0" applyFill="0" applyBorder="0" applyAlignment="0"/>
    <xf numFmtId="180" fontId="55" fillId="0" borderId="0" applyFill="0" applyBorder="0" applyAlignment="0"/>
    <xf numFmtId="176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5" fontId="64" fillId="0" borderId="0" applyFill="0" applyBorder="0" applyAlignment="0"/>
    <xf numFmtId="176" fontId="64" fillId="0" borderId="0" applyFill="0" applyBorder="0" applyAlignment="0"/>
    <xf numFmtId="175" fontId="64" fillId="0" borderId="0" applyFill="0" applyBorder="0" applyAlignment="0"/>
    <xf numFmtId="180" fontId="64" fillId="0" borderId="0" applyFill="0" applyBorder="0" applyAlignment="0"/>
    <xf numFmtId="176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9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5" fontId="69" fillId="0" borderId="0" applyFill="0" applyBorder="0" applyAlignment="0"/>
    <xf numFmtId="176" fontId="69" fillId="0" borderId="0" applyFill="0" applyBorder="0" applyAlignment="0"/>
    <xf numFmtId="175" fontId="69" fillId="0" borderId="0" applyFill="0" applyBorder="0" applyAlignment="0"/>
    <xf numFmtId="180" fontId="69" fillId="0" borderId="0" applyFill="0" applyBorder="0" applyAlignment="0"/>
    <xf numFmtId="176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4" fontId="49" fillId="0" borderId="0" applyFill="0" applyBorder="0" applyAlignment="0"/>
    <xf numFmtId="185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6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6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86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87" fontId="33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1" fillId="0" borderId="0"/>
    <xf numFmtId="164" fontId="33" fillId="0" borderId="0" applyFont="0" applyFill="0" applyBorder="0" applyAlignment="0" applyProtection="0"/>
    <xf numFmtId="0" fontId="1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</cellStyleXfs>
  <cellXfs count="30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43" fontId="3" fillId="0" borderId="1" xfId="0" applyNumberFormat="1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167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17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21" fillId="0" borderId="0" xfId="0" applyFont="1"/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" fontId="21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0" fillId="0" borderId="0" xfId="0" applyFont="1"/>
    <xf numFmtId="168" fontId="2" fillId="0" borderId="1" xfId="0" applyNumberFormat="1" applyFont="1" applyBorder="1" applyAlignment="1">
      <alignment horizontal="center" vertical="top" wrapText="1"/>
    </xf>
    <xf numFmtId="169" fontId="17" fillId="0" borderId="0" xfId="0" applyNumberFormat="1" applyFont="1"/>
    <xf numFmtId="4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3" fontId="0" fillId="0" borderId="0" xfId="0" applyNumberFormat="1"/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170" fontId="17" fillId="0" borderId="1" xfId="0" applyNumberFormat="1" applyFont="1" applyBorder="1" applyAlignment="1">
      <alignment horizontal="center" vertical="center"/>
    </xf>
    <xf numFmtId="171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4" fontId="17" fillId="0" borderId="0" xfId="0" applyNumberFormat="1" applyFont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4" fontId="31" fillId="0" borderId="1" xfId="0" applyNumberFormat="1" applyFont="1" applyBorder="1" applyAlignment="1">
      <alignment vertical="center" wrapText="1"/>
    </xf>
    <xf numFmtId="0" fontId="17" fillId="0" borderId="1" xfId="2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31" fillId="0" borderId="0" xfId="0" applyFont="1"/>
    <xf numFmtId="0" fontId="31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4" fontId="31" fillId="0" borderId="2" xfId="0" applyNumberFormat="1" applyFont="1" applyBorder="1" applyAlignment="1">
      <alignment horizontal="center" vertical="center"/>
    </xf>
    <xf numFmtId="4" fontId="31" fillId="0" borderId="7" xfId="0" applyNumberFormat="1" applyFont="1" applyBorder="1" applyAlignment="1">
      <alignment horizontal="center" vertical="center"/>
    </xf>
    <xf numFmtId="4" fontId="31" fillId="0" borderId="1" xfId="0" applyNumberFormat="1" applyFont="1" applyBorder="1" applyAlignment="1">
      <alignment horizontal="right" vertical="center"/>
    </xf>
    <xf numFmtId="4" fontId="31" fillId="0" borderId="1" xfId="0" applyNumberFormat="1" applyFont="1" applyBorder="1" applyAlignment="1">
      <alignment horizontal="right" vertical="center" wrapText="1"/>
    </xf>
    <xf numFmtId="0" fontId="93" fillId="0" borderId="1" xfId="0" applyFont="1" applyBorder="1" applyAlignment="1">
      <alignment horizontal="right" vertical="center" wrapText="1"/>
    </xf>
    <xf numFmtId="4" fontId="93" fillId="0" borderId="2" xfId="0" applyNumberFormat="1" applyFont="1" applyBorder="1" applyAlignment="1">
      <alignment horizontal="center" vertical="center" wrapText="1"/>
    </xf>
    <xf numFmtId="4" fontId="93" fillId="0" borderId="7" xfId="0" applyNumberFormat="1" applyFont="1" applyBorder="1" applyAlignment="1">
      <alignment horizontal="center" vertical="center" wrapText="1"/>
    </xf>
    <xf numFmtId="4" fontId="93" fillId="0" borderId="1" xfId="0" applyNumberFormat="1" applyFont="1" applyBorder="1" applyAlignment="1">
      <alignment vertical="center" wrapText="1"/>
    </xf>
    <xf numFmtId="0" fontId="31" fillId="0" borderId="0" xfId="0" applyFont="1" applyAlignment="1">
      <alignment horizontal="justify" vertical="center"/>
    </xf>
    <xf numFmtId="4" fontId="31" fillId="0" borderId="1" xfId="0" applyNumberFormat="1" applyFont="1" applyBorder="1" applyAlignment="1">
      <alignment horizontal="center" vertical="center" wrapText="1"/>
    </xf>
  </cellXfs>
  <cellStyles count="3799">
    <cellStyle name=" 1" xfId="6" xr:uid="{4F1F89A0-CF51-4277-948B-BE41797CFF86}"/>
    <cellStyle name="_2008г. и 4кв" xfId="7" xr:uid="{AF961781-E503-423F-9676-DE95DF00C9BF}"/>
    <cellStyle name="_4_macro 2009" xfId="8" xr:uid="{3CA1040F-8B0B-4125-A082-34F0C4AF32DE}"/>
    <cellStyle name="_Condition-long(2012-2030)нах" xfId="9" xr:uid="{D6FF9058-2A5E-4872-8744-4A901A2AB260}"/>
    <cellStyle name="_CPI foodimp" xfId="10" xr:uid="{5786325A-EB62-4372-ABEE-8A0E205323FF}"/>
    <cellStyle name="_macro 2012 var 1" xfId="11" xr:uid="{18C14D31-0C69-4287-B538-FABA5AA6D82F}"/>
    <cellStyle name="_SeriesAttributes" xfId="12" xr:uid="{8FFAA60A-2A4C-495F-AF25-3459E555AEC9}"/>
    <cellStyle name="_SeriesAttributes 2" xfId="686" xr:uid="{84528AFA-6C94-4332-BE1D-A83CC0839FE3}"/>
    <cellStyle name="_SeriesAttributes 2 2" xfId="958" xr:uid="{BB4750BB-F026-4D3F-91B0-67B339568C29}"/>
    <cellStyle name="_SeriesAttributes 2 2 2" xfId="1474" xr:uid="{40ACD1C6-0623-4301-AA19-786F7320E876}"/>
    <cellStyle name="_SeriesAttributes 2 2 2 2" xfId="3025" xr:uid="{D3059E1C-40B1-4196-AE42-B488F6724699}"/>
    <cellStyle name="_SeriesAttributes 2 2 3" xfId="1993" xr:uid="{E7F3637B-AE7E-472A-9F4A-8A5CB1890838}"/>
    <cellStyle name="_SeriesAttributes 2 2 3 2" xfId="3541" xr:uid="{F7752CA7-D6F8-42BD-BA64-1912F84707C2}"/>
    <cellStyle name="_SeriesAttributes 2 2 4" xfId="2509" xr:uid="{FFC9DDE8-8961-42D2-8670-D3A86507A16A}"/>
    <cellStyle name="_SeriesAttributes 2 3" xfId="1216" xr:uid="{ACB6F31E-F747-4FB7-A7A5-23C1D156BFC9}"/>
    <cellStyle name="_SeriesAttributes 2 3 2" xfId="2767" xr:uid="{F8FC7C21-C025-4136-8496-D9107D2BCE34}"/>
    <cellStyle name="_SeriesAttributes 2 4" xfId="1735" xr:uid="{252895FB-C65F-442F-A7F6-5C523A2A463D}"/>
    <cellStyle name="_SeriesAttributes 2 4 2" xfId="3283" xr:uid="{6BD4F4C0-8C72-4A83-A9F1-3B31ECC97DF7}"/>
    <cellStyle name="_SeriesAttributes 2 5" xfId="2251" xr:uid="{8B72006E-4E06-4734-9E4C-BFCFDAC1EEF3}"/>
    <cellStyle name="_v2008-2012-15.12.09вар(2)-11.2030" xfId="13" xr:uid="{D5755BA6-8CA9-470E-901B-7665CB1E35CE}"/>
    <cellStyle name="_v-2013-2030- 2b17.01.11Нах-cpiнов. курс inn 1-2-Е1xls" xfId="14" xr:uid="{7E2F350C-C30C-449A-8D78-93197409819A}"/>
    <cellStyle name="_Газ-расчет-16 0508Клдо 2023" xfId="15" xr:uid="{343B513D-58E3-49B7-9D1A-D384FF4B20BC}"/>
    <cellStyle name="_Газ-расчет-net-back 21,12.09 до 2030 в2" xfId="16" xr:uid="{66F46D89-4A3B-470A-86D1-89607B9CCB51}"/>
    <cellStyle name="_ИПЦЖКХ2105 08-до 2023вар1" xfId="17" xr:uid="{644202D6-7356-4247-9C1D-8E242B005D4E}"/>
    <cellStyle name="_Книга1" xfId="18" xr:uid="{EBB6FFDC-14E3-4492-93D8-8B198D46F114}"/>
    <cellStyle name="_Книга3" xfId="19" xr:uid="{18B57371-5908-4717-AD4A-F16A58E336C5}"/>
    <cellStyle name="_Копия Condition-все вар13.12.08" xfId="20" xr:uid="{8171E939-CD93-4662-A23F-13A5ABDCDCD9}"/>
    <cellStyle name="_курсовые разницы 01,06,08" xfId="21" xr:uid="{381DE711-F205-4CC0-B0E6-7DBA7AB2A104}"/>
    <cellStyle name="_Макро_2030 год" xfId="22" xr:uid="{0BD179EC-6F09-4E96-A84B-48587CA5CAC8}"/>
    <cellStyle name="_Модель - 2(23)" xfId="23" xr:uid="{A28552A3-F42B-4A6C-9A92-CC0BAD2C0AB3}"/>
    <cellStyle name="_Правила заполнения" xfId="24" xr:uid="{12ACF186-17D0-409F-828C-A61725B1B8BD}"/>
    <cellStyle name="_Сб-macro 2020" xfId="25" xr:uid="{87779C12-8F83-4C34-B106-4C5733280D91}"/>
    <cellStyle name="_Сб-macro 2020_v2008-2012-15.12.09вар(2)-11.2030" xfId="26" xr:uid="{0CE0222D-D6E0-48BD-AEF9-427C99F4C751}"/>
    <cellStyle name="_Сб-macro 2020_v2008-2012-23.09.09вар2а-11" xfId="27" xr:uid="{7C47FD9A-38BE-4BF5-A616-0A05DC6726C7}"/>
    <cellStyle name="_ЦФ  реализация акций 2008-2010" xfId="28" xr:uid="{B71E1E05-141B-40D5-BE38-028DF8537ADC}"/>
    <cellStyle name="_ЦФ  реализация акций 2008-2010_акции по годам 2009-2012" xfId="29" xr:uid="{FCE5B67A-6E55-4FB3-9C5E-76D0A0545C0B}"/>
    <cellStyle name="_ЦФ  реализация акций 2008-2010_Копия Прогноз ПТРдо 2030г  (3)" xfId="30" xr:uid="{43F4A88C-8CE8-4403-BABB-693704DC11EC}"/>
    <cellStyle name="_ЦФ  реализация акций 2008-2010_Прогноз ПТРдо 2030г." xfId="31" xr:uid="{58293AC6-A608-4CB2-A698-8A72ACF04D46}"/>
    <cellStyle name="1Normal" xfId="32" xr:uid="{F7487FA5-FDC4-481C-A0AD-883F3AB28900}"/>
    <cellStyle name="20% - Accent1" xfId="33" xr:uid="{53366F1F-4BB6-451B-84DD-A37B7E42CF32}"/>
    <cellStyle name="20% - Accent2" xfId="34" xr:uid="{4AE66036-B1F0-472B-A6E3-4E728B96AAE6}"/>
    <cellStyle name="20% - Accent3" xfId="35" xr:uid="{BD9B1456-9D22-4606-9E1A-8AB71B252BBC}"/>
    <cellStyle name="20% - Accent4" xfId="36" xr:uid="{C816F801-72F9-4186-9C1F-1F67B696B7AD}"/>
    <cellStyle name="20% - Accent5" xfId="37" xr:uid="{3C853626-0B61-4EF7-8083-4681BD32BED8}"/>
    <cellStyle name="20% - Accent6" xfId="38" xr:uid="{B49AB1A1-8154-4098-933A-3AABF40E0091}"/>
    <cellStyle name="20% - Акцент6 2" xfId="39" xr:uid="{3872FDC1-56F2-471C-874E-3E05F14EAFC8}"/>
    <cellStyle name="40% - Accent1" xfId="40" xr:uid="{F83AAC71-1B6F-4674-9D9B-C6EE608EDF59}"/>
    <cellStyle name="40% - Accent2" xfId="41" xr:uid="{28D9E8F8-D692-4613-B0F8-42286B24E9C4}"/>
    <cellStyle name="40% - Accent3" xfId="42" xr:uid="{8032772F-DC02-4BD7-9737-B52537A3493C}"/>
    <cellStyle name="40% - Accent4" xfId="43" xr:uid="{8A70F0EC-1C19-4BD1-A823-7567BDA89942}"/>
    <cellStyle name="40% - Accent5" xfId="44" xr:uid="{74FAF40D-2800-4731-BF55-964ED72C643A}"/>
    <cellStyle name="40% - Accent6" xfId="45" xr:uid="{5A24F764-4147-47F3-A688-1F320DC8D334}"/>
    <cellStyle name="60% - Accent1" xfId="46" xr:uid="{88D93ED4-0880-4C28-8329-DCAC8A5DD047}"/>
    <cellStyle name="60% - Accent2" xfId="47" xr:uid="{F12A67A5-58C1-40A8-8CFB-04D112D656AC}"/>
    <cellStyle name="60% - Accent3" xfId="48" xr:uid="{E1FE2BD2-A84C-44F7-A0D4-0932BAD31D0E}"/>
    <cellStyle name="60% - Accent4" xfId="49" xr:uid="{F642FCC2-009F-409B-9E34-6891462C30D1}"/>
    <cellStyle name="60% - Accent5" xfId="50" xr:uid="{969DFD84-073C-4B15-8F4C-6C7349C742C1}"/>
    <cellStyle name="60% - Accent6" xfId="51" xr:uid="{C839DA5A-5343-4679-B03B-4D7721F85A9F}"/>
    <cellStyle name="Accent1" xfId="52" xr:uid="{3C50A5D1-C87C-40FE-AD20-F48466E66C7A}"/>
    <cellStyle name="Accent1 - 20%" xfId="53" xr:uid="{67C7E1D8-4D98-4EEA-8DCF-FACDC7780080}"/>
    <cellStyle name="Accent1 - 20% 2" xfId="54" xr:uid="{DF9CE306-99A7-471E-BD8D-A0C82DDB4907}"/>
    <cellStyle name="Accent1 - 20% 3" xfId="55" xr:uid="{87D0C1FD-1CB6-4F7F-8DC6-962A171B3200}"/>
    <cellStyle name="Accent1 - 20% 4" xfId="56" xr:uid="{2F740F73-2A33-47EB-94C6-05CF3F6C4E18}"/>
    <cellStyle name="Accent1 - 20% 5" xfId="57" xr:uid="{849D4B58-688F-4C78-886C-F8F2A9A2D9F4}"/>
    <cellStyle name="Accent1 - 20% 6" xfId="58" xr:uid="{4A79E0EA-5FAC-472A-9593-C6F1D404B6C0}"/>
    <cellStyle name="Accent1 - 40%" xfId="59" xr:uid="{8115FAAD-3E37-4BD9-A50A-BF97807D6C3B}"/>
    <cellStyle name="Accent1 - 40% 2" xfId="60" xr:uid="{B4E79529-0C2F-4217-BCDB-26CF296C6183}"/>
    <cellStyle name="Accent1 - 40% 3" xfId="61" xr:uid="{877A2540-F6B6-4009-B294-ED587C847567}"/>
    <cellStyle name="Accent1 - 40% 4" xfId="62" xr:uid="{35C0656E-7AFF-4D6D-97F9-3A84E4E89F17}"/>
    <cellStyle name="Accent1 - 40% 5" xfId="63" xr:uid="{D2B40276-D289-46AE-BD47-465468FA0DCF}"/>
    <cellStyle name="Accent1 - 40% 6" xfId="64" xr:uid="{1BCF4242-C330-4A68-BE7B-574DB1EE9FBA}"/>
    <cellStyle name="Accent1 - 60%" xfId="65" xr:uid="{956807E8-A03A-4276-8316-65650DE8F2BB}"/>
    <cellStyle name="Accent1 - 60% 2" xfId="66" xr:uid="{33015B20-FC0F-4851-BDE8-B10E1DD14383}"/>
    <cellStyle name="Accent1 - 60% 3" xfId="67" xr:uid="{69D0EA25-F29B-4FC4-AF83-F9E29D2938F7}"/>
    <cellStyle name="Accent1 - 60% 4" xfId="68" xr:uid="{ED0A2930-C074-4E71-B61A-4613CD73DF18}"/>
    <cellStyle name="Accent1 - 60% 5" xfId="69" xr:uid="{C5524F6D-C471-4836-B27E-ECF41F6D73E4}"/>
    <cellStyle name="Accent1 - 60% 6" xfId="70" xr:uid="{7EF80D1E-8CA6-4FC1-8363-BBB5C8D13A29}"/>
    <cellStyle name="Accent1_акции по годам 2009-2012" xfId="71" xr:uid="{ABC600D3-0BA4-4594-AA66-5075678DAA37}"/>
    <cellStyle name="Accent2" xfId="72" xr:uid="{E450BB5D-B554-4069-ABE6-98ACD8C2B90A}"/>
    <cellStyle name="Accent2 - 20%" xfId="73" xr:uid="{C9593692-999E-4F52-86E6-0EC40E8CF64E}"/>
    <cellStyle name="Accent2 - 20% 2" xfId="74" xr:uid="{06EA56F6-828A-46AB-9E99-D3103363C40D}"/>
    <cellStyle name="Accent2 - 20% 3" xfId="75" xr:uid="{72F455F8-FCEE-4A7D-A1B2-86D58B10C9B3}"/>
    <cellStyle name="Accent2 - 20% 4" xfId="76" xr:uid="{B5C6293A-CC96-4209-BC83-A452210D050E}"/>
    <cellStyle name="Accent2 - 20% 5" xfId="77" xr:uid="{FD30ACFE-8100-4627-AD3B-777943ACA1F9}"/>
    <cellStyle name="Accent2 - 20% 6" xfId="78" xr:uid="{D2F66DFF-551C-46FB-A840-D11C8BA53BA1}"/>
    <cellStyle name="Accent2 - 40%" xfId="79" xr:uid="{0DD79E76-238E-4708-A447-B2A93917DB52}"/>
    <cellStyle name="Accent2 - 40% 2" xfId="80" xr:uid="{1B24179F-EF8A-4474-AEE9-AE39E982617F}"/>
    <cellStyle name="Accent2 - 40% 3" xfId="81" xr:uid="{68A677FB-6EB8-415E-9FEA-E416D4BE54D0}"/>
    <cellStyle name="Accent2 - 40% 4" xfId="82" xr:uid="{4794DDDE-EF1A-42DB-9C28-2BA0B9CBE3C3}"/>
    <cellStyle name="Accent2 - 40% 5" xfId="83" xr:uid="{8DC595C0-C4C6-4D1D-8A1C-72DC717F60C1}"/>
    <cellStyle name="Accent2 - 40% 6" xfId="84" xr:uid="{D7345B6E-124F-49AF-BFBD-D6FBAEDE36EE}"/>
    <cellStyle name="Accent2 - 60%" xfId="85" xr:uid="{D74805F1-CBDA-46B9-B238-2A5A9885C922}"/>
    <cellStyle name="Accent2 - 60% 2" xfId="86" xr:uid="{01FE433D-1134-4ADE-B799-8DDDAED2BCC8}"/>
    <cellStyle name="Accent2 - 60% 3" xfId="87" xr:uid="{8322B98D-C3DA-4C5A-B8F4-0608F02883EE}"/>
    <cellStyle name="Accent2 - 60% 4" xfId="88" xr:uid="{C5556740-4142-48EF-B705-AF90EA49DC21}"/>
    <cellStyle name="Accent2 - 60% 5" xfId="89" xr:uid="{2B15AFB9-B9F6-4FF1-BEFA-E6471A879104}"/>
    <cellStyle name="Accent2 - 60% 6" xfId="90" xr:uid="{7CBD9424-0A3B-4169-BE02-B8389EFBF012}"/>
    <cellStyle name="Accent2_акции по годам 2009-2012" xfId="91" xr:uid="{F8255D0A-02FA-40A9-9FA9-77EACEB9F3EA}"/>
    <cellStyle name="Accent3" xfId="92" xr:uid="{45071EBE-E53C-43A9-831B-C1B5D9F3167C}"/>
    <cellStyle name="Accent3 - 20%" xfId="93" xr:uid="{228D80AD-02E6-4E6A-B228-77524E002035}"/>
    <cellStyle name="Accent3 - 20% 2" xfId="94" xr:uid="{A235577D-8DC0-40BD-92D4-ED500B540C5E}"/>
    <cellStyle name="Accent3 - 20% 3" xfId="95" xr:uid="{E0722DAD-842E-4C07-BBEB-004A4FCBF930}"/>
    <cellStyle name="Accent3 - 20% 4" xfId="96" xr:uid="{329B555E-6596-4009-BDEA-1C09C353AC38}"/>
    <cellStyle name="Accent3 - 20% 5" xfId="97" xr:uid="{9181E403-93A9-4AD7-AA97-7977B8F16935}"/>
    <cellStyle name="Accent3 - 20% 6" xfId="98" xr:uid="{22BDAA40-C116-470F-9D2B-E363326E45AF}"/>
    <cellStyle name="Accent3 - 40%" xfId="99" xr:uid="{B0023E1A-1B55-4C8E-9C81-B932B9B01190}"/>
    <cellStyle name="Accent3 - 40% 2" xfId="100" xr:uid="{9CEB6BEB-44D0-4031-B691-9ED64900D62E}"/>
    <cellStyle name="Accent3 - 40% 3" xfId="101" xr:uid="{8E00C784-D2BA-4497-B8D1-1F2C6CD6BF73}"/>
    <cellStyle name="Accent3 - 40% 4" xfId="102" xr:uid="{4C747127-A360-4172-A9ED-42A42827C5DA}"/>
    <cellStyle name="Accent3 - 40% 5" xfId="103" xr:uid="{E551989F-7F02-4681-A01B-A3A176C8ABB5}"/>
    <cellStyle name="Accent3 - 40% 6" xfId="104" xr:uid="{7E4349D3-E51A-493D-B5AE-F9D572D1A11E}"/>
    <cellStyle name="Accent3 - 60%" xfId="105" xr:uid="{468C0616-CC86-45D1-AA21-8AAD53B0BC6D}"/>
    <cellStyle name="Accent3 - 60% 2" xfId="106" xr:uid="{C47CD479-B96E-43D9-BC3A-52320314D311}"/>
    <cellStyle name="Accent3 - 60% 3" xfId="107" xr:uid="{DBA7CF8D-C2C2-40F1-886E-F8D11407820B}"/>
    <cellStyle name="Accent3 - 60% 4" xfId="108" xr:uid="{BCF17C19-4ADF-4394-AD29-FBD72986D2C1}"/>
    <cellStyle name="Accent3 - 60% 5" xfId="109" xr:uid="{11DC2D1C-C409-44FE-80D2-9E39DA79D43F}"/>
    <cellStyle name="Accent3 - 60% 6" xfId="110" xr:uid="{A30A2F32-7261-4FC5-85B5-E3F5C4FA5CA1}"/>
    <cellStyle name="Accent3_7-р" xfId="111" xr:uid="{0F00D1DE-F739-4A42-80A5-405854416D3E}"/>
    <cellStyle name="Accent4" xfId="112" xr:uid="{DAF6063B-CF5B-4E84-8BB1-FEFD6321E256}"/>
    <cellStyle name="Accent4 - 20%" xfId="113" xr:uid="{97934025-FA98-4395-A9C4-635D0912C45D}"/>
    <cellStyle name="Accent4 - 20% 2" xfId="114" xr:uid="{D76DE986-8707-46BE-851A-884663F5A7EB}"/>
    <cellStyle name="Accent4 - 20% 3" xfId="115" xr:uid="{43EFED1F-AA03-4B03-A5D1-A976BE979538}"/>
    <cellStyle name="Accent4 - 20% 4" xfId="116" xr:uid="{A44CABD3-C170-4A2F-9B07-359ED92EDB62}"/>
    <cellStyle name="Accent4 - 20% 5" xfId="117" xr:uid="{9B762094-59B5-401D-A8AC-AFC166BE2246}"/>
    <cellStyle name="Accent4 - 20% 6" xfId="118" xr:uid="{F98E3E00-298F-45DE-A5BF-23F771A1D935}"/>
    <cellStyle name="Accent4 - 40%" xfId="119" xr:uid="{3490370B-998C-427B-B8F4-EEC4675E0436}"/>
    <cellStyle name="Accent4 - 40% 2" xfId="120" xr:uid="{03ADD674-5CF4-42DB-A79D-BE10BC181D17}"/>
    <cellStyle name="Accent4 - 40% 3" xfId="121" xr:uid="{B9A57CEE-E1A7-461D-8B23-B2A5CB336357}"/>
    <cellStyle name="Accent4 - 40% 4" xfId="122" xr:uid="{6C804045-5CBB-4637-9003-5EDDF07F68F8}"/>
    <cellStyle name="Accent4 - 40% 5" xfId="123" xr:uid="{09234908-8176-48AB-9656-395CDC6A986B}"/>
    <cellStyle name="Accent4 - 40% 6" xfId="124" xr:uid="{52AA98B3-5F13-43BE-A33B-E826B33F1BAC}"/>
    <cellStyle name="Accent4 - 60%" xfId="125" xr:uid="{01E6E36F-1446-429A-A58A-2357C6953B9C}"/>
    <cellStyle name="Accent4 - 60% 2" xfId="126" xr:uid="{D667E169-48C5-47DD-89CE-BFB446C98FB9}"/>
    <cellStyle name="Accent4 - 60% 3" xfId="127" xr:uid="{6ED73546-6112-415A-AB29-A7ECE13DD6C0}"/>
    <cellStyle name="Accent4 - 60% 4" xfId="128" xr:uid="{ABE91F29-044F-4ACA-8810-C6CC6523A926}"/>
    <cellStyle name="Accent4 - 60% 5" xfId="129" xr:uid="{821E4F96-B6CA-4A4C-BFB4-54F448E9CE86}"/>
    <cellStyle name="Accent4 - 60% 6" xfId="130" xr:uid="{9AFE7917-B493-4B0B-A1F7-0558191B7560}"/>
    <cellStyle name="Accent4_7-р" xfId="131" xr:uid="{C6378A8A-2205-4AAA-9F5A-65F3509F62E5}"/>
    <cellStyle name="Accent5" xfId="132" xr:uid="{596320B6-AEA1-4C86-B218-BDEF9F9672A2}"/>
    <cellStyle name="Accent5 - 20%" xfId="133" xr:uid="{0FE20331-B840-41CF-A0AC-6B8C0311DCBB}"/>
    <cellStyle name="Accent5 - 20% 2" xfId="134" xr:uid="{AD1E844F-1D38-4CEB-8A27-250F84FDB3DB}"/>
    <cellStyle name="Accent5 - 20% 3" xfId="135" xr:uid="{4D2ED286-07AC-4512-B5E7-4D246DA8E9D7}"/>
    <cellStyle name="Accent5 - 20% 4" xfId="136" xr:uid="{BF34696A-D461-4CCD-8BF2-D5952806611A}"/>
    <cellStyle name="Accent5 - 20% 5" xfId="137" xr:uid="{67EFAE4A-3D13-4560-9DD6-B86326214C1E}"/>
    <cellStyle name="Accent5 - 20% 6" xfId="138" xr:uid="{57FA7025-2E90-4A6C-8EA9-9E605913C1C9}"/>
    <cellStyle name="Accent5 - 40%" xfId="139" xr:uid="{A534DF77-E2BF-468D-9DFA-1C53F1F200F5}"/>
    <cellStyle name="Accent5 - 60%" xfId="140" xr:uid="{01D2964E-C530-47C4-83D7-675345914769}"/>
    <cellStyle name="Accent5 - 60% 2" xfId="141" xr:uid="{1B63B922-25FC-4A0A-9A77-425A07119EBA}"/>
    <cellStyle name="Accent5 - 60% 3" xfId="142" xr:uid="{209A7AFE-0DD4-406F-8F6D-FFE2601D61B3}"/>
    <cellStyle name="Accent5 - 60% 4" xfId="143" xr:uid="{C486E3BE-97BA-4477-AB67-F7D0469CB40A}"/>
    <cellStyle name="Accent5 - 60% 5" xfId="144" xr:uid="{51DECC3E-5A8B-4BA2-813B-1B8AE6EEFCEE}"/>
    <cellStyle name="Accent5 - 60% 6" xfId="145" xr:uid="{E21CB78C-8954-4ABF-A693-1F72DDD38E12}"/>
    <cellStyle name="Accent5_7-р" xfId="146" xr:uid="{DD8761CA-D294-49C9-BDAD-394FD17A4288}"/>
    <cellStyle name="Accent6" xfId="147" xr:uid="{9352C6E9-E8F9-43DF-9D2F-442823127467}"/>
    <cellStyle name="Accent6 - 20%" xfId="148" xr:uid="{AB912A49-C487-4DDB-9F3B-D3FD88B10D89}"/>
    <cellStyle name="Accent6 - 40%" xfId="149" xr:uid="{04AC5A9A-A1A3-4ED0-B7CF-E336AB9481E8}"/>
    <cellStyle name="Accent6 - 40% 2" xfId="150" xr:uid="{6672C249-A4D3-4442-825B-0560E1824D14}"/>
    <cellStyle name="Accent6 - 40% 3" xfId="151" xr:uid="{D7AF9EEE-4162-4AA4-BEC9-54DEA6E51D29}"/>
    <cellStyle name="Accent6 - 40% 4" xfId="152" xr:uid="{4FC20DAD-291F-4493-BA89-84B14F2A1664}"/>
    <cellStyle name="Accent6 - 40% 5" xfId="153" xr:uid="{9AF88934-ABCD-4DD8-B174-39578C2EE504}"/>
    <cellStyle name="Accent6 - 40% 6" xfId="154" xr:uid="{68017B0C-F551-4A40-ADF0-A995390063CD}"/>
    <cellStyle name="Accent6 - 60%" xfId="155" xr:uid="{7604CA08-30B8-44A5-BFA9-AA67BDD6F5EA}"/>
    <cellStyle name="Accent6 - 60% 2" xfId="156" xr:uid="{D25ECE80-F513-4861-90ED-66D2362AFEE4}"/>
    <cellStyle name="Accent6 - 60% 3" xfId="157" xr:uid="{62607273-70EA-4124-97D4-CFD9723F8ED4}"/>
    <cellStyle name="Accent6 - 60% 4" xfId="158" xr:uid="{806E93A4-3AA8-45D5-9E48-D7D69CAA00B4}"/>
    <cellStyle name="Accent6 - 60% 5" xfId="159" xr:uid="{142CE1D8-0DA4-4A34-A704-352A60A4137B}"/>
    <cellStyle name="Accent6 - 60% 6" xfId="160" xr:uid="{C54C22F0-4BCB-45BB-83BF-E4CC88A351E5}"/>
    <cellStyle name="Accent6_7-р" xfId="161" xr:uid="{F1A6D94A-0F76-4C77-85A5-0C2540C1E231}"/>
    <cellStyle name="Annotations Cell - PerformancePoint" xfId="162" xr:uid="{0E5021E5-E37A-4EEC-889F-5F810CBD79A6}"/>
    <cellStyle name="Arial007000001514155735" xfId="163" xr:uid="{DE2798A6-4C0F-4385-90F3-5CFD20A4F973}"/>
    <cellStyle name="Arial007000001514155735 2" xfId="164" xr:uid="{90FF62E1-471B-4BC8-8AC5-5CB36BE26F7E}"/>
    <cellStyle name="Arial0070000015536870911" xfId="165" xr:uid="{B6E8C918-C1FD-47F8-A4F3-EE355529C70B}"/>
    <cellStyle name="Arial0070000015536870911 2" xfId="166" xr:uid="{03E008C3-EEEF-4A35-95CB-EFDD5E66B58F}"/>
    <cellStyle name="Arial007000001565535" xfId="167" xr:uid="{1FA830B3-ECDC-4009-AA16-2DDA3681B6C1}"/>
    <cellStyle name="Arial007000001565535 2" xfId="168" xr:uid="{F0473BC9-256F-43DD-AF99-86CBC89BA650}"/>
    <cellStyle name="Arial0110010000536870911" xfId="169" xr:uid="{2D2B203E-2B94-4FA7-9BFD-39BD687A7011}"/>
    <cellStyle name="Arial01101000015536870911" xfId="170" xr:uid="{BAC52FC7-973D-40C1-833D-6B14D50B1F87}"/>
    <cellStyle name="Arial01101000015536870911 2" xfId="687" xr:uid="{5ECC9A45-7A2B-4379-B7CD-A28C86F157B0}"/>
    <cellStyle name="Arial01101000015536870911 2 2" xfId="959" xr:uid="{7391ADB3-7D6B-4008-A380-0FE86725F777}"/>
    <cellStyle name="Arial01101000015536870911 2 2 2" xfId="1475" xr:uid="{D88C8D9E-6C12-4055-B101-599FCF4CC1FA}"/>
    <cellStyle name="Arial01101000015536870911 2 2 2 2" xfId="3026" xr:uid="{7774777D-0E03-4CE5-B3FC-1CA0E3DE851E}"/>
    <cellStyle name="Arial01101000015536870911 2 2 3" xfId="1994" xr:uid="{7B7E5650-1627-49CD-8D41-D14E206D20F9}"/>
    <cellStyle name="Arial01101000015536870911 2 2 3 2" xfId="3542" xr:uid="{ADBCF4A9-E03E-479D-990B-D7F515813A1F}"/>
    <cellStyle name="Arial01101000015536870911 2 2 4" xfId="2510" xr:uid="{CA1FA41A-F688-44C1-BC99-096460DD0F0D}"/>
    <cellStyle name="Arial01101000015536870911 2 3" xfId="1217" xr:uid="{9ACB7FDC-AC09-4BF4-8363-CFD6C670B610}"/>
    <cellStyle name="Arial01101000015536870911 2 3 2" xfId="2768" xr:uid="{A83895EC-9ED8-4300-A34E-53DCFDF55CA2}"/>
    <cellStyle name="Arial01101000015536870911 2 4" xfId="1736" xr:uid="{92DB1023-541D-4BD5-AE1D-4DC12503FCF8}"/>
    <cellStyle name="Arial01101000015536870911 2 4 2" xfId="3284" xr:uid="{9D755C9E-3774-459C-A1C6-6ECC68A06A1A}"/>
    <cellStyle name="Arial01101000015536870911 2 5" xfId="2252" xr:uid="{3D2EBE3F-A493-4AB2-AECE-EB917F4CA21B}"/>
    <cellStyle name="Arial017010000536870911" xfId="171" xr:uid="{F9EA1BC4-7D86-44CC-89CE-87FDDE2DB654}"/>
    <cellStyle name="Arial018000000536870911" xfId="172" xr:uid="{9E590889-53AE-4DB6-9273-329EB4F8C7AF}"/>
    <cellStyle name="Arial10170100015536870911" xfId="173" xr:uid="{CB1A28BB-0205-4B11-9CB2-08AD6F1C3960}"/>
    <cellStyle name="Arial10170100015536870911 2" xfId="174" xr:uid="{634E6B8D-2E4D-4E72-9DCB-26EDA01D8582}"/>
    <cellStyle name="Arial10170100015536870911 2 2" xfId="689" xr:uid="{6CE91706-E3AA-47BC-9679-FFF29373A3E7}"/>
    <cellStyle name="Arial10170100015536870911 2 2 2" xfId="961" xr:uid="{985EB399-C039-44D0-BD48-588C6A03532F}"/>
    <cellStyle name="Arial10170100015536870911 2 2 2 2" xfId="1477" xr:uid="{0E8A5E35-323D-40B5-999D-B1E11EC41B67}"/>
    <cellStyle name="Arial10170100015536870911 2 2 2 2 2" xfId="3028" xr:uid="{65328AB6-0CA5-4C5D-9ECD-E10CBC5B6399}"/>
    <cellStyle name="Arial10170100015536870911 2 2 2 3" xfId="1996" xr:uid="{A84F2254-B43A-4381-818F-5AB2622F0274}"/>
    <cellStyle name="Arial10170100015536870911 2 2 2 3 2" xfId="3544" xr:uid="{8C4D7FA0-A683-4B4C-99CD-34317F7021D7}"/>
    <cellStyle name="Arial10170100015536870911 2 2 2 4" xfId="2512" xr:uid="{949AD63B-F0D4-4A80-A770-476765904D23}"/>
    <cellStyle name="Arial10170100015536870911 2 2 3" xfId="1219" xr:uid="{3379042B-6CC4-437D-AA22-4B312B46BA69}"/>
    <cellStyle name="Arial10170100015536870911 2 2 3 2" xfId="2770" xr:uid="{51DD58B8-9CA4-49E6-93B3-71B8EADE23B4}"/>
    <cellStyle name="Arial10170100015536870911 2 2 4" xfId="1738" xr:uid="{B4C839AD-569B-4654-9E01-4B23CBFADB8B}"/>
    <cellStyle name="Arial10170100015536870911 2 2 4 2" xfId="3286" xr:uid="{E217DB0E-76FD-4BEE-A896-A74E26B0D819}"/>
    <cellStyle name="Arial10170100015536870911 2 2 5" xfId="2254" xr:uid="{BE0DC306-97FF-4E4D-8BC9-051ABF605159}"/>
    <cellStyle name="Arial10170100015536870911 2 3" xfId="945" xr:uid="{542B955D-5C54-4457-9DC8-6123FAAC4E3A}"/>
    <cellStyle name="Arial10170100015536870911 3" xfId="688" xr:uid="{8602C247-4F7C-4C3E-89E7-A7F0952A4351}"/>
    <cellStyle name="Arial10170100015536870911 3 2" xfId="960" xr:uid="{B783AA9D-8A6B-48AD-99E9-1A1C2B3A8638}"/>
    <cellStyle name="Arial10170100015536870911 3 2 2" xfId="1476" xr:uid="{98A2271C-4287-4701-AFE0-3A19461A6DF8}"/>
    <cellStyle name="Arial10170100015536870911 3 2 2 2" xfId="3027" xr:uid="{B041778E-47BD-4648-B278-912E425ABC94}"/>
    <cellStyle name="Arial10170100015536870911 3 2 3" xfId="1995" xr:uid="{B36CB8BC-9B48-4106-B34A-D82F4D5CADF2}"/>
    <cellStyle name="Arial10170100015536870911 3 2 3 2" xfId="3543" xr:uid="{A9782B5A-1288-4541-A578-A684378DA4FA}"/>
    <cellStyle name="Arial10170100015536870911 3 2 4" xfId="2511" xr:uid="{218ECBE6-5F86-4C4F-A5CF-5E202FF6845C}"/>
    <cellStyle name="Arial10170100015536870911 3 3" xfId="1218" xr:uid="{E25A85B1-AC01-4832-8A20-9CD8D3770BAC}"/>
    <cellStyle name="Arial10170100015536870911 3 3 2" xfId="2769" xr:uid="{8F21C85E-2FBF-4206-9101-FEE99AF87F00}"/>
    <cellStyle name="Arial10170100015536870911 3 4" xfId="1737" xr:uid="{E31FFC31-D3DE-4AEF-89AF-D8F462D8F481}"/>
    <cellStyle name="Arial10170100015536870911 3 4 2" xfId="3285" xr:uid="{9B5AB567-13FE-45FF-B9C1-55341624CDB9}"/>
    <cellStyle name="Arial10170100015536870911 3 5" xfId="2253" xr:uid="{51E844C1-E922-4F72-A366-37401151554F}"/>
    <cellStyle name="Arial10170100015536870911 4" xfId="944" xr:uid="{CF327A3F-CDC3-45B2-9544-4A2001223B56}"/>
    <cellStyle name="Arial107000000536870911" xfId="175" xr:uid="{E1F5D032-37A6-4BBA-B794-493A4A0E1415}"/>
    <cellStyle name="Arial107000001514155735" xfId="176" xr:uid="{1BD532B5-5A00-48FD-8B6E-30A3007D4D93}"/>
    <cellStyle name="Arial107000001514155735 2" xfId="177" xr:uid="{D66B1D46-FE56-4FBE-AC25-5DD66D49A86D}"/>
    <cellStyle name="Arial107000001514155735 2 2" xfId="691" xr:uid="{32E62A63-5EE1-46EB-96C3-C0964E13A487}"/>
    <cellStyle name="Arial107000001514155735 2 2 2" xfId="963" xr:uid="{5330FF84-353F-4169-8385-D5565DADED6B}"/>
    <cellStyle name="Arial107000001514155735 2 2 2 2" xfId="1479" xr:uid="{28B826F4-2E43-4996-A7FD-837B74E06807}"/>
    <cellStyle name="Arial107000001514155735 2 2 2 2 2" xfId="3030" xr:uid="{0997AA1E-7200-4401-9F35-46D78FE564B9}"/>
    <cellStyle name="Arial107000001514155735 2 2 2 3" xfId="1998" xr:uid="{F0A88C9B-AE33-46CE-B389-F02A7D4201B7}"/>
    <cellStyle name="Arial107000001514155735 2 2 2 3 2" xfId="3546" xr:uid="{882272E8-AB58-4EA7-81DE-4AC517F8E0EE}"/>
    <cellStyle name="Arial107000001514155735 2 2 2 4" xfId="2514" xr:uid="{27CC59ED-F4CE-4676-B5E8-8390F69F8624}"/>
    <cellStyle name="Arial107000001514155735 2 2 3" xfId="1221" xr:uid="{8642DD3A-6CCD-4C2B-83FE-A93CFF290E23}"/>
    <cellStyle name="Arial107000001514155735 2 2 3 2" xfId="2772" xr:uid="{8A88F4B6-DEDD-4095-9BC9-AC6E4932CBB4}"/>
    <cellStyle name="Arial107000001514155735 2 2 4" xfId="1740" xr:uid="{93EFD1B0-4340-4AD8-A325-89E6D3DC7DC5}"/>
    <cellStyle name="Arial107000001514155735 2 2 4 2" xfId="3288" xr:uid="{C5CC1C37-B40A-439B-9F82-B21FBF3C32E6}"/>
    <cellStyle name="Arial107000001514155735 2 2 5" xfId="2256" xr:uid="{8DE1F3D0-6824-4703-9960-28BF292082D8}"/>
    <cellStyle name="Arial107000001514155735 2 3" xfId="947" xr:uid="{DC0307B2-3C6D-4925-A54C-DE10ACD76940}"/>
    <cellStyle name="Arial107000001514155735 3" xfId="690" xr:uid="{E49960C5-E69A-45BE-AF12-0974B9FC11DC}"/>
    <cellStyle name="Arial107000001514155735 3 2" xfId="962" xr:uid="{D67FF4B1-A32A-418D-827B-58579C702E61}"/>
    <cellStyle name="Arial107000001514155735 3 2 2" xfId="1478" xr:uid="{3345E4FA-D746-4608-A0BE-4B8B2B324F24}"/>
    <cellStyle name="Arial107000001514155735 3 2 2 2" xfId="3029" xr:uid="{E8199A51-22ED-4072-8872-7D265C038124}"/>
    <cellStyle name="Arial107000001514155735 3 2 3" xfId="1997" xr:uid="{685AFBC6-D860-4A53-AE9C-674365E8F3CB}"/>
    <cellStyle name="Arial107000001514155735 3 2 3 2" xfId="3545" xr:uid="{1A3E4898-2115-484E-9E30-D749A24BED3D}"/>
    <cellStyle name="Arial107000001514155735 3 2 4" xfId="2513" xr:uid="{893AFEA7-DFD3-412F-A342-AE8ACD22FDDA}"/>
    <cellStyle name="Arial107000001514155735 3 3" xfId="1220" xr:uid="{5F6A1DBD-69CB-458C-B43F-76CBB9871F35}"/>
    <cellStyle name="Arial107000001514155735 3 3 2" xfId="2771" xr:uid="{5744E754-AD10-422E-8E16-4B591AC7A037}"/>
    <cellStyle name="Arial107000001514155735 3 4" xfId="1739" xr:uid="{14FABF40-BDA1-478B-925D-D9421CE2CA46}"/>
    <cellStyle name="Arial107000001514155735 3 4 2" xfId="3287" xr:uid="{16117B09-042B-48E6-BD25-779D2EFEED32}"/>
    <cellStyle name="Arial107000001514155735 3 5" xfId="2255" xr:uid="{CEAFE6D6-92F4-46C9-91DB-4F304A7D6BE9}"/>
    <cellStyle name="Arial107000001514155735 4" xfId="946" xr:uid="{F5D3DFD3-99B0-4A53-89E1-7EC00C2F1382}"/>
    <cellStyle name="Arial107000001514155735FMT" xfId="178" xr:uid="{B970EB76-5B39-4FE2-9AF2-F81917D0EB02}"/>
    <cellStyle name="Arial107000001514155735FMT 2" xfId="179" xr:uid="{BFBF00D0-1571-45D3-B4C0-164A0F01AF12}"/>
    <cellStyle name="Arial107000001514155735FMT 2 2" xfId="693" xr:uid="{C3EC5D52-D797-47A8-BD37-A22B7228A00C}"/>
    <cellStyle name="Arial107000001514155735FMT 2 2 2" xfId="965" xr:uid="{5609C1B7-C8E7-4273-8B10-A4DDE3D774C2}"/>
    <cellStyle name="Arial107000001514155735FMT 2 2 2 2" xfId="1481" xr:uid="{67DD9E36-8DFC-45F9-90E3-511F9515F7B8}"/>
    <cellStyle name="Arial107000001514155735FMT 2 2 2 2 2" xfId="3032" xr:uid="{389617C6-0449-4FB0-AA88-898F1C17B383}"/>
    <cellStyle name="Arial107000001514155735FMT 2 2 2 3" xfId="2000" xr:uid="{1F605ABD-E457-44A8-AA79-C2B779D39046}"/>
    <cellStyle name="Arial107000001514155735FMT 2 2 2 3 2" xfId="3548" xr:uid="{08E11514-945D-4FEC-92A4-8F535E71CA79}"/>
    <cellStyle name="Arial107000001514155735FMT 2 2 2 4" xfId="2516" xr:uid="{21B50422-CE28-4216-A76F-376F6B739267}"/>
    <cellStyle name="Arial107000001514155735FMT 2 2 3" xfId="1223" xr:uid="{059BCEA0-2B37-4EDB-9F57-86231EDCD4CB}"/>
    <cellStyle name="Arial107000001514155735FMT 2 2 3 2" xfId="2774" xr:uid="{F000E3CE-E05C-4AA8-A3AF-62A5ED8D21BB}"/>
    <cellStyle name="Arial107000001514155735FMT 2 2 4" xfId="1742" xr:uid="{A67B11A7-5314-4081-AF84-35BF54660951}"/>
    <cellStyle name="Arial107000001514155735FMT 2 2 4 2" xfId="3290" xr:uid="{5BFBE148-6151-466A-8D97-BEF424595C0B}"/>
    <cellStyle name="Arial107000001514155735FMT 2 2 5" xfId="2258" xr:uid="{4CDAA161-29BA-45D5-BB87-39350B58DFD5}"/>
    <cellStyle name="Arial107000001514155735FMT 2 3" xfId="949" xr:uid="{2FCDC57E-4365-492A-9C35-A0CAA050D617}"/>
    <cellStyle name="Arial107000001514155735FMT 3" xfId="692" xr:uid="{71B35E76-1226-467D-8C41-F1766DD79E3E}"/>
    <cellStyle name="Arial107000001514155735FMT 3 2" xfId="964" xr:uid="{7C21E9BC-E095-4585-8FC4-B7D4E5EDE42E}"/>
    <cellStyle name="Arial107000001514155735FMT 3 2 2" xfId="1480" xr:uid="{D6CE1A2C-64E4-4C0E-A15E-7C95F22A5000}"/>
    <cellStyle name="Arial107000001514155735FMT 3 2 2 2" xfId="3031" xr:uid="{7F49D1C1-02CC-4332-8774-AA85E5E49539}"/>
    <cellStyle name="Arial107000001514155735FMT 3 2 3" xfId="1999" xr:uid="{516BD76B-55CA-418E-922E-A5DC521B4958}"/>
    <cellStyle name="Arial107000001514155735FMT 3 2 3 2" xfId="3547" xr:uid="{F72C1DDB-40B9-4BDC-9D36-4EAB47F5F1DE}"/>
    <cellStyle name="Arial107000001514155735FMT 3 2 4" xfId="2515" xr:uid="{9CD4C719-0D9E-48D5-B6E6-8F1D0F8865B3}"/>
    <cellStyle name="Arial107000001514155735FMT 3 3" xfId="1222" xr:uid="{945DCC21-AE2F-448C-A0DE-CB62CDB65B29}"/>
    <cellStyle name="Arial107000001514155735FMT 3 3 2" xfId="2773" xr:uid="{A9FF0A68-21CB-4807-AC85-B00470AFF7DC}"/>
    <cellStyle name="Arial107000001514155735FMT 3 4" xfId="1741" xr:uid="{8D89A880-2616-463C-95CF-E41E198FD5D1}"/>
    <cellStyle name="Arial107000001514155735FMT 3 4 2" xfId="3289" xr:uid="{0C57A82D-8832-417B-9573-57B703865C29}"/>
    <cellStyle name="Arial107000001514155735FMT 3 5" xfId="2257" xr:uid="{ADFECE66-ABAD-4429-A385-2BD3D10FDAD5}"/>
    <cellStyle name="Arial107000001514155735FMT 4" xfId="948" xr:uid="{AF18E37F-1FF6-43C0-8A7F-2B2E0676CD77}"/>
    <cellStyle name="Arial1070000015536870911" xfId="180" xr:uid="{B754AAE8-EBBF-4F82-BFBF-402F0B118EAD}"/>
    <cellStyle name="Arial1070000015536870911 2" xfId="181" xr:uid="{94422C74-71F1-4921-B788-EAA297BAF5E5}"/>
    <cellStyle name="Arial1070000015536870911 2 2" xfId="695" xr:uid="{85F38E3D-DEDD-494E-94EA-8A73653FB114}"/>
    <cellStyle name="Arial1070000015536870911 2 2 2" xfId="967" xr:uid="{F7AC397F-457B-47A8-8999-0C825A13E363}"/>
    <cellStyle name="Arial1070000015536870911 2 2 2 2" xfId="1483" xr:uid="{2BCB4F15-4BB0-4AFF-BEC8-63170EBCB236}"/>
    <cellStyle name="Arial1070000015536870911 2 2 2 2 2" xfId="3034" xr:uid="{68BD0A7D-5C71-4B7D-A8B0-7E573AFD958E}"/>
    <cellStyle name="Arial1070000015536870911 2 2 2 3" xfId="2002" xr:uid="{2D12BD13-48DE-4AA7-9CB3-796BAC126AC6}"/>
    <cellStyle name="Arial1070000015536870911 2 2 2 3 2" xfId="3550" xr:uid="{92AD1FEF-E98A-45F7-B14C-BC12E7EA00DC}"/>
    <cellStyle name="Arial1070000015536870911 2 2 2 4" xfId="2518" xr:uid="{9A8C8FD9-7DA0-4FAB-881B-C55548C6CB23}"/>
    <cellStyle name="Arial1070000015536870911 2 2 3" xfId="1225" xr:uid="{0EACF0B2-15B8-4124-9D20-BD8E7CE3F406}"/>
    <cellStyle name="Arial1070000015536870911 2 2 3 2" xfId="2776" xr:uid="{CEF19719-E6CE-4BC7-9398-8011098C4279}"/>
    <cellStyle name="Arial1070000015536870911 2 2 4" xfId="1744" xr:uid="{7602507E-B00C-4885-BAF8-96834EAAA98B}"/>
    <cellStyle name="Arial1070000015536870911 2 2 4 2" xfId="3292" xr:uid="{961598F2-A80E-49BB-8DEF-D6562BE7FD3D}"/>
    <cellStyle name="Arial1070000015536870911 2 2 5" xfId="2260" xr:uid="{5902DBDD-18C1-4084-8EAA-20A894C81751}"/>
    <cellStyle name="Arial1070000015536870911 2 3" xfId="951" xr:uid="{40B7CD65-BEC3-4428-8429-D11E423A7CB7}"/>
    <cellStyle name="Arial1070000015536870911 3" xfId="694" xr:uid="{2D90DF37-47F7-43B2-898F-A7AC4B0261A8}"/>
    <cellStyle name="Arial1070000015536870911 3 2" xfId="966" xr:uid="{909BC670-5B1D-490E-A9CB-4856903729CA}"/>
    <cellStyle name="Arial1070000015536870911 3 2 2" xfId="1482" xr:uid="{520CA886-6CBA-48FC-8EB6-669375E00F43}"/>
    <cellStyle name="Arial1070000015536870911 3 2 2 2" xfId="3033" xr:uid="{9A8728BD-9B0E-470D-8F00-F4F896E463E2}"/>
    <cellStyle name="Arial1070000015536870911 3 2 3" xfId="2001" xr:uid="{B268A9B2-B5F4-42E2-BB16-1A78DEA6145C}"/>
    <cellStyle name="Arial1070000015536870911 3 2 3 2" xfId="3549" xr:uid="{91EA3762-B01A-4201-9B0F-242AA2A43BFC}"/>
    <cellStyle name="Arial1070000015536870911 3 2 4" xfId="2517" xr:uid="{F15F0FF8-0C98-4DC6-9AFA-E7136ABB302B}"/>
    <cellStyle name="Arial1070000015536870911 3 3" xfId="1224" xr:uid="{ABBA5F65-FBF3-454C-8FD5-B44B989EEDF9}"/>
    <cellStyle name="Arial1070000015536870911 3 3 2" xfId="2775" xr:uid="{FCDE9151-AD34-4DB1-AF66-A1A1D2FC4FAE}"/>
    <cellStyle name="Arial1070000015536870911 3 4" xfId="1743" xr:uid="{F170C35E-C16F-4E0F-B1BF-762AE049808B}"/>
    <cellStyle name="Arial1070000015536870911 3 4 2" xfId="3291" xr:uid="{CA0A57B9-697F-4C47-B74D-1C5477504DA3}"/>
    <cellStyle name="Arial1070000015536870911 3 5" xfId="2259" xr:uid="{75B73613-1F8A-4C67-BF96-7E54A7E30411}"/>
    <cellStyle name="Arial1070000015536870911 4" xfId="950" xr:uid="{01F2D53A-9E09-4AF0-9635-5B8D4072D7A8}"/>
    <cellStyle name="Arial1070000015536870911FMT" xfId="182" xr:uid="{EF6B3CF9-7144-4627-92A2-26EB1D2E0455}"/>
    <cellStyle name="Arial1070000015536870911FMT 2" xfId="183" xr:uid="{09A5FCA1-7EE7-4CC5-8D45-202976DE8EF1}"/>
    <cellStyle name="Arial1070000015536870911FMT 2 2" xfId="697" xr:uid="{6070DC57-880B-408B-8DA8-383D64FBB729}"/>
    <cellStyle name="Arial1070000015536870911FMT 2 2 2" xfId="969" xr:uid="{955B15E3-9037-44E8-B276-EDEE4E4F0062}"/>
    <cellStyle name="Arial1070000015536870911FMT 2 2 2 2" xfId="1485" xr:uid="{1082C4CD-9526-47ED-9A07-6F23B8C5942D}"/>
    <cellStyle name="Arial1070000015536870911FMT 2 2 2 2 2" xfId="3036" xr:uid="{AD2E235C-81A4-4ED0-AEEB-5C59668074A7}"/>
    <cellStyle name="Arial1070000015536870911FMT 2 2 2 3" xfId="2004" xr:uid="{2A56BEBE-7BBA-4CE3-9B76-6210D3ED64B4}"/>
    <cellStyle name="Arial1070000015536870911FMT 2 2 2 3 2" xfId="3552" xr:uid="{594A3260-317A-4CA6-83D9-18CF883612E4}"/>
    <cellStyle name="Arial1070000015536870911FMT 2 2 2 4" xfId="2520" xr:uid="{B007601D-CA04-4B6A-BC58-10698A7826BF}"/>
    <cellStyle name="Arial1070000015536870911FMT 2 2 3" xfId="1227" xr:uid="{AE76F535-F5F4-44E4-8D19-8D7EC93073E2}"/>
    <cellStyle name="Arial1070000015536870911FMT 2 2 3 2" xfId="2778" xr:uid="{33FE87FB-6C9D-402B-A1B4-F4CEF979AAB7}"/>
    <cellStyle name="Arial1070000015536870911FMT 2 2 4" xfId="1746" xr:uid="{4DCBB124-6285-4F94-83BA-0462A2D02FA5}"/>
    <cellStyle name="Arial1070000015536870911FMT 2 2 4 2" xfId="3294" xr:uid="{67DD42AF-F119-45F0-931A-6C0B87B8E338}"/>
    <cellStyle name="Arial1070000015536870911FMT 2 2 5" xfId="2262" xr:uid="{3D108288-9E65-49BF-B740-C1B6CBC00882}"/>
    <cellStyle name="Arial1070000015536870911FMT 2 3" xfId="953" xr:uid="{5C6D035A-02D6-4E8C-96A2-8B6D754507E3}"/>
    <cellStyle name="Arial1070000015536870911FMT 3" xfId="696" xr:uid="{738FFA1D-F782-45C4-9794-B3FFC71866A8}"/>
    <cellStyle name="Arial1070000015536870911FMT 3 2" xfId="968" xr:uid="{312C4A29-D4F1-4BF7-AA7E-FAD024D1930B}"/>
    <cellStyle name="Arial1070000015536870911FMT 3 2 2" xfId="1484" xr:uid="{0C87000C-800E-4CC9-BABB-DDD3E16C3947}"/>
    <cellStyle name="Arial1070000015536870911FMT 3 2 2 2" xfId="3035" xr:uid="{052A2525-14BF-473D-87DF-5815B43F6C1A}"/>
    <cellStyle name="Arial1070000015536870911FMT 3 2 3" xfId="2003" xr:uid="{039BDC43-A565-4996-ABA2-D5E4A25EE62D}"/>
    <cellStyle name="Arial1070000015536870911FMT 3 2 3 2" xfId="3551" xr:uid="{2F5A9439-E476-4ECD-BCB3-4A183E05BCEF}"/>
    <cellStyle name="Arial1070000015536870911FMT 3 2 4" xfId="2519" xr:uid="{0EF11955-CE9B-4729-819D-CA04E40FC4DC}"/>
    <cellStyle name="Arial1070000015536870911FMT 3 3" xfId="1226" xr:uid="{80D00559-2160-4173-8B62-C99F7E9148E5}"/>
    <cellStyle name="Arial1070000015536870911FMT 3 3 2" xfId="2777" xr:uid="{C3FAD00B-3FDB-4893-B9D6-9353B4C2F2B4}"/>
    <cellStyle name="Arial1070000015536870911FMT 3 4" xfId="1745" xr:uid="{98676630-C7B9-40C2-A01D-CD9730D16A8C}"/>
    <cellStyle name="Arial1070000015536870911FMT 3 4 2" xfId="3293" xr:uid="{39CC95C0-AB14-4E7A-BA89-560857898647}"/>
    <cellStyle name="Arial1070000015536870911FMT 3 5" xfId="2261" xr:uid="{570D20A4-984F-4F3B-B729-25305BBF2FD2}"/>
    <cellStyle name="Arial1070000015536870911FMT 4" xfId="952" xr:uid="{BA76A4A8-7E12-4BEF-9C89-1B2583649EDF}"/>
    <cellStyle name="Arial107000001565535" xfId="184" xr:uid="{C01FE6EF-5266-4718-AA3B-68CE46B678A2}"/>
    <cellStyle name="Arial107000001565535 2" xfId="185" xr:uid="{BE3BB94E-9FB3-4684-B38B-E0470344CBBB}"/>
    <cellStyle name="Arial107000001565535 2 2" xfId="699" xr:uid="{14CA0131-A30E-45F4-A5FA-E79D481B35CB}"/>
    <cellStyle name="Arial107000001565535 2 2 2" xfId="971" xr:uid="{7CD9EEF4-DFE5-4C7A-AC8F-42E47825EC6A}"/>
    <cellStyle name="Arial107000001565535 2 2 2 2" xfId="1487" xr:uid="{5F6443D5-3410-4482-8E77-B23B456FEB49}"/>
    <cellStyle name="Arial107000001565535 2 2 2 2 2" xfId="3038" xr:uid="{27E19FD7-D450-4A63-8CE4-21F4AD2C3795}"/>
    <cellStyle name="Arial107000001565535 2 2 2 3" xfId="2006" xr:uid="{A5583A10-DF8F-4C77-A224-DAAD8DB275C1}"/>
    <cellStyle name="Arial107000001565535 2 2 2 3 2" xfId="3554" xr:uid="{1026A9E5-5D3C-43E9-B391-77A3F27382A0}"/>
    <cellStyle name="Arial107000001565535 2 2 2 4" xfId="2522" xr:uid="{AFDE797A-C0F9-4FC5-A8BE-DA1FAAC361DE}"/>
    <cellStyle name="Arial107000001565535 2 2 3" xfId="1229" xr:uid="{BBA5D34E-0D23-4739-8308-F8152B026D8F}"/>
    <cellStyle name="Arial107000001565535 2 2 3 2" xfId="2780" xr:uid="{6346B118-EC82-41A3-AB0F-FFE839F792A5}"/>
    <cellStyle name="Arial107000001565535 2 2 4" xfId="1748" xr:uid="{40B3F5A6-714B-4EAA-9E23-5DC648CE9CA1}"/>
    <cellStyle name="Arial107000001565535 2 2 4 2" xfId="3296" xr:uid="{9AB73D84-0DED-4011-890C-A8FBFF32EBAF}"/>
    <cellStyle name="Arial107000001565535 2 2 5" xfId="2264" xr:uid="{36F57542-9570-4B3A-B415-7771B78FA7E8}"/>
    <cellStyle name="Arial107000001565535 2 3" xfId="955" xr:uid="{2E2B4F6A-9369-48A1-901A-6CCEBA6AB587}"/>
    <cellStyle name="Arial107000001565535 3" xfId="698" xr:uid="{ED2D67C9-6B44-4DFD-A6E0-711F15A39735}"/>
    <cellStyle name="Arial107000001565535 3 2" xfId="970" xr:uid="{01902267-C0BC-4E0D-BBFF-7E2CE011FDB6}"/>
    <cellStyle name="Arial107000001565535 3 2 2" xfId="1486" xr:uid="{A571D560-30B3-4A40-A1E6-A8300C771C5A}"/>
    <cellStyle name="Arial107000001565535 3 2 2 2" xfId="3037" xr:uid="{21CECFB8-57E8-4E34-AD37-CBAADDF131CE}"/>
    <cellStyle name="Arial107000001565535 3 2 3" xfId="2005" xr:uid="{E9F444F7-4975-4EB7-A94B-92E6C3E56611}"/>
    <cellStyle name="Arial107000001565535 3 2 3 2" xfId="3553" xr:uid="{1AAB8DAF-1D65-4C64-A148-5D0304385AB5}"/>
    <cellStyle name="Arial107000001565535 3 2 4" xfId="2521" xr:uid="{B22E2939-23A7-4738-A209-EEDE190C2A5F}"/>
    <cellStyle name="Arial107000001565535 3 3" xfId="1228" xr:uid="{18DE62EC-1C52-46B7-84A8-D2A2C1EE7CEC}"/>
    <cellStyle name="Arial107000001565535 3 3 2" xfId="2779" xr:uid="{E5E124D2-28BC-46FB-9B13-7FB87B6936E0}"/>
    <cellStyle name="Arial107000001565535 3 4" xfId="1747" xr:uid="{7ADF9351-C54C-4DA3-9E7B-01EDB74E5F9E}"/>
    <cellStyle name="Arial107000001565535 3 4 2" xfId="3295" xr:uid="{7EA0FA61-4FC5-4EE6-9C78-47E8BEC54703}"/>
    <cellStyle name="Arial107000001565535 3 5" xfId="2263" xr:uid="{24247870-FC2E-4100-A745-73E6F7F84572}"/>
    <cellStyle name="Arial107000001565535 4" xfId="954" xr:uid="{8F2D9C2A-A0DF-4C4E-8C01-F12CB04BA34B}"/>
    <cellStyle name="Arial107000001565535FMT" xfId="186" xr:uid="{097BB868-724C-470D-8D83-62158F103ED3}"/>
    <cellStyle name="Arial107000001565535FMT 2" xfId="187" xr:uid="{CDF9942B-CDD6-4B7E-92E8-06EE421100C5}"/>
    <cellStyle name="Arial107000001565535FMT 2 2" xfId="701" xr:uid="{22DB3B8B-21B1-496F-A31A-4B9D6AB88014}"/>
    <cellStyle name="Arial107000001565535FMT 2 2 2" xfId="973" xr:uid="{704D9388-1349-4D99-8707-0949079D61ED}"/>
    <cellStyle name="Arial107000001565535FMT 2 2 2 2" xfId="1489" xr:uid="{1524FD8F-F428-4331-A177-1A88592E08D9}"/>
    <cellStyle name="Arial107000001565535FMT 2 2 2 2 2" xfId="3040" xr:uid="{589CEC5A-F543-4239-AEE9-32FE19C9486B}"/>
    <cellStyle name="Arial107000001565535FMT 2 2 2 3" xfId="2008" xr:uid="{00BC1FA0-584F-4045-9E7D-2E9419BFDC0A}"/>
    <cellStyle name="Arial107000001565535FMT 2 2 2 3 2" xfId="3556" xr:uid="{1AB64D92-9163-409F-B3A1-79658CC7EBDA}"/>
    <cellStyle name="Arial107000001565535FMT 2 2 2 4" xfId="2524" xr:uid="{5EF04CA9-0E83-4BD5-89FF-D19E7E0BB8FC}"/>
    <cellStyle name="Arial107000001565535FMT 2 2 3" xfId="1231" xr:uid="{1C753ED8-676D-4363-8305-0609D0E728BD}"/>
    <cellStyle name="Arial107000001565535FMT 2 2 3 2" xfId="2782" xr:uid="{573A6236-D296-41EA-8C31-9862B517B814}"/>
    <cellStyle name="Arial107000001565535FMT 2 2 4" xfId="1750" xr:uid="{102B3489-E2E8-4DB1-8602-22C2862941F3}"/>
    <cellStyle name="Arial107000001565535FMT 2 2 4 2" xfId="3298" xr:uid="{D6AC9D8A-C53A-468D-99F6-08E4A99A79E1}"/>
    <cellStyle name="Arial107000001565535FMT 2 2 5" xfId="2266" xr:uid="{054B04A1-0028-40CF-BE4D-AA4C6F80684B}"/>
    <cellStyle name="Arial107000001565535FMT 2 3" xfId="957" xr:uid="{BBC98AA3-7265-493B-BA72-8F8A631D5371}"/>
    <cellStyle name="Arial107000001565535FMT 3" xfId="700" xr:uid="{F6226852-20A8-4F03-A1BB-F338E272BD84}"/>
    <cellStyle name="Arial107000001565535FMT 3 2" xfId="972" xr:uid="{12A919A5-6A0A-4308-A627-7337AEFE99C9}"/>
    <cellStyle name="Arial107000001565535FMT 3 2 2" xfId="1488" xr:uid="{DE0ED6C3-F9AA-4458-83FB-A85617EEB792}"/>
    <cellStyle name="Arial107000001565535FMT 3 2 2 2" xfId="3039" xr:uid="{DDB92734-D31A-4459-B96E-EC60FB7BD5F2}"/>
    <cellStyle name="Arial107000001565535FMT 3 2 3" xfId="2007" xr:uid="{850C85B0-BB2D-4DB6-9DE0-6E85AB806178}"/>
    <cellStyle name="Arial107000001565535FMT 3 2 3 2" xfId="3555" xr:uid="{BD5C3B1F-11A5-414A-A8F8-58461FBB9868}"/>
    <cellStyle name="Arial107000001565535FMT 3 2 4" xfId="2523" xr:uid="{24461860-805F-4B7E-91C9-E4A6FE5D2A59}"/>
    <cellStyle name="Arial107000001565535FMT 3 3" xfId="1230" xr:uid="{0041B7D8-9049-4E21-9F59-D65B814B7076}"/>
    <cellStyle name="Arial107000001565535FMT 3 3 2" xfId="2781" xr:uid="{B07E9C1D-3C36-46DF-98E6-B0604D4A140F}"/>
    <cellStyle name="Arial107000001565535FMT 3 4" xfId="1749" xr:uid="{2AF11F30-9A71-46F3-A2A3-610CEB0F9B53}"/>
    <cellStyle name="Arial107000001565535FMT 3 4 2" xfId="3297" xr:uid="{6A28579C-FA0C-4FD5-94A3-2979628DB295}"/>
    <cellStyle name="Arial107000001565535FMT 3 5" xfId="2265" xr:uid="{2D75997E-C33E-41AB-8135-95FF983A31EF}"/>
    <cellStyle name="Arial107000001565535FMT 4" xfId="956" xr:uid="{39EA5DED-64CD-40F9-A9A4-D926340EB037}"/>
    <cellStyle name="Arial117100000536870911" xfId="188" xr:uid="{2138745D-3F0D-4A7D-91A8-19CD97FD8641}"/>
    <cellStyle name="Arial118000000536870911" xfId="189" xr:uid="{D18863FF-9DBC-4ADA-8230-99AD9D3ED782}"/>
    <cellStyle name="Arial2110100000536870911" xfId="190" xr:uid="{84843159-70E1-4990-A828-8968B6FB5974}"/>
    <cellStyle name="Arial21101000015536870911" xfId="191" xr:uid="{33D9B6F5-A983-4F52-ACD6-732D911FCA18}"/>
    <cellStyle name="Arial21101000015536870911 2" xfId="702" xr:uid="{583FA9DB-83CB-4B2D-ABFB-1D30FD61D5BC}"/>
    <cellStyle name="Arial21101000015536870911 2 2" xfId="974" xr:uid="{39716E75-536D-4547-8C62-D91C471045EB}"/>
    <cellStyle name="Arial21101000015536870911 2 2 2" xfId="1490" xr:uid="{6A300408-6C7B-4FF9-B310-761D466B6732}"/>
    <cellStyle name="Arial21101000015536870911 2 2 2 2" xfId="3041" xr:uid="{B9095FFC-2896-485E-9F32-67C276CC9F2D}"/>
    <cellStyle name="Arial21101000015536870911 2 2 3" xfId="2009" xr:uid="{16B6F4AB-E829-48FE-92F1-13FE946EBD7D}"/>
    <cellStyle name="Arial21101000015536870911 2 2 3 2" xfId="3557" xr:uid="{227F63EA-21CE-4DC1-B372-B6B3B30E1136}"/>
    <cellStyle name="Arial21101000015536870911 2 2 4" xfId="2525" xr:uid="{854886D3-DD97-4ABF-A235-69D19DECF5D2}"/>
    <cellStyle name="Arial21101000015536870911 2 3" xfId="1232" xr:uid="{C192B9CD-81CC-475A-9407-5379386544F7}"/>
    <cellStyle name="Arial21101000015536870911 2 3 2" xfId="2783" xr:uid="{C44ACD55-093F-4256-9D96-01CCBB2CD8C3}"/>
    <cellStyle name="Arial21101000015536870911 2 4" xfId="1751" xr:uid="{0BDC20E3-AC5F-4964-9490-7E1B8FD02308}"/>
    <cellStyle name="Arial21101000015536870911 2 4 2" xfId="3299" xr:uid="{737DBB39-748B-45FD-9609-5A9967CCC192}"/>
    <cellStyle name="Arial21101000015536870911 2 5" xfId="2267" xr:uid="{F250E924-4847-4997-8451-CED23A984DFC}"/>
    <cellStyle name="Arial2170000015536870911" xfId="192" xr:uid="{FFD5B8F4-D1D6-4C2B-A745-287F2A748B8F}"/>
    <cellStyle name="Arial2170000015536870911 2" xfId="193" xr:uid="{76D687B8-6FA8-44D6-90D8-2E0A8A928189}"/>
    <cellStyle name="Arial2170000015536870911FMT" xfId="194" xr:uid="{A2FA4732-AB02-48AB-8DE6-1D5752B35B9B}"/>
    <cellStyle name="Arial2170000015536870911FMT 2" xfId="195" xr:uid="{1D12C9D4-E6FF-4B38-AB13-8EB00B7AC8E2}"/>
    <cellStyle name="Bad" xfId="196" xr:uid="{5A8EFFF5-AC02-47B6-B778-D01E60F05B40}"/>
    <cellStyle name="Calc Currency (0)" xfId="197" xr:uid="{5D1D9C20-22FF-4AFC-A8AF-67EBFE754357}"/>
    <cellStyle name="Calc Currency (2)" xfId="198" xr:uid="{FD176930-08E3-47C0-925B-8064802B3D9E}"/>
    <cellStyle name="Calc Percent (0)" xfId="199" xr:uid="{0AB10566-365C-4493-AE92-6996BF0E4F81}"/>
    <cellStyle name="Calc Percent (1)" xfId="200" xr:uid="{4FBD7664-CBE4-41BF-8F78-53EB18BB22BB}"/>
    <cellStyle name="Calc Percent (2)" xfId="201" xr:uid="{C24553A9-4670-4CE5-891C-9D4EB6B0C3D8}"/>
    <cellStyle name="Calc Units (0)" xfId="202" xr:uid="{891E6382-7CFD-4008-9D4D-1657DC2D88F2}"/>
    <cellStyle name="Calc Units (1)" xfId="203" xr:uid="{AEBD6F94-E1D4-40E7-B640-7801E5810829}"/>
    <cellStyle name="Calc Units (2)" xfId="204" xr:uid="{04D53848-B34C-45BC-BC06-4FC7F9088CBF}"/>
    <cellStyle name="Calculation" xfId="205" xr:uid="{B0AA47C1-B744-4068-8E10-E27F901E76A3}"/>
    <cellStyle name="Calculation 2" xfId="703" xr:uid="{D172AE91-C094-406B-B0F4-C60BC2457F23}"/>
    <cellStyle name="Calculation 2 2" xfId="975" xr:uid="{DEDA5145-8507-403C-A02C-74FFDAB13062}"/>
    <cellStyle name="Calculation 2 2 2" xfId="1491" xr:uid="{7D9F85DC-1FF6-45DF-822D-D79CE4130631}"/>
    <cellStyle name="Calculation 2 2 2 2" xfId="3042" xr:uid="{744214AF-0192-4A80-910F-6BC703ABBD8F}"/>
    <cellStyle name="Calculation 2 2 3" xfId="2010" xr:uid="{7D71709D-21B6-4421-B4C1-D282B6AD7D3E}"/>
    <cellStyle name="Calculation 2 2 3 2" xfId="3558" xr:uid="{96310EB1-DE02-4A55-9EB4-9567ABCD65BC}"/>
    <cellStyle name="Calculation 2 2 4" xfId="2526" xr:uid="{C698CF5E-8431-4D0C-A43F-16F0F31DDFB4}"/>
    <cellStyle name="Calculation 2 3" xfId="1233" xr:uid="{E0A3804D-65B1-4C37-A594-60560B163EE3}"/>
    <cellStyle name="Calculation 2 3 2" xfId="2784" xr:uid="{C6737BC6-4673-4C75-904C-7722E5009E4C}"/>
    <cellStyle name="Calculation 2 4" xfId="1752" xr:uid="{3F62EB7A-8C3C-45AE-BC19-B3D3304D2236}"/>
    <cellStyle name="Calculation 2 4 2" xfId="3300" xr:uid="{49912072-6147-49E6-A8C4-D382613CBE97}"/>
    <cellStyle name="Calculation 2 5" xfId="2268" xr:uid="{CEC67199-2A5B-446F-B5F2-B33F231993AF}"/>
    <cellStyle name="Check Cell" xfId="206" xr:uid="{1C0EF7DF-9353-463F-97BE-6A6A983B4946}"/>
    <cellStyle name="Comma [00]" xfId="207" xr:uid="{DD27E58C-3DAE-477B-A2F2-F44B6A2B2ECA}"/>
    <cellStyle name="Comma 2" xfId="208" xr:uid="{02DB0FBC-341C-424F-9486-63D1B0C197FF}"/>
    <cellStyle name="Comma 3" xfId="209" xr:uid="{C07E132A-079A-4F58-819D-88AB864CC305}"/>
    <cellStyle name="Currency [00]" xfId="210" xr:uid="{3F3318DF-07E1-47BD-9945-6F2ED175246C}"/>
    <cellStyle name="Data Cell - PerformancePoint" xfId="211" xr:uid="{F4FD57F2-6148-4A6D-BA36-BB449322D2A0}"/>
    <cellStyle name="Data Entry Cell - PerformancePoint" xfId="212" xr:uid="{F0323594-9801-4ADD-95EF-7FB22FFE0B1E}"/>
    <cellStyle name="Date Short" xfId="213" xr:uid="{34BD6449-DDDC-441F-9595-D30F8C426447}"/>
    <cellStyle name="Default" xfId="214" xr:uid="{758A78C9-FCFC-43AD-AD4F-D7BCFF76B09A}"/>
    <cellStyle name="Dezimal [0]_PERSONAL" xfId="215" xr:uid="{C49B6FF4-7944-4A44-AEE7-44857A4DBE8A}"/>
    <cellStyle name="Dezimal_PERSONAL" xfId="216" xr:uid="{92641386-D4CE-4889-84C5-755D35EB1465}"/>
    <cellStyle name="Emphasis 1" xfId="217" xr:uid="{0E3DAB74-556F-4121-B47B-65ABE37339B2}"/>
    <cellStyle name="Emphasis 1 2" xfId="218" xr:uid="{6CBED255-8965-40C4-938C-E2AD291CC80B}"/>
    <cellStyle name="Emphasis 1 3" xfId="219" xr:uid="{394B2675-4747-4C99-A3FE-7302B293BC28}"/>
    <cellStyle name="Emphasis 1 4" xfId="220" xr:uid="{DAC4BD56-9D69-49FA-86E8-7FEAE5B030DB}"/>
    <cellStyle name="Emphasis 1 5" xfId="221" xr:uid="{4DCA5E6B-AF69-46B0-9FFD-44F143FB34A8}"/>
    <cellStyle name="Emphasis 1 6" xfId="222" xr:uid="{CBDF0DE6-C501-4A49-83CF-AA0D66B1ECE2}"/>
    <cellStyle name="Emphasis 2" xfId="223" xr:uid="{FF7C9B57-BD29-4CED-BD12-4D70BE0FD6E2}"/>
    <cellStyle name="Emphasis 2 2" xfId="224" xr:uid="{96F5701B-EE74-4A33-A696-810144C7FFAB}"/>
    <cellStyle name="Emphasis 2 3" xfId="225" xr:uid="{E46B4E11-908B-4F25-9E42-5BB2DF5EF4EC}"/>
    <cellStyle name="Emphasis 2 4" xfId="226" xr:uid="{59DE8AC7-65A5-4B61-8F79-332BD99645D9}"/>
    <cellStyle name="Emphasis 2 5" xfId="227" xr:uid="{CE8C19BD-B2C3-4C3D-886D-E2F0740423C1}"/>
    <cellStyle name="Emphasis 2 6" xfId="228" xr:uid="{8965F8F2-CD88-4704-8E25-777BFC30A535}"/>
    <cellStyle name="Emphasis 3" xfId="229" xr:uid="{7CA56570-ECB5-4F4C-898B-1BE3679C4B12}"/>
    <cellStyle name="Enter Currency (0)" xfId="230" xr:uid="{E3DADBC4-00CD-4CDC-9249-8BA60970FAB3}"/>
    <cellStyle name="Enter Currency (2)" xfId="231" xr:uid="{C72F7371-918E-4F71-A0A6-5D65265B2075}"/>
    <cellStyle name="Enter Units (0)" xfId="232" xr:uid="{B1EA6AD8-8F5D-4D04-8DEA-C5461B1F6082}"/>
    <cellStyle name="Enter Units (1)" xfId="233" xr:uid="{3356B957-492D-465C-A81D-BA4336AED32D}"/>
    <cellStyle name="Enter Units (2)" xfId="234" xr:uid="{D1B6A690-F6A1-417D-8858-61402F15975E}"/>
    <cellStyle name="Euro" xfId="235" xr:uid="{4C2B30B8-39C3-4BF2-BB82-253BC4074E34}"/>
    <cellStyle name="Explanatory Text" xfId="236" xr:uid="{77CF02CD-B7A5-440C-A2B3-ECA49D475E36}"/>
    <cellStyle name="Good" xfId="237" xr:uid="{1A6542EB-E070-436F-98BB-890C6F7F26F9}"/>
    <cellStyle name="Good 2" xfId="238" xr:uid="{5CEF1921-8DBE-460A-AAA5-48288ADE68A7}"/>
    <cellStyle name="Good 3" xfId="239" xr:uid="{89F46DF8-AAF8-4FD4-B78B-1BEE5DD74864}"/>
    <cellStyle name="Good 4" xfId="240" xr:uid="{D24AFBF6-B8D9-4133-9A04-B0FE518CE616}"/>
    <cellStyle name="Good_7-р_Из_Системы" xfId="241" xr:uid="{840DBA4E-E420-4519-9634-394808CD8B2F}"/>
    <cellStyle name="Header1" xfId="242" xr:uid="{CF51B192-AF24-4FEB-BE85-2AB145568AA7}"/>
    <cellStyle name="Header2" xfId="243" xr:uid="{379AC0DF-B3A8-4625-B1FD-241734CEC5B1}"/>
    <cellStyle name="Heading 1" xfId="244" xr:uid="{C36B1806-96DD-414F-A5FB-E0F137D3D448}"/>
    <cellStyle name="Heading 2" xfId="245" xr:uid="{9288E709-33C6-465A-AA56-67C166222D24}"/>
    <cellStyle name="Heading 3" xfId="246" xr:uid="{7AB3C3D7-E47D-4739-AB67-78EB8C0793E1}"/>
    <cellStyle name="Heading 4" xfId="247" xr:uid="{730FCFC9-1998-4E42-9BE4-C6AB17103E3D}"/>
    <cellStyle name="Input" xfId="248" xr:uid="{9CB427AC-6BB4-490A-839E-1DD778F04327}"/>
    <cellStyle name="Input 2" xfId="704" xr:uid="{13850DD2-874A-403D-AE77-DFE51D3C07DD}"/>
    <cellStyle name="Input 2 2" xfId="976" xr:uid="{F91F02DB-21E0-40AA-93F4-0EC121ADC8D3}"/>
    <cellStyle name="Input 2 2 2" xfId="1492" xr:uid="{EFB34FCB-E2C2-4817-8AD6-BD099C575EE5}"/>
    <cellStyle name="Input 2 2 2 2" xfId="3043" xr:uid="{7FCBB9CB-E112-4B14-A368-E8A1B7D89805}"/>
    <cellStyle name="Input 2 2 3" xfId="2011" xr:uid="{E1A7DBAA-0330-4DC3-B40A-DABBD751C6E8}"/>
    <cellStyle name="Input 2 2 3 2" xfId="3559" xr:uid="{CEA60201-4B26-433C-A4A0-7E5D7E4E2EA5}"/>
    <cellStyle name="Input 2 2 4" xfId="2527" xr:uid="{C7529D2A-DD39-462E-B89B-48D1E9C5F3B6}"/>
    <cellStyle name="Input 2 3" xfId="1234" xr:uid="{F3D9491F-496A-4498-A11F-5DC9C49B5B91}"/>
    <cellStyle name="Input 2 3 2" xfId="2785" xr:uid="{841EB9E8-1DE1-4738-B994-A47126DFCCD9}"/>
    <cellStyle name="Input 2 4" xfId="1753" xr:uid="{77445C58-D8FC-47C0-8477-CB75DDD29D77}"/>
    <cellStyle name="Input 2 4 2" xfId="3301" xr:uid="{78489BF8-4BA4-42A0-9211-CAB319AF32C5}"/>
    <cellStyle name="Input 2 5" xfId="2269" xr:uid="{C30E25B7-8759-4A39-B062-EB97BAB078FB}"/>
    <cellStyle name="Link Currency (0)" xfId="249" xr:uid="{E0B4CC26-5CE6-4B26-8953-9871F3B46297}"/>
    <cellStyle name="Link Currency (2)" xfId="250" xr:uid="{4CDBB7C0-A160-4256-AD75-9E427538C871}"/>
    <cellStyle name="Link Units (0)" xfId="251" xr:uid="{05C0BED4-5969-499B-8C4A-B994C6AF0F42}"/>
    <cellStyle name="Link Units (1)" xfId="252" xr:uid="{25D4FEA5-0715-4AA0-B8A9-08E7E1F0E3EF}"/>
    <cellStyle name="Link Units (2)" xfId="253" xr:uid="{5C0EF845-17CF-47D5-A9DD-363FB1306F29}"/>
    <cellStyle name="Linked Cell" xfId="254" xr:uid="{53E7C238-DD1A-4E68-976D-AE6B241EC495}"/>
    <cellStyle name="Locked Cell - PerformancePoint" xfId="255" xr:uid="{DA548B77-A242-468A-BFCB-5358E553AEBC}"/>
    <cellStyle name="Neutral" xfId="256" xr:uid="{F07D8AFF-9F8F-4A47-B048-EDE055761ADE}"/>
    <cellStyle name="Neutral 2" xfId="257" xr:uid="{080D981F-51BC-4DE7-8DEC-1E9B08B354F3}"/>
    <cellStyle name="Neutral 3" xfId="258" xr:uid="{7F1F8743-B621-49A3-B392-94D7764305E2}"/>
    <cellStyle name="Neutral 4" xfId="259" xr:uid="{4016AB64-A1F5-4C42-A3FF-73B67C3D8870}"/>
    <cellStyle name="Neutral_7-р_Из_Системы" xfId="260" xr:uid="{B72D0F0F-28F2-4E9A-826C-DE4808A87C09}"/>
    <cellStyle name="Norma11l" xfId="261" xr:uid="{D870F3D0-FBB9-44BE-BA38-68608E18CA02}"/>
    <cellStyle name="Normal 2" xfId="262" xr:uid="{EC4EB5A9-D6B4-46A0-8466-66C6D8001E4B}"/>
    <cellStyle name="Normal 3" xfId="263" xr:uid="{C7C06B3B-C597-475C-A106-14937EA1B814}"/>
    <cellStyle name="Normal 4" xfId="264" xr:uid="{F4362A0A-54D1-49BF-8180-D554FC55FF29}"/>
    <cellStyle name="Normal 5" xfId="265" xr:uid="{DAA220A0-8AEE-4530-AC6E-0822AA20B8DC}"/>
    <cellStyle name="Normal_macro 2012 var 1" xfId="266" xr:uid="{13AD2EE2-340D-427B-9CC9-F14B39F586F1}"/>
    <cellStyle name="Note" xfId="267" xr:uid="{076CB71A-BB5E-4A78-B2A4-BC4B9D6B3161}"/>
    <cellStyle name="Note 2" xfId="268" xr:uid="{7BD244D0-F4C4-43CD-9B56-633ED1D460C1}"/>
    <cellStyle name="Note 2 2" xfId="706" xr:uid="{6FA0D898-FB4C-4593-B35F-0E6280CAB9F0}"/>
    <cellStyle name="Note 2 2 2" xfId="978" xr:uid="{DC08614B-85C4-4598-B4A4-92147690429B}"/>
    <cellStyle name="Note 2 2 2 2" xfId="1494" xr:uid="{2FA9B80A-ABCA-4BA4-9699-299C6343A704}"/>
    <cellStyle name="Note 2 2 2 2 2" xfId="3045" xr:uid="{C7B8DC6D-E487-4C85-A198-13F897B5DEDD}"/>
    <cellStyle name="Note 2 2 2 3" xfId="2013" xr:uid="{F3F61E07-147A-4A04-90DC-EEED449C579B}"/>
    <cellStyle name="Note 2 2 2 3 2" xfId="3561" xr:uid="{1512808B-CACD-46C9-9489-CD79CF417D30}"/>
    <cellStyle name="Note 2 2 2 4" xfId="2529" xr:uid="{E72A55D3-1F07-4E43-9B74-C7172DEBAAF7}"/>
    <cellStyle name="Note 2 2 3" xfId="1236" xr:uid="{6F2D227A-1BE0-45B4-8777-56F81F3C1B54}"/>
    <cellStyle name="Note 2 2 3 2" xfId="2787" xr:uid="{6F93CBD6-3F6C-4DAB-96B4-BE5F529EE100}"/>
    <cellStyle name="Note 2 2 4" xfId="1755" xr:uid="{5C7C107E-20C1-4C82-B027-550C3466A33F}"/>
    <cellStyle name="Note 2 2 4 2" xfId="3303" xr:uid="{E626CEE9-F93A-46BC-AECE-0A0EA342A554}"/>
    <cellStyle name="Note 2 2 5" xfId="2271" xr:uid="{12E9C128-F52D-410C-B74E-118BBEBE4217}"/>
    <cellStyle name="Note 3" xfId="269" xr:uid="{E9DEC60A-BF45-4971-8411-57386C5D7A39}"/>
    <cellStyle name="Note 3 2" xfId="707" xr:uid="{D512BC9F-0C16-4F0E-89EF-1CF4CB304F54}"/>
    <cellStyle name="Note 3 2 2" xfId="979" xr:uid="{7830F340-BA84-43BB-8717-6ABD89A7B419}"/>
    <cellStyle name="Note 3 2 2 2" xfId="1495" xr:uid="{A776BD7F-995E-4B87-882C-7EF41B214D4D}"/>
    <cellStyle name="Note 3 2 2 2 2" xfId="3046" xr:uid="{B41CB175-39CB-4C1F-857F-4A7212F37B3C}"/>
    <cellStyle name="Note 3 2 2 3" xfId="2014" xr:uid="{F6B9E536-9F6C-4973-A8F3-BF506FDD0C3E}"/>
    <cellStyle name="Note 3 2 2 3 2" xfId="3562" xr:uid="{D18E8BAB-5E3D-4C6B-A772-3123A63F734F}"/>
    <cellStyle name="Note 3 2 2 4" xfId="2530" xr:uid="{084C14D0-8B23-499E-BA11-D7A4DB712EA3}"/>
    <cellStyle name="Note 3 2 3" xfId="1237" xr:uid="{AD81C9FE-9872-461B-987B-9876A70B0781}"/>
    <cellStyle name="Note 3 2 3 2" xfId="2788" xr:uid="{9F3FD7C0-CF35-4E99-9BB2-8E74EC566196}"/>
    <cellStyle name="Note 3 2 4" xfId="1756" xr:uid="{824F49C1-FCE9-4810-86B4-0ADA08B51DB9}"/>
    <cellStyle name="Note 3 2 4 2" xfId="3304" xr:uid="{EDB81647-224A-452C-901E-371466E39ADC}"/>
    <cellStyle name="Note 3 2 5" xfId="2272" xr:uid="{26967640-C467-494C-8110-D49A6B5F821E}"/>
    <cellStyle name="Note 4" xfId="270" xr:uid="{E37D6045-EA6B-46B5-B144-2A3ED2475F21}"/>
    <cellStyle name="Note 4 2" xfId="708" xr:uid="{4C7DD92F-103E-4B24-B075-FDD0E3173E2B}"/>
    <cellStyle name="Note 4 2 2" xfId="980" xr:uid="{969CC921-6F12-4892-AD57-740573EBACAC}"/>
    <cellStyle name="Note 4 2 2 2" xfId="1496" xr:uid="{ECADE47B-8D28-4B8C-8698-B0E95573BBBA}"/>
    <cellStyle name="Note 4 2 2 2 2" xfId="3047" xr:uid="{3C6BF57E-B96E-4168-A627-A296555762EF}"/>
    <cellStyle name="Note 4 2 2 3" xfId="2015" xr:uid="{29121E9A-FDC8-43C7-ADD6-F322F75A5142}"/>
    <cellStyle name="Note 4 2 2 3 2" xfId="3563" xr:uid="{3034A930-25E6-44E0-8BD2-74B16265C281}"/>
    <cellStyle name="Note 4 2 2 4" xfId="2531" xr:uid="{D242155F-9024-41A6-AF8E-01585BC59B92}"/>
    <cellStyle name="Note 4 2 3" xfId="1238" xr:uid="{DC9C114D-B3D2-41AF-9534-D13873E101A0}"/>
    <cellStyle name="Note 4 2 3 2" xfId="2789" xr:uid="{065D0731-89ED-4D9F-BB7F-FA1B34635C6A}"/>
    <cellStyle name="Note 4 2 4" xfId="1757" xr:uid="{323BDB97-663C-48B5-A6AE-AEA227ECF09C}"/>
    <cellStyle name="Note 4 2 4 2" xfId="3305" xr:uid="{BAC73009-122E-489B-BCCE-A10D46481805}"/>
    <cellStyle name="Note 4 2 5" xfId="2273" xr:uid="{FD99381A-0EF2-460A-8183-19CF029B2707}"/>
    <cellStyle name="Note 5" xfId="705" xr:uid="{2F7129DF-4E01-4278-9AB5-C2761E2FFC7D}"/>
    <cellStyle name="Note 5 2" xfId="977" xr:uid="{8EB0EC4F-7004-49E6-970B-71A9141233BD}"/>
    <cellStyle name="Note 5 2 2" xfId="1493" xr:uid="{94F0A50A-E26A-47BD-9457-318D9FF9790C}"/>
    <cellStyle name="Note 5 2 2 2" xfId="3044" xr:uid="{4B74FEAC-36BA-4B39-9946-FE7EB9CEA481}"/>
    <cellStyle name="Note 5 2 3" xfId="2012" xr:uid="{47DA06E0-9D75-4249-B8C8-DA2F89A4DBF2}"/>
    <cellStyle name="Note 5 2 3 2" xfId="3560" xr:uid="{17145D6D-C821-4B6E-8AC2-1E969F076B26}"/>
    <cellStyle name="Note 5 2 4" xfId="2528" xr:uid="{E019A4C9-853F-4E1C-BFA6-41FBC6AF6D19}"/>
    <cellStyle name="Note 5 3" xfId="1235" xr:uid="{52BF52F6-0D92-4003-8041-535028D95837}"/>
    <cellStyle name="Note 5 3 2" xfId="2786" xr:uid="{AB5FDA16-1366-47FA-8CB6-A734213C47C2}"/>
    <cellStyle name="Note 5 4" xfId="1754" xr:uid="{35053734-54B8-4BE1-B619-28D0F1430FD1}"/>
    <cellStyle name="Note 5 4 2" xfId="3302" xr:uid="{A749D4A9-39C3-4220-8F95-AE6885BB6053}"/>
    <cellStyle name="Note 5 5" xfId="2270" xr:uid="{D26F9EC8-4506-4E09-9243-E3F82977BD78}"/>
    <cellStyle name="Note_7-р_Из_Системы" xfId="271" xr:uid="{225D9CE4-0718-40C4-8404-8B214FEE10EC}"/>
    <cellStyle name="Output" xfId="272" xr:uid="{C1EE94D8-5EF6-441C-B758-8417F598AE68}"/>
    <cellStyle name="Output 2" xfId="709" xr:uid="{A6B7B2BE-A2ED-4302-ABC6-CEB2BAA6F392}"/>
    <cellStyle name="Output 2 2" xfId="981" xr:uid="{293ED13C-BC83-4832-976B-620FDE9EA781}"/>
    <cellStyle name="Output 2 2 2" xfId="1497" xr:uid="{2B8B6253-CEC9-47F9-BCC2-A0F8BFAA3D4C}"/>
    <cellStyle name="Output 2 2 2 2" xfId="3048" xr:uid="{12206A87-4D6B-44BF-98F1-9EEBB0E781E9}"/>
    <cellStyle name="Output 2 2 3" xfId="2016" xr:uid="{8F2A64BB-3250-46C4-A4BF-E7E832A781F2}"/>
    <cellStyle name="Output 2 2 3 2" xfId="3564" xr:uid="{38E5F0B8-D089-406A-B3D4-855D7A177BA2}"/>
    <cellStyle name="Output 2 2 4" xfId="2532" xr:uid="{5A0FC767-BA44-487F-AD82-50214F1ABE79}"/>
    <cellStyle name="Output 2 3" xfId="1239" xr:uid="{D8070AAB-EBC5-4549-9BC7-B67CB3F2EC6E}"/>
    <cellStyle name="Output 2 3 2" xfId="2790" xr:uid="{34A8CD80-B36D-445C-BA45-BA416E84543C}"/>
    <cellStyle name="Output 2 4" xfId="1758" xr:uid="{44AAFC31-C879-4802-840D-1B1002D8C693}"/>
    <cellStyle name="Output 2 4 2" xfId="3306" xr:uid="{2E8690E7-5DC0-4A95-8A98-E0A445EC9038}"/>
    <cellStyle name="Output 2 5" xfId="2274" xr:uid="{957C524B-7C0F-4C3C-B6A8-5677CB2819ED}"/>
    <cellStyle name="Percent [0]" xfId="273" xr:uid="{FA2CD220-64CE-4493-BB92-7CAF16A00BE2}"/>
    <cellStyle name="Percent [00]" xfId="274" xr:uid="{35A72FEB-98C2-4925-BADB-3EA6F751D519}"/>
    <cellStyle name="Percent 2" xfId="275" xr:uid="{C518AFDF-63A4-4781-93ED-19426DB4F07B}"/>
    <cellStyle name="Percent 3" xfId="276" xr:uid="{149D0C95-7C26-4A94-8383-A03B48F642D1}"/>
    <cellStyle name="PrePop Currency (0)" xfId="277" xr:uid="{4678502C-A147-4AA3-9D1E-BB8BE967EFC0}"/>
    <cellStyle name="PrePop Currency (2)" xfId="278" xr:uid="{213D83E1-9EBB-43D7-96FA-5D03ED9FBC0B}"/>
    <cellStyle name="PrePop Units (0)" xfId="279" xr:uid="{8A90B3CF-2EC4-4458-B668-0673CAE239AA}"/>
    <cellStyle name="PrePop Units (1)" xfId="280" xr:uid="{D0632B0C-1E83-44FB-869F-F7C77139DC19}"/>
    <cellStyle name="PrePop Units (2)" xfId="281" xr:uid="{D9E094A7-67AB-4042-A811-9776CF1AF969}"/>
    <cellStyle name="SAPBEXaggData" xfId="282" xr:uid="{41BD3812-B517-40A9-9521-1F1AC0DAFB55}"/>
    <cellStyle name="SAPBEXaggData 2" xfId="283" xr:uid="{D0B25393-30B8-4441-BE8B-5D83DA8F433C}"/>
    <cellStyle name="SAPBEXaggData 2 2" xfId="711" xr:uid="{46958F57-EDE0-4FDD-87CB-5FCE250A5BA4}"/>
    <cellStyle name="SAPBEXaggData 2 2 2" xfId="983" xr:uid="{B93360F0-EDA9-45E1-9D7D-6629477B4E87}"/>
    <cellStyle name="SAPBEXaggData 2 2 2 2" xfId="1499" xr:uid="{1A7AB10B-2200-4078-BA1B-DE8CD14A1B32}"/>
    <cellStyle name="SAPBEXaggData 2 2 2 2 2" xfId="3050" xr:uid="{8900BFFD-00BA-4995-8EFF-5B871DA8E12A}"/>
    <cellStyle name="SAPBEXaggData 2 2 2 3" xfId="2018" xr:uid="{7F4BD556-8973-4B8C-8001-B1F27E78E640}"/>
    <cellStyle name="SAPBEXaggData 2 2 2 3 2" xfId="3566" xr:uid="{CBF5D964-C0F4-491A-8F13-48ACEC784288}"/>
    <cellStyle name="SAPBEXaggData 2 2 2 4" xfId="2534" xr:uid="{B9DA9D94-29F8-418D-A1D3-D33331D6CFD4}"/>
    <cellStyle name="SAPBEXaggData 2 2 3" xfId="1241" xr:uid="{2B7795BB-8E84-4D15-86B0-856B9F377817}"/>
    <cellStyle name="SAPBEXaggData 2 2 3 2" xfId="2792" xr:uid="{60789094-B47C-49D9-87A7-4AFB377F9C6A}"/>
    <cellStyle name="SAPBEXaggData 2 2 4" xfId="1760" xr:uid="{A5F69196-E649-4186-BE64-47201652B9AD}"/>
    <cellStyle name="SAPBEXaggData 2 2 4 2" xfId="3308" xr:uid="{C3022A08-B5C2-4848-9282-EE53487931A0}"/>
    <cellStyle name="SAPBEXaggData 2 2 5" xfId="2276" xr:uid="{EA682598-AAF7-4E16-8FF6-F01D2596CB00}"/>
    <cellStyle name="SAPBEXaggData 3" xfId="284" xr:uid="{DDDC2919-A71C-4347-AAF6-C49AB727CBE0}"/>
    <cellStyle name="SAPBEXaggData 3 2" xfId="712" xr:uid="{EA980901-72F8-410B-A38E-E1FFEF66B739}"/>
    <cellStyle name="SAPBEXaggData 3 2 2" xfId="984" xr:uid="{A43FE2EA-8E9E-4C47-B41A-1EC128FFC685}"/>
    <cellStyle name="SAPBEXaggData 3 2 2 2" xfId="1500" xr:uid="{37E028CD-15E9-473A-A8D8-A4801E3B52A7}"/>
    <cellStyle name="SAPBEXaggData 3 2 2 2 2" xfId="3051" xr:uid="{ADB1A42B-C151-4771-81B5-1F46C667FB92}"/>
    <cellStyle name="SAPBEXaggData 3 2 2 3" xfId="2019" xr:uid="{B8CFB8F7-3ED8-4134-BBBE-BC9D5C5EAB41}"/>
    <cellStyle name="SAPBEXaggData 3 2 2 3 2" xfId="3567" xr:uid="{E6C6C66F-F528-451C-8991-1C40CADA9912}"/>
    <cellStyle name="SAPBEXaggData 3 2 2 4" xfId="2535" xr:uid="{6EABD6A9-4BE4-4F3E-853B-E132FCB7A5E1}"/>
    <cellStyle name="SAPBEXaggData 3 2 3" xfId="1242" xr:uid="{49E3542F-D41C-41F1-AFA3-A8ED3BA9C432}"/>
    <cellStyle name="SAPBEXaggData 3 2 3 2" xfId="2793" xr:uid="{70CED646-B864-413F-8313-6F25F60357DE}"/>
    <cellStyle name="SAPBEXaggData 3 2 4" xfId="1761" xr:uid="{7D882727-71FA-4A34-A901-8F82BFF88D87}"/>
    <cellStyle name="SAPBEXaggData 3 2 4 2" xfId="3309" xr:uid="{5EB5906D-DF44-464B-A052-1CA4DF6D4F32}"/>
    <cellStyle name="SAPBEXaggData 3 2 5" xfId="2277" xr:uid="{18D9B9F6-95C1-44BC-B8FF-81A9D9567F79}"/>
    <cellStyle name="SAPBEXaggData 4" xfId="285" xr:uid="{5C6B794D-2EE9-4C93-B4C7-DD6BBC626D75}"/>
    <cellStyle name="SAPBEXaggData 4 2" xfId="713" xr:uid="{EF5F624F-8FF3-4030-9BBB-B5408D66087C}"/>
    <cellStyle name="SAPBEXaggData 4 2 2" xfId="985" xr:uid="{7275CD30-6A98-4A79-84A9-DD85E404AF2C}"/>
    <cellStyle name="SAPBEXaggData 4 2 2 2" xfId="1501" xr:uid="{8554B259-6F99-4EB5-98E8-8EBBE736A552}"/>
    <cellStyle name="SAPBEXaggData 4 2 2 2 2" xfId="3052" xr:uid="{FFBFC479-FAE8-4AFC-A086-6C3D189FBAD0}"/>
    <cellStyle name="SAPBEXaggData 4 2 2 3" xfId="2020" xr:uid="{324837B6-E1C2-498A-8F3B-BA643A565B97}"/>
    <cellStyle name="SAPBEXaggData 4 2 2 3 2" xfId="3568" xr:uid="{B8192865-0613-4DDD-905A-A54221AC2323}"/>
    <cellStyle name="SAPBEXaggData 4 2 2 4" xfId="2536" xr:uid="{48F586D3-E82E-464F-94E8-CC9EB3030037}"/>
    <cellStyle name="SAPBEXaggData 4 2 3" xfId="1243" xr:uid="{6F9056E5-E6B3-422F-BA59-F64FFE59B3AD}"/>
    <cellStyle name="SAPBEXaggData 4 2 3 2" xfId="2794" xr:uid="{635F84D7-03FE-451D-A988-B690A0ACD4A9}"/>
    <cellStyle name="SAPBEXaggData 4 2 4" xfId="1762" xr:uid="{4BFFBFC9-9E35-4106-9C98-BFB6F156FED5}"/>
    <cellStyle name="SAPBEXaggData 4 2 4 2" xfId="3310" xr:uid="{03DC7428-95B0-4A4A-8072-FCC3E633179B}"/>
    <cellStyle name="SAPBEXaggData 4 2 5" xfId="2278" xr:uid="{8B5FCC0A-9BC6-438E-826D-7027EF01CDBF}"/>
    <cellStyle name="SAPBEXaggData 5" xfId="286" xr:uid="{BD8E0D57-72A1-4D33-B889-747295127EB8}"/>
    <cellStyle name="SAPBEXaggData 5 2" xfId="714" xr:uid="{4B8728E7-EB00-4DB6-AEDD-C1800B9938FC}"/>
    <cellStyle name="SAPBEXaggData 5 2 2" xfId="986" xr:uid="{57F7D50B-4BFF-4F83-A01C-0EBEF2D5A772}"/>
    <cellStyle name="SAPBEXaggData 5 2 2 2" xfId="1502" xr:uid="{F127CCF9-C585-4BB3-B8A6-B77A75ECFD3A}"/>
    <cellStyle name="SAPBEXaggData 5 2 2 2 2" xfId="3053" xr:uid="{53542A4C-8411-4ED6-A58C-7D275B7BFCB1}"/>
    <cellStyle name="SAPBEXaggData 5 2 2 3" xfId="2021" xr:uid="{B121A17C-E60D-43F3-9CBD-1C27D2355447}"/>
    <cellStyle name="SAPBEXaggData 5 2 2 3 2" xfId="3569" xr:uid="{9ED53DA5-32B3-4140-BFF3-BB768DBCAB04}"/>
    <cellStyle name="SAPBEXaggData 5 2 2 4" xfId="2537" xr:uid="{4CF2E4F7-F006-4F97-9CC9-C355181C6D90}"/>
    <cellStyle name="SAPBEXaggData 5 2 3" xfId="1244" xr:uid="{189F04FD-37F2-43C5-B36A-A2D17E650B8B}"/>
    <cellStyle name="SAPBEXaggData 5 2 3 2" xfId="2795" xr:uid="{DDAD9567-EC0A-45AC-8EEA-B537D4A10481}"/>
    <cellStyle name="SAPBEXaggData 5 2 4" xfId="1763" xr:uid="{588712EA-EA3D-4E54-A1F7-0848F0E2B246}"/>
    <cellStyle name="SAPBEXaggData 5 2 4 2" xfId="3311" xr:uid="{1F2369E8-74AA-4A56-A35A-58474C0BD2F9}"/>
    <cellStyle name="SAPBEXaggData 5 2 5" xfId="2279" xr:uid="{CBB3272A-C568-4FCA-BF30-A14D9173CE93}"/>
    <cellStyle name="SAPBEXaggData 6" xfId="287" xr:uid="{DD60971A-5262-410E-B1FC-48597C6F1CB6}"/>
    <cellStyle name="SAPBEXaggData 6 2" xfId="715" xr:uid="{710E3D6E-27CE-4726-8942-5192B81D2E13}"/>
    <cellStyle name="SAPBEXaggData 6 2 2" xfId="987" xr:uid="{A6F6C6AE-2EB2-436B-84B2-802270AC5474}"/>
    <cellStyle name="SAPBEXaggData 6 2 2 2" xfId="1503" xr:uid="{80EF8EB9-031A-4795-A6E0-CCBCBA2224D9}"/>
    <cellStyle name="SAPBEXaggData 6 2 2 2 2" xfId="3054" xr:uid="{615E8902-8EDF-45CF-946B-E67C29C3DF4B}"/>
    <cellStyle name="SAPBEXaggData 6 2 2 3" xfId="2022" xr:uid="{5E3071C0-3D3A-486A-A36D-16A92189EA59}"/>
    <cellStyle name="SAPBEXaggData 6 2 2 3 2" xfId="3570" xr:uid="{3B71953B-A137-4255-AB49-ED279D808911}"/>
    <cellStyle name="SAPBEXaggData 6 2 2 4" xfId="2538" xr:uid="{14F04BE1-8DE1-43B8-A190-78A6D944DA1E}"/>
    <cellStyle name="SAPBEXaggData 6 2 3" xfId="1245" xr:uid="{C3E07293-CE46-4E85-9569-79D37BF3DACD}"/>
    <cellStyle name="SAPBEXaggData 6 2 3 2" xfId="2796" xr:uid="{62209070-BDAC-4FFF-98D4-D6A200B53FFD}"/>
    <cellStyle name="SAPBEXaggData 6 2 4" xfId="1764" xr:uid="{B0F191B2-EA88-4A85-BEAA-52894C5A58C6}"/>
    <cellStyle name="SAPBEXaggData 6 2 4 2" xfId="3312" xr:uid="{B043FC60-18F8-4609-9497-66A41607021A}"/>
    <cellStyle name="SAPBEXaggData 6 2 5" xfId="2280" xr:uid="{B4B21FDA-0262-417B-ADCA-BF94D09222A9}"/>
    <cellStyle name="SAPBEXaggData 7" xfId="710" xr:uid="{FFE41768-1C41-41BF-BEC6-8C0806C5BE41}"/>
    <cellStyle name="SAPBEXaggData 7 2" xfId="982" xr:uid="{373118F0-E4FD-4562-B64A-6A5E23D2D3AF}"/>
    <cellStyle name="SAPBEXaggData 7 2 2" xfId="1498" xr:uid="{AF45FD1D-A097-44EF-978B-752A395F939B}"/>
    <cellStyle name="SAPBEXaggData 7 2 2 2" xfId="3049" xr:uid="{2F36E897-CC7C-4154-9CB6-F225D9A4B800}"/>
    <cellStyle name="SAPBEXaggData 7 2 3" xfId="2017" xr:uid="{5BBC6951-F85C-4401-A8BE-4CC3C29FC7B0}"/>
    <cellStyle name="SAPBEXaggData 7 2 3 2" xfId="3565" xr:uid="{97B62C6E-D6A8-4025-9429-A60E73669ECE}"/>
    <cellStyle name="SAPBEXaggData 7 2 4" xfId="2533" xr:uid="{2F4A7608-EB9E-4A73-BB41-EEB6925FAC78}"/>
    <cellStyle name="SAPBEXaggData 7 3" xfId="1240" xr:uid="{4D78C749-C10D-453B-94F6-5BC6BBA160D9}"/>
    <cellStyle name="SAPBEXaggData 7 3 2" xfId="2791" xr:uid="{371776F7-1779-4022-AFCE-86C01D676D56}"/>
    <cellStyle name="SAPBEXaggData 7 4" xfId="1759" xr:uid="{C7C22638-36BA-43ED-8AE2-7619D9137C8F}"/>
    <cellStyle name="SAPBEXaggData 7 4 2" xfId="3307" xr:uid="{4E0B90D4-22B1-4BBF-8448-F8EEB92D3DFB}"/>
    <cellStyle name="SAPBEXaggData 7 5" xfId="2275" xr:uid="{316EC1F2-D295-4DFE-B092-D75C8EFB622D}"/>
    <cellStyle name="SAPBEXaggDataEmph" xfId="288" xr:uid="{356353CD-76EB-4A28-8540-E5DAC9A54970}"/>
    <cellStyle name="SAPBEXaggDataEmph 2" xfId="289" xr:uid="{8DDE8913-53F3-400C-8ABD-6C23C72AB52E}"/>
    <cellStyle name="SAPBEXaggDataEmph 2 2" xfId="717" xr:uid="{E4059875-5CD9-4AA3-905C-2379062B175A}"/>
    <cellStyle name="SAPBEXaggDataEmph 2 2 2" xfId="989" xr:uid="{E25D1060-598A-4099-926B-C4E978433D40}"/>
    <cellStyle name="SAPBEXaggDataEmph 2 2 2 2" xfId="1505" xr:uid="{B5625CBB-F6F1-4881-8C24-68E080DAF965}"/>
    <cellStyle name="SAPBEXaggDataEmph 2 2 2 2 2" xfId="3056" xr:uid="{289037F7-523B-412E-8A8B-9DF428BCE5A1}"/>
    <cellStyle name="SAPBEXaggDataEmph 2 2 2 3" xfId="2024" xr:uid="{0D9BEC6F-9EB3-4A59-93E2-21135195EEAD}"/>
    <cellStyle name="SAPBEXaggDataEmph 2 2 2 3 2" xfId="3572" xr:uid="{CD39B0CC-4DAC-4C73-BDC7-773551C8B78B}"/>
    <cellStyle name="SAPBEXaggDataEmph 2 2 2 4" xfId="2540" xr:uid="{416D5109-EAD4-4CB3-B369-25F65B5C644C}"/>
    <cellStyle name="SAPBEXaggDataEmph 2 2 3" xfId="1247" xr:uid="{B29849E1-F149-4800-B685-D141182E250B}"/>
    <cellStyle name="SAPBEXaggDataEmph 2 2 3 2" xfId="2798" xr:uid="{6C356DFD-601D-4CAF-8CE4-BB482A4C78DC}"/>
    <cellStyle name="SAPBEXaggDataEmph 2 2 4" xfId="1766" xr:uid="{D4796233-C20E-495E-92E3-3C361BAF2428}"/>
    <cellStyle name="SAPBEXaggDataEmph 2 2 4 2" xfId="3314" xr:uid="{89DEE832-F8BE-4B07-BB82-1269E73EBCA9}"/>
    <cellStyle name="SAPBEXaggDataEmph 2 2 5" xfId="2282" xr:uid="{BA1ECBAE-A555-48E6-8CE8-4237CCD51A11}"/>
    <cellStyle name="SAPBEXaggDataEmph 3" xfId="290" xr:uid="{5E09F55B-7D00-4DB3-B1A9-D52C6D834E54}"/>
    <cellStyle name="SAPBEXaggDataEmph 3 2" xfId="718" xr:uid="{9C92E1A2-6CE5-48DE-9210-E7EA49BBA9CE}"/>
    <cellStyle name="SAPBEXaggDataEmph 3 2 2" xfId="990" xr:uid="{479F49F3-EE31-4B88-8361-788B4D5BD3D4}"/>
    <cellStyle name="SAPBEXaggDataEmph 3 2 2 2" xfId="1506" xr:uid="{28B081ED-7343-4E67-8C45-12AF7B355891}"/>
    <cellStyle name="SAPBEXaggDataEmph 3 2 2 2 2" xfId="3057" xr:uid="{C9C83F10-CDE1-470A-998F-30B41DAF674A}"/>
    <cellStyle name="SAPBEXaggDataEmph 3 2 2 3" xfId="2025" xr:uid="{3B9EB443-13B0-47EB-BF89-E48435102739}"/>
    <cellStyle name="SAPBEXaggDataEmph 3 2 2 3 2" xfId="3573" xr:uid="{BD30018D-141F-4B67-B610-7186E1B0D3E4}"/>
    <cellStyle name="SAPBEXaggDataEmph 3 2 2 4" xfId="2541" xr:uid="{BC25A106-D0E4-437B-961A-2B626C89E3BD}"/>
    <cellStyle name="SAPBEXaggDataEmph 3 2 3" xfId="1248" xr:uid="{4CC06528-5FA1-4D2A-A45C-1B156FADA9F6}"/>
    <cellStyle name="SAPBEXaggDataEmph 3 2 3 2" xfId="2799" xr:uid="{38E78F22-22E7-41B0-8D5C-97A5BF49BD9D}"/>
    <cellStyle name="SAPBEXaggDataEmph 3 2 4" xfId="1767" xr:uid="{BE523BA6-214A-4F96-B6F7-B02CF1C6379E}"/>
    <cellStyle name="SAPBEXaggDataEmph 3 2 4 2" xfId="3315" xr:uid="{0FA2ED7C-93B0-4549-9534-E648E8C198CE}"/>
    <cellStyle name="SAPBEXaggDataEmph 3 2 5" xfId="2283" xr:uid="{1D61CC53-AFE9-4EDC-AC8F-A5E542948E15}"/>
    <cellStyle name="SAPBEXaggDataEmph 4" xfId="291" xr:uid="{68FA40CD-0FEB-4C28-B012-2380330492F8}"/>
    <cellStyle name="SAPBEXaggDataEmph 4 2" xfId="719" xr:uid="{06F8743B-94D7-467D-A20B-F05898A7D432}"/>
    <cellStyle name="SAPBEXaggDataEmph 4 2 2" xfId="991" xr:uid="{06E76BC7-FD44-4034-802A-525A088F81ED}"/>
    <cellStyle name="SAPBEXaggDataEmph 4 2 2 2" xfId="1507" xr:uid="{44980EF3-8205-4A86-B50B-5B0035E5E016}"/>
    <cellStyle name="SAPBEXaggDataEmph 4 2 2 2 2" xfId="3058" xr:uid="{AAD4457D-FD9C-46EC-BBBD-3244D48EE717}"/>
    <cellStyle name="SAPBEXaggDataEmph 4 2 2 3" xfId="2026" xr:uid="{02DA84CA-A5D7-4AD1-99E0-AFA4D0B96422}"/>
    <cellStyle name="SAPBEXaggDataEmph 4 2 2 3 2" xfId="3574" xr:uid="{18E4094F-063E-4127-BA26-C869514CC250}"/>
    <cellStyle name="SAPBEXaggDataEmph 4 2 2 4" xfId="2542" xr:uid="{48E00110-39E5-4811-8970-20FEEB5D4755}"/>
    <cellStyle name="SAPBEXaggDataEmph 4 2 3" xfId="1249" xr:uid="{B1F0F2A2-E568-4669-817C-33A48D672213}"/>
    <cellStyle name="SAPBEXaggDataEmph 4 2 3 2" xfId="2800" xr:uid="{0AD5D7B3-5666-4EC8-A7CB-CED5E5D00561}"/>
    <cellStyle name="SAPBEXaggDataEmph 4 2 4" xfId="1768" xr:uid="{BA9E5039-F6DB-44B1-9193-0E8F5F0628CE}"/>
    <cellStyle name="SAPBEXaggDataEmph 4 2 4 2" xfId="3316" xr:uid="{A4611DBB-4CE8-447F-8AA3-7F4C192FB1C9}"/>
    <cellStyle name="SAPBEXaggDataEmph 4 2 5" xfId="2284" xr:uid="{0F327C46-7A8E-46CC-8B8A-DFE9F20E3AEF}"/>
    <cellStyle name="SAPBEXaggDataEmph 5" xfId="292" xr:uid="{A2182257-74FF-4B13-9986-E87B6BC982E7}"/>
    <cellStyle name="SAPBEXaggDataEmph 5 2" xfId="720" xr:uid="{C731D98D-7404-4A51-ABEF-48EB68675AB3}"/>
    <cellStyle name="SAPBEXaggDataEmph 5 2 2" xfId="992" xr:uid="{52C26889-CAD9-46E5-A72D-9A374211BA05}"/>
    <cellStyle name="SAPBEXaggDataEmph 5 2 2 2" xfId="1508" xr:uid="{F10A0B86-5650-4AA9-81D0-62D4416FC954}"/>
    <cellStyle name="SAPBEXaggDataEmph 5 2 2 2 2" xfId="3059" xr:uid="{FD6D0EFB-318D-4FBA-94B1-8D8255E19C52}"/>
    <cellStyle name="SAPBEXaggDataEmph 5 2 2 3" xfId="2027" xr:uid="{246E348F-E298-4260-8778-9438EA125D32}"/>
    <cellStyle name="SAPBEXaggDataEmph 5 2 2 3 2" xfId="3575" xr:uid="{29D2AC72-B8F0-489E-AA60-B736CAEACB0A}"/>
    <cellStyle name="SAPBEXaggDataEmph 5 2 2 4" xfId="2543" xr:uid="{3FF39911-5638-478E-BCFA-2C243140325D}"/>
    <cellStyle name="SAPBEXaggDataEmph 5 2 3" xfId="1250" xr:uid="{D7BDC0D2-D34F-425D-B38B-BA1F37A84AC1}"/>
    <cellStyle name="SAPBEXaggDataEmph 5 2 3 2" xfId="2801" xr:uid="{9F98683A-CADF-41B6-8471-6822A8833E50}"/>
    <cellStyle name="SAPBEXaggDataEmph 5 2 4" xfId="1769" xr:uid="{4CDDC7B7-83B2-4CF3-B9CF-829825BE2912}"/>
    <cellStyle name="SAPBEXaggDataEmph 5 2 4 2" xfId="3317" xr:uid="{77BFA6B4-60EB-4C1D-9776-14C5909369D6}"/>
    <cellStyle name="SAPBEXaggDataEmph 5 2 5" xfId="2285" xr:uid="{71E8C7DA-0795-4778-8413-F9F5E51470B2}"/>
    <cellStyle name="SAPBEXaggDataEmph 6" xfId="293" xr:uid="{96588DDE-D192-46CE-94AD-E0C6B2CA36EC}"/>
    <cellStyle name="SAPBEXaggDataEmph 6 2" xfId="721" xr:uid="{8440B39C-25CE-4D62-92B9-C6ECBF49E851}"/>
    <cellStyle name="SAPBEXaggDataEmph 6 2 2" xfId="993" xr:uid="{D5FE805A-4FCB-4537-8812-D560B22C4BC9}"/>
    <cellStyle name="SAPBEXaggDataEmph 6 2 2 2" xfId="1509" xr:uid="{8E30BA9C-AC51-46E1-8766-F7BDEB902BB7}"/>
    <cellStyle name="SAPBEXaggDataEmph 6 2 2 2 2" xfId="3060" xr:uid="{AD2E62DC-B6C2-4ADC-AC7C-D4B6D3D63644}"/>
    <cellStyle name="SAPBEXaggDataEmph 6 2 2 3" xfId="2028" xr:uid="{BD7D5BF1-DFE2-4098-B2DC-B533996505D3}"/>
    <cellStyle name="SAPBEXaggDataEmph 6 2 2 3 2" xfId="3576" xr:uid="{7AEE8F2F-E847-4C29-A843-C424CD41874B}"/>
    <cellStyle name="SAPBEXaggDataEmph 6 2 2 4" xfId="2544" xr:uid="{13A654F9-CA81-44E0-9FD3-B1D7EF1131CA}"/>
    <cellStyle name="SAPBEXaggDataEmph 6 2 3" xfId="1251" xr:uid="{31D00B75-6CA1-44AD-AB2C-F6C4483685AB}"/>
    <cellStyle name="SAPBEXaggDataEmph 6 2 3 2" xfId="2802" xr:uid="{276E388E-A7AD-46D3-BA66-7B64117F2C5A}"/>
    <cellStyle name="SAPBEXaggDataEmph 6 2 4" xfId="1770" xr:uid="{C45145B8-ED6D-47CB-85C4-31D1EDAB004D}"/>
    <cellStyle name="SAPBEXaggDataEmph 6 2 4 2" xfId="3318" xr:uid="{ED722FB2-4CBC-4763-9112-230B7D09298B}"/>
    <cellStyle name="SAPBEXaggDataEmph 6 2 5" xfId="2286" xr:uid="{76BF2E41-42EC-4A5F-806A-00D1995E4810}"/>
    <cellStyle name="SAPBEXaggDataEmph 7" xfId="716" xr:uid="{303F7C06-B38E-4D88-A15E-1CAB9BA4110B}"/>
    <cellStyle name="SAPBEXaggDataEmph 7 2" xfId="988" xr:uid="{D9398E1C-6229-446B-9607-ABFD8EA7DF6D}"/>
    <cellStyle name="SAPBEXaggDataEmph 7 2 2" xfId="1504" xr:uid="{108EEE77-48B9-48CB-86F8-C7A3426DFEC6}"/>
    <cellStyle name="SAPBEXaggDataEmph 7 2 2 2" xfId="3055" xr:uid="{92BDB58F-5877-40AE-ACED-296A7FC6DCB4}"/>
    <cellStyle name="SAPBEXaggDataEmph 7 2 3" xfId="2023" xr:uid="{768E9BD0-4264-43B6-BDDE-3A5FD7ABA3A7}"/>
    <cellStyle name="SAPBEXaggDataEmph 7 2 3 2" xfId="3571" xr:uid="{CD5CA191-833F-4C9D-AF34-1E854AFE2269}"/>
    <cellStyle name="SAPBEXaggDataEmph 7 2 4" xfId="2539" xr:uid="{25530790-01A6-4FAD-979A-21C4B37679C2}"/>
    <cellStyle name="SAPBEXaggDataEmph 7 3" xfId="1246" xr:uid="{6CDB1AF2-09F0-4EAD-9321-A71605A02831}"/>
    <cellStyle name="SAPBEXaggDataEmph 7 3 2" xfId="2797" xr:uid="{0ADCD3E4-3C4F-41F4-9C37-205CC2BC380A}"/>
    <cellStyle name="SAPBEXaggDataEmph 7 4" xfId="1765" xr:uid="{060A387B-3313-46B4-91E2-1C5728602864}"/>
    <cellStyle name="SAPBEXaggDataEmph 7 4 2" xfId="3313" xr:uid="{EE6FADDF-76A0-46A1-B229-FDFF4A9E0B84}"/>
    <cellStyle name="SAPBEXaggDataEmph 7 5" xfId="2281" xr:uid="{FB52B32C-C219-4D9B-BD3A-22BC6621B266}"/>
    <cellStyle name="SAPBEXaggItem" xfId="294" xr:uid="{8D653694-2F1E-4918-BEAA-06CCFCB9BCF4}"/>
    <cellStyle name="SAPBEXaggItem 2" xfId="295" xr:uid="{6DA16666-A42B-45FB-87D6-CABEC84AB8AB}"/>
    <cellStyle name="SAPBEXaggItem 2 2" xfId="723" xr:uid="{FD472FD9-80FA-43D2-84EF-66D8B6657AEA}"/>
    <cellStyle name="SAPBEXaggItem 2 2 2" xfId="995" xr:uid="{3223A4EF-FEF2-469D-820E-570C2B37771A}"/>
    <cellStyle name="SAPBEXaggItem 2 2 2 2" xfId="1511" xr:uid="{2692D306-5658-4C83-AF94-3CAFD3182DFE}"/>
    <cellStyle name="SAPBEXaggItem 2 2 2 2 2" xfId="3062" xr:uid="{A8123276-7539-4B53-B929-7FB4368F4BBB}"/>
    <cellStyle name="SAPBEXaggItem 2 2 2 3" xfId="2030" xr:uid="{AF1C03AB-301D-45C9-A033-17BAFBAB993B}"/>
    <cellStyle name="SAPBEXaggItem 2 2 2 3 2" xfId="3578" xr:uid="{F64437AD-E2A5-4508-B80A-A494CF4B1D14}"/>
    <cellStyle name="SAPBEXaggItem 2 2 2 4" xfId="2546" xr:uid="{EA86C6B3-CCA4-4E76-9654-BB6A5D1D3B27}"/>
    <cellStyle name="SAPBEXaggItem 2 2 3" xfId="1253" xr:uid="{268A53C4-491E-44B3-A93D-BFAD29319BA6}"/>
    <cellStyle name="SAPBEXaggItem 2 2 3 2" xfId="2804" xr:uid="{B3C46D50-20C4-4F12-98AD-8187425861B5}"/>
    <cellStyle name="SAPBEXaggItem 2 2 4" xfId="1772" xr:uid="{AE510B19-19F0-4C4A-AD92-A86B3D92B60D}"/>
    <cellStyle name="SAPBEXaggItem 2 2 4 2" xfId="3320" xr:uid="{2A3F9E11-80E1-4B2D-AD86-1C10A135E0BD}"/>
    <cellStyle name="SAPBEXaggItem 2 2 5" xfId="2288" xr:uid="{434F17E0-CE64-4F29-AE4E-908F8157D2AC}"/>
    <cellStyle name="SAPBEXaggItem 3" xfId="296" xr:uid="{3EAA924C-FB26-4FC4-A966-712297F9F9E8}"/>
    <cellStyle name="SAPBEXaggItem 3 2" xfId="724" xr:uid="{5813932B-C615-4200-8333-05B1F00D10E9}"/>
    <cellStyle name="SAPBEXaggItem 3 2 2" xfId="996" xr:uid="{C6083879-17A4-449E-8522-FC0F2D031543}"/>
    <cellStyle name="SAPBEXaggItem 3 2 2 2" xfId="1512" xr:uid="{CB62DE80-835A-4726-A6EF-5601B2F8C949}"/>
    <cellStyle name="SAPBEXaggItem 3 2 2 2 2" xfId="3063" xr:uid="{CC8AD2AB-922A-4C51-A62A-4D6302DBC877}"/>
    <cellStyle name="SAPBEXaggItem 3 2 2 3" xfId="2031" xr:uid="{4F7E4041-7C36-4C10-9155-A065051A278A}"/>
    <cellStyle name="SAPBEXaggItem 3 2 2 3 2" xfId="3579" xr:uid="{65D8E6EF-DD14-44DF-8160-EEB0CF168F22}"/>
    <cellStyle name="SAPBEXaggItem 3 2 2 4" xfId="2547" xr:uid="{25C9F6C6-6BF6-4E4E-902F-60C5D8B58050}"/>
    <cellStyle name="SAPBEXaggItem 3 2 3" xfId="1254" xr:uid="{C2FC9222-EC0A-435E-8270-32018200F781}"/>
    <cellStyle name="SAPBEXaggItem 3 2 3 2" xfId="2805" xr:uid="{55F4AB8D-1989-4530-9766-EE31DD946740}"/>
    <cellStyle name="SAPBEXaggItem 3 2 4" xfId="1773" xr:uid="{A0064FDE-E8AA-48F6-8F79-1EA615EE32BC}"/>
    <cellStyle name="SAPBEXaggItem 3 2 4 2" xfId="3321" xr:uid="{440CCD50-F347-44EC-90D0-7B6BBE639071}"/>
    <cellStyle name="SAPBEXaggItem 3 2 5" xfId="2289" xr:uid="{5C87E2A6-FBA0-4945-9620-B64A846097B0}"/>
    <cellStyle name="SAPBEXaggItem 4" xfId="297" xr:uid="{57EE0BA9-575E-4EF5-9EEA-5CC3BECD256B}"/>
    <cellStyle name="SAPBEXaggItem 4 2" xfId="725" xr:uid="{0EF55F37-846C-479B-AB3B-788C7E6659BA}"/>
    <cellStyle name="SAPBEXaggItem 4 2 2" xfId="997" xr:uid="{D9A5A674-0C3C-4CE8-BFF4-0E82E8E99511}"/>
    <cellStyle name="SAPBEXaggItem 4 2 2 2" xfId="1513" xr:uid="{BA92E600-1E12-46A8-A751-EA1783172158}"/>
    <cellStyle name="SAPBEXaggItem 4 2 2 2 2" xfId="3064" xr:uid="{CC0C47C6-2B5F-4C21-8D12-6B9075C87BF6}"/>
    <cellStyle name="SAPBEXaggItem 4 2 2 3" xfId="2032" xr:uid="{66DC77C2-A94C-454C-9E24-8A61232FA822}"/>
    <cellStyle name="SAPBEXaggItem 4 2 2 3 2" xfId="3580" xr:uid="{A8693A56-1007-41B1-8027-C4294FABCFD5}"/>
    <cellStyle name="SAPBEXaggItem 4 2 2 4" xfId="2548" xr:uid="{68C2839A-4858-48A8-9887-1D6A9BE5EDE5}"/>
    <cellStyle name="SAPBEXaggItem 4 2 3" xfId="1255" xr:uid="{452E3570-4375-4C2E-A670-D82D7F986824}"/>
    <cellStyle name="SAPBEXaggItem 4 2 3 2" xfId="2806" xr:uid="{8EE738F9-5DDD-4019-A700-876F12BFD438}"/>
    <cellStyle name="SAPBEXaggItem 4 2 4" xfId="1774" xr:uid="{F77B949B-542E-49FD-9B8B-140B37B04813}"/>
    <cellStyle name="SAPBEXaggItem 4 2 4 2" xfId="3322" xr:uid="{19EC9AD1-C645-49AF-938E-EFAFB6AAE1A5}"/>
    <cellStyle name="SAPBEXaggItem 4 2 5" xfId="2290" xr:uid="{E448266A-14F7-4B1D-9F68-7D94E0A27DC8}"/>
    <cellStyle name="SAPBEXaggItem 5" xfId="298" xr:uid="{359B2D1A-2CA8-4ED6-B86C-2FD90C8DE493}"/>
    <cellStyle name="SAPBEXaggItem 5 2" xfId="726" xr:uid="{D6C382ED-BA42-46EA-B1AD-95780980A7E1}"/>
    <cellStyle name="SAPBEXaggItem 5 2 2" xfId="998" xr:uid="{62C09138-201C-4DBA-8146-E1DF298CED51}"/>
    <cellStyle name="SAPBEXaggItem 5 2 2 2" xfId="1514" xr:uid="{3CDC4523-7C50-42A2-8D1D-98E036B9DA8C}"/>
    <cellStyle name="SAPBEXaggItem 5 2 2 2 2" xfId="3065" xr:uid="{DE66A878-7B28-4A6D-BE2C-E53564710D16}"/>
    <cellStyle name="SAPBEXaggItem 5 2 2 3" xfId="2033" xr:uid="{38EE5BA5-9C7E-457A-9706-C3F832791DE0}"/>
    <cellStyle name="SAPBEXaggItem 5 2 2 3 2" xfId="3581" xr:uid="{6FCCE9D3-E5E1-4F5D-82D5-3883E4D9433B}"/>
    <cellStyle name="SAPBEXaggItem 5 2 2 4" xfId="2549" xr:uid="{4FF8F6C8-8D72-4FA4-AFB8-49B6C0B2596D}"/>
    <cellStyle name="SAPBEXaggItem 5 2 3" xfId="1256" xr:uid="{379181E7-76D8-4C19-B1DC-42D304646080}"/>
    <cellStyle name="SAPBEXaggItem 5 2 3 2" xfId="2807" xr:uid="{A08DFE38-1B1D-494B-8CCB-C8B3D70E7347}"/>
    <cellStyle name="SAPBEXaggItem 5 2 4" xfId="1775" xr:uid="{3795C144-7173-4C76-9072-B578538A22BD}"/>
    <cellStyle name="SAPBEXaggItem 5 2 4 2" xfId="3323" xr:uid="{17B69514-AB7A-4EDB-ACE9-2EBB0D2EE434}"/>
    <cellStyle name="SAPBEXaggItem 5 2 5" xfId="2291" xr:uid="{F71987FA-83F5-4F26-8F4B-5BF237F7B713}"/>
    <cellStyle name="SAPBEXaggItem 6" xfId="299" xr:uid="{1CAA2C54-375D-4357-BBBF-93E208206937}"/>
    <cellStyle name="SAPBEXaggItem 6 2" xfId="727" xr:uid="{D2B559C5-DF15-4A6D-BD26-9A6011944826}"/>
    <cellStyle name="SAPBEXaggItem 6 2 2" xfId="999" xr:uid="{CAA478BD-FF44-4200-AA61-87BFCEBE7234}"/>
    <cellStyle name="SAPBEXaggItem 6 2 2 2" xfId="1515" xr:uid="{52670974-7933-4C54-B6D7-EA8148599903}"/>
    <cellStyle name="SAPBEXaggItem 6 2 2 2 2" xfId="3066" xr:uid="{0773BFC2-FEFC-4A09-BB7D-08399EE5E793}"/>
    <cellStyle name="SAPBEXaggItem 6 2 2 3" xfId="2034" xr:uid="{1E9F7569-A02D-461A-BB8E-93D87D79D167}"/>
    <cellStyle name="SAPBEXaggItem 6 2 2 3 2" xfId="3582" xr:uid="{91EF7FC4-AE19-461D-9A40-381B64C91191}"/>
    <cellStyle name="SAPBEXaggItem 6 2 2 4" xfId="2550" xr:uid="{71DF6B1F-4DD6-4924-AB35-0381818EA86C}"/>
    <cellStyle name="SAPBEXaggItem 6 2 3" xfId="1257" xr:uid="{0279A37F-D9AF-4451-9A89-FC50612974CD}"/>
    <cellStyle name="SAPBEXaggItem 6 2 3 2" xfId="2808" xr:uid="{C5981C54-9B59-4B2F-8E6F-CCBCA5E12D08}"/>
    <cellStyle name="SAPBEXaggItem 6 2 4" xfId="1776" xr:uid="{8EE667EB-37F1-4936-B1AE-1940BFD5931E}"/>
    <cellStyle name="SAPBEXaggItem 6 2 4 2" xfId="3324" xr:uid="{A4831362-4D65-4DBC-906E-1A16ECB3C432}"/>
    <cellStyle name="SAPBEXaggItem 6 2 5" xfId="2292" xr:uid="{1FBEE0EE-4E1A-4DA6-90EA-A0D096965122}"/>
    <cellStyle name="SAPBEXaggItem 7" xfId="722" xr:uid="{34B03435-9067-4629-A8EC-D89CF7A55AFA}"/>
    <cellStyle name="SAPBEXaggItem 7 2" xfId="994" xr:uid="{D7C09F48-63E8-4CEA-B0E5-D8A3B2A219A4}"/>
    <cellStyle name="SAPBEXaggItem 7 2 2" xfId="1510" xr:uid="{D50CC08F-6B1F-4349-A4FA-C0D7C5AA3AD9}"/>
    <cellStyle name="SAPBEXaggItem 7 2 2 2" xfId="3061" xr:uid="{8CC78683-B762-451A-9169-E98E6D462FA1}"/>
    <cellStyle name="SAPBEXaggItem 7 2 3" xfId="2029" xr:uid="{9EA1BF3A-F660-453B-B2D3-0BED15DE9E13}"/>
    <cellStyle name="SAPBEXaggItem 7 2 3 2" xfId="3577" xr:uid="{768B9D64-B00F-4044-9942-592121E5F3AA}"/>
    <cellStyle name="SAPBEXaggItem 7 2 4" xfId="2545" xr:uid="{C327341B-C717-41D5-A6C9-18021F699D0F}"/>
    <cellStyle name="SAPBEXaggItem 7 3" xfId="1252" xr:uid="{3EDA2DDB-7571-4A3A-8B62-60BB45D3B820}"/>
    <cellStyle name="SAPBEXaggItem 7 3 2" xfId="2803" xr:uid="{06270E14-FA5D-466A-9257-1364EFB71EB3}"/>
    <cellStyle name="SAPBEXaggItem 7 4" xfId="1771" xr:uid="{D2BB6CD2-5330-45B3-A8D1-27EDF88DA2E5}"/>
    <cellStyle name="SAPBEXaggItem 7 4 2" xfId="3319" xr:uid="{7672627F-B517-4890-A0E3-C7269B56B000}"/>
    <cellStyle name="SAPBEXaggItem 7 5" xfId="2287" xr:uid="{A48FAFC9-3BC7-4287-8293-F0E38DD1BA2D}"/>
    <cellStyle name="SAPBEXaggItemX" xfId="300" xr:uid="{3A88A22D-8C42-4269-822C-9BE70E5D953B}"/>
    <cellStyle name="SAPBEXaggItemX 2" xfId="301" xr:uid="{6B031F57-E68A-4C27-9AE4-F7CFDD064359}"/>
    <cellStyle name="SAPBEXaggItemX 2 2" xfId="729" xr:uid="{90072F85-AD83-4350-B10A-BE2446F87FD7}"/>
    <cellStyle name="SAPBEXaggItemX 2 2 2" xfId="1001" xr:uid="{B518549A-56A6-4C33-8674-14A57CF4593F}"/>
    <cellStyle name="SAPBEXaggItemX 2 2 2 2" xfId="1517" xr:uid="{FC89FB5E-479A-4744-BAAE-9787E85FAC59}"/>
    <cellStyle name="SAPBEXaggItemX 2 2 2 2 2" xfId="3068" xr:uid="{21165AF8-1E20-4B1A-AD93-6BCF2E7E84C1}"/>
    <cellStyle name="SAPBEXaggItemX 2 2 2 3" xfId="2036" xr:uid="{FC59F6E5-4D8A-4E8F-AACC-90BC1E6DEFDA}"/>
    <cellStyle name="SAPBEXaggItemX 2 2 2 3 2" xfId="3584" xr:uid="{F6BCFADD-797F-47D2-A37E-563119091514}"/>
    <cellStyle name="SAPBEXaggItemX 2 2 2 4" xfId="2552" xr:uid="{9DFB92F6-981A-4DA7-A192-C1B261F14B57}"/>
    <cellStyle name="SAPBEXaggItemX 2 2 3" xfId="1259" xr:uid="{2E0E95F6-BB59-4B6E-8E2C-56064FBBD19B}"/>
    <cellStyle name="SAPBEXaggItemX 2 2 3 2" xfId="2810" xr:uid="{A0F211D4-1A51-4195-BE25-2D64CEF109F6}"/>
    <cellStyle name="SAPBEXaggItemX 2 2 4" xfId="1778" xr:uid="{4F94CE18-CFA2-4C58-8D2F-03FC5CE7503D}"/>
    <cellStyle name="SAPBEXaggItemX 2 2 4 2" xfId="3326" xr:uid="{4029A6D0-8D5C-4AF6-9969-959324CF6BD4}"/>
    <cellStyle name="SAPBEXaggItemX 2 2 5" xfId="2294" xr:uid="{F142A31F-579E-4BF5-92F9-34441857B925}"/>
    <cellStyle name="SAPBEXaggItemX 3" xfId="302" xr:uid="{096777DF-BFC7-474C-BAD7-A4FED12AC695}"/>
    <cellStyle name="SAPBEXaggItemX 3 2" xfId="730" xr:uid="{7B28620C-C187-4BAB-8BE0-EA84FF7BEDE6}"/>
    <cellStyle name="SAPBEXaggItemX 3 2 2" xfId="1002" xr:uid="{2D144655-09EF-40F9-AFE9-60BF4C777E52}"/>
    <cellStyle name="SAPBEXaggItemX 3 2 2 2" xfId="1518" xr:uid="{FB134A20-A46B-40F1-B3CA-D4A7F3D9E88D}"/>
    <cellStyle name="SAPBEXaggItemX 3 2 2 2 2" xfId="3069" xr:uid="{B0CCF353-4161-43E3-B85C-25142C0ABA65}"/>
    <cellStyle name="SAPBEXaggItemX 3 2 2 3" xfId="2037" xr:uid="{43BAFF51-72B2-4ECE-BAFA-DDBD4AEB3FAB}"/>
    <cellStyle name="SAPBEXaggItemX 3 2 2 3 2" xfId="3585" xr:uid="{80AF5EB4-6B87-42B4-A08C-635B3E7B876E}"/>
    <cellStyle name="SAPBEXaggItemX 3 2 2 4" xfId="2553" xr:uid="{4035EE8C-FE36-481B-8437-0D077FEF0983}"/>
    <cellStyle name="SAPBEXaggItemX 3 2 3" xfId="1260" xr:uid="{1587F297-CCC5-4AEA-9F16-BF5A4DD8B9AA}"/>
    <cellStyle name="SAPBEXaggItemX 3 2 3 2" xfId="2811" xr:uid="{D84B88C6-B163-4860-AB06-AFFA2E5CCB18}"/>
    <cellStyle name="SAPBEXaggItemX 3 2 4" xfId="1779" xr:uid="{5C3CC2DC-062B-491F-945D-31EAF68FCB80}"/>
    <cellStyle name="SAPBEXaggItemX 3 2 4 2" xfId="3327" xr:uid="{968DEDB9-6858-4D04-90D9-B1E3A7A5AD48}"/>
    <cellStyle name="SAPBEXaggItemX 3 2 5" xfId="2295" xr:uid="{354E6B93-9A58-42CC-94A3-EAC038CD7A30}"/>
    <cellStyle name="SAPBEXaggItemX 4" xfId="303" xr:uid="{AE6F6EFB-7D97-41AE-9703-62313126A5D2}"/>
    <cellStyle name="SAPBEXaggItemX 4 2" xfId="731" xr:uid="{791AAC48-FC97-4939-AF02-AD5722D30B9D}"/>
    <cellStyle name="SAPBEXaggItemX 4 2 2" xfId="1003" xr:uid="{017F1064-8070-4189-BB1E-F9D9B231A8C9}"/>
    <cellStyle name="SAPBEXaggItemX 4 2 2 2" xfId="1519" xr:uid="{1E6CD4AB-235C-45D1-BD6F-37FEA8227547}"/>
    <cellStyle name="SAPBEXaggItemX 4 2 2 2 2" xfId="3070" xr:uid="{77DC2E9B-A154-4D2E-9957-4F189AD66FB9}"/>
    <cellStyle name="SAPBEXaggItemX 4 2 2 3" xfId="2038" xr:uid="{EF952D79-5834-4D63-BDFC-26620E4E6579}"/>
    <cellStyle name="SAPBEXaggItemX 4 2 2 3 2" xfId="3586" xr:uid="{4A1AA137-F879-4FE8-BEEC-36D1E554DBA5}"/>
    <cellStyle name="SAPBEXaggItemX 4 2 2 4" xfId="2554" xr:uid="{55E3CA37-9036-41B7-BAC5-73C9DE740897}"/>
    <cellStyle name="SAPBEXaggItemX 4 2 3" xfId="1261" xr:uid="{E23BA69A-0ED6-4284-9F98-89CEA0AF39A5}"/>
    <cellStyle name="SAPBEXaggItemX 4 2 3 2" xfId="2812" xr:uid="{767B3126-0CA6-4DF6-BE7E-63EE0A04DF33}"/>
    <cellStyle name="SAPBEXaggItemX 4 2 4" xfId="1780" xr:uid="{71E819BD-8982-4A3C-95F7-35D8C437F0D9}"/>
    <cellStyle name="SAPBEXaggItemX 4 2 4 2" xfId="3328" xr:uid="{CB7E9226-0DFC-4634-A7DC-9E6185068F70}"/>
    <cellStyle name="SAPBEXaggItemX 4 2 5" xfId="2296" xr:uid="{E99D0F95-7488-4ABF-8038-E8D05993EC63}"/>
    <cellStyle name="SAPBEXaggItemX 5" xfId="304" xr:uid="{E1CB8A7A-5F31-4BED-9925-C3A3F45EAC66}"/>
    <cellStyle name="SAPBEXaggItemX 5 2" xfId="732" xr:uid="{BC7826AA-AC4E-4287-940E-D7E3ED1F0960}"/>
    <cellStyle name="SAPBEXaggItemX 5 2 2" xfId="1004" xr:uid="{262F04D7-A69D-45F2-9B9D-F605DCE75D57}"/>
    <cellStyle name="SAPBEXaggItemX 5 2 2 2" xfId="1520" xr:uid="{D6B39EB4-0DF3-4F81-B581-83BF4B47C426}"/>
    <cellStyle name="SAPBEXaggItemX 5 2 2 2 2" xfId="3071" xr:uid="{5875B79F-06C1-418F-9ACF-083FDEC9EF0A}"/>
    <cellStyle name="SAPBEXaggItemX 5 2 2 3" xfId="2039" xr:uid="{60B1D443-9CE7-44A8-B8DC-A6B564EB5886}"/>
    <cellStyle name="SAPBEXaggItemX 5 2 2 3 2" xfId="3587" xr:uid="{FA820440-D2EB-4696-8E51-99BAD14DF3D3}"/>
    <cellStyle name="SAPBEXaggItemX 5 2 2 4" xfId="2555" xr:uid="{78BF5FBB-3EB7-4F0E-B31E-D378AC8A4EEA}"/>
    <cellStyle name="SAPBEXaggItemX 5 2 3" xfId="1262" xr:uid="{C75273F6-CD3A-4B11-9103-B489BDFF6B8D}"/>
    <cellStyle name="SAPBEXaggItemX 5 2 3 2" xfId="2813" xr:uid="{A5EA4BB0-1AD9-4CC2-A388-C188F98C09CE}"/>
    <cellStyle name="SAPBEXaggItemX 5 2 4" xfId="1781" xr:uid="{28E86F8C-C67F-47B8-8CE9-3629515E36BA}"/>
    <cellStyle name="SAPBEXaggItemX 5 2 4 2" xfId="3329" xr:uid="{AD91216B-C288-422F-8F78-5A9A32344B43}"/>
    <cellStyle name="SAPBEXaggItemX 5 2 5" xfId="2297" xr:uid="{035E9875-D98C-4AF9-B30F-61213FE94D3D}"/>
    <cellStyle name="SAPBEXaggItemX 6" xfId="305" xr:uid="{F4CB216F-21BD-4B2C-8113-2B35C0A7061B}"/>
    <cellStyle name="SAPBEXaggItemX 6 2" xfId="733" xr:uid="{A7B5F4CC-E5F4-4FA8-94E3-78DA2F902F00}"/>
    <cellStyle name="SAPBEXaggItemX 6 2 2" xfId="1005" xr:uid="{5E021720-BDF4-4FCA-A7DB-8E0E42FEE278}"/>
    <cellStyle name="SAPBEXaggItemX 6 2 2 2" xfId="1521" xr:uid="{E550C8D5-88E1-4732-8E09-F22683F64AB7}"/>
    <cellStyle name="SAPBEXaggItemX 6 2 2 2 2" xfId="3072" xr:uid="{6A198F17-BB78-420E-8FE6-DD0E2B3B20AF}"/>
    <cellStyle name="SAPBEXaggItemX 6 2 2 3" xfId="2040" xr:uid="{4186CB0C-5BE5-4D3D-A4DC-01525CEB4A7A}"/>
    <cellStyle name="SAPBEXaggItemX 6 2 2 3 2" xfId="3588" xr:uid="{0607F834-E39A-4670-8042-8831AAC595CB}"/>
    <cellStyle name="SAPBEXaggItemX 6 2 2 4" xfId="2556" xr:uid="{FDB8120E-CC98-4BD5-9503-91F802E1423E}"/>
    <cellStyle name="SAPBEXaggItemX 6 2 3" xfId="1263" xr:uid="{9BAD9E9F-54ED-442E-A0DB-5011B8DC7D78}"/>
    <cellStyle name="SAPBEXaggItemX 6 2 3 2" xfId="2814" xr:uid="{1D7A992F-0A9E-420A-AD26-0745A144DB71}"/>
    <cellStyle name="SAPBEXaggItemX 6 2 4" xfId="1782" xr:uid="{1DF41E67-07C9-4149-B362-7C9CD418CE3B}"/>
    <cellStyle name="SAPBEXaggItemX 6 2 4 2" xfId="3330" xr:uid="{C073C5FE-C7D3-476D-A58C-736A3FE41D07}"/>
    <cellStyle name="SAPBEXaggItemX 6 2 5" xfId="2298" xr:uid="{966AB1BB-F474-4E3A-A955-1B28D5986A5F}"/>
    <cellStyle name="SAPBEXaggItemX 7" xfId="728" xr:uid="{628F68CE-EDA6-4386-A419-261DB3919D20}"/>
    <cellStyle name="SAPBEXaggItemX 7 2" xfId="1000" xr:uid="{8FE11CEC-BECF-4C3B-B7CD-F4046A5D09D7}"/>
    <cellStyle name="SAPBEXaggItemX 7 2 2" xfId="1516" xr:uid="{F34EE31F-8087-4103-BFE9-AEC916270BC2}"/>
    <cellStyle name="SAPBEXaggItemX 7 2 2 2" xfId="3067" xr:uid="{02162288-6C2D-4FEA-A57B-8C884F65386D}"/>
    <cellStyle name="SAPBEXaggItemX 7 2 3" xfId="2035" xr:uid="{82A9DC75-39C2-4907-9162-AA2D9B58EEC3}"/>
    <cellStyle name="SAPBEXaggItemX 7 2 3 2" xfId="3583" xr:uid="{BCF7151B-183B-404A-9DF2-FB436B9BDC7E}"/>
    <cellStyle name="SAPBEXaggItemX 7 2 4" xfId="2551" xr:uid="{8CA55A3E-16C2-4AB4-98A5-1C4B4D548236}"/>
    <cellStyle name="SAPBEXaggItemX 7 3" xfId="1258" xr:uid="{4D452397-A9EA-4941-AA70-E035AFEB0D2D}"/>
    <cellStyle name="SAPBEXaggItemX 7 3 2" xfId="2809" xr:uid="{640C64F1-9A0F-43FC-B32A-75A929273CAB}"/>
    <cellStyle name="SAPBEXaggItemX 7 4" xfId="1777" xr:uid="{79692F70-F1BB-4C2C-AFEF-6F136ACE19E8}"/>
    <cellStyle name="SAPBEXaggItemX 7 4 2" xfId="3325" xr:uid="{D9C95608-EE46-4294-89A3-3622C7CED31D}"/>
    <cellStyle name="SAPBEXaggItemX 7 5" xfId="2293" xr:uid="{2192C390-122F-4A49-AF0A-EE8FF46B3907}"/>
    <cellStyle name="SAPBEXchaText" xfId="306" xr:uid="{FE974955-6D0A-4DC7-A141-0CCCA6FEC4CD}"/>
    <cellStyle name="SAPBEXchaText 2" xfId="307" xr:uid="{94516FC6-2185-43B9-A9DB-5E6E6AF24FAB}"/>
    <cellStyle name="SAPBEXchaText 2 2" xfId="734" xr:uid="{B758EE7C-6F38-4E29-A02A-392A5013482C}"/>
    <cellStyle name="SAPBEXchaText 2 2 2" xfId="1006" xr:uid="{82247017-2AFC-4956-AFAB-B56FB9CCA46F}"/>
    <cellStyle name="SAPBEXchaText 2 2 2 2" xfId="1522" xr:uid="{04422ED7-C7D5-473F-A292-30B22D8F788B}"/>
    <cellStyle name="SAPBEXchaText 2 2 2 2 2" xfId="3073" xr:uid="{11758AB1-1BAB-4927-B5F9-52BD5859D2F3}"/>
    <cellStyle name="SAPBEXchaText 2 2 2 3" xfId="2041" xr:uid="{F1FC6AF7-4910-4BDD-AB73-7B318B9AE323}"/>
    <cellStyle name="SAPBEXchaText 2 2 2 3 2" xfId="3589" xr:uid="{E6A33748-B504-4AA4-A34D-7C7907B16625}"/>
    <cellStyle name="SAPBEXchaText 2 2 2 4" xfId="2557" xr:uid="{A9D7A57E-ADC5-4E0B-8343-83F21B7D65B4}"/>
    <cellStyle name="SAPBEXchaText 2 2 3" xfId="1264" xr:uid="{BA6E1159-844D-4E77-9679-2C0BBD9470EB}"/>
    <cellStyle name="SAPBEXchaText 2 2 3 2" xfId="2815" xr:uid="{38063773-B26E-4568-A97F-A2249270B3B7}"/>
    <cellStyle name="SAPBEXchaText 2 2 4" xfId="1783" xr:uid="{04F46932-153F-41F6-A075-06D3A4DC26B2}"/>
    <cellStyle name="SAPBEXchaText 2 2 4 2" xfId="3331" xr:uid="{43B080A7-C103-44BA-BDEA-DAF1E761B64D}"/>
    <cellStyle name="SAPBEXchaText 2 2 5" xfId="2299" xr:uid="{ADB5F862-AAAC-451B-890F-A5D8A6DB16EC}"/>
    <cellStyle name="SAPBEXchaText 3" xfId="308" xr:uid="{DC31070B-3A87-421B-9627-B994D9DD58A2}"/>
    <cellStyle name="SAPBEXchaText 3 2" xfId="735" xr:uid="{0CDD19AC-CCBC-432B-8C88-229B342A44C6}"/>
    <cellStyle name="SAPBEXchaText 3 2 2" xfId="1007" xr:uid="{93FEB1CF-63D4-460D-81FA-7E2049FAE306}"/>
    <cellStyle name="SAPBEXchaText 3 2 2 2" xfId="1523" xr:uid="{2E3933BD-E0E5-466E-B0A9-5BC7FA23A1A4}"/>
    <cellStyle name="SAPBEXchaText 3 2 2 2 2" xfId="3074" xr:uid="{9CC8EFF0-4D42-4840-A485-C0359AC4BFA1}"/>
    <cellStyle name="SAPBEXchaText 3 2 2 3" xfId="2042" xr:uid="{9BF3680F-F0C2-430F-BDA6-4D9C0C5FF20E}"/>
    <cellStyle name="SAPBEXchaText 3 2 2 3 2" xfId="3590" xr:uid="{1D1F6496-E459-4979-BDB9-F092A024339A}"/>
    <cellStyle name="SAPBEXchaText 3 2 2 4" xfId="2558" xr:uid="{5CA18B39-6BE3-4235-B9D9-A9A54628C90B}"/>
    <cellStyle name="SAPBEXchaText 3 2 3" xfId="1265" xr:uid="{D7D47307-3A7E-441F-9B3C-D47084AD976B}"/>
    <cellStyle name="SAPBEXchaText 3 2 3 2" xfId="2816" xr:uid="{63833D4C-944B-423E-8FCF-B8D8BF2F4BA7}"/>
    <cellStyle name="SAPBEXchaText 3 2 4" xfId="1784" xr:uid="{6964C02F-423A-42D6-B69A-714C4F62DEF9}"/>
    <cellStyle name="SAPBEXchaText 3 2 4 2" xfId="3332" xr:uid="{A9453063-BB21-46EC-88A9-DBE9C8571CEE}"/>
    <cellStyle name="SAPBEXchaText 3 2 5" xfId="2300" xr:uid="{99E6286A-30CD-456F-BD37-CC2F352829FF}"/>
    <cellStyle name="SAPBEXchaText 4" xfId="309" xr:uid="{84A2B8D3-2ABD-44BB-8433-90F9732E7E90}"/>
    <cellStyle name="SAPBEXchaText 4 2" xfId="736" xr:uid="{D5405901-B6D3-4F2D-B0C9-F08D8C2D2470}"/>
    <cellStyle name="SAPBEXchaText 4 2 2" xfId="1008" xr:uid="{89E04C96-E4A0-4CAD-B25B-1EDC34F3E76E}"/>
    <cellStyle name="SAPBEXchaText 4 2 2 2" xfId="1524" xr:uid="{0B7164E0-391D-441C-BF72-3837C67C6829}"/>
    <cellStyle name="SAPBEXchaText 4 2 2 2 2" xfId="3075" xr:uid="{AC3A6142-582E-488A-8811-8E4127672813}"/>
    <cellStyle name="SAPBEXchaText 4 2 2 3" xfId="2043" xr:uid="{8D9B824A-0235-488F-BC35-FB3ACB8607F8}"/>
    <cellStyle name="SAPBEXchaText 4 2 2 3 2" xfId="3591" xr:uid="{E6D0BE72-1433-49A8-83FA-10A42061730B}"/>
    <cellStyle name="SAPBEXchaText 4 2 2 4" xfId="2559" xr:uid="{CF8AC748-ADE9-4D67-9B3E-BC6E8D107A3B}"/>
    <cellStyle name="SAPBEXchaText 4 2 3" xfId="1266" xr:uid="{2D96136B-6B75-4AC6-A7F6-A2DA6E52A9E4}"/>
    <cellStyle name="SAPBEXchaText 4 2 3 2" xfId="2817" xr:uid="{00ACEA8F-1951-417F-8AC6-A24029E44BB1}"/>
    <cellStyle name="SAPBEXchaText 4 2 4" xfId="1785" xr:uid="{63B14F65-3F26-4411-95C6-A816D37CCFFD}"/>
    <cellStyle name="SAPBEXchaText 4 2 4 2" xfId="3333" xr:uid="{D51AF5F7-563E-4B68-9DE4-791E1DC4FB7D}"/>
    <cellStyle name="SAPBEXchaText 4 2 5" xfId="2301" xr:uid="{CAFAA7FB-4391-452A-9955-BCBBB2B03F21}"/>
    <cellStyle name="SAPBEXchaText 5" xfId="310" xr:uid="{A06FC1EB-1836-4DB7-9362-5D437B90EBDC}"/>
    <cellStyle name="SAPBEXchaText 5 2" xfId="737" xr:uid="{170A6808-ED80-4EDD-8AC9-7B95FE7C3C39}"/>
    <cellStyle name="SAPBEXchaText 5 2 2" xfId="1009" xr:uid="{AA670EB1-8B91-4358-9436-489D26A7762A}"/>
    <cellStyle name="SAPBEXchaText 5 2 2 2" xfId="1525" xr:uid="{3A46D1FE-2312-4BC5-BE9E-4869029235B5}"/>
    <cellStyle name="SAPBEXchaText 5 2 2 2 2" xfId="3076" xr:uid="{8C6197F7-1DA7-4A56-A605-EC7D7658A391}"/>
    <cellStyle name="SAPBEXchaText 5 2 2 3" xfId="2044" xr:uid="{6F941B9A-70DD-4F28-87BF-9113BF0DB9FD}"/>
    <cellStyle name="SAPBEXchaText 5 2 2 3 2" xfId="3592" xr:uid="{17BE2700-774A-4A0E-8E15-96B62DA0C11E}"/>
    <cellStyle name="SAPBEXchaText 5 2 2 4" xfId="2560" xr:uid="{9C41C0DA-AFF2-4128-98EE-4BCD8F6FDB33}"/>
    <cellStyle name="SAPBEXchaText 5 2 3" xfId="1267" xr:uid="{E9DC0EA4-B8C0-4C0D-BED5-0C8D33C6EAE1}"/>
    <cellStyle name="SAPBEXchaText 5 2 3 2" xfId="2818" xr:uid="{E8970C49-AF7B-4F47-8B3D-5BB78A0D4116}"/>
    <cellStyle name="SAPBEXchaText 5 2 4" xfId="1786" xr:uid="{6E522E0A-0E54-406F-8C17-42CEAE30B3AE}"/>
    <cellStyle name="SAPBEXchaText 5 2 4 2" xfId="3334" xr:uid="{AC9668FC-837A-4D4B-AF74-2688691DF75A}"/>
    <cellStyle name="SAPBEXchaText 5 2 5" xfId="2302" xr:uid="{396CB348-28F5-49C7-8FDE-144F50E03C09}"/>
    <cellStyle name="SAPBEXchaText 6" xfId="311" xr:uid="{DC37A750-1688-45CB-9274-46ED88CB8010}"/>
    <cellStyle name="SAPBEXchaText 6 2" xfId="738" xr:uid="{5C75A7C7-FC80-4554-8B1B-B4A9104DDF22}"/>
    <cellStyle name="SAPBEXchaText 6 2 2" xfId="1010" xr:uid="{D2D8A1C5-290E-4F8D-905D-B4B450A85F6F}"/>
    <cellStyle name="SAPBEXchaText 6 2 2 2" xfId="1526" xr:uid="{D6F0B5AE-E4FE-4AAB-AB51-5E2468B84F05}"/>
    <cellStyle name="SAPBEXchaText 6 2 2 2 2" xfId="3077" xr:uid="{3BD1FA9C-F60A-4C3F-B509-0126799CCDFD}"/>
    <cellStyle name="SAPBEXchaText 6 2 2 3" xfId="2045" xr:uid="{A1D70D01-FA81-41C1-845C-2AE58588C4BC}"/>
    <cellStyle name="SAPBEXchaText 6 2 2 3 2" xfId="3593" xr:uid="{FA78C8F0-8C91-496E-A50D-2569F67F1B63}"/>
    <cellStyle name="SAPBEXchaText 6 2 2 4" xfId="2561" xr:uid="{E4A1690E-8870-40DB-9960-D893D803E095}"/>
    <cellStyle name="SAPBEXchaText 6 2 3" xfId="1268" xr:uid="{70AF31B0-22D2-4B66-B846-B46967CE8A4A}"/>
    <cellStyle name="SAPBEXchaText 6 2 3 2" xfId="2819" xr:uid="{FFB96DEF-7A70-413B-BCA8-62C22226A120}"/>
    <cellStyle name="SAPBEXchaText 6 2 4" xfId="1787" xr:uid="{D851F519-E40B-4FAF-AB67-E5F9823B1F4B}"/>
    <cellStyle name="SAPBEXchaText 6 2 4 2" xfId="3335" xr:uid="{BACC1B54-094D-401C-BDBE-8CE3B60E3222}"/>
    <cellStyle name="SAPBEXchaText 6 2 5" xfId="2303" xr:uid="{37CEE884-B54B-4121-B3E2-058008AA7FD0}"/>
    <cellStyle name="SAPBEXchaText_Приложение_1_к_7-у-о_2009_Кв_1_ФСТ" xfId="312" xr:uid="{5E3C1CF7-6F0E-47EA-BE59-0BF039774083}"/>
    <cellStyle name="SAPBEXexcBad7" xfId="313" xr:uid="{2C0A442A-1FF8-4BE3-B4FE-DABC1E71ED58}"/>
    <cellStyle name="SAPBEXexcBad7 2" xfId="314" xr:uid="{AD44F8B5-4D19-4E12-B16C-30F75D2C8482}"/>
    <cellStyle name="SAPBEXexcBad7 2 2" xfId="740" xr:uid="{84C0A19D-E76B-428D-AEFC-86C80236DDB3}"/>
    <cellStyle name="SAPBEXexcBad7 2 2 2" xfId="1012" xr:uid="{56D8D2FA-E9C8-4999-B908-D9D8502F647A}"/>
    <cellStyle name="SAPBEXexcBad7 2 2 2 2" xfId="1528" xr:uid="{6C26870C-DC49-4347-A172-CBE61BC14AE0}"/>
    <cellStyle name="SAPBEXexcBad7 2 2 2 2 2" xfId="3079" xr:uid="{C29D3314-D9E7-48EA-8077-5205AC808E05}"/>
    <cellStyle name="SAPBEXexcBad7 2 2 2 3" xfId="2047" xr:uid="{C8181DF3-C027-468E-9ADD-611ED8ED716D}"/>
    <cellStyle name="SAPBEXexcBad7 2 2 2 3 2" xfId="3595" xr:uid="{608B95D3-DA8A-4AB9-AE84-532B42B7C3AB}"/>
    <cellStyle name="SAPBEXexcBad7 2 2 2 4" xfId="2563" xr:uid="{D07574E0-3184-4A03-9265-73185C1235BD}"/>
    <cellStyle name="SAPBEXexcBad7 2 2 3" xfId="1270" xr:uid="{1E9F6DC3-A638-405D-9591-7038CBE3A385}"/>
    <cellStyle name="SAPBEXexcBad7 2 2 3 2" xfId="2821" xr:uid="{69877AEE-9C51-4C30-856C-9F3480728B76}"/>
    <cellStyle name="SAPBEXexcBad7 2 2 4" xfId="1789" xr:uid="{147A1808-A96E-4564-848B-9F9D7B722E57}"/>
    <cellStyle name="SAPBEXexcBad7 2 2 4 2" xfId="3337" xr:uid="{1250E9F4-C959-4DC8-8AD6-A98F1732624B}"/>
    <cellStyle name="SAPBEXexcBad7 2 2 5" xfId="2305" xr:uid="{BD20ECC2-58FB-40D0-AAF4-9481886EEBE4}"/>
    <cellStyle name="SAPBEXexcBad7 3" xfId="315" xr:uid="{5C1FFE77-9FEB-44B8-84C9-0004293B37BD}"/>
    <cellStyle name="SAPBEXexcBad7 3 2" xfId="741" xr:uid="{6DDC8D6D-B29A-4135-9DAD-8793446AAC5D}"/>
    <cellStyle name="SAPBEXexcBad7 3 2 2" xfId="1013" xr:uid="{08AFF184-BDF5-4A59-9D9B-BE1394CC18AA}"/>
    <cellStyle name="SAPBEXexcBad7 3 2 2 2" xfId="1529" xr:uid="{65D8B7FB-34E3-4D40-8AEC-0B1594BC9CA5}"/>
    <cellStyle name="SAPBEXexcBad7 3 2 2 2 2" xfId="3080" xr:uid="{A7123E56-332B-4926-971C-660E94F52C8F}"/>
    <cellStyle name="SAPBEXexcBad7 3 2 2 3" xfId="2048" xr:uid="{CEEEC656-FCE6-4EA8-BF6B-6C8048FB4DDE}"/>
    <cellStyle name="SAPBEXexcBad7 3 2 2 3 2" xfId="3596" xr:uid="{18552DB1-7656-4CF8-B9B5-0996E17C3C0F}"/>
    <cellStyle name="SAPBEXexcBad7 3 2 2 4" xfId="2564" xr:uid="{BAB8C9E0-7E75-4035-9273-D3CBB02CFA72}"/>
    <cellStyle name="SAPBEXexcBad7 3 2 3" xfId="1271" xr:uid="{2A94801E-7BBB-4DD3-B82F-9C32F12E8D3A}"/>
    <cellStyle name="SAPBEXexcBad7 3 2 3 2" xfId="2822" xr:uid="{41E7A3D1-B31B-4E7E-9729-C935981E7B62}"/>
    <cellStyle name="SAPBEXexcBad7 3 2 4" xfId="1790" xr:uid="{28F6E6F8-E3C2-4B11-AFE7-2673E7A73098}"/>
    <cellStyle name="SAPBEXexcBad7 3 2 4 2" xfId="3338" xr:uid="{F6B4F065-A84B-43DF-9BA4-200EA20654AA}"/>
    <cellStyle name="SAPBEXexcBad7 3 2 5" xfId="2306" xr:uid="{09962867-B9F3-4715-90FF-0E37BE21D712}"/>
    <cellStyle name="SAPBEXexcBad7 4" xfId="316" xr:uid="{F3FEB43E-EA36-4B5F-9FF8-983E5FFF5301}"/>
    <cellStyle name="SAPBEXexcBad7 4 2" xfId="742" xr:uid="{D9378DBE-DE58-48BF-AFAC-79377E9A88E0}"/>
    <cellStyle name="SAPBEXexcBad7 4 2 2" xfId="1014" xr:uid="{888B3FDC-BC3F-4CAC-9386-1CC6C96EF786}"/>
    <cellStyle name="SAPBEXexcBad7 4 2 2 2" xfId="1530" xr:uid="{51AAD7BC-435A-424B-BB9F-220BEB8DF9E5}"/>
    <cellStyle name="SAPBEXexcBad7 4 2 2 2 2" xfId="3081" xr:uid="{DC5FF952-15B9-40B9-9F93-E42BB71F1083}"/>
    <cellStyle name="SAPBEXexcBad7 4 2 2 3" xfId="2049" xr:uid="{03E40311-8973-4685-8C3F-46CC6EAE18B8}"/>
    <cellStyle name="SAPBEXexcBad7 4 2 2 3 2" xfId="3597" xr:uid="{5198474F-8A25-4A93-AD1A-A0D3E102427E}"/>
    <cellStyle name="SAPBEXexcBad7 4 2 2 4" xfId="2565" xr:uid="{1D4720B4-1D40-4576-9B7D-733669D97089}"/>
    <cellStyle name="SAPBEXexcBad7 4 2 3" xfId="1272" xr:uid="{5C8BD241-45C3-4C40-8452-797815700D1E}"/>
    <cellStyle name="SAPBEXexcBad7 4 2 3 2" xfId="2823" xr:uid="{A09A7356-8EAE-40F7-81CD-7139A2593ACF}"/>
    <cellStyle name="SAPBEXexcBad7 4 2 4" xfId="1791" xr:uid="{661C6976-BAE4-4D29-917F-FFED27CD4865}"/>
    <cellStyle name="SAPBEXexcBad7 4 2 4 2" xfId="3339" xr:uid="{6C9AA112-56C7-4DC2-A089-AC918E3B1A33}"/>
    <cellStyle name="SAPBEXexcBad7 4 2 5" xfId="2307" xr:uid="{5FF5B150-A3C3-4E8A-A976-C2D844B923AB}"/>
    <cellStyle name="SAPBEXexcBad7 5" xfId="317" xr:uid="{84B32779-B169-49A0-8C30-868F1A893256}"/>
    <cellStyle name="SAPBEXexcBad7 5 2" xfId="743" xr:uid="{91779EA9-F481-4223-B984-A75F06881198}"/>
    <cellStyle name="SAPBEXexcBad7 5 2 2" xfId="1015" xr:uid="{FFCCC539-E21D-4A82-BBCA-2A315FEDDDF0}"/>
    <cellStyle name="SAPBEXexcBad7 5 2 2 2" xfId="1531" xr:uid="{39FB7854-ECEF-4405-BDC9-28D60520CE83}"/>
    <cellStyle name="SAPBEXexcBad7 5 2 2 2 2" xfId="3082" xr:uid="{B99A79C2-0986-4428-8154-18DD2007DD29}"/>
    <cellStyle name="SAPBEXexcBad7 5 2 2 3" xfId="2050" xr:uid="{4AC78AB3-C43E-4217-8457-C0DF65BBC8FE}"/>
    <cellStyle name="SAPBEXexcBad7 5 2 2 3 2" xfId="3598" xr:uid="{7077C836-F288-44B8-8739-E7F73BCC93E0}"/>
    <cellStyle name="SAPBEXexcBad7 5 2 2 4" xfId="2566" xr:uid="{6106CEB0-2E76-49E5-8131-F9F0B33AF712}"/>
    <cellStyle name="SAPBEXexcBad7 5 2 3" xfId="1273" xr:uid="{4D77771E-1E6E-44C5-ABF3-1009C6C677C6}"/>
    <cellStyle name="SAPBEXexcBad7 5 2 3 2" xfId="2824" xr:uid="{2A52F9E5-5E55-4676-A836-857671902DFD}"/>
    <cellStyle name="SAPBEXexcBad7 5 2 4" xfId="1792" xr:uid="{30B90325-FD16-41A4-BF25-4D8D75CAA453}"/>
    <cellStyle name="SAPBEXexcBad7 5 2 4 2" xfId="3340" xr:uid="{5EC144A3-0202-47B9-B58B-2583CABFF0A8}"/>
    <cellStyle name="SAPBEXexcBad7 5 2 5" xfId="2308" xr:uid="{28671DD3-F22A-484C-8E95-410DD40FD5C7}"/>
    <cellStyle name="SAPBEXexcBad7 6" xfId="318" xr:uid="{A5ABD68A-8B30-44C5-A43B-BFD191B621F5}"/>
    <cellStyle name="SAPBEXexcBad7 6 2" xfId="744" xr:uid="{1D59E281-710A-4C05-8094-6D61FB7A2DFA}"/>
    <cellStyle name="SAPBEXexcBad7 6 2 2" xfId="1016" xr:uid="{2EAFB2A5-FDB0-4935-8FF0-7AF699FC0472}"/>
    <cellStyle name="SAPBEXexcBad7 6 2 2 2" xfId="1532" xr:uid="{4232F35F-A5E1-49EF-B054-10C45D48FDB7}"/>
    <cellStyle name="SAPBEXexcBad7 6 2 2 2 2" xfId="3083" xr:uid="{F6E006D9-34FE-432A-A100-71777556EAA8}"/>
    <cellStyle name="SAPBEXexcBad7 6 2 2 3" xfId="2051" xr:uid="{E706B33B-5A1C-4129-8129-EDD6F2AACAAA}"/>
    <cellStyle name="SAPBEXexcBad7 6 2 2 3 2" xfId="3599" xr:uid="{E0A3AF00-9F30-4ED9-960A-54264557DB38}"/>
    <cellStyle name="SAPBEXexcBad7 6 2 2 4" xfId="2567" xr:uid="{6A17F122-8DB1-4B83-881C-46CCA31F6E38}"/>
    <cellStyle name="SAPBEXexcBad7 6 2 3" xfId="1274" xr:uid="{D1C424A4-C47E-4A24-BEBA-B48DFC18FBD1}"/>
    <cellStyle name="SAPBEXexcBad7 6 2 3 2" xfId="2825" xr:uid="{E724453A-BE09-4175-9E2C-09248183465D}"/>
    <cellStyle name="SAPBEXexcBad7 6 2 4" xfId="1793" xr:uid="{3570B781-8555-445F-92C8-E9ABD4E73F4D}"/>
    <cellStyle name="SAPBEXexcBad7 6 2 4 2" xfId="3341" xr:uid="{E2D82C69-B5AB-43A4-A67B-45EBB2768D58}"/>
    <cellStyle name="SAPBEXexcBad7 6 2 5" xfId="2309" xr:uid="{671D9B3A-AE9C-4772-975E-F8C6736AF77D}"/>
    <cellStyle name="SAPBEXexcBad7 7" xfId="739" xr:uid="{4D994A6C-8772-49C9-B56B-71607C8AC6F5}"/>
    <cellStyle name="SAPBEXexcBad7 7 2" xfId="1011" xr:uid="{634C17CE-4CAF-4444-B754-6F35D7A0A6E4}"/>
    <cellStyle name="SAPBEXexcBad7 7 2 2" xfId="1527" xr:uid="{13E5B450-DF4C-42E8-B1C2-8F8EBAD517DA}"/>
    <cellStyle name="SAPBEXexcBad7 7 2 2 2" xfId="3078" xr:uid="{7835DA71-3A32-4833-9FD1-148067C39B90}"/>
    <cellStyle name="SAPBEXexcBad7 7 2 3" xfId="2046" xr:uid="{CC0B83BD-4C88-46BC-9CB9-9754E5EA01C1}"/>
    <cellStyle name="SAPBEXexcBad7 7 2 3 2" xfId="3594" xr:uid="{F38DB039-615E-4205-92B6-0427AC9FDB9C}"/>
    <cellStyle name="SAPBEXexcBad7 7 2 4" xfId="2562" xr:uid="{0064A525-D029-4E7A-AA8D-8A21EDA0F902}"/>
    <cellStyle name="SAPBEXexcBad7 7 3" xfId="1269" xr:uid="{B6583514-D358-41D1-864F-E4D9B9E2209B}"/>
    <cellStyle name="SAPBEXexcBad7 7 3 2" xfId="2820" xr:uid="{DEE9C079-1FCB-4EDE-9CEB-31BA28536D9F}"/>
    <cellStyle name="SAPBEXexcBad7 7 4" xfId="1788" xr:uid="{75C9F11E-2290-4B8B-B0D4-CA2C184E1A6E}"/>
    <cellStyle name="SAPBEXexcBad7 7 4 2" xfId="3336" xr:uid="{F06E18A4-DD5E-4948-9D7A-5931818CD2CD}"/>
    <cellStyle name="SAPBEXexcBad7 7 5" xfId="2304" xr:uid="{98260C6D-DCB9-4982-9D0F-4BDCCB8D5277}"/>
    <cellStyle name="SAPBEXexcBad8" xfId="319" xr:uid="{757342F4-6F5F-4831-A418-E7374FFD878D}"/>
    <cellStyle name="SAPBEXexcBad8 2" xfId="320" xr:uid="{73CDD0AE-9411-4517-A1A8-6AD5F0350D7B}"/>
    <cellStyle name="SAPBEXexcBad8 2 2" xfId="746" xr:uid="{9447DB3D-3552-4B50-A8F4-EFD2E59703E1}"/>
    <cellStyle name="SAPBEXexcBad8 2 2 2" xfId="1018" xr:uid="{FBF97FF9-7346-49DC-AF21-27CDB69426FB}"/>
    <cellStyle name="SAPBEXexcBad8 2 2 2 2" xfId="1534" xr:uid="{DE66B966-48B7-455E-AE75-1831220027C6}"/>
    <cellStyle name="SAPBEXexcBad8 2 2 2 2 2" xfId="3085" xr:uid="{452A86F5-66A4-4601-AD0A-A4DEB76BFA45}"/>
    <cellStyle name="SAPBEXexcBad8 2 2 2 3" xfId="2053" xr:uid="{763862C0-E161-4CA7-A7C8-B381D5C4779C}"/>
    <cellStyle name="SAPBEXexcBad8 2 2 2 3 2" xfId="3601" xr:uid="{AEF11221-B9F4-48FE-8878-1C8EC66E71E5}"/>
    <cellStyle name="SAPBEXexcBad8 2 2 2 4" xfId="2569" xr:uid="{DA429443-6B21-49F4-8406-F972FC6C0733}"/>
    <cellStyle name="SAPBEXexcBad8 2 2 3" xfId="1276" xr:uid="{F7BEFADA-4F88-400C-833F-A181756CEB0B}"/>
    <cellStyle name="SAPBEXexcBad8 2 2 3 2" xfId="2827" xr:uid="{CA63BE66-1424-4BCF-AD16-A2ACCD2E4DCE}"/>
    <cellStyle name="SAPBEXexcBad8 2 2 4" xfId="1795" xr:uid="{341BA1AE-4590-4197-8156-78CECF97113F}"/>
    <cellStyle name="SAPBEXexcBad8 2 2 4 2" xfId="3343" xr:uid="{FA78221F-A37D-4D39-AE44-EE8EB1C7B5BD}"/>
    <cellStyle name="SAPBEXexcBad8 2 2 5" xfId="2311" xr:uid="{F3ADFF69-94A3-4FA6-9206-37969510234C}"/>
    <cellStyle name="SAPBEXexcBad8 3" xfId="321" xr:uid="{A7964F78-195C-4D91-B4AC-D6DA895CDE5C}"/>
    <cellStyle name="SAPBEXexcBad8 3 2" xfId="747" xr:uid="{28F45514-7687-4FC9-986C-344A1832DB19}"/>
    <cellStyle name="SAPBEXexcBad8 3 2 2" xfId="1019" xr:uid="{3F055F01-3352-47B8-92CE-6EB4077266AA}"/>
    <cellStyle name="SAPBEXexcBad8 3 2 2 2" xfId="1535" xr:uid="{12D6E129-17CD-48E0-BFFF-B699B1A381C4}"/>
    <cellStyle name="SAPBEXexcBad8 3 2 2 2 2" xfId="3086" xr:uid="{86DF8AAD-31E1-4597-ABB5-0B03F7BC74F6}"/>
    <cellStyle name="SAPBEXexcBad8 3 2 2 3" xfId="2054" xr:uid="{4628DF03-DDF8-462F-86CF-19B24B572C0D}"/>
    <cellStyle name="SAPBEXexcBad8 3 2 2 3 2" xfId="3602" xr:uid="{5368F644-0388-45B2-8506-AAD7A31C1EA6}"/>
    <cellStyle name="SAPBEXexcBad8 3 2 2 4" xfId="2570" xr:uid="{AEEC40CF-E15E-491C-87FA-9A070CF97BCA}"/>
    <cellStyle name="SAPBEXexcBad8 3 2 3" xfId="1277" xr:uid="{C31338EE-F483-4260-B867-63B828F1E20B}"/>
    <cellStyle name="SAPBEXexcBad8 3 2 3 2" xfId="2828" xr:uid="{87B4E1F2-EEF5-4331-91BC-6D679975528A}"/>
    <cellStyle name="SAPBEXexcBad8 3 2 4" xfId="1796" xr:uid="{20C1A491-D6FE-475A-BAE5-4BAC5FAD1E69}"/>
    <cellStyle name="SAPBEXexcBad8 3 2 4 2" xfId="3344" xr:uid="{C6A5C030-F50B-421D-9704-A450C2670BEE}"/>
    <cellStyle name="SAPBEXexcBad8 3 2 5" xfId="2312" xr:uid="{E636371D-648A-442E-B3E1-DB1A7FDCC2D1}"/>
    <cellStyle name="SAPBEXexcBad8 4" xfId="322" xr:uid="{5D259760-3BB0-4B02-A0E1-D71A1B7C6034}"/>
    <cellStyle name="SAPBEXexcBad8 4 2" xfId="748" xr:uid="{B54ADAB9-44F3-4373-8B28-22111826057C}"/>
    <cellStyle name="SAPBEXexcBad8 4 2 2" xfId="1020" xr:uid="{BFBD1370-E963-4DDD-B2D2-78E68D9FED6D}"/>
    <cellStyle name="SAPBEXexcBad8 4 2 2 2" xfId="1536" xr:uid="{EEF43B42-E5E4-4481-8DA4-426B1769E503}"/>
    <cellStyle name="SAPBEXexcBad8 4 2 2 2 2" xfId="3087" xr:uid="{67C26577-02CA-4745-BBF0-FFF52D07C69A}"/>
    <cellStyle name="SAPBEXexcBad8 4 2 2 3" xfId="2055" xr:uid="{9DBAEE38-71E2-451F-8058-1A39A7F5C06B}"/>
    <cellStyle name="SAPBEXexcBad8 4 2 2 3 2" xfId="3603" xr:uid="{310FCFB5-4BE6-4E01-8E80-0DC0A3AE9D37}"/>
    <cellStyle name="SAPBEXexcBad8 4 2 2 4" xfId="2571" xr:uid="{6CB19B3D-37C7-4214-91C9-DAA22D297695}"/>
    <cellStyle name="SAPBEXexcBad8 4 2 3" xfId="1278" xr:uid="{A78E130A-E742-4F8C-AFA8-48A2CB475C6C}"/>
    <cellStyle name="SAPBEXexcBad8 4 2 3 2" xfId="2829" xr:uid="{694568E6-4308-4ED9-94B1-055DE08F6280}"/>
    <cellStyle name="SAPBEXexcBad8 4 2 4" xfId="1797" xr:uid="{DE51B000-E90C-4575-9B17-F9B0AD1DECFF}"/>
    <cellStyle name="SAPBEXexcBad8 4 2 4 2" xfId="3345" xr:uid="{033753F3-B19E-4EF6-855D-90A7EE548CC5}"/>
    <cellStyle name="SAPBEXexcBad8 4 2 5" xfId="2313" xr:uid="{EF58E755-D6A8-4094-A0AE-4CF8A4805FF3}"/>
    <cellStyle name="SAPBEXexcBad8 5" xfId="323" xr:uid="{F6974EEC-0C1D-4C3F-8524-AB342CF63BD4}"/>
    <cellStyle name="SAPBEXexcBad8 5 2" xfId="749" xr:uid="{8AB360BC-2603-4FE4-94BF-604A54740426}"/>
    <cellStyle name="SAPBEXexcBad8 5 2 2" xfId="1021" xr:uid="{5B8FD9E1-638A-4EBF-A271-20AD9611D5D2}"/>
    <cellStyle name="SAPBEXexcBad8 5 2 2 2" xfId="1537" xr:uid="{985C8068-7819-4C5E-8AB4-9F1658804C88}"/>
    <cellStyle name="SAPBEXexcBad8 5 2 2 2 2" xfId="3088" xr:uid="{3995B41C-FE2E-45EB-BCE1-907EE85A4F24}"/>
    <cellStyle name="SAPBEXexcBad8 5 2 2 3" xfId="2056" xr:uid="{142D3EE9-BCFC-49FC-87C3-315C3F0C7A3D}"/>
    <cellStyle name="SAPBEXexcBad8 5 2 2 3 2" xfId="3604" xr:uid="{B551D29D-2C52-4733-8590-EBD7AF5B768B}"/>
    <cellStyle name="SAPBEXexcBad8 5 2 2 4" xfId="2572" xr:uid="{F6F907ED-2B98-4B66-A918-965FF1D6209F}"/>
    <cellStyle name="SAPBEXexcBad8 5 2 3" xfId="1279" xr:uid="{7BB8F79E-768A-4483-A514-AACC7C4D4723}"/>
    <cellStyle name="SAPBEXexcBad8 5 2 3 2" xfId="2830" xr:uid="{D25BF1BE-638F-4171-951A-E3E5386AA8FE}"/>
    <cellStyle name="SAPBEXexcBad8 5 2 4" xfId="1798" xr:uid="{F5156603-654E-441F-8921-8E3312C448C9}"/>
    <cellStyle name="SAPBEXexcBad8 5 2 4 2" xfId="3346" xr:uid="{AECD2C9D-0C24-43EC-B454-1A2351DF551F}"/>
    <cellStyle name="SAPBEXexcBad8 5 2 5" xfId="2314" xr:uid="{A5F59561-AB0F-4560-ABA0-6A99D039880D}"/>
    <cellStyle name="SAPBEXexcBad8 6" xfId="324" xr:uid="{327843CA-168F-43C6-929B-1CABC94E421B}"/>
    <cellStyle name="SAPBEXexcBad8 6 2" xfId="750" xr:uid="{EFD9D9F7-5AC9-4F9E-85A9-E9E1D1D51F8A}"/>
    <cellStyle name="SAPBEXexcBad8 6 2 2" xfId="1022" xr:uid="{6D28B613-6855-4410-B34D-B0A9CE8227EF}"/>
    <cellStyle name="SAPBEXexcBad8 6 2 2 2" xfId="1538" xr:uid="{3A253073-0B4A-4BC4-92E0-525342030261}"/>
    <cellStyle name="SAPBEXexcBad8 6 2 2 2 2" xfId="3089" xr:uid="{1396F52E-5AE9-4E28-A220-F2AFB4BA9681}"/>
    <cellStyle name="SAPBEXexcBad8 6 2 2 3" xfId="2057" xr:uid="{72E6A87A-A177-4FFF-8CC1-4A39D0F9D106}"/>
    <cellStyle name="SAPBEXexcBad8 6 2 2 3 2" xfId="3605" xr:uid="{998E2954-6DC8-4A4A-B076-71A580941631}"/>
    <cellStyle name="SAPBEXexcBad8 6 2 2 4" xfId="2573" xr:uid="{C09D000A-BAAE-4EA3-A7A1-EFC002A6530D}"/>
    <cellStyle name="SAPBEXexcBad8 6 2 3" xfId="1280" xr:uid="{BD9F3019-0FCB-4705-886A-7205C793FD06}"/>
    <cellStyle name="SAPBEXexcBad8 6 2 3 2" xfId="2831" xr:uid="{416C4BF2-8C55-40A7-9EBF-B53629FD085C}"/>
    <cellStyle name="SAPBEXexcBad8 6 2 4" xfId="1799" xr:uid="{DE4738AB-49C9-4AB3-AC53-E8CA56A075C4}"/>
    <cellStyle name="SAPBEXexcBad8 6 2 4 2" xfId="3347" xr:uid="{8444B13C-4693-41B4-AD17-A4C9587D239D}"/>
    <cellStyle name="SAPBEXexcBad8 6 2 5" xfId="2315" xr:uid="{0CE9F9B6-57FB-4743-B165-DE36D4EC07C3}"/>
    <cellStyle name="SAPBEXexcBad8 7" xfId="745" xr:uid="{94C916A5-1129-4BAF-891A-BFB129EDA5AA}"/>
    <cellStyle name="SAPBEXexcBad8 7 2" xfId="1017" xr:uid="{FB31CBF1-58EA-4191-B74C-DE8EAEA2F816}"/>
    <cellStyle name="SAPBEXexcBad8 7 2 2" xfId="1533" xr:uid="{CF52AA6E-6205-44A5-AB29-B60191C78003}"/>
    <cellStyle name="SAPBEXexcBad8 7 2 2 2" xfId="3084" xr:uid="{A06877C3-5A17-4F15-8CC6-F1412B2C5ECD}"/>
    <cellStyle name="SAPBEXexcBad8 7 2 3" xfId="2052" xr:uid="{D0A8F6CB-38BD-4BC4-8B6E-80C5C38D2CFF}"/>
    <cellStyle name="SAPBEXexcBad8 7 2 3 2" xfId="3600" xr:uid="{23A36007-4572-4B57-858D-F0F66A60109C}"/>
    <cellStyle name="SAPBEXexcBad8 7 2 4" xfId="2568" xr:uid="{1E8ACB78-8B7C-4370-BC49-0CBFD0DCE8EA}"/>
    <cellStyle name="SAPBEXexcBad8 7 3" xfId="1275" xr:uid="{512B0580-F55F-48C3-90F4-2EF4969ED3E5}"/>
    <cellStyle name="SAPBEXexcBad8 7 3 2" xfId="2826" xr:uid="{79294656-76D0-49F9-BB8E-B41FD209F98C}"/>
    <cellStyle name="SAPBEXexcBad8 7 4" xfId="1794" xr:uid="{F6B532CE-B980-4996-BCE2-8272C932E9F9}"/>
    <cellStyle name="SAPBEXexcBad8 7 4 2" xfId="3342" xr:uid="{50D15BDE-3F62-4370-841F-581EAAD88AD6}"/>
    <cellStyle name="SAPBEXexcBad8 7 5" xfId="2310" xr:uid="{71403728-E13D-4579-89C4-238FAE0DBC20}"/>
    <cellStyle name="SAPBEXexcBad9" xfId="325" xr:uid="{40DB4198-3579-40E5-8914-9BB901589FF7}"/>
    <cellStyle name="SAPBEXexcBad9 2" xfId="326" xr:uid="{8702FF21-0FC1-4E27-938A-2DE7DF269B1B}"/>
    <cellStyle name="SAPBEXexcBad9 2 2" xfId="752" xr:uid="{4B62DA53-7C37-4BBF-B862-4FF99997535E}"/>
    <cellStyle name="SAPBEXexcBad9 2 2 2" xfId="1024" xr:uid="{2BACF326-8CC4-491F-AAFF-8B8C27F37792}"/>
    <cellStyle name="SAPBEXexcBad9 2 2 2 2" xfId="1540" xr:uid="{5DDA2C48-E7E3-469D-8D91-8D5DC31247E9}"/>
    <cellStyle name="SAPBEXexcBad9 2 2 2 2 2" xfId="3091" xr:uid="{4D0B82E6-081F-426C-9C4E-2FFF2FC0FFF9}"/>
    <cellStyle name="SAPBEXexcBad9 2 2 2 3" xfId="2059" xr:uid="{FB0413A7-0AB5-4CB2-8364-1C4EA8E6F9E8}"/>
    <cellStyle name="SAPBEXexcBad9 2 2 2 3 2" xfId="3607" xr:uid="{40A028C8-7CC4-46E2-89FA-03B134881C0A}"/>
    <cellStyle name="SAPBEXexcBad9 2 2 2 4" xfId="2575" xr:uid="{46FF6A5E-BB96-4AD5-96C5-99DD46CFD3B7}"/>
    <cellStyle name="SAPBEXexcBad9 2 2 3" xfId="1282" xr:uid="{B973B134-57AC-45D2-B051-1D3A4BBE38FD}"/>
    <cellStyle name="SAPBEXexcBad9 2 2 3 2" xfId="2833" xr:uid="{2CA2152C-6211-4875-8DCA-A73277C856F2}"/>
    <cellStyle name="SAPBEXexcBad9 2 2 4" xfId="1801" xr:uid="{31E7B09B-ABAB-4116-834E-C749ADCBB676}"/>
    <cellStyle name="SAPBEXexcBad9 2 2 4 2" xfId="3349" xr:uid="{227B7DE8-7B32-4CEC-91F6-DFCAC2CB58A3}"/>
    <cellStyle name="SAPBEXexcBad9 2 2 5" xfId="2317" xr:uid="{155529BB-8AEA-4790-A125-1F0F59C85215}"/>
    <cellStyle name="SAPBEXexcBad9 3" xfId="327" xr:uid="{F262B709-6F49-4394-8FDF-4A25A4B62290}"/>
    <cellStyle name="SAPBEXexcBad9 3 2" xfId="753" xr:uid="{6EEDF6A5-E694-4685-8C9D-289685B765A7}"/>
    <cellStyle name="SAPBEXexcBad9 3 2 2" xfId="1025" xr:uid="{1C82F569-E4F6-4150-B432-C0E5C07ED510}"/>
    <cellStyle name="SAPBEXexcBad9 3 2 2 2" xfId="1541" xr:uid="{D6A7CD70-ED61-4907-918C-3D8C0E43BA4A}"/>
    <cellStyle name="SAPBEXexcBad9 3 2 2 2 2" xfId="3092" xr:uid="{8B768CC5-E66E-4259-966C-CAB2F2E8EE2B}"/>
    <cellStyle name="SAPBEXexcBad9 3 2 2 3" xfId="2060" xr:uid="{97E92DC8-2C0B-4C9D-BC2A-01D0FAB2B4A9}"/>
    <cellStyle name="SAPBEXexcBad9 3 2 2 3 2" xfId="3608" xr:uid="{74D78436-D426-46B4-A023-6D0AC86113F4}"/>
    <cellStyle name="SAPBEXexcBad9 3 2 2 4" xfId="2576" xr:uid="{62A50671-BE16-4A50-A778-15CB8A550674}"/>
    <cellStyle name="SAPBEXexcBad9 3 2 3" xfId="1283" xr:uid="{24C802D8-6E97-47A8-8F47-49C3FDD51F58}"/>
    <cellStyle name="SAPBEXexcBad9 3 2 3 2" xfId="2834" xr:uid="{76F7F97A-2097-4A4E-8D37-53FD626BDDB6}"/>
    <cellStyle name="SAPBEXexcBad9 3 2 4" xfId="1802" xr:uid="{43EB6B7E-F471-41D3-ABFD-13C438141E13}"/>
    <cellStyle name="SAPBEXexcBad9 3 2 4 2" xfId="3350" xr:uid="{57199B26-79FD-4A91-959E-F44C4104271A}"/>
    <cellStyle name="SAPBEXexcBad9 3 2 5" xfId="2318" xr:uid="{75F4D334-D950-467A-907E-04F9EF7C9393}"/>
    <cellStyle name="SAPBEXexcBad9 4" xfId="328" xr:uid="{05365E01-83CC-4190-846D-C50E90596611}"/>
    <cellStyle name="SAPBEXexcBad9 4 2" xfId="754" xr:uid="{5D7DF137-5213-4E1F-814D-46C94E54CE05}"/>
    <cellStyle name="SAPBEXexcBad9 4 2 2" xfId="1026" xr:uid="{F1A8F365-EF53-4413-AA02-764EF370D0B9}"/>
    <cellStyle name="SAPBEXexcBad9 4 2 2 2" xfId="1542" xr:uid="{3B1C9E2F-1F54-4317-A1A3-F58D46C7BA43}"/>
    <cellStyle name="SAPBEXexcBad9 4 2 2 2 2" xfId="3093" xr:uid="{77AB86B7-14F4-4F5E-89E3-57A832063941}"/>
    <cellStyle name="SAPBEXexcBad9 4 2 2 3" xfId="2061" xr:uid="{B9AB5082-8B6C-48CB-8C93-ECF4238A3DB1}"/>
    <cellStyle name="SAPBEXexcBad9 4 2 2 3 2" xfId="3609" xr:uid="{228D1890-4CD7-4F57-9D72-6BE63B80D745}"/>
    <cellStyle name="SAPBEXexcBad9 4 2 2 4" xfId="2577" xr:uid="{39C5E5CA-9421-4420-A80C-530C35F4A23C}"/>
    <cellStyle name="SAPBEXexcBad9 4 2 3" xfId="1284" xr:uid="{5BDF79BC-69E4-4ADE-B5E0-0A5FA2A613A2}"/>
    <cellStyle name="SAPBEXexcBad9 4 2 3 2" xfId="2835" xr:uid="{63AC858C-86D2-4288-9ADC-33B9E0A4DA6F}"/>
    <cellStyle name="SAPBEXexcBad9 4 2 4" xfId="1803" xr:uid="{3ABABFA7-DBBC-4B07-906B-E9D7799B8D5A}"/>
    <cellStyle name="SAPBEXexcBad9 4 2 4 2" xfId="3351" xr:uid="{7D48C1DD-AA25-4D61-9A98-B24EE3E151D7}"/>
    <cellStyle name="SAPBEXexcBad9 4 2 5" xfId="2319" xr:uid="{22DAF8C9-1C1C-49B0-9BAC-D8F079E17452}"/>
    <cellStyle name="SAPBEXexcBad9 5" xfId="329" xr:uid="{BDDB153A-5F68-435D-9973-997B47C1E74E}"/>
    <cellStyle name="SAPBEXexcBad9 5 2" xfId="755" xr:uid="{2DFF4F48-8D45-476D-946D-A860AF331D46}"/>
    <cellStyle name="SAPBEXexcBad9 5 2 2" xfId="1027" xr:uid="{D3FF26AD-A660-4E20-B304-D78721D18227}"/>
    <cellStyle name="SAPBEXexcBad9 5 2 2 2" xfId="1543" xr:uid="{83C825E9-DBE9-43B0-96A6-71FEEAEEEB62}"/>
    <cellStyle name="SAPBEXexcBad9 5 2 2 2 2" xfId="3094" xr:uid="{3B73EF92-B465-4441-B93B-5E8C613CBD28}"/>
    <cellStyle name="SAPBEXexcBad9 5 2 2 3" xfId="2062" xr:uid="{D0413BE1-80E6-4D60-8AA2-BA07DB0FC112}"/>
    <cellStyle name="SAPBEXexcBad9 5 2 2 3 2" xfId="3610" xr:uid="{7E5322EF-0C15-4E9A-BE53-85BE74563E51}"/>
    <cellStyle name="SAPBEXexcBad9 5 2 2 4" xfId="2578" xr:uid="{2BED715B-6402-438B-8BEB-6EA3A6018D07}"/>
    <cellStyle name="SAPBEXexcBad9 5 2 3" xfId="1285" xr:uid="{25C4B10E-355B-4FCC-9764-D98E32F8B764}"/>
    <cellStyle name="SAPBEXexcBad9 5 2 3 2" xfId="2836" xr:uid="{1D73AAF2-6EBC-4269-B6E5-9E4E9EDD26F6}"/>
    <cellStyle name="SAPBEXexcBad9 5 2 4" xfId="1804" xr:uid="{5EE3D98A-DC95-4B16-BAE2-CDCD60246343}"/>
    <cellStyle name="SAPBEXexcBad9 5 2 4 2" xfId="3352" xr:uid="{55A78DB6-AD44-48DB-A814-32BEE6435181}"/>
    <cellStyle name="SAPBEXexcBad9 5 2 5" xfId="2320" xr:uid="{D9C0C64B-CB11-4EF9-8A5A-9B14FC69FEC1}"/>
    <cellStyle name="SAPBEXexcBad9 6" xfId="330" xr:uid="{C7784E74-46B9-4AB8-B21C-C1D6EB5511D3}"/>
    <cellStyle name="SAPBEXexcBad9 6 2" xfId="756" xr:uid="{0739222B-9E93-4A30-8ECC-626BF4F31E18}"/>
    <cellStyle name="SAPBEXexcBad9 6 2 2" xfId="1028" xr:uid="{08EB76AA-1BAF-4476-9DBB-8E704A86FEDC}"/>
    <cellStyle name="SAPBEXexcBad9 6 2 2 2" xfId="1544" xr:uid="{94E7B59D-ED77-46D7-A556-8C8C15F29D23}"/>
    <cellStyle name="SAPBEXexcBad9 6 2 2 2 2" xfId="3095" xr:uid="{D8808A9D-1C57-4EA5-A461-292159E0211C}"/>
    <cellStyle name="SAPBEXexcBad9 6 2 2 3" xfId="2063" xr:uid="{B6826C3B-ED77-4F36-9155-B7CB97CAEB6D}"/>
    <cellStyle name="SAPBEXexcBad9 6 2 2 3 2" xfId="3611" xr:uid="{E6C6D7AE-9692-4C70-9377-AB6B9222BD14}"/>
    <cellStyle name="SAPBEXexcBad9 6 2 2 4" xfId="2579" xr:uid="{B2174ADF-357A-430E-AEBB-F07C718F4FDD}"/>
    <cellStyle name="SAPBEXexcBad9 6 2 3" xfId="1286" xr:uid="{9107322A-1D6E-41B1-A499-164399347B37}"/>
    <cellStyle name="SAPBEXexcBad9 6 2 3 2" xfId="2837" xr:uid="{D0FF340B-0D99-428B-B5EF-E881F5792F64}"/>
    <cellStyle name="SAPBEXexcBad9 6 2 4" xfId="1805" xr:uid="{9F59B625-0022-43CB-8883-0AF1DDABB0C1}"/>
    <cellStyle name="SAPBEXexcBad9 6 2 4 2" xfId="3353" xr:uid="{95DA6FF1-CDCE-44A4-B3C4-809932B40A8B}"/>
    <cellStyle name="SAPBEXexcBad9 6 2 5" xfId="2321" xr:uid="{72383B8E-DF48-4882-87B7-69C873E36D83}"/>
    <cellStyle name="SAPBEXexcBad9 7" xfId="751" xr:uid="{2D2E36F8-AC3B-4760-88D9-585F044D04E0}"/>
    <cellStyle name="SAPBEXexcBad9 7 2" xfId="1023" xr:uid="{7B925112-DD84-440F-9001-11ED28D53766}"/>
    <cellStyle name="SAPBEXexcBad9 7 2 2" xfId="1539" xr:uid="{2CD323FF-8861-4FAB-841B-FB84B3B9E483}"/>
    <cellStyle name="SAPBEXexcBad9 7 2 2 2" xfId="3090" xr:uid="{62F1E734-F85C-4AE7-BEE6-B0884FBF6EE6}"/>
    <cellStyle name="SAPBEXexcBad9 7 2 3" xfId="2058" xr:uid="{D25F10AB-85DE-4031-B276-ACB0081A1886}"/>
    <cellStyle name="SAPBEXexcBad9 7 2 3 2" xfId="3606" xr:uid="{BF89650F-0E5F-4101-935A-ECA324F94881}"/>
    <cellStyle name="SAPBEXexcBad9 7 2 4" xfId="2574" xr:uid="{78403BF9-8609-4BDB-BEF3-E1B5C1B469B9}"/>
    <cellStyle name="SAPBEXexcBad9 7 3" xfId="1281" xr:uid="{DDDDAD96-7329-4F81-8A63-C6A063E10DCB}"/>
    <cellStyle name="SAPBEXexcBad9 7 3 2" xfId="2832" xr:uid="{B191CC5C-C3B9-4BD9-9830-DA5B4DBAF40E}"/>
    <cellStyle name="SAPBEXexcBad9 7 4" xfId="1800" xr:uid="{F36BB42D-7367-496D-A1F7-E34281505A84}"/>
    <cellStyle name="SAPBEXexcBad9 7 4 2" xfId="3348" xr:uid="{AB7248AD-3ADE-4B63-BC94-EB7104818A99}"/>
    <cellStyle name="SAPBEXexcBad9 7 5" xfId="2316" xr:uid="{4A03A2D9-F335-4B7C-8F3E-465AB59B08DF}"/>
    <cellStyle name="SAPBEXexcCritical4" xfId="331" xr:uid="{EB4332BF-595C-4FB9-8EA9-D608895C6678}"/>
    <cellStyle name="SAPBEXexcCritical4 2" xfId="332" xr:uid="{205F262E-AC72-40DA-A72E-8AD1770084C6}"/>
    <cellStyle name="SAPBEXexcCritical4 2 2" xfId="758" xr:uid="{5E5C76BA-EFC1-4118-9776-3FC217A94233}"/>
    <cellStyle name="SAPBEXexcCritical4 2 2 2" xfId="1030" xr:uid="{553BB8A8-4726-4DBB-8E94-83522919B1AE}"/>
    <cellStyle name="SAPBEXexcCritical4 2 2 2 2" xfId="1546" xr:uid="{58787608-E2CB-4C05-8C1B-D4EE904EE62F}"/>
    <cellStyle name="SAPBEXexcCritical4 2 2 2 2 2" xfId="3097" xr:uid="{B1A41072-7664-4883-A4EF-BF8FF50CAB57}"/>
    <cellStyle name="SAPBEXexcCritical4 2 2 2 3" xfId="2065" xr:uid="{99F85DFC-C55E-4F58-9389-2E76DDA0BFED}"/>
    <cellStyle name="SAPBEXexcCritical4 2 2 2 3 2" xfId="3613" xr:uid="{E0A7D47F-69FF-4A4F-85E2-69AF36E6B0B8}"/>
    <cellStyle name="SAPBEXexcCritical4 2 2 2 4" xfId="2581" xr:uid="{37C473C6-C93E-477C-8B4B-43CC28A2FCFA}"/>
    <cellStyle name="SAPBEXexcCritical4 2 2 3" xfId="1288" xr:uid="{34DCD2AB-A011-4A95-8252-820D872B1D91}"/>
    <cellStyle name="SAPBEXexcCritical4 2 2 3 2" xfId="2839" xr:uid="{B09F590F-F3BF-4B7E-BA98-5E9A0AAC317D}"/>
    <cellStyle name="SAPBEXexcCritical4 2 2 4" xfId="1807" xr:uid="{81901BA6-F856-4C9A-BCCD-0DF421E794B8}"/>
    <cellStyle name="SAPBEXexcCritical4 2 2 4 2" xfId="3355" xr:uid="{3061BCEE-9F0C-4569-848E-A436698C5274}"/>
    <cellStyle name="SAPBEXexcCritical4 2 2 5" xfId="2323" xr:uid="{B3CA238F-7B95-4964-B060-7375D11EA19A}"/>
    <cellStyle name="SAPBEXexcCritical4 3" xfId="333" xr:uid="{FA5484ED-C9C8-467F-9D2A-5257BAA3F873}"/>
    <cellStyle name="SAPBEXexcCritical4 3 2" xfId="759" xr:uid="{2E7926E7-B2A8-4BEC-9D22-23B5486A4EA9}"/>
    <cellStyle name="SAPBEXexcCritical4 3 2 2" xfId="1031" xr:uid="{F72A4622-92BF-439A-8518-5FD78962D9B4}"/>
    <cellStyle name="SAPBEXexcCritical4 3 2 2 2" xfId="1547" xr:uid="{04ACE7B5-DA74-4C03-BA20-F1A8A15BD131}"/>
    <cellStyle name="SAPBEXexcCritical4 3 2 2 2 2" xfId="3098" xr:uid="{EA400A24-8F6C-4926-9A54-06BBD25A4034}"/>
    <cellStyle name="SAPBEXexcCritical4 3 2 2 3" xfId="2066" xr:uid="{5FC39A63-62A2-47AB-9F13-EB0B91C89074}"/>
    <cellStyle name="SAPBEXexcCritical4 3 2 2 3 2" xfId="3614" xr:uid="{C35420EF-862A-428A-8CE2-9B2B3C3F93B8}"/>
    <cellStyle name="SAPBEXexcCritical4 3 2 2 4" xfId="2582" xr:uid="{5ECF287B-4103-4FBC-90A2-D769E711FEBB}"/>
    <cellStyle name="SAPBEXexcCritical4 3 2 3" xfId="1289" xr:uid="{528BA8E1-B753-4EA1-93B3-347A0BFB4035}"/>
    <cellStyle name="SAPBEXexcCritical4 3 2 3 2" xfId="2840" xr:uid="{8B962511-9DF0-4D8F-A296-943B2F794226}"/>
    <cellStyle name="SAPBEXexcCritical4 3 2 4" xfId="1808" xr:uid="{FAA9D2F1-E0FF-4ABF-85B1-AC80BE51A046}"/>
    <cellStyle name="SAPBEXexcCritical4 3 2 4 2" xfId="3356" xr:uid="{70A2DE0E-418C-4295-B090-E4A02A305477}"/>
    <cellStyle name="SAPBEXexcCritical4 3 2 5" xfId="2324" xr:uid="{492F611B-8803-4511-BEBA-ABE65651F621}"/>
    <cellStyle name="SAPBEXexcCritical4 4" xfId="334" xr:uid="{EFACB7FF-2F09-46E9-BC11-38B85ADAFA1E}"/>
    <cellStyle name="SAPBEXexcCritical4 4 2" xfId="760" xr:uid="{67CCE9CF-6BEA-45EC-8839-6375B26B6B78}"/>
    <cellStyle name="SAPBEXexcCritical4 4 2 2" xfId="1032" xr:uid="{14B57676-0007-42C8-B8FE-8C1CE2168B2D}"/>
    <cellStyle name="SAPBEXexcCritical4 4 2 2 2" xfId="1548" xr:uid="{F022278A-F4EA-4DBE-B03C-F2EE2654480C}"/>
    <cellStyle name="SAPBEXexcCritical4 4 2 2 2 2" xfId="3099" xr:uid="{E6A7B056-FAD9-452A-9F51-399DA4083457}"/>
    <cellStyle name="SAPBEXexcCritical4 4 2 2 3" xfId="2067" xr:uid="{EF36B9E4-768D-4EA7-B6D4-2539178FD063}"/>
    <cellStyle name="SAPBEXexcCritical4 4 2 2 3 2" xfId="3615" xr:uid="{D6343C29-2590-40B7-BEAE-886CB5514C3E}"/>
    <cellStyle name="SAPBEXexcCritical4 4 2 2 4" xfId="2583" xr:uid="{87CEBE29-C3FC-487F-AFF7-7D6C328684D6}"/>
    <cellStyle name="SAPBEXexcCritical4 4 2 3" xfId="1290" xr:uid="{69C01521-5AEE-43D9-BBBB-143FF009A16A}"/>
    <cellStyle name="SAPBEXexcCritical4 4 2 3 2" xfId="2841" xr:uid="{481F263F-576A-429C-954B-CA8444614EB9}"/>
    <cellStyle name="SAPBEXexcCritical4 4 2 4" xfId="1809" xr:uid="{D6DCF9CC-915D-4195-AC5A-85F5B81AA0AA}"/>
    <cellStyle name="SAPBEXexcCritical4 4 2 4 2" xfId="3357" xr:uid="{D549B332-38B8-4D64-9212-370670F4F149}"/>
    <cellStyle name="SAPBEXexcCritical4 4 2 5" xfId="2325" xr:uid="{D54F63EA-0F5F-48FB-A5A5-9CDB7577E58F}"/>
    <cellStyle name="SAPBEXexcCritical4 5" xfId="335" xr:uid="{2DCB5EC6-5D60-4C69-B7A2-BA63FB04A66D}"/>
    <cellStyle name="SAPBEXexcCritical4 5 2" xfId="761" xr:uid="{8E89EC77-1D81-4312-89D0-7E68F6563DB0}"/>
    <cellStyle name="SAPBEXexcCritical4 5 2 2" xfId="1033" xr:uid="{751C91E7-2C6D-4957-A51E-E94841AFFAC8}"/>
    <cellStyle name="SAPBEXexcCritical4 5 2 2 2" xfId="1549" xr:uid="{9BD2F43A-89EB-4134-A6E7-BE0C45AC8415}"/>
    <cellStyle name="SAPBEXexcCritical4 5 2 2 2 2" xfId="3100" xr:uid="{A316AA4B-2F0B-4C7B-B688-FBD4A4C4702B}"/>
    <cellStyle name="SAPBEXexcCritical4 5 2 2 3" xfId="2068" xr:uid="{C28A3D79-B5DD-47BE-9830-E60812225669}"/>
    <cellStyle name="SAPBEXexcCritical4 5 2 2 3 2" xfId="3616" xr:uid="{9A8281B1-1C8E-4515-82A8-F049A6763D3B}"/>
    <cellStyle name="SAPBEXexcCritical4 5 2 2 4" xfId="2584" xr:uid="{DA922E16-39A4-41D9-9874-BFA659DC1FDF}"/>
    <cellStyle name="SAPBEXexcCritical4 5 2 3" xfId="1291" xr:uid="{4A32237D-F30D-4BDC-BCF1-F1C884D22DFF}"/>
    <cellStyle name="SAPBEXexcCritical4 5 2 3 2" xfId="2842" xr:uid="{6991E588-D0E0-4E7C-9DC3-C72A7488F6B2}"/>
    <cellStyle name="SAPBEXexcCritical4 5 2 4" xfId="1810" xr:uid="{7DB381F3-C186-496A-AA6E-4CB8C3F5DB48}"/>
    <cellStyle name="SAPBEXexcCritical4 5 2 4 2" xfId="3358" xr:uid="{2A5C5408-3FA9-4E56-929F-0A29FCA560F3}"/>
    <cellStyle name="SAPBEXexcCritical4 5 2 5" xfId="2326" xr:uid="{C7DDC3FF-08D9-4569-BC92-9E475B51AE70}"/>
    <cellStyle name="SAPBEXexcCritical4 6" xfId="336" xr:uid="{1B981D53-79AA-4A0C-A641-70D9D9C2D92B}"/>
    <cellStyle name="SAPBEXexcCritical4 6 2" xfId="762" xr:uid="{0C02F018-1B8A-4AA8-BA77-F4552241FD26}"/>
    <cellStyle name="SAPBEXexcCritical4 6 2 2" xfId="1034" xr:uid="{F1A4E068-6113-4F92-97EC-8A98066755DA}"/>
    <cellStyle name="SAPBEXexcCritical4 6 2 2 2" xfId="1550" xr:uid="{134CB91B-D30F-4992-9DF0-5B4555C5B962}"/>
    <cellStyle name="SAPBEXexcCritical4 6 2 2 2 2" xfId="3101" xr:uid="{E0F29D2A-47AB-4F30-960C-126F62518DE1}"/>
    <cellStyle name="SAPBEXexcCritical4 6 2 2 3" xfId="2069" xr:uid="{AAF744C3-6B34-4BB1-B692-61C2A701EB20}"/>
    <cellStyle name="SAPBEXexcCritical4 6 2 2 3 2" xfId="3617" xr:uid="{167A130E-D428-4FFB-90F8-5CA5896C9383}"/>
    <cellStyle name="SAPBEXexcCritical4 6 2 2 4" xfId="2585" xr:uid="{DFA32262-728D-4A33-B259-DF9CDDFD8D14}"/>
    <cellStyle name="SAPBEXexcCritical4 6 2 3" xfId="1292" xr:uid="{64A98EB3-F3AB-481B-A456-E9C72B874F5C}"/>
    <cellStyle name="SAPBEXexcCritical4 6 2 3 2" xfId="2843" xr:uid="{CB408E66-FF85-438A-9765-A21FD3F4AB46}"/>
    <cellStyle name="SAPBEXexcCritical4 6 2 4" xfId="1811" xr:uid="{A94F3864-8DD0-49B5-99E5-A1C0A47A2900}"/>
    <cellStyle name="SAPBEXexcCritical4 6 2 4 2" xfId="3359" xr:uid="{4EFA3922-BA9D-4F1C-A29A-A30DC1D48ABF}"/>
    <cellStyle name="SAPBEXexcCritical4 6 2 5" xfId="2327" xr:uid="{7515D43F-9F7F-434E-908D-23B7640C7FA0}"/>
    <cellStyle name="SAPBEXexcCritical4 7" xfId="757" xr:uid="{B8068A93-083C-4ACE-9B99-B2ED83C25A3B}"/>
    <cellStyle name="SAPBEXexcCritical4 7 2" xfId="1029" xr:uid="{838FA335-69AE-419A-BFDB-4983AD3C8054}"/>
    <cellStyle name="SAPBEXexcCritical4 7 2 2" xfId="1545" xr:uid="{EC2358AA-F768-46E0-95A0-EB2A02F58CCF}"/>
    <cellStyle name="SAPBEXexcCritical4 7 2 2 2" xfId="3096" xr:uid="{8E2C1DB6-71F4-4E23-BA00-756132F461E0}"/>
    <cellStyle name="SAPBEXexcCritical4 7 2 3" xfId="2064" xr:uid="{020397C2-C2FC-4915-820A-F1890BBB0A5A}"/>
    <cellStyle name="SAPBEXexcCritical4 7 2 3 2" xfId="3612" xr:uid="{A9774B7B-0E03-478A-A31C-FB94D10CC821}"/>
    <cellStyle name="SAPBEXexcCritical4 7 2 4" xfId="2580" xr:uid="{53D7CCCF-8927-45E4-AB40-D9D6CAB526EC}"/>
    <cellStyle name="SAPBEXexcCritical4 7 3" xfId="1287" xr:uid="{67734096-D480-49E4-AE47-15DBD8D28E6D}"/>
    <cellStyle name="SAPBEXexcCritical4 7 3 2" xfId="2838" xr:uid="{7F965A8B-37AA-4996-92AA-63CF18EFD115}"/>
    <cellStyle name="SAPBEXexcCritical4 7 4" xfId="1806" xr:uid="{9D3ADE6D-E621-4301-8CC8-8984107E8029}"/>
    <cellStyle name="SAPBEXexcCritical4 7 4 2" xfId="3354" xr:uid="{136E698D-922E-4C39-8EA1-FF0841B54772}"/>
    <cellStyle name="SAPBEXexcCritical4 7 5" xfId="2322" xr:uid="{825FD04F-FD12-473A-9E60-C27908B7A06B}"/>
    <cellStyle name="SAPBEXexcCritical5" xfId="337" xr:uid="{F008D61C-C390-4E7D-8F44-57B57F95C9D7}"/>
    <cellStyle name="SAPBEXexcCritical5 2" xfId="338" xr:uid="{3E0999BB-4F58-47A9-908C-F62B9F7336DC}"/>
    <cellStyle name="SAPBEXexcCritical5 2 2" xfId="764" xr:uid="{0EF58A98-73B5-4182-87DD-BE4F279151FF}"/>
    <cellStyle name="SAPBEXexcCritical5 2 2 2" xfId="1036" xr:uid="{7AA65981-2AA3-4505-8B1D-AF771830706D}"/>
    <cellStyle name="SAPBEXexcCritical5 2 2 2 2" xfId="1552" xr:uid="{9384B450-C285-4D23-8F84-CAD3A966AB5F}"/>
    <cellStyle name="SAPBEXexcCritical5 2 2 2 2 2" xfId="3103" xr:uid="{E4B837FA-B35E-4365-8F94-34C355E8A749}"/>
    <cellStyle name="SAPBEXexcCritical5 2 2 2 3" xfId="2071" xr:uid="{B527C78C-559D-4E09-9CE1-209CD0BEC520}"/>
    <cellStyle name="SAPBEXexcCritical5 2 2 2 3 2" xfId="3619" xr:uid="{2A4E2D0E-D01C-4181-AFC5-2534C99E5040}"/>
    <cellStyle name="SAPBEXexcCritical5 2 2 2 4" xfId="2587" xr:uid="{B00509C7-B67A-4DD4-AEE3-A26EC108D7F4}"/>
    <cellStyle name="SAPBEXexcCritical5 2 2 3" xfId="1294" xr:uid="{0782EF62-8FCC-4F0B-80D2-2D3940050594}"/>
    <cellStyle name="SAPBEXexcCritical5 2 2 3 2" xfId="2845" xr:uid="{B63157C6-4C44-4B57-86D1-A6A8477E7FC2}"/>
    <cellStyle name="SAPBEXexcCritical5 2 2 4" xfId="1813" xr:uid="{170B651D-5EE7-4E26-B9CC-9D1CF3F8B286}"/>
    <cellStyle name="SAPBEXexcCritical5 2 2 4 2" xfId="3361" xr:uid="{003FF436-C634-4265-8B5B-D27246AC4019}"/>
    <cellStyle name="SAPBEXexcCritical5 2 2 5" xfId="2329" xr:uid="{5D0E57BD-A2E3-43BF-81CF-769B7D105DB3}"/>
    <cellStyle name="SAPBEXexcCritical5 3" xfId="339" xr:uid="{AC073D0E-93FD-4FB0-B674-883B2C2693BA}"/>
    <cellStyle name="SAPBEXexcCritical5 3 2" xfId="765" xr:uid="{425416FA-0B70-41B0-9D69-CEF1C9A4DEA8}"/>
    <cellStyle name="SAPBEXexcCritical5 3 2 2" xfId="1037" xr:uid="{0611EEC3-5C32-4E8D-8C7F-ED51A1619A56}"/>
    <cellStyle name="SAPBEXexcCritical5 3 2 2 2" xfId="1553" xr:uid="{793764F9-19F8-4CBE-A04B-FA518DF7458A}"/>
    <cellStyle name="SAPBEXexcCritical5 3 2 2 2 2" xfId="3104" xr:uid="{142A844B-4BAF-4DFB-8B1F-12672CE8A802}"/>
    <cellStyle name="SAPBEXexcCritical5 3 2 2 3" xfId="2072" xr:uid="{EC23A6EE-AF05-481A-A39B-A209BBE949DE}"/>
    <cellStyle name="SAPBEXexcCritical5 3 2 2 3 2" xfId="3620" xr:uid="{162929BA-72A4-4D3F-ADBC-DB1EF3DFA17C}"/>
    <cellStyle name="SAPBEXexcCritical5 3 2 2 4" xfId="2588" xr:uid="{4B63C422-77CD-4B51-919C-2EDB83861E26}"/>
    <cellStyle name="SAPBEXexcCritical5 3 2 3" xfId="1295" xr:uid="{030FBAD6-1B95-4E93-96AC-D137161FABFC}"/>
    <cellStyle name="SAPBEXexcCritical5 3 2 3 2" xfId="2846" xr:uid="{D2B3F513-29C1-4FCC-A743-254E9471822B}"/>
    <cellStyle name="SAPBEXexcCritical5 3 2 4" xfId="1814" xr:uid="{C88F2007-6E70-44DC-BF1F-3D8E535E5E3A}"/>
    <cellStyle name="SAPBEXexcCritical5 3 2 4 2" xfId="3362" xr:uid="{481CC9BE-C1AD-400A-A841-8640BFE4A003}"/>
    <cellStyle name="SAPBEXexcCritical5 3 2 5" xfId="2330" xr:uid="{20D65A2B-78B1-4392-BABA-F777384D3591}"/>
    <cellStyle name="SAPBEXexcCritical5 4" xfId="340" xr:uid="{37804750-BCA2-45B3-917B-E21FA55646C0}"/>
    <cellStyle name="SAPBEXexcCritical5 4 2" xfId="766" xr:uid="{4541A98D-0325-4E20-9525-8F675709D734}"/>
    <cellStyle name="SAPBEXexcCritical5 4 2 2" xfId="1038" xr:uid="{BC199291-65C2-473F-853C-20D3BCD111B8}"/>
    <cellStyle name="SAPBEXexcCritical5 4 2 2 2" xfId="1554" xr:uid="{22FDD842-E162-411A-A85F-C4EBD3C5015D}"/>
    <cellStyle name="SAPBEXexcCritical5 4 2 2 2 2" xfId="3105" xr:uid="{D5980265-302C-40C4-9275-9CF2C5CA0C60}"/>
    <cellStyle name="SAPBEXexcCritical5 4 2 2 3" xfId="2073" xr:uid="{20E527A5-FD11-4C59-B167-EC88A0BD6F7E}"/>
    <cellStyle name="SAPBEXexcCritical5 4 2 2 3 2" xfId="3621" xr:uid="{58DEAAEF-2BDB-4614-BE18-B51EF1BA38C3}"/>
    <cellStyle name="SAPBEXexcCritical5 4 2 2 4" xfId="2589" xr:uid="{2B2B4E15-36BA-4C2C-9CE0-897B2F2F5096}"/>
    <cellStyle name="SAPBEXexcCritical5 4 2 3" xfId="1296" xr:uid="{20ABC7B6-5245-4F21-B920-EB40D76287FA}"/>
    <cellStyle name="SAPBEXexcCritical5 4 2 3 2" xfId="2847" xr:uid="{E0775D48-38AA-479B-9717-328460C924D9}"/>
    <cellStyle name="SAPBEXexcCritical5 4 2 4" xfId="1815" xr:uid="{DDB19F5A-B036-4BE3-85F8-5D328B0D08DD}"/>
    <cellStyle name="SAPBEXexcCritical5 4 2 4 2" xfId="3363" xr:uid="{976BA7F1-F169-432E-AF74-0A4C014CC0E5}"/>
    <cellStyle name="SAPBEXexcCritical5 4 2 5" xfId="2331" xr:uid="{D74B006C-DB24-4B89-83BE-DA22244143E0}"/>
    <cellStyle name="SAPBEXexcCritical5 5" xfId="341" xr:uid="{FC9EDE4C-D3B7-4E1F-81C5-941AEF0D2EDA}"/>
    <cellStyle name="SAPBEXexcCritical5 5 2" xfId="767" xr:uid="{1B91297C-8428-41C2-9CAE-2ECC8949B99A}"/>
    <cellStyle name="SAPBEXexcCritical5 5 2 2" xfId="1039" xr:uid="{8C4322EE-06E3-4906-AE26-C2947F3FB02C}"/>
    <cellStyle name="SAPBEXexcCritical5 5 2 2 2" xfId="1555" xr:uid="{3446EDEA-7110-4458-BD3D-5DD5735224C9}"/>
    <cellStyle name="SAPBEXexcCritical5 5 2 2 2 2" xfId="3106" xr:uid="{09D77633-7E0A-44D5-9AC8-A30DBE4F1DDA}"/>
    <cellStyle name="SAPBEXexcCritical5 5 2 2 3" xfId="2074" xr:uid="{EF846E0F-D6A6-4303-B390-F89B77FCF894}"/>
    <cellStyle name="SAPBEXexcCritical5 5 2 2 3 2" xfId="3622" xr:uid="{529A724A-1392-4893-8D7F-B8F3931FD5FB}"/>
    <cellStyle name="SAPBEXexcCritical5 5 2 2 4" xfId="2590" xr:uid="{9ED1FE74-2D5C-41F4-994E-D3A244CFBBC4}"/>
    <cellStyle name="SAPBEXexcCritical5 5 2 3" xfId="1297" xr:uid="{AA7C5C7C-F298-4DD2-B990-39C4823AB465}"/>
    <cellStyle name="SAPBEXexcCritical5 5 2 3 2" xfId="2848" xr:uid="{90EF6397-4A9C-49FA-B8CA-5100A467C759}"/>
    <cellStyle name="SAPBEXexcCritical5 5 2 4" xfId="1816" xr:uid="{5FA30C3E-500D-4206-8AB6-47FC9616D76D}"/>
    <cellStyle name="SAPBEXexcCritical5 5 2 4 2" xfId="3364" xr:uid="{F437267E-1221-4B48-8DFA-88A516D8D70A}"/>
    <cellStyle name="SAPBEXexcCritical5 5 2 5" xfId="2332" xr:uid="{9FE59A5D-429C-471C-9D45-A9FB286A1029}"/>
    <cellStyle name="SAPBEXexcCritical5 6" xfId="342" xr:uid="{F63ECC7E-E52C-4735-8A53-43EE1B83F698}"/>
    <cellStyle name="SAPBEXexcCritical5 6 2" xfId="768" xr:uid="{6FFB8D28-1B29-425F-A046-9BE9AFADA1FC}"/>
    <cellStyle name="SAPBEXexcCritical5 6 2 2" xfId="1040" xr:uid="{F8794F63-FA63-4FEC-9D95-466572509886}"/>
    <cellStyle name="SAPBEXexcCritical5 6 2 2 2" xfId="1556" xr:uid="{7198C8BD-A167-46A8-B63E-74D403B4EA4D}"/>
    <cellStyle name="SAPBEXexcCritical5 6 2 2 2 2" xfId="3107" xr:uid="{656896B4-CF4A-45E5-918E-5F9D56F086CA}"/>
    <cellStyle name="SAPBEXexcCritical5 6 2 2 3" xfId="2075" xr:uid="{80F2E62A-572D-4A00-ADC6-16833970B13E}"/>
    <cellStyle name="SAPBEXexcCritical5 6 2 2 3 2" xfId="3623" xr:uid="{6EE1E4C4-119E-4E74-BBA9-0FCAC906C709}"/>
    <cellStyle name="SAPBEXexcCritical5 6 2 2 4" xfId="2591" xr:uid="{7EA96271-11A8-4037-92EF-374173D1F93C}"/>
    <cellStyle name="SAPBEXexcCritical5 6 2 3" xfId="1298" xr:uid="{31A37B0B-5EDC-43A7-BB6C-E8085A980A41}"/>
    <cellStyle name="SAPBEXexcCritical5 6 2 3 2" xfId="2849" xr:uid="{CA518DC3-ECE0-433B-A7B4-BD4EF637DDC6}"/>
    <cellStyle name="SAPBEXexcCritical5 6 2 4" xfId="1817" xr:uid="{98B134FB-A7F3-424C-9B0B-55FAD3028FE9}"/>
    <cellStyle name="SAPBEXexcCritical5 6 2 4 2" xfId="3365" xr:uid="{E71444CB-1602-4DB2-9CF3-289D5552FF75}"/>
    <cellStyle name="SAPBEXexcCritical5 6 2 5" xfId="2333" xr:uid="{7B3DE653-CFB3-431D-9D37-1223369D9E2C}"/>
    <cellStyle name="SAPBEXexcCritical5 7" xfId="763" xr:uid="{416E78FF-8D2D-4169-89C5-3F3A6B1063E0}"/>
    <cellStyle name="SAPBEXexcCritical5 7 2" xfId="1035" xr:uid="{855814A9-82CD-499D-B2EA-00DDC34189D6}"/>
    <cellStyle name="SAPBEXexcCritical5 7 2 2" xfId="1551" xr:uid="{D4F0C873-F8D8-48B0-822E-9C59664D5D25}"/>
    <cellStyle name="SAPBEXexcCritical5 7 2 2 2" xfId="3102" xr:uid="{036D700C-A431-49AB-BAB3-981A6ADCA530}"/>
    <cellStyle name="SAPBEXexcCritical5 7 2 3" xfId="2070" xr:uid="{131872F0-8821-4284-8C32-C97AE760104E}"/>
    <cellStyle name="SAPBEXexcCritical5 7 2 3 2" xfId="3618" xr:uid="{CA82F56E-746C-453B-B299-AEF750E06424}"/>
    <cellStyle name="SAPBEXexcCritical5 7 2 4" xfId="2586" xr:uid="{65560D7E-BC16-4A35-9686-CA739C4085E8}"/>
    <cellStyle name="SAPBEXexcCritical5 7 3" xfId="1293" xr:uid="{EF240E68-5D99-4AE2-A5A2-59D0DBA25176}"/>
    <cellStyle name="SAPBEXexcCritical5 7 3 2" xfId="2844" xr:uid="{10732726-D288-4C3D-9DF6-2A1953CCA56E}"/>
    <cellStyle name="SAPBEXexcCritical5 7 4" xfId="1812" xr:uid="{410F1AE6-A6F7-48F4-A16E-C7D42F6ECA58}"/>
    <cellStyle name="SAPBEXexcCritical5 7 4 2" xfId="3360" xr:uid="{42836558-8711-42E5-B773-AB2A7C0E46B4}"/>
    <cellStyle name="SAPBEXexcCritical5 7 5" xfId="2328" xr:uid="{CB36A489-AA80-4E07-9513-4DFDB4B7156D}"/>
    <cellStyle name="SAPBEXexcCritical6" xfId="343" xr:uid="{F079067B-2D39-4879-A7FA-299BF8DF8EA7}"/>
    <cellStyle name="SAPBEXexcCritical6 2" xfId="344" xr:uid="{CAF19767-A6CD-4B78-8372-32D60899B71C}"/>
    <cellStyle name="SAPBEXexcCritical6 2 2" xfId="770" xr:uid="{D5B145D2-989B-4332-AF27-76C723390442}"/>
    <cellStyle name="SAPBEXexcCritical6 2 2 2" xfId="1042" xr:uid="{E891CB52-EB94-4251-9B50-0753E7C89176}"/>
    <cellStyle name="SAPBEXexcCritical6 2 2 2 2" xfId="1558" xr:uid="{920D8E58-F304-45E4-993C-505018619926}"/>
    <cellStyle name="SAPBEXexcCritical6 2 2 2 2 2" xfId="3109" xr:uid="{E17C6C8A-454E-49E7-9614-4AD3E3CCD12C}"/>
    <cellStyle name="SAPBEXexcCritical6 2 2 2 3" xfId="2077" xr:uid="{40F4F589-EB44-4C2D-A124-238A2D68D03F}"/>
    <cellStyle name="SAPBEXexcCritical6 2 2 2 3 2" xfId="3625" xr:uid="{AFF03CF6-2B37-46E5-8544-1641A0FA1EA7}"/>
    <cellStyle name="SAPBEXexcCritical6 2 2 2 4" xfId="2593" xr:uid="{E411B2A2-D3AD-44F9-9F4D-484989C8B2CF}"/>
    <cellStyle name="SAPBEXexcCritical6 2 2 3" xfId="1300" xr:uid="{6EFAF7FE-F93E-45C7-96C1-47F9403DFBFB}"/>
    <cellStyle name="SAPBEXexcCritical6 2 2 3 2" xfId="2851" xr:uid="{F70048E5-0E46-4726-BB26-C43C5E4DC48B}"/>
    <cellStyle name="SAPBEXexcCritical6 2 2 4" xfId="1819" xr:uid="{669DA7A5-D63E-4E22-A61C-FEA0C91314AB}"/>
    <cellStyle name="SAPBEXexcCritical6 2 2 4 2" xfId="3367" xr:uid="{74B1FEED-6CBD-4987-A9F4-D30903115D03}"/>
    <cellStyle name="SAPBEXexcCritical6 2 2 5" xfId="2335" xr:uid="{D859FD71-5C57-457A-A5CB-5F7512BCD0B2}"/>
    <cellStyle name="SAPBEXexcCritical6 3" xfId="345" xr:uid="{11294930-7E97-4244-B7EB-2C33E378D0BE}"/>
    <cellStyle name="SAPBEXexcCritical6 3 2" xfId="771" xr:uid="{71BAA4A4-ACAC-4A8E-A141-881E23058BD4}"/>
    <cellStyle name="SAPBEXexcCritical6 3 2 2" xfId="1043" xr:uid="{CC800A05-9C33-4F87-9DE2-DB957C4C3D47}"/>
    <cellStyle name="SAPBEXexcCritical6 3 2 2 2" xfId="1559" xr:uid="{5AC8BEC1-7EA9-4AAC-A142-F087E5E55AD5}"/>
    <cellStyle name="SAPBEXexcCritical6 3 2 2 2 2" xfId="3110" xr:uid="{DCBEC7EE-EA0E-4F8F-9758-01528E6588B5}"/>
    <cellStyle name="SAPBEXexcCritical6 3 2 2 3" xfId="2078" xr:uid="{1DB91BD2-1CE2-4F55-9627-C473609C8EA8}"/>
    <cellStyle name="SAPBEXexcCritical6 3 2 2 3 2" xfId="3626" xr:uid="{9D2D77A8-DE8A-4A96-8BE5-30A2035273A7}"/>
    <cellStyle name="SAPBEXexcCritical6 3 2 2 4" xfId="2594" xr:uid="{5E804AE1-D201-4FB7-BF86-08FC6F803791}"/>
    <cellStyle name="SAPBEXexcCritical6 3 2 3" xfId="1301" xr:uid="{8D8FBE45-58A5-45A3-80D2-82DF4F870EB8}"/>
    <cellStyle name="SAPBEXexcCritical6 3 2 3 2" xfId="2852" xr:uid="{E0659EAB-4B84-4308-BFCA-E632E74BA841}"/>
    <cellStyle name="SAPBEXexcCritical6 3 2 4" xfId="1820" xr:uid="{7C944BAB-D845-4B4E-B29C-7730BC216023}"/>
    <cellStyle name="SAPBEXexcCritical6 3 2 4 2" xfId="3368" xr:uid="{6C00DE2E-A98F-41CC-9F1C-749E9DCA825E}"/>
    <cellStyle name="SAPBEXexcCritical6 3 2 5" xfId="2336" xr:uid="{1BBCCDD4-DFF0-41D3-A50B-4084F16780A8}"/>
    <cellStyle name="SAPBEXexcCritical6 4" xfId="346" xr:uid="{92251582-2666-4BE3-9133-FCF12B21F231}"/>
    <cellStyle name="SAPBEXexcCritical6 4 2" xfId="772" xr:uid="{A928804F-E935-404A-B7B6-EA7508C05FF6}"/>
    <cellStyle name="SAPBEXexcCritical6 4 2 2" xfId="1044" xr:uid="{FD3EF84F-7976-4F49-BD0A-ACFCEB6ACDB7}"/>
    <cellStyle name="SAPBEXexcCritical6 4 2 2 2" xfId="1560" xr:uid="{53795C10-ED84-4FE1-ADC2-633FA9E78576}"/>
    <cellStyle name="SAPBEXexcCritical6 4 2 2 2 2" xfId="3111" xr:uid="{CF0D165A-077B-42CA-806F-763C9892939B}"/>
    <cellStyle name="SAPBEXexcCritical6 4 2 2 3" xfId="2079" xr:uid="{0E2FE1D4-47D9-492B-925C-EC71C7463952}"/>
    <cellStyle name="SAPBEXexcCritical6 4 2 2 3 2" xfId="3627" xr:uid="{2A7BB14E-B3E8-4122-B423-A8224CB2C85E}"/>
    <cellStyle name="SAPBEXexcCritical6 4 2 2 4" xfId="2595" xr:uid="{62F2CC54-1B92-4641-AA0E-C9CA3664C613}"/>
    <cellStyle name="SAPBEXexcCritical6 4 2 3" xfId="1302" xr:uid="{AFAF365D-8954-4A7A-8C0F-B0E55C61D704}"/>
    <cellStyle name="SAPBEXexcCritical6 4 2 3 2" xfId="2853" xr:uid="{7A7C0EB9-F97D-4D34-8C51-D66AF58E90D9}"/>
    <cellStyle name="SAPBEXexcCritical6 4 2 4" xfId="1821" xr:uid="{B231DC21-AF57-4D20-B676-BA5F6CFC16DD}"/>
    <cellStyle name="SAPBEXexcCritical6 4 2 4 2" xfId="3369" xr:uid="{8168FB12-73E4-46D9-9FF1-0E6F32305F2B}"/>
    <cellStyle name="SAPBEXexcCritical6 4 2 5" xfId="2337" xr:uid="{95FEF56D-216D-4741-ACD9-65425168DEA3}"/>
    <cellStyle name="SAPBEXexcCritical6 5" xfId="347" xr:uid="{74CB1559-8B27-4BB2-8971-F01B76DBD4BF}"/>
    <cellStyle name="SAPBEXexcCritical6 5 2" xfId="773" xr:uid="{BFC12E8B-CE1E-42F7-BAD9-2F4020607BF9}"/>
    <cellStyle name="SAPBEXexcCritical6 5 2 2" xfId="1045" xr:uid="{65DA5985-B694-4B06-B856-2CB08E87A6F9}"/>
    <cellStyle name="SAPBEXexcCritical6 5 2 2 2" xfId="1561" xr:uid="{1ED0806C-B169-4244-AFE5-BC56D5096EC5}"/>
    <cellStyle name="SAPBEXexcCritical6 5 2 2 2 2" xfId="3112" xr:uid="{D94001FD-5234-457C-BE08-08282477C20A}"/>
    <cellStyle name="SAPBEXexcCritical6 5 2 2 3" xfId="2080" xr:uid="{C7CE6492-4EB3-47B1-8001-0D093260DD80}"/>
    <cellStyle name="SAPBEXexcCritical6 5 2 2 3 2" xfId="3628" xr:uid="{BA0D73DF-E77C-45DD-8137-880C0092C357}"/>
    <cellStyle name="SAPBEXexcCritical6 5 2 2 4" xfId="2596" xr:uid="{A6E15768-5EB4-4F16-924C-F29B500D244B}"/>
    <cellStyle name="SAPBEXexcCritical6 5 2 3" xfId="1303" xr:uid="{43C5A343-0F13-4E26-BEBC-59799B9F7244}"/>
    <cellStyle name="SAPBEXexcCritical6 5 2 3 2" xfId="2854" xr:uid="{8BAE44D3-298A-4EEC-B893-DDC95901D277}"/>
    <cellStyle name="SAPBEXexcCritical6 5 2 4" xfId="1822" xr:uid="{D9DE5880-73BB-48A2-80FB-07D7EB16B729}"/>
    <cellStyle name="SAPBEXexcCritical6 5 2 4 2" xfId="3370" xr:uid="{02CD0541-D1F2-474B-A767-93C3B0B0F7E4}"/>
    <cellStyle name="SAPBEXexcCritical6 5 2 5" xfId="2338" xr:uid="{DE6D3F9A-0282-4E8E-B8F5-8862BEBCC355}"/>
    <cellStyle name="SAPBEXexcCritical6 6" xfId="348" xr:uid="{123CB580-3B83-4908-AC40-B46425556FA4}"/>
    <cellStyle name="SAPBEXexcCritical6 6 2" xfId="774" xr:uid="{178CF049-7604-4F76-AC21-4A83F32C4876}"/>
    <cellStyle name="SAPBEXexcCritical6 6 2 2" xfId="1046" xr:uid="{D6826290-4D4B-4FA5-9C21-465C46681C2D}"/>
    <cellStyle name="SAPBEXexcCritical6 6 2 2 2" xfId="1562" xr:uid="{9AAB2834-2C3D-47C8-A72A-C81A99980B5A}"/>
    <cellStyle name="SAPBEXexcCritical6 6 2 2 2 2" xfId="3113" xr:uid="{8267A771-91F1-4400-81C4-90A300AC1B56}"/>
    <cellStyle name="SAPBEXexcCritical6 6 2 2 3" xfId="2081" xr:uid="{1151F8AF-F383-408D-BBCD-106817AFE05A}"/>
    <cellStyle name="SAPBEXexcCritical6 6 2 2 3 2" xfId="3629" xr:uid="{206C399F-A2FD-406B-AB03-0D9E24A1E522}"/>
    <cellStyle name="SAPBEXexcCritical6 6 2 2 4" xfId="2597" xr:uid="{A1D9FAD5-5ACE-4614-AC4A-A7187425ADD5}"/>
    <cellStyle name="SAPBEXexcCritical6 6 2 3" xfId="1304" xr:uid="{CCD9D60A-2558-47FD-96B3-DCA994094097}"/>
    <cellStyle name="SAPBEXexcCritical6 6 2 3 2" xfId="2855" xr:uid="{1D3328DB-67E7-48E0-B1DE-8DBA20614295}"/>
    <cellStyle name="SAPBEXexcCritical6 6 2 4" xfId="1823" xr:uid="{54A153D2-DA50-4661-AE57-4BBFDD588511}"/>
    <cellStyle name="SAPBEXexcCritical6 6 2 4 2" xfId="3371" xr:uid="{E5FB3A35-B785-4629-90BD-4D9E68C40422}"/>
    <cellStyle name="SAPBEXexcCritical6 6 2 5" xfId="2339" xr:uid="{4FEFB1D9-55A1-42D8-9BAB-B9D3F89BAFE1}"/>
    <cellStyle name="SAPBEXexcCritical6 7" xfId="769" xr:uid="{9483871D-5697-45AC-A08C-F0829E585FB7}"/>
    <cellStyle name="SAPBEXexcCritical6 7 2" xfId="1041" xr:uid="{05F8D3B0-93CA-4A1D-BEC6-133BB232EFE6}"/>
    <cellStyle name="SAPBEXexcCritical6 7 2 2" xfId="1557" xr:uid="{3A2CE993-2931-445B-9A48-2E234021B83A}"/>
    <cellStyle name="SAPBEXexcCritical6 7 2 2 2" xfId="3108" xr:uid="{563978D2-23A0-49D4-842F-6AF93FC9384E}"/>
    <cellStyle name="SAPBEXexcCritical6 7 2 3" xfId="2076" xr:uid="{61A1F68D-C07A-45ED-8CBF-6BD67D44E3B6}"/>
    <cellStyle name="SAPBEXexcCritical6 7 2 3 2" xfId="3624" xr:uid="{21C3D88D-FEF3-40BC-AE24-F7469C454D08}"/>
    <cellStyle name="SAPBEXexcCritical6 7 2 4" xfId="2592" xr:uid="{009EF479-32B4-41A9-BA93-F1F2FFBA3B88}"/>
    <cellStyle name="SAPBEXexcCritical6 7 3" xfId="1299" xr:uid="{F9174CAF-E6BE-4633-95DC-C00B27BE6ABC}"/>
    <cellStyle name="SAPBEXexcCritical6 7 3 2" xfId="2850" xr:uid="{B9BDFEE7-EBDC-48A3-8C75-8D65E5F1CCD9}"/>
    <cellStyle name="SAPBEXexcCritical6 7 4" xfId="1818" xr:uid="{0CEB199E-8E18-48CE-83BD-664791767EF9}"/>
    <cellStyle name="SAPBEXexcCritical6 7 4 2" xfId="3366" xr:uid="{28384049-7F4A-46A7-8386-288F1D076D6D}"/>
    <cellStyle name="SAPBEXexcCritical6 7 5" xfId="2334" xr:uid="{2474A4DF-B2DB-46A1-A114-C29FC328EBD4}"/>
    <cellStyle name="SAPBEXexcGood1" xfId="349" xr:uid="{ADF079F0-67FB-4793-BBCB-6CD2F7F6A732}"/>
    <cellStyle name="SAPBEXexcGood1 2" xfId="350" xr:uid="{61CAC59F-FEE3-4211-9FCB-C18709AE6049}"/>
    <cellStyle name="SAPBEXexcGood1 2 2" xfId="776" xr:uid="{EF53896C-9C50-4D2F-8684-F1B07F2A47CC}"/>
    <cellStyle name="SAPBEXexcGood1 2 2 2" xfId="1048" xr:uid="{31DFAF96-8E9A-4F77-9544-D937536534DA}"/>
    <cellStyle name="SAPBEXexcGood1 2 2 2 2" xfId="1564" xr:uid="{DC5D74B7-E795-49A6-BE66-705C2E2F2DAA}"/>
    <cellStyle name="SAPBEXexcGood1 2 2 2 2 2" xfId="3115" xr:uid="{94B84F3D-2D5F-406B-8BC1-4EDACD707807}"/>
    <cellStyle name="SAPBEXexcGood1 2 2 2 3" xfId="2083" xr:uid="{050CFEEF-B6E8-4878-9028-1866626D6C8C}"/>
    <cellStyle name="SAPBEXexcGood1 2 2 2 3 2" xfId="3631" xr:uid="{DCEFBE8D-08DE-4B97-823F-446580AE833A}"/>
    <cellStyle name="SAPBEXexcGood1 2 2 2 4" xfId="2599" xr:uid="{B8D5D248-5FB7-4E99-AD3D-7E951801FD28}"/>
    <cellStyle name="SAPBEXexcGood1 2 2 3" xfId="1306" xr:uid="{8F6CD90C-93FE-4C27-A85D-AFD6BE3A1BA4}"/>
    <cellStyle name="SAPBEXexcGood1 2 2 3 2" xfId="2857" xr:uid="{5893EB01-D5E4-4DD3-BFDE-B877D473F3E3}"/>
    <cellStyle name="SAPBEXexcGood1 2 2 4" xfId="1825" xr:uid="{EF7E97E9-D8AD-4A58-89D5-18CAA4E9B38F}"/>
    <cellStyle name="SAPBEXexcGood1 2 2 4 2" xfId="3373" xr:uid="{29B5901C-962E-473B-98B6-0E2B7A952DAC}"/>
    <cellStyle name="SAPBEXexcGood1 2 2 5" xfId="2341" xr:uid="{F90F7B98-5D54-4B1C-9155-A1C5619EFD2F}"/>
    <cellStyle name="SAPBEXexcGood1 3" xfId="351" xr:uid="{4EB78C53-5A95-497B-9C60-59CB271F1971}"/>
    <cellStyle name="SAPBEXexcGood1 3 2" xfId="777" xr:uid="{83D00B80-EA8C-47C3-9484-577A75770045}"/>
    <cellStyle name="SAPBEXexcGood1 3 2 2" xfId="1049" xr:uid="{9451C9EA-23A3-4AB3-82EF-FDA23D40E130}"/>
    <cellStyle name="SAPBEXexcGood1 3 2 2 2" xfId="1565" xr:uid="{49DD14A7-68F8-4470-92FC-9451FBA186C0}"/>
    <cellStyle name="SAPBEXexcGood1 3 2 2 2 2" xfId="3116" xr:uid="{85C0E2B7-25BD-4D42-9334-CC0DDC5CF965}"/>
    <cellStyle name="SAPBEXexcGood1 3 2 2 3" xfId="2084" xr:uid="{C2819ABA-EBC2-410F-85A3-A8B89AAEABC3}"/>
    <cellStyle name="SAPBEXexcGood1 3 2 2 3 2" xfId="3632" xr:uid="{2A56BB7F-221E-4D19-827E-9BDD019E848A}"/>
    <cellStyle name="SAPBEXexcGood1 3 2 2 4" xfId="2600" xr:uid="{94C2B9A5-19AA-4F65-9BE0-5C9F36D9E7EC}"/>
    <cellStyle name="SAPBEXexcGood1 3 2 3" xfId="1307" xr:uid="{D810FA60-D581-44EB-9C65-13910ADAF218}"/>
    <cellStyle name="SAPBEXexcGood1 3 2 3 2" xfId="2858" xr:uid="{C8D8F9AC-D49A-4313-AF2E-BFDD42D7A59B}"/>
    <cellStyle name="SAPBEXexcGood1 3 2 4" xfId="1826" xr:uid="{A60842E4-9C8B-4FDD-BDD0-1DAB093CC736}"/>
    <cellStyle name="SAPBEXexcGood1 3 2 4 2" xfId="3374" xr:uid="{EAFDFD35-547D-48EF-9AB4-9ECA3089AAC6}"/>
    <cellStyle name="SAPBEXexcGood1 3 2 5" xfId="2342" xr:uid="{BC02E634-4E22-4943-B5BC-F8F070526FAC}"/>
    <cellStyle name="SAPBEXexcGood1 4" xfId="352" xr:uid="{A4D92E97-51AC-4729-8933-EC4CC6F1A40F}"/>
    <cellStyle name="SAPBEXexcGood1 4 2" xfId="778" xr:uid="{BA46CAAA-F046-4062-A57A-7D2A002316B3}"/>
    <cellStyle name="SAPBEXexcGood1 4 2 2" xfId="1050" xr:uid="{EA06A5BD-7D60-4173-81E9-76BC4A860C8B}"/>
    <cellStyle name="SAPBEXexcGood1 4 2 2 2" xfId="1566" xr:uid="{D60D9DC8-1311-4B79-A9CA-32F3F12EEEFC}"/>
    <cellStyle name="SAPBEXexcGood1 4 2 2 2 2" xfId="3117" xr:uid="{F99DDD7D-1812-45BC-8345-4B2AB1268963}"/>
    <cellStyle name="SAPBEXexcGood1 4 2 2 3" xfId="2085" xr:uid="{85053CD2-1BF7-43A8-9497-0DC566687F57}"/>
    <cellStyle name="SAPBEXexcGood1 4 2 2 3 2" xfId="3633" xr:uid="{32DEBC67-9DDC-45ED-AEE8-6834F62C24E7}"/>
    <cellStyle name="SAPBEXexcGood1 4 2 2 4" xfId="2601" xr:uid="{79229C55-9620-45F5-845A-8F4222D47597}"/>
    <cellStyle name="SAPBEXexcGood1 4 2 3" xfId="1308" xr:uid="{4D2808FC-DBC8-4C84-B36B-7354941A7AC8}"/>
    <cellStyle name="SAPBEXexcGood1 4 2 3 2" xfId="2859" xr:uid="{95F8978A-BE3A-4712-83FB-09ACE1AB289D}"/>
    <cellStyle name="SAPBEXexcGood1 4 2 4" xfId="1827" xr:uid="{BE6A4533-152B-41EE-BFE4-D0E74E229D72}"/>
    <cellStyle name="SAPBEXexcGood1 4 2 4 2" xfId="3375" xr:uid="{3AA6799C-30EC-46F0-9317-E0FE315D2D7D}"/>
    <cellStyle name="SAPBEXexcGood1 4 2 5" xfId="2343" xr:uid="{210C255D-0FC8-41B2-AB45-851121847F48}"/>
    <cellStyle name="SAPBEXexcGood1 5" xfId="353" xr:uid="{49445849-3EE3-4F9C-8FA0-2BCB31F491D5}"/>
    <cellStyle name="SAPBEXexcGood1 5 2" xfId="779" xr:uid="{A2C24BC1-8E02-4641-A4CF-77E3FFB8F959}"/>
    <cellStyle name="SAPBEXexcGood1 5 2 2" xfId="1051" xr:uid="{76FAC962-0002-4E41-8733-73407A6E27CF}"/>
    <cellStyle name="SAPBEXexcGood1 5 2 2 2" xfId="1567" xr:uid="{C0B9C9F5-FB60-458A-AF4E-DB121DC1E973}"/>
    <cellStyle name="SAPBEXexcGood1 5 2 2 2 2" xfId="3118" xr:uid="{F3F953E2-96C8-412C-8A0E-D1E33823E88F}"/>
    <cellStyle name="SAPBEXexcGood1 5 2 2 3" xfId="2086" xr:uid="{A50CB759-E1B6-41C4-A86E-1A52D4FB0E2E}"/>
    <cellStyle name="SAPBEXexcGood1 5 2 2 3 2" xfId="3634" xr:uid="{0787EFB7-8C9C-4BA8-9D72-377FC16BE236}"/>
    <cellStyle name="SAPBEXexcGood1 5 2 2 4" xfId="2602" xr:uid="{6B2E8B3D-DCBB-4B09-B542-6B760AFB50B9}"/>
    <cellStyle name="SAPBEXexcGood1 5 2 3" xfId="1309" xr:uid="{A421DB87-6E04-400A-B173-8206AFCB3A32}"/>
    <cellStyle name="SAPBEXexcGood1 5 2 3 2" xfId="2860" xr:uid="{2FD2CC39-9F91-4F4A-AB05-169222A1F0F7}"/>
    <cellStyle name="SAPBEXexcGood1 5 2 4" xfId="1828" xr:uid="{CF931B54-8465-4C16-A040-AC065674CF39}"/>
    <cellStyle name="SAPBEXexcGood1 5 2 4 2" xfId="3376" xr:uid="{7D219F02-8382-4458-B267-9F88A5A0E641}"/>
    <cellStyle name="SAPBEXexcGood1 5 2 5" xfId="2344" xr:uid="{FC2DC87A-0ED7-4334-BB39-C6EAA2470996}"/>
    <cellStyle name="SAPBEXexcGood1 6" xfId="354" xr:uid="{931D6D99-ED96-4E5D-AA15-3636CC176373}"/>
    <cellStyle name="SAPBEXexcGood1 6 2" xfId="780" xr:uid="{80C386E4-DF93-4F7E-BD5F-25EA5311C0CE}"/>
    <cellStyle name="SAPBEXexcGood1 6 2 2" xfId="1052" xr:uid="{35D551AE-03FA-4C0D-A7CE-4338494D4699}"/>
    <cellStyle name="SAPBEXexcGood1 6 2 2 2" xfId="1568" xr:uid="{EE70A36E-B090-4AF8-A755-A850B9F969EC}"/>
    <cellStyle name="SAPBEXexcGood1 6 2 2 2 2" xfId="3119" xr:uid="{44C62150-708D-4CBE-88AD-459196A67070}"/>
    <cellStyle name="SAPBEXexcGood1 6 2 2 3" xfId="2087" xr:uid="{8C3F65AC-0E8C-4456-89B0-9B489C425AE8}"/>
    <cellStyle name="SAPBEXexcGood1 6 2 2 3 2" xfId="3635" xr:uid="{A3A7D9CE-0004-4261-86F2-FD0D9FB3E405}"/>
    <cellStyle name="SAPBEXexcGood1 6 2 2 4" xfId="2603" xr:uid="{C9BDFEF1-BBF0-4B22-A196-79CB465F2D9E}"/>
    <cellStyle name="SAPBEXexcGood1 6 2 3" xfId="1310" xr:uid="{029F7778-836D-42F1-BBB5-9730A598E3A4}"/>
    <cellStyle name="SAPBEXexcGood1 6 2 3 2" xfId="2861" xr:uid="{6AC807F8-1E20-4F3F-B84F-9C30AC629D16}"/>
    <cellStyle name="SAPBEXexcGood1 6 2 4" xfId="1829" xr:uid="{F015EE1B-AEF8-4CF6-A1EC-5B723F9F9DD2}"/>
    <cellStyle name="SAPBEXexcGood1 6 2 4 2" xfId="3377" xr:uid="{50D196A8-3A11-4837-8F29-BA558F825422}"/>
    <cellStyle name="SAPBEXexcGood1 6 2 5" xfId="2345" xr:uid="{E3D14B62-E0D5-49EC-8685-91702BEE039C}"/>
    <cellStyle name="SAPBEXexcGood1 7" xfId="775" xr:uid="{D87064B3-70D2-4301-856D-E8985F1184A3}"/>
    <cellStyle name="SAPBEXexcGood1 7 2" xfId="1047" xr:uid="{66C9C044-C4AC-49FD-9298-A0B1F1290A3C}"/>
    <cellStyle name="SAPBEXexcGood1 7 2 2" xfId="1563" xr:uid="{6B8CA3E8-A8AF-4DED-BF74-C16E5914D54D}"/>
    <cellStyle name="SAPBEXexcGood1 7 2 2 2" xfId="3114" xr:uid="{F37FA7C4-81E3-4F78-A92D-00599FDE970E}"/>
    <cellStyle name="SAPBEXexcGood1 7 2 3" xfId="2082" xr:uid="{1BF0AF06-1EAE-4023-AFF2-7D8131AE680D}"/>
    <cellStyle name="SAPBEXexcGood1 7 2 3 2" xfId="3630" xr:uid="{79015003-66D2-45C3-8A74-A2BF86770EC4}"/>
    <cellStyle name="SAPBEXexcGood1 7 2 4" xfId="2598" xr:uid="{ACE81AD6-324C-49E7-B7C6-F92048807CA7}"/>
    <cellStyle name="SAPBEXexcGood1 7 3" xfId="1305" xr:uid="{7F1ABC7E-6D4F-4976-9562-661F4FC22A87}"/>
    <cellStyle name="SAPBEXexcGood1 7 3 2" xfId="2856" xr:uid="{7E958861-C62C-4456-ABE6-CCD450079B9E}"/>
    <cellStyle name="SAPBEXexcGood1 7 4" xfId="1824" xr:uid="{55F749A8-C3D0-42D9-8E50-E82AA05AD402}"/>
    <cellStyle name="SAPBEXexcGood1 7 4 2" xfId="3372" xr:uid="{DC636C2F-47B0-4738-9AA1-19E69F0EFBCE}"/>
    <cellStyle name="SAPBEXexcGood1 7 5" xfId="2340" xr:uid="{29725F2B-B9B1-47D5-93AF-F55A7D6E8A52}"/>
    <cellStyle name="SAPBEXexcGood2" xfId="355" xr:uid="{C27E675B-D4F1-4016-8D96-B5490B1D11FA}"/>
    <cellStyle name="SAPBEXexcGood2 2" xfId="356" xr:uid="{69075266-1C03-4330-A5D2-6CDF47FAE9C0}"/>
    <cellStyle name="SAPBEXexcGood2 2 2" xfId="782" xr:uid="{9EFA3521-ABE7-4B25-ADFE-66CD96A994A8}"/>
    <cellStyle name="SAPBEXexcGood2 2 2 2" xfId="1054" xr:uid="{4D6DFFC8-7288-437A-8B9A-5EF104E46B9B}"/>
    <cellStyle name="SAPBEXexcGood2 2 2 2 2" xfId="1570" xr:uid="{A90E0AD0-541F-482C-9756-7746A19940BF}"/>
    <cellStyle name="SAPBEXexcGood2 2 2 2 2 2" xfId="3121" xr:uid="{A07682F5-91D6-4950-8D5A-7C5A3E6963D8}"/>
    <cellStyle name="SAPBEXexcGood2 2 2 2 3" xfId="2089" xr:uid="{955B51A0-FFA1-4EB2-890E-4ED271AB4EB3}"/>
    <cellStyle name="SAPBEXexcGood2 2 2 2 3 2" xfId="3637" xr:uid="{DA3433C0-A144-4C43-BACA-B953346F9C74}"/>
    <cellStyle name="SAPBEXexcGood2 2 2 2 4" xfId="2605" xr:uid="{494971FB-863B-4A5F-BB59-50FAE004CC10}"/>
    <cellStyle name="SAPBEXexcGood2 2 2 3" xfId="1312" xr:uid="{AB3307CB-825E-4F6B-BE9B-D4FD251254AE}"/>
    <cellStyle name="SAPBEXexcGood2 2 2 3 2" xfId="2863" xr:uid="{77651B77-F692-482D-8CB7-940879232DEE}"/>
    <cellStyle name="SAPBEXexcGood2 2 2 4" xfId="1831" xr:uid="{2C796C8C-21C6-43C1-9DDD-027F17F5F123}"/>
    <cellStyle name="SAPBEXexcGood2 2 2 4 2" xfId="3379" xr:uid="{7E7BC99A-6BC4-48CF-B110-09845B5A6C3C}"/>
    <cellStyle name="SAPBEXexcGood2 2 2 5" xfId="2347" xr:uid="{982ECAB7-C9F3-46DA-BB69-3F9B439D4AF3}"/>
    <cellStyle name="SAPBEXexcGood2 3" xfId="357" xr:uid="{7BD5328E-F918-4811-B928-C697B3DC8FBC}"/>
    <cellStyle name="SAPBEXexcGood2 3 2" xfId="783" xr:uid="{1C75C253-795D-47EB-BAEC-0A57C241464B}"/>
    <cellStyle name="SAPBEXexcGood2 3 2 2" xfId="1055" xr:uid="{D204A73A-C10D-4B07-97EC-A5481A62C313}"/>
    <cellStyle name="SAPBEXexcGood2 3 2 2 2" xfId="1571" xr:uid="{8DA352F8-49C2-429C-9D9E-8F8479B6ED04}"/>
    <cellStyle name="SAPBEXexcGood2 3 2 2 2 2" xfId="3122" xr:uid="{0EE4AFA8-94F7-4DAC-A711-B6DA558E8919}"/>
    <cellStyle name="SAPBEXexcGood2 3 2 2 3" xfId="2090" xr:uid="{E9445C0D-8C76-4505-81AD-2C73CA5A3E7A}"/>
    <cellStyle name="SAPBEXexcGood2 3 2 2 3 2" xfId="3638" xr:uid="{C86BC349-5E53-48C5-A041-2165DBC267C4}"/>
    <cellStyle name="SAPBEXexcGood2 3 2 2 4" xfId="2606" xr:uid="{0AE2F523-2E1A-420E-A4DD-9E6D18AED79C}"/>
    <cellStyle name="SAPBEXexcGood2 3 2 3" xfId="1313" xr:uid="{B29CA2B6-3FBD-4414-870A-B75740C07067}"/>
    <cellStyle name="SAPBEXexcGood2 3 2 3 2" xfId="2864" xr:uid="{27A9CA45-2167-4487-A3F0-502CD72A26DF}"/>
    <cellStyle name="SAPBEXexcGood2 3 2 4" xfId="1832" xr:uid="{DBA32095-C0E3-4B54-BB05-F5C7D900A0CB}"/>
    <cellStyle name="SAPBEXexcGood2 3 2 4 2" xfId="3380" xr:uid="{E090C18A-098E-4C8B-BFF7-922F5F25C62D}"/>
    <cellStyle name="SAPBEXexcGood2 3 2 5" xfId="2348" xr:uid="{6AE9855B-3204-4FFB-8045-213D53C298B5}"/>
    <cellStyle name="SAPBEXexcGood2 4" xfId="358" xr:uid="{C2F0045F-3775-4A03-AC6E-E8ECB174FA07}"/>
    <cellStyle name="SAPBEXexcGood2 4 2" xfId="784" xr:uid="{C684D159-7119-4D0C-B95D-9457BA3B9739}"/>
    <cellStyle name="SAPBEXexcGood2 4 2 2" xfId="1056" xr:uid="{25134218-3B30-4CB0-AE73-7A830353D3BA}"/>
    <cellStyle name="SAPBEXexcGood2 4 2 2 2" xfId="1572" xr:uid="{D02770F4-CDD7-48A2-9A0D-F1E9B797BCD3}"/>
    <cellStyle name="SAPBEXexcGood2 4 2 2 2 2" xfId="3123" xr:uid="{07550808-DCA5-4052-8196-E83C25B967B4}"/>
    <cellStyle name="SAPBEXexcGood2 4 2 2 3" xfId="2091" xr:uid="{F07A3A8C-BE93-45CA-B3D3-88D6ED97001B}"/>
    <cellStyle name="SAPBEXexcGood2 4 2 2 3 2" xfId="3639" xr:uid="{82866288-DB02-4892-8B38-A828A9D8D371}"/>
    <cellStyle name="SAPBEXexcGood2 4 2 2 4" xfId="2607" xr:uid="{28FBB9AA-6D0B-4250-ABDE-A6E2CBAFBAFC}"/>
    <cellStyle name="SAPBEXexcGood2 4 2 3" xfId="1314" xr:uid="{4E99EF35-2B72-449D-AF7E-FF0AF2021452}"/>
    <cellStyle name="SAPBEXexcGood2 4 2 3 2" xfId="2865" xr:uid="{A6BA6508-0C64-462A-80E1-39E5415BEBB0}"/>
    <cellStyle name="SAPBEXexcGood2 4 2 4" xfId="1833" xr:uid="{7884BC3B-997D-4B74-85DC-B24232DCE119}"/>
    <cellStyle name="SAPBEXexcGood2 4 2 4 2" xfId="3381" xr:uid="{3173074A-4A69-42D9-BA1C-B7BB541F1591}"/>
    <cellStyle name="SAPBEXexcGood2 4 2 5" xfId="2349" xr:uid="{9D44D2EF-9B9B-4869-BC3E-A6814602E960}"/>
    <cellStyle name="SAPBEXexcGood2 5" xfId="359" xr:uid="{19DE9A5D-226A-4478-B4DC-AF4B181309B0}"/>
    <cellStyle name="SAPBEXexcGood2 5 2" xfId="785" xr:uid="{296EF996-B8DF-4D68-A576-81B0DBCA5AC2}"/>
    <cellStyle name="SAPBEXexcGood2 5 2 2" xfId="1057" xr:uid="{C7820D88-7E9C-4972-BF34-5E6EEA5FDA98}"/>
    <cellStyle name="SAPBEXexcGood2 5 2 2 2" xfId="1573" xr:uid="{9A7946C2-5EB5-496E-AC49-5F1D932458E1}"/>
    <cellStyle name="SAPBEXexcGood2 5 2 2 2 2" xfId="3124" xr:uid="{F2434AB6-A772-4FA3-8B7C-9A7376C13FD6}"/>
    <cellStyle name="SAPBEXexcGood2 5 2 2 3" xfId="2092" xr:uid="{7D2960F6-6B9E-4D7E-85EF-BDD38730FFCB}"/>
    <cellStyle name="SAPBEXexcGood2 5 2 2 3 2" xfId="3640" xr:uid="{016B0426-3599-4898-A537-959C5C4AAD7F}"/>
    <cellStyle name="SAPBEXexcGood2 5 2 2 4" xfId="2608" xr:uid="{5C800F42-7FD0-4A1B-93D9-88B72242D6F7}"/>
    <cellStyle name="SAPBEXexcGood2 5 2 3" xfId="1315" xr:uid="{3384CD2C-D94D-481A-838C-555451F6E8F3}"/>
    <cellStyle name="SAPBEXexcGood2 5 2 3 2" xfId="2866" xr:uid="{24C62CDC-0DBF-4FD0-88FD-2DE222AFAFE0}"/>
    <cellStyle name="SAPBEXexcGood2 5 2 4" xfId="1834" xr:uid="{6B100C1D-60B3-40A2-90E1-B424FE2CDF62}"/>
    <cellStyle name="SAPBEXexcGood2 5 2 4 2" xfId="3382" xr:uid="{3C58B939-64BE-40CB-A93A-215FB30A92CC}"/>
    <cellStyle name="SAPBEXexcGood2 5 2 5" xfId="2350" xr:uid="{93564B9E-DD3B-4906-8C06-88102482F1CE}"/>
    <cellStyle name="SAPBEXexcGood2 6" xfId="360" xr:uid="{61493411-2961-44B4-B2AA-686C4785CAA6}"/>
    <cellStyle name="SAPBEXexcGood2 6 2" xfId="786" xr:uid="{9408ABBC-D8EC-42B6-8EF3-EE09454F6134}"/>
    <cellStyle name="SAPBEXexcGood2 6 2 2" xfId="1058" xr:uid="{F77820B4-1496-450D-982E-F1932F42A899}"/>
    <cellStyle name="SAPBEXexcGood2 6 2 2 2" xfId="1574" xr:uid="{8B8A60E6-8747-45A9-B2D1-DB44ED07EE30}"/>
    <cellStyle name="SAPBEXexcGood2 6 2 2 2 2" xfId="3125" xr:uid="{09DC4B3F-6D79-41A7-9718-F6ABFE01A694}"/>
    <cellStyle name="SAPBEXexcGood2 6 2 2 3" xfId="2093" xr:uid="{094CF60B-3859-4AC5-AA6C-EE6CFC6AC4AB}"/>
    <cellStyle name="SAPBEXexcGood2 6 2 2 3 2" xfId="3641" xr:uid="{914502CC-BE7B-48FF-86CB-3DAD7D920C70}"/>
    <cellStyle name="SAPBEXexcGood2 6 2 2 4" xfId="2609" xr:uid="{52FA380F-EDAA-480A-AEDE-8C7B6E8E61AE}"/>
    <cellStyle name="SAPBEXexcGood2 6 2 3" xfId="1316" xr:uid="{C4FFF8F2-CC2F-40DD-A0C0-F932CBC3554A}"/>
    <cellStyle name="SAPBEXexcGood2 6 2 3 2" xfId="2867" xr:uid="{45982FD6-28A0-46EB-816D-075CD5CBB801}"/>
    <cellStyle name="SAPBEXexcGood2 6 2 4" xfId="1835" xr:uid="{2F1F9AE5-77FE-4701-B5B7-868427347285}"/>
    <cellStyle name="SAPBEXexcGood2 6 2 4 2" xfId="3383" xr:uid="{87E7CE4F-3EDA-4250-A8BF-EE1C4D4027B5}"/>
    <cellStyle name="SAPBEXexcGood2 6 2 5" xfId="2351" xr:uid="{82F91308-FCA6-4B08-B22F-5A2A42CF60C8}"/>
    <cellStyle name="SAPBEXexcGood2 7" xfId="781" xr:uid="{6C393F53-061E-4A27-9DD0-2613608A0768}"/>
    <cellStyle name="SAPBEXexcGood2 7 2" xfId="1053" xr:uid="{EED76950-8656-4C2B-9C80-21844743B03B}"/>
    <cellStyle name="SAPBEXexcGood2 7 2 2" xfId="1569" xr:uid="{E84BDD9F-3B89-48AE-8FA9-1006E00AA6FF}"/>
    <cellStyle name="SAPBEXexcGood2 7 2 2 2" xfId="3120" xr:uid="{8B599319-3CC8-44C6-A96E-8CFC7CA12FC4}"/>
    <cellStyle name="SAPBEXexcGood2 7 2 3" xfId="2088" xr:uid="{6C2B6CDE-3686-4FF1-BF19-AAC13FB21093}"/>
    <cellStyle name="SAPBEXexcGood2 7 2 3 2" xfId="3636" xr:uid="{32A36A84-193F-4520-83BC-8EA3BDD9E81F}"/>
    <cellStyle name="SAPBEXexcGood2 7 2 4" xfId="2604" xr:uid="{4350F80F-DB98-4563-A4B0-130BBC0C8456}"/>
    <cellStyle name="SAPBEXexcGood2 7 3" xfId="1311" xr:uid="{4588040C-A9BE-44B9-B32D-93319D01D897}"/>
    <cellStyle name="SAPBEXexcGood2 7 3 2" xfId="2862" xr:uid="{4AB9812F-7DC1-40D9-AE24-17D196FE3565}"/>
    <cellStyle name="SAPBEXexcGood2 7 4" xfId="1830" xr:uid="{35458E3C-AF86-4A45-8965-F7B1604DE23E}"/>
    <cellStyle name="SAPBEXexcGood2 7 4 2" xfId="3378" xr:uid="{60EF1470-FEE4-4FD7-8512-8ECC0FC29EB4}"/>
    <cellStyle name="SAPBEXexcGood2 7 5" xfId="2346" xr:uid="{552FCE33-6F4D-4919-AA33-CA220CD8188E}"/>
    <cellStyle name="SAPBEXexcGood3" xfId="361" xr:uid="{21FBBF68-5052-4411-A0C5-FD3F15BD4FDE}"/>
    <cellStyle name="SAPBEXexcGood3 2" xfId="362" xr:uid="{584926A3-125D-4892-85F9-FCE4F7406166}"/>
    <cellStyle name="SAPBEXexcGood3 2 2" xfId="788" xr:uid="{97CE63FE-B414-4F3B-9880-153F90916F2D}"/>
    <cellStyle name="SAPBEXexcGood3 2 2 2" xfId="1060" xr:uid="{2D7CE0C6-C729-4A82-957A-FF94C04269F4}"/>
    <cellStyle name="SAPBEXexcGood3 2 2 2 2" xfId="1576" xr:uid="{DDCBD6E0-73A4-47DA-AD92-EFBEEC3C8151}"/>
    <cellStyle name="SAPBEXexcGood3 2 2 2 2 2" xfId="3127" xr:uid="{7248D3F3-1AF5-43B9-8C5D-F90219CFF6F6}"/>
    <cellStyle name="SAPBEXexcGood3 2 2 2 3" xfId="2095" xr:uid="{C3853748-485F-4CF7-95A6-C48A299263FC}"/>
    <cellStyle name="SAPBEXexcGood3 2 2 2 3 2" xfId="3643" xr:uid="{31BF8C0E-9FD5-42C5-B0E5-331505274A8D}"/>
    <cellStyle name="SAPBEXexcGood3 2 2 2 4" xfId="2611" xr:uid="{F38453C8-C538-49BC-B6C1-09D06879864A}"/>
    <cellStyle name="SAPBEXexcGood3 2 2 3" xfId="1318" xr:uid="{37B7471F-6C81-496D-B4A5-CBFB360F9E62}"/>
    <cellStyle name="SAPBEXexcGood3 2 2 3 2" xfId="2869" xr:uid="{612592C8-7F0B-4479-9824-CF5FAE231DFC}"/>
    <cellStyle name="SAPBEXexcGood3 2 2 4" xfId="1837" xr:uid="{DA94CCD3-471C-4029-90D7-3B66095437F7}"/>
    <cellStyle name="SAPBEXexcGood3 2 2 4 2" xfId="3385" xr:uid="{B4AAF8C2-FF9F-42D0-B9B3-2E0313380ED4}"/>
    <cellStyle name="SAPBEXexcGood3 2 2 5" xfId="2353" xr:uid="{8DA93C6E-D558-43F1-B613-1169766B63F8}"/>
    <cellStyle name="SAPBEXexcGood3 3" xfId="363" xr:uid="{FF2CBBF7-E462-4997-A935-49671016B592}"/>
    <cellStyle name="SAPBEXexcGood3 3 2" xfId="789" xr:uid="{50BB2378-420D-4A17-A61A-9E5DAB88E61A}"/>
    <cellStyle name="SAPBEXexcGood3 3 2 2" xfId="1061" xr:uid="{D9AE7A70-B410-477C-8E30-FB2B8D015122}"/>
    <cellStyle name="SAPBEXexcGood3 3 2 2 2" xfId="1577" xr:uid="{9C6A0D17-3947-4C92-A605-34C050D518BB}"/>
    <cellStyle name="SAPBEXexcGood3 3 2 2 2 2" xfId="3128" xr:uid="{27710E3F-A264-44A2-8A49-7A967F98DC36}"/>
    <cellStyle name="SAPBEXexcGood3 3 2 2 3" xfId="2096" xr:uid="{B88472D8-D0FF-48F7-B6A1-E62BCA23CADE}"/>
    <cellStyle name="SAPBEXexcGood3 3 2 2 3 2" xfId="3644" xr:uid="{C5470594-AE09-4317-B3E2-512903A90A87}"/>
    <cellStyle name="SAPBEXexcGood3 3 2 2 4" xfId="2612" xr:uid="{2C6B351C-B76F-48CB-A503-81007AD42FE2}"/>
    <cellStyle name="SAPBEXexcGood3 3 2 3" xfId="1319" xr:uid="{1E1B2F95-6C20-4979-85E9-B43F1E81E31D}"/>
    <cellStyle name="SAPBEXexcGood3 3 2 3 2" xfId="2870" xr:uid="{D0F24E69-3E94-468F-8517-067699A1C931}"/>
    <cellStyle name="SAPBEXexcGood3 3 2 4" xfId="1838" xr:uid="{E07AB3CA-0F06-4CFD-8C06-212E9C6DB3FF}"/>
    <cellStyle name="SAPBEXexcGood3 3 2 4 2" xfId="3386" xr:uid="{C5795F85-9FC3-4FCC-8935-F05717C47586}"/>
    <cellStyle name="SAPBEXexcGood3 3 2 5" xfId="2354" xr:uid="{D65006C8-FF45-43DD-A767-0F8E59BDDE8D}"/>
    <cellStyle name="SAPBEXexcGood3 4" xfId="364" xr:uid="{5C9CB38F-008B-4517-9DC8-02972A8996B6}"/>
    <cellStyle name="SAPBEXexcGood3 4 2" xfId="790" xr:uid="{6ABC210E-B73A-4F23-9391-998FFB6973CC}"/>
    <cellStyle name="SAPBEXexcGood3 4 2 2" xfId="1062" xr:uid="{23249664-A88C-4F51-8718-2AF8AE61ACA2}"/>
    <cellStyle name="SAPBEXexcGood3 4 2 2 2" xfId="1578" xr:uid="{59E837CD-08D2-425D-B9B4-692B8B5D2612}"/>
    <cellStyle name="SAPBEXexcGood3 4 2 2 2 2" xfId="3129" xr:uid="{43B5BB75-BBB7-4FE8-AA82-E3BE26A6CD4F}"/>
    <cellStyle name="SAPBEXexcGood3 4 2 2 3" xfId="2097" xr:uid="{6CEACB00-DDC5-438E-93CF-EDA0D447FDD7}"/>
    <cellStyle name="SAPBEXexcGood3 4 2 2 3 2" xfId="3645" xr:uid="{540520C1-FF20-4590-926C-9611F91B9CA7}"/>
    <cellStyle name="SAPBEXexcGood3 4 2 2 4" xfId="2613" xr:uid="{1F98D8AB-7E90-43BB-BB5E-8D666A77150D}"/>
    <cellStyle name="SAPBEXexcGood3 4 2 3" xfId="1320" xr:uid="{2651FC39-ABA4-4A43-821F-1AF20075BEB3}"/>
    <cellStyle name="SAPBEXexcGood3 4 2 3 2" xfId="2871" xr:uid="{5D6901DA-B838-4497-A3A6-00FD458AA0CD}"/>
    <cellStyle name="SAPBEXexcGood3 4 2 4" xfId="1839" xr:uid="{26399006-C445-45C6-B94B-5712782C8AD0}"/>
    <cellStyle name="SAPBEXexcGood3 4 2 4 2" xfId="3387" xr:uid="{D9BA8D11-14CE-4A73-8233-500C18407E99}"/>
    <cellStyle name="SAPBEXexcGood3 4 2 5" xfId="2355" xr:uid="{26A812EE-61BB-4839-8521-8FA4A3308191}"/>
    <cellStyle name="SAPBEXexcGood3 5" xfId="365" xr:uid="{6BDE1A00-ADB5-42D9-90AE-379BEC93323F}"/>
    <cellStyle name="SAPBEXexcGood3 5 2" xfId="791" xr:uid="{7A462335-A458-46E3-98E3-AE416A4B88B5}"/>
    <cellStyle name="SAPBEXexcGood3 5 2 2" xfId="1063" xr:uid="{23C7D799-60D5-4EC9-B13B-F2D99800F386}"/>
    <cellStyle name="SAPBEXexcGood3 5 2 2 2" xfId="1579" xr:uid="{3C7EDE37-08FD-459A-A327-62D5EE100ADD}"/>
    <cellStyle name="SAPBEXexcGood3 5 2 2 2 2" xfId="3130" xr:uid="{060DDBF3-6F12-44CB-8A85-0011870D8573}"/>
    <cellStyle name="SAPBEXexcGood3 5 2 2 3" xfId="2098" xr:uid="{A9E212A1-2E9A-4307-92EE-BC396F1A7861}"/>
    <cellStyle name="SAPBEXexcGood3 5 2 2 3 2" xfId="3646" xr:uid="{49F272BD-6D1E-44F8-A484-0C50AF53FBFD}"/>
    <cellStyle name="SAPBEXexcGood3 5 2 2 4" xfId="2614" xr:uid="{BB57ECA6-89AA-4219-BE23-0A7E639B7E37}"/>
    <cellStyle name="SAPBEXexcGood3 5 2 3" xfId="1321" xr:uid="{4DAE9106-115B-40C4-9BB2-6EC789734C89}"/>
    <cellStyle name="SAPBEXexcGood3 5 2 3 2" xfId="2872" xr:uid="{F082817B-8E97-4507-BE50-B87F673C3F1C}"/>
    <cellStyle name="SAPBEXexcGood3 5 2 4" xfId="1840" xr:uid="{B53B4554-3832-4D13-B34E-0DE7D6582B86}"/>
    <cellStyle name="SAPBEXexcGood3 5 2 4 2" xfId="3388" xr:uid="{B6830C6C-C75D-47EE-97DA-8BE04BC9F635}"/>
    <cellStyle name="SAPBEXexcGood3 5 2 5" xfId="2356" xr:uid="{F00CB7FE-3731-4DA1-9CFD-DF42EF627D2A}"/>
    <cellStyle name="SAPBEXexcGood3 6" xfId="366" xr:uid="{85FC1360-61EC-466B-AE4A-8103B68DACD2}"/>
    <cellStyle name="SAPBEXexcGood3 6 2" xfId="792" xr:uid="{0FC267DC-5C19-4863-8B4E-041CFB05A2EB}"/>
    <cellStyle name="SAPBEXexcGood3 6 2 2" xfId="1064" xr:uid="{BE25CC05-A4E9-43ED-A27B-9A6B346FBE8D}"/>
    <cellStyle name="SAPBEXexcGood3 6 2 2 2" xfId="1580" xr:uid="{9B228016-47FF-4C94-925D-88924477DF5E}"/>
    <cellStyle name="SAPBEXexcGood3 6 2 2 2 2" xfId="3131" xr:uid="{8E742F98-475D-466A-A7DD-B36A39CA7C80}"/>
    <cellStyle name="SAPBEXexcGood3 6 2 2 3" xfId="2099" xr:uid="{458A6BC7-ADFA-4944-8C6C-0632075CE40E}"/>
    <cellStyle name="SAPBEXexcGood3 6 2 2 3 2" xfId="3647" xr:uid="{96310331-9E7F-44F8-BD55-73C3B96A9DF9}"/>
    <cellStyle name="SAPBEXexcGood3 6 2 2 4" xfId="2615" xr:uid="{FFA07EBD-B3AD-44A9-A0B1-6948715764E7}"/>
    <cellStyle name="SAPBEXexcGood3 6 2 3" xfId="1322" xr:uid="{592F83FB-72BC-4ED0-98D5-ADCADA19985A}"/>
    <cellStyle name="SAPBEXexcGood3 6 2 3 2" xfId="2873" xr:uid="{234EDCE6-21AD-4F7A-B59A-EC6C4E468978}"/>
    <cellStyle name="SAPBEXexcGood3 6 2 4" xfId="1841" xr:uid="{3B573AC8-395E-4271-AD13-58763CC2E1BB}"/>
    <cellStyle name="SAPBEXexcGood3 6 2 4 2" xfId="3389" xr:uid="{081244A2-B030-45ED-BD54-DBBAB0C9B4F0}"/>
    <cellStyle name="SAPBEXexcGood3 6 2 5" xfId="2357" xr:uid="{53464195-D929-4778-B232-F0A5D966FCF3}"/>
    <cellStyle name="SAPBEXexcGood3 7" xfId="787" xr:uid="{B009318C-2097-468C-A4CD-6E679F6A9E0E}"/>
    <cellStyle name="SAPBEXexcGood3 7 2" xfId="1059" xr:uid="{BD016ECE-1283-4403-97CB-2598AFFF1DCB}"/>
    <cellStyle name="SAPBEXexcGood3 7 2 2" xfId="1575" xr:uid="{828C0C73-2651-415E-9BF9-EBBA725F0632}"/>
    <cellStyle name="SAPBEXexcGood3 7 2 2 2" xfId="3126" xr:uid="{6ACB47CB-199C-485C-BAC1-A11DE08CD901}"/>
    <cellStyle name="SAPBEXexcGood3 7 2 3" xfId="2094" xr:uid="{D253B2B0-F269-4B9B-8F53-42DB8509AB19}"/>
    <cellStyle name="SAPBEXexcGood3 7 2 3 2" xfId="3642" xr:uid="{69983CCA-21D4-4359-BEC7-E3C015C01091}"/>
    <cellStyle name="SAPBEXexcGood3 7 2 4" xfId="2610" xr:uid="{883B872D-B6A9-4717-994F-D8BD4685882C}"/>
    <cellStyle name="SAPBEXexcGood3 7 3" xfId="1317" xr:uid="{B001C762-0E3E-4737-BC44-CF5507DB27E9}"/>
    <cellStyle name="SAPBEXexcGood3 7 3 2" xfId="2868" xr:uid="{B58007DC-A5F0-4887-8B65-9DF4F94B8066}"/>
    <cellStyle name="SAPBEXexcGood3 7 4" xfId="1836" xr:uid="{5A555613-1D4E-42E8-9343-0CC2D0080D3A}"/>
    <cellStyle name="SAPBEXexcGood3 7 4 2" xfId="3384" xr:uid="{EB7A17C9-EEC1-440C-8246-77BCFE6326AA}"/>
    <cellStyle name="SAPBEXexcGood3 7 5" xfId="2352" xr:uid="{90E4B1A7-5020-4366-957E-D27C68A5B1BD}"/>
    <cellStyle name="SAPBEXfilterDrill" xfId="367" xr:uid="{7BF29035-7F07-4308-AA68-CD5407BF63F7}"/>
    <cellStyle name="SAPBEXfilterDrill 2" xfId="368" xr:uid="{F60B8AF4-D83B-40BA-A6A3-CAB91E82C8D1}"/>
    <cellStyle name="SAPBEXfilterDrill 2 2" xfId="794" xr:uid="{B0E39BCD-B510-444D-AB94-6E53740C05B5}"/>
    <cellStyle name="SAPBEXfilterDrill 2 2 2" xfId="1066" xr:uid="{0E08AF63-98FB-48C9-928C-3905B54CE5AE}"/>
    <cellStyle name="SAPBEXfilterDrill 2 2 2 2" xfId="1582" xr:uid="{7A398845-7357-43EF-9F69-FAD065278154}"/>
    <cellStyle name="SAPBEXfilterDrill 2 2 2 2 2" xfId="3133" xr:uid="{D5DAFDF2-26D4-4DD2-A578-BAFD1D71DA64}"/>
    <cellStyle name="SAPBEXfilterDrill 2 2 2 3" xfId="2101" xr:uid="{7E79FADB-8BBF-46B8-B496-A67053F1286E}"/>
    <cellStyle name="SAPBEXfilterDrill 2 2 2 3 2" xfId="3649" xr:uid="{49E0E9B3-5175-48F6-891B-3CA03B9F2786}"/>
    <cellStyle name="SAPBEXfilterDrill 2 2 2 4" xfId="2617" xr:uid="{E59D30DC-368E-4160-9312-E08D8529DF96}"/>
    <cellStyle name="SAPBEXfilterDrill 2 2 3" xfId="1324" xr:uid="{D34292BB-6DC5-4355-A077-67206AA64CB7}"/>
    <cellStyle name="SAPBEXfilterDrill 2 2 3 2" xfId="2875" xr:uid="{8692E315-6F33-41BF-86D8-E88B7468E56B}"/>
    <cellStyle name="SAPBEXfilterDrill 2 2 4" xfId="1843" xr:uid="{A16AAAA2-CEF0-4991-8547-B80962CFE83F}"/>
    <cellStyle name="SAPBEXfilterDrill 2 2 4 2" xfId="3391" xr:uid="{6D934258-4F0B-4EB5-A39C-50F2406D9554}"/>
    <cellStyle name="SAPBEXfilterDrill 2 2 5" xfId="2359" xr:uid="{05FEC39F-9DAB-4C02-B04D-8B4608F7090D}"/>
    <cellStyle name="SAPBEXfilterDrill 3" xfId="369" xr:uid="{DC2E7766-9351-45D1-BD8F-49C8D383669A}"/>
    <cellStyle name="SAPBEXfilterDrill 3 2" xfId="795" xr:uid="{0270580E-6E70-47BE-8232-CB92349BB276}"/>
    <cellStyle name="SAPBEXfilterDrill 3 2 2" xfId="1067" xr:uid="{A289692E-4F22-4182-B20C-51355619414C}"/>
    <cellStyle name="SAPBEXfilterDrill 3 2 2 2" xfId="1583" xr:uid="{F4131A5C-04E6-49E3-A331-73E3904DFFCB}"/>
    <cellStyle name="SAPBEXfilterDrill 3 2 2 2 2" xfId="3134" xr:uid="{F7D42F7B-E622-48B4-88F0-9C8878BFB6E7}"/>
    <cellStyle name="SAPBEXfilterDrill 3 2 2 3" xfId="2102" xr:uid="{24B74EB2-2F42-4C4C-B0F1-F07E67346DCE}"/>
    <cellStyle name="SAPBEXfilterDrill 3 2 2 3 2" xfId="3650" xr:uid="{6BA4CDE0-80B6-43EB-A5C8-6A8B8B08D9DA}"/>
    <cellStyle name="SAPBEXfilterDrill 3 2 2 4" xfId="2618" xr:uid="{0AE09EF1-C7DB-4581-BD56-17E34FA504D8}"/>
    <cellStyle name="SAPBEXfilterDrill 3 2 3" xfId="1325" xr:uid="{86DC4BC0-1F45-45EB-BD22-3C77354B3240}"/>
    <cellStyle name="SAPBEXfilterDrill 3 2 3 2" xfId="2876" xr:uid="{7C0D8255-3593-49A5-B7C2-B21E273F0642}"/>
    <cellStyle name="SAPBEXfilterDrill 3 2 4" xfId="1844" xr:uid="{671878F1-A76B-49EC-8C09-4A2DD59B5414}"/>
    <cellStyle name="SAPBEXfilterDrill 3 2 4 2" xfId="3392" xr:uid="{F28FA49E-EF13-4372-A8EC-46A5812FCB1E}"/>
    <cellStyle name="SAPBEXfilterDrill 3 2 5" xfId="2360" xr:uid="{D4BB8910-E579-4114-91AF-0BC2F4DF460C}"/>
    <cellStyle name="SAPBEXfilterDrill 4" xfId="370" xr:uid="{36134926-704B-427E-85C3-0C8B10C04752}"/>
    <cellStyle name="SAPBEXfilterDrill 4 2" xfId="796" xr:uid="{E9AD984C-C927-4B04-A1DB-820DFA254605}"/>
    <cellStyle name="SAPBEXfilterDrill 4 2 2" xfId="1068" xr:uid="{A7AFBB74-CB1F-4E33-B6E0-3E7238F4E6D5}"/>
    <cellStyle name="SAPBEXfilterDrill 4 2 2 2" xfId="1584" xr:uid="{9B4DB889-B65B-4424-BA41-90E1266DEBBF}"/>
    <cellStyle name="SAPBEXfilterDrill 4 2 2 2 2" xfId="3135" xr:uid="{B93651B1-E00E-4769-AAE7-C67C7AC50206}"/>
    <cellStyle name="SAPBEXfilterDrill 4 2 2 3" xfId="2103" xr:uid="{67BED322-51BB-4C48-9146-C8B528DF0ABF}"/>
    <cellStyle name="SAPBEXfilterDrill 4 2 2 3 2" xfId="3651" xr:uid="{A5FD6BB7-4CB2-40BD-A2A0-A3545DAD0657}"/>
    <cellStyle name="SAPBEXfilterDrill 4 2 2 4" xfId="2619" xr:uid="{A2977B19-5F61-4E79-81AC-3598DC00EE8C}"/>
    <cellStyle name="SAPBEXfilterDrill 4 2 3" xfId="1326" xr:uid="{77839311-0050-42A3-AA1B-77F8F9396469}"/>
    <cellStyle name="SAPBEXfilterDrill 4 2 3 2" xfId="2877" xr:uid="{039B852E-0A13-4B76-93DE-16EB9FE2E405}"/>
    <cellStyle name="SAPBEXfilterDrill 4 2 4" xfId="1845" xr:uid="{640953A4-CC7C-4F98-B621-B991071CFC7F}"/>
    <cellStyle name="SAPBEXfilterDrill 4 2 4 2" xfId="3393" xr:uid="{EAC0FF62-5D2D-4A6B-95D9-30307E8D2E3D}"/>
    <cellStyle name="SAPBEXfilterDrill 4 2 5" xfId="2361" xr:uid="{63F76521-B6E5-4260-9FFD-07EDAC7BA358}"/>
    <cellStyle name="SAPBEXfilterDrill 5" xfId="371" xr:uid="{C66168D9-FF07-41C6-88D0-D086D0D26A0C}"/>
    <cellStyle name="SAPBEXfilterDrill 5 2" xfId="797" xr:uid="{DE0790FF-A010-4A8B-A03D-4CBD166A69E9}"/>
    <cellStyle name="SAPBEXfilterDrill 5 2 2" xfId="1069" xr:uid="{B35604E0-026A-4F23-89B5-7DF3764AA33D}"/>
    <cellStyle name="SAPBEXfilterDrill 5 2 2 2" xfId="1585" xr:uid="{47A75E36-FC0F-4F4A-835C-7879CD9D2DA7}"/>
    <cellStyle name="SAPBEXfilterDrill 5 2 2 2 2" xfId="3136" xr:uid="{E2E68C36-4CD3-4C0C-A757-B9E892425675}"/>
    <cellStyle name="SAPBEXfilterDrill 5 2 2 3" xfId="2104" xr:uid="{859276F4-C4CB-4A59-94D7-D376E1481F7A}"/>
    <cellStyle name="SAPBEXfilterDrill 5 2 2 3 2" xfId="3652" xr:uid="{F06FE9A9-5218-4999-9002-AE8EC72BE198}"/>
    <cellStyle name="SAPBEXfilterDrill 5 2 2 4" xfId="2620" xr:uid="{D2F05103-34CE-4AF2-A911-4952F2DFB3FA}"/>
    <cellStyle name="SAPBEXfilterDrill 5 2 3" xfId="1327" xr:uid="{B2D6A7DB-2BD6-4C78-8080-4CDD3C46FE17}"/>
    <cellStyle name="SAPBEXfilterDrill 5 2 3 2" xfId="2878" xr:uid="{CE8A2092-0372-4CDA-9903-9BFAA4C01E34}"/>
    <cellStyle name="SAPBEXfilterDrill 5 2 4" xfId="1846" xr:uid="{5CBA8609-C11C-45C4-9842-83D510F32D57}"/>
    <cellStyle name="SAPBEXfilterDrill 5 2 4 2" xfId="3394" xr:uid="{579BDC87-8B37-4B41-A60D-A41D0C20B43D}"/>
    <cellStyle name="SAPBEXfilterDrill 5 2 5" xfId="2362" xr:uid="{0CB46063-1790-4DC2-A680-8CD49CE69B40}"/>
    <cellStyle name="SAPBEXfilterDrill 6" xfId="372" xr:uid="{7E786D88-FA9C-48E1-B682-D2DAA039D989}"/>
    <cellStyle name="SAPBEXfilterDrill 6 2" xfId="798" xr:uid="{817FD743-FBFB-44BB-BC9F-78A038D9CEF0}"/>
    <cellStyle name="SAPBEXfilterDrill 6 2 2" xfId="1070" xr:uid="{A8B6E337-E826-4E71-B6DF-6B681F802AB1}"/>
    <cellStyle name="SAPBEXfilterDrill 6 2 2 2" xfId="1586" xr:uid="{886ABD91-5417-4945-9C9A-C023DDE51579}"/>
    <cellStyle name="SAPBEXfilterDrill 6 2 2 2 2" xfId="3137" xr:uid="{A2925E0F-8C63-472D-840E-19BEA687D862}"/>
    <cellStyle name="SAPBEXfilterDrill 6 2 2 3" xfId="2105" xr:uid="{9E8F08C5-D715-441D-A2E4-D346C029661A}"/>
    <cellStyle name="SAPBEXfilterDrill 6 2 2 3 2" xfId="3653" xr:uid="{468B56B1-B08F-438B-8298-916D903EAB40}"/>
    <cellStyle name="SAPBEXfilterDrill 6 2 2 4" xfId="2621" xr:uid="{187F6D92-9A82-4DFD-9A1B-871A3856EE09}"/>
    <cellStyle name="SAPBEXfilterDrill 6 2 3" xfId="1328" xr:uid="{92E3C16E-AFC4-48E4-9567-21BDB45B29C5}"/>
    <cellStyle name="SAPBEXfilterDrill 6 2 3 2" xfId="2879" xr:uid="{256ECD38-6E0D-433A-9B3F-3135E74433D8}"/>
    <cellStyle name="SAPBEXfilterDrill 6 2 4" xfId="1847" xr:uid="{DF1184C8-EF1E-43C7-8E75-B68344A34759}"/>
    <cellStyle name="SAPBEXfilterDrill 6 2 4 2" xfId="3395" xr:uid="{B732809E-BBA0-41AD-9D8C-0A9298828164}"/>
    <cellStyle name="SAPBEXfilterDrill 6 2 5" xfId="2363" xr:uid="{D077293C-762E-475B-A8BD-0837232D8C17}"/>
    <cellStyle name="SAPBEXfilterDrill 7" xfId="793" xr:uid="{30A3491D-55DE-49DC-AFE9-37A9C26929E0}"/>
    <cellStyle name="SAPBEXfilterDrill 7 2" xfId="1065" xr:uid="{76705864-D0DB-4088-B3F2-31C6A6C292A5}"/>
    <cellStyle name="SAPBEXfilterDrill 7 2 2" xfId="1581" xr:uid="{19E07C39-9148-48A4-8A34-180472763B67}"/>
    <cellStyle name="SAPBEXfilterDrill 7 2 2 2" xfId="3132" xr:uid="{31220B8A-7788-42B9-A7C1-D6194BC4592C}"/>
    <cellStyle name="SAPBEXfilterDrill 7 2 3" xfId="2100" xr:uid="{6918FDB8-DF8F-42EF-8D4C-57C76C4C4FC5}"/>
    <cellStyle name="SAPBEXfilterDrill 7 2 3 2" xfId="3648" xr:uid="{59999647-EFF6-48BA-B301-03A4A338AAD7}"/>
    <cellStyle name="SAPBEXfilterDrill 7 2 4" xfId="2616" xr:uid="{5894624C-7AE5-4FB2-BBB1-F0750E1130C4}"/>
    <cellStyle name="SAPBEXfilterDrill 7 3" xfId="1323" xr:uid="{9228BED3-C90B-42BA-982A-D03E9F10A203}"/>
    <cellStyle name="SAPBEXfilterDrill 7 3 2" xfId="2874" xr:uid="{3C545C3B-8983-4FCD-A362-CC21D1F79FAB}"/>
    <cellStyle name="SAPBEXfilterDrill 7 4" xfId="1842" xr:uid="{56A9EF93-2157-4B16-854C-805914162D40}"/>
    <cellStyle name="SAPBEXfilterDrill 7 4 2" xfId="3390" xr:uid="{96AEB9ED-2537-470B-8014-AA9351523D3B}"/>
    <cellStyle name="SAPBEXfilterDrill 7 5" xfId="2358" xr:uid="{4A191E5C-E9E8-444C-9495-996E1A36C6B8}"/>
    <cellStyle name="SAPBEXfilterItem" xfId="373" xr:uid="{DB349D37-A8FE-4607-8117-9600DD985A8C}"/>
    <cellStyle name="SAPBEXfilterItem 2" xfId="374" xr:uid="{5AB454E4-7319-4482-8BB5-01057E1F2365}"/>
    <cellStyle name="SAPBEXfilterItem 2 2" xfId="799" xr:uid="{367EC171-4A5A-4702-8ED4-10AE2A454446}"/>
    <cellStyle name="SAPBEXfilterItem 2 2 2" xfId="1071" xr:uid="{D7C4AB8A-0D6E-4CDE-B3DC-0091223FF103}"/>
    <cellStyle name="SAPBEXfilterItem 2 2 2 2" xfId="1587" xr:uid="{1EE30F62-7251-4D01-9176-8EB82E0AFA36}"/>
    <cellStyle name="SAPBEXfilterItem 2 2 2 2 2" xfId="3138" xr:uid="{014F5503-C80F-4124-89A7-CDE2CCBB4E1C}"/>
    <cellStyle name="SAPBEXfilterItem 2 2 2 3" xfId="2106" xr:uid="{C46BD1F9-3C44-4804-84D1-1E46C52A822B}"/>
    <cellStyle name="SAPBEXfilterItem 2 2 2 3 2" xfId="3654" xr:uid="{E81C057D-733E-40B5-9C90-FFFB7E5D666E}"/>
    <cellStyle name="SAPBEXfilterItem 2 2 2 4" xfId="2622" xr:uid="{7E5EB29F-2918-46D1-B624-083032048051}"/>
    <cellStyle name="SAPBEXfilterItem 2 2 3" xfId="1329" xr:uid="{45DF48FE-19FD-4E83-A36C-CCFDA622BDFB}"/>
    <cellStyle name="SAPBEXfilterItem 2 2 3 2" xfId="2880" xr:uid="{767D2771-BB3F-4325-B9BD-54C601F49A1A}"/>
    <cellStyle name="SAPBEXfilterItem 2 2 4" xfId="1848" xr:uid="{F947AB14-4FD4-454F-8933-1B4E15F94BDD}"/>
    <cellStyle name="SAPBEXfilterItem 2 2 4 2" xfId="3396" xr:uid="{04B78FAE-EE91-46CF-B90E-9B9E62945479}"/>
    <cellStyle name="SAPBEXfilterItem 2 2 5" xfId="2364" xr:uid="{58E0703C-FBF2-485D-9ADD-CF5FB54BF5AF}"/>
    <cellStyle name="SAPBEXfilterItem 3" xfId="375" xr:uid="{4455B470-5666-4C03-AABC-2BA72603811E}"/>
    <cellStyle name="SAPBEXfilterItem 3 2" xfId="800" xr:uid="{3E7D8161-0D18-426A-898C-8AAF5303670A}"/>
    <cellStyle name="SAPBEXfilterItem 3 2 2" xfId="1072" xr:uid="{C5F8A422-8F42-4B9D-ACA3-AFC9E18668D2}"/>
    <cellStyle name="SAPBEXfilterItem 3 2 2 2" xfId="1588" xr:uid="{07DA4D57-6CA6-46DF-80E9-D336187E2F98}"/>
    <cellStyle name="SAPBEXfilterItem 3 2 2 2 2" xfId="3139" xr:uid="{7AB708B4-9862-4190-8070-8BCB2624DD91}"/>
    <cellStyle name="SAPBEXfilterItem 3 2 2 3" xfId="2107" xr:uid="{65014BD0-16FB-4F66-8F76-3C16CD083715}"/>
    <cellStyle name="SAPBEXfilterItem 3 2 2 3 2" xfId="3655" xr:uid="{A85F9C4B-7692-4D93-9013-AA602EC9D1AC}"/>
    <cellStyle name="SAPBEXfilterItem 3 2 2 4" xfId="2623" xr:uid="{66231786-AAB4-452C-8A92-148E943CE524}"/>
    <cellStyle name="SAPBEXfilterItem 3 2 3" xfId="1330" xr:uid="{5C320433-A102-49E0-88CE-85AE224CE8E5}"/>
    <cellStyle name="SAPBEXfilterItem 3 2 3 2" xfId="2881" xr:uid="{9491B898-F76F-422F-ABE8-58F407254502}"/>
    <cellStyle name="SAPBEXfilterItem 3 2 4" xfId="1849" xr:uid="{D5BF1841-B147-4CF8-B475-D83CB35FFA68}"/>
    <cellStyle name="SAPBEXfilterItem 3 2 4 2" xfId="3397" xr:uid="{DDB1C04D-9529-4250-8833-CFEC29D3D396}"/>
    <cellStyle name="SAPBEXfilterItem 3 2 5" xfId="2365" xr:uid="{9C58030D-93F5-4E5D-9F8B-F2E4649B51A9}"/>
    <cellStyle name="SAPBEXfilterItem 4" xfId="376" xr:uid="{24813821-8925-41D3-B69E-B2DA3D9DC7FF}"/>
    <cellStyle name="SAPBEXfilterItem 4 2" xfId="801" xr:uid="{80A54E2D-4A53-41D5-B46C-6C4A1250A890}"/>
    <cellStyle name="SAPBEXfilterItem 4 2 2" xfId="1073" xr:uid="{E6F8E053-8742-4D38-BA84-06D31CB9FC68}"/>
    <cellStyle name="SAPBEXfilterItem 4 2 2 2" xfId="1589" xr:uid="{7D34246E-A466-428E-8C4A-28BE6DF73FC4}"/>
    <cellStyle name="SAPBEXfilterItem 4 2 2 2 2" xfId="3140" xr:uid="{CF99F1DA-B553-4941-B266-32C86CAF0E95}"/>
    <cellStyle name="SAPBEXfilterItem 4 2 2 3" xfId="2108" xr:uid="{3A1CB4C9-B6A3-49F6-8ECC-DBD1A68BDE75}"/>
    <cellStyle name="SAPBEXfilterItem 4 2 2 3 2" xfId="3656" xr:uid="{18FD5C69-52BD-4B19-9415-B6DD8277F247}"/>
    <cellStyle name="SAPBEXfilterItem 4 2 2 4" xfId="2624" xr:uid="{FE0C97C1-B6DA-4489-9E69-D89816D9D52D}"/>
    <cellStyle name="SAPBEXfilterItem 4 2 3" xfId="1331" xr:uid="{F3E61C46-8AB7-45D7-B024-6A81BB8D1073}"/>
    <cellStyle name="SAPBEXfilterItem 4 2 3 2" xfId="2882" xr:uid="{7E412656-57BB-4DBC-B0D4-D34D516F7C1B}"/>
    <cellStyle name="SAPBEXfilterItem 4 2 4" xfId="1850" xr:uid="{E84705CA-3C4F-4436-BDCE-54287777DA2C}"/>
    <cellStyle name="SAPBEXfilterItem 4 2 4 2" xfId="3398" xr:uid="{B7F8E53D-2736-44EB-A160-0777A1F081DB}"/>
    <cellStyle name="SAPBEXfilterItem 4 2 5" xfId="2366" xr:uid="{FC3F4AEB-D2C6-46C0-BCA2-4AA32C200291}"/>
    <cellStyle name="SAPBEXfilterItem 5" xfId="377" xr:uid="{D57A7C68-A3FA-4D68-B00D-DB55A33EAE12}"/>
    <cellStyle name="SAPBEXfilterItem 5 2" xfId="802" xr:uid="{FF0CC36E-5976-4247-A08C-D929575A3CDD}"/>
    <cellStyle name="SAPBEXfilterItem 5 2 2" xfId="1074" xr:uid="{E01FE701-2277-499E-AC3A-6EDE17AF083E}"/>
    <cellStyle name="SAPBEXfilterItem 5 2 2 2" xfId="1590" xr:uid="{D40684BC-7AE6-4DAC-9330-BD1C37E54375}"/>
    <cellStyle name="SAPBEXfilterItem 5 2 2 2 2" xfId="3141" xr:uid="{4D2657E5-E441-492A-AFD8-A4B9C94A2E77}"/>
    <cellStyle name="SAPBEXfilterItem 5 2 2 3" xfId="2109" xr:uid="{970B019D-C133-4AEF-ABAE-6A223CEA0816}"/>
    <cellStyle name="SAPBEXfilterItem 5 2 2 3 2" xfId="3657" xr:uid="{452A78EE-0555-42E4-8DDE-51BCD9A4035A}"/>
    <cellStyle name="SAPBEXfilterItem 5 2 2 4" xfId="2625" xr:uid="{B86F1F79-C0BB-49EC-B037-C8C3FA6EA6A0}"/>
    <cellStyle name="SAPBEXfilterItem 5 2 3" xfId="1332" xr:uid="{CDB27267-9BC2-41E5-89A8-C6D2FD3B548E}"/>
    <cellStyle name="SAPBEXfilterItem 5 2 3 2" xfId="2883" xr:uid="{8A184F17-2441-4841-83E8-FBC42EA7F33D}"/>
    <cellStyle name="SAPBEXfilterItem 5 2 4" xfId="1851" xr:uid="{0715B03F-ABCC-4BCC-B34D-FF04406666FD}"/>
    <cellStyle name="SAPBEXfilterItem 5 2 4 2" xfId="3399" xr:uid="{EEE47394-DB58-4F89-9B05-E706C33979D0}"/>
    <cellStyle name="SAPBEXfilterItem 5 2 5" xfId="2367" xr:uid="{389DB34A-F5B3-459D-BF47-8FC38484A7AA}"/>
    <cellStyle name="SAPBEXfilterItem 6" xfId="378" xr:uid="{2C6B5D3F-7813-4B58-834B-C57DF2AF9EB8}"/>
    <cellStyle name="SAPBEXfilterItem 6 2" xfId="803" xr:uid="{C8AFB07F-C271-482F-B3EE-B89B5B854866}"/>
    <cellStyle name="SAPBEXfilterItem 6 2 2" xfId="1075" xr:uid="{39FC8BFB-5B58-4F6C-B3CB-579CEAB5A6D8}"/>
    <cellStyle name="SAPBEXfilterItem 6 2 2 2" xfId="1591" xr:uid="{5B71B81F-B1EE-4116-AA41-14631830282E}"/>
    <cellStyle name="SAPBEXfilterItem 6 2 2 2 2" xfId="3142" xr:uid="{21375CC8-784F-4F08-B724-17329124DB55}"/>
    <cellStyle name="SAPBEXfilterItem 6 2 2 3" xfId="2110" xr:uid="{987F2A49-8F05-4000-96AE-85DC72644B70}"/>
    <cellStyle name="SAPBEXfilterItem 6 2 2 3 2" xfId="3658" xr:uid="{D8BF2581-BF43-48DC-A3EE-39719C7BF286}"/>
    <cellStyle name="SAPBEXfilterItem 6 2 2 4" xfId="2626" xr:uid="{C102167E-5C4D-41D9-87E9-0C0858EA566F}"/>
    <cellStyle name="SAPBEXfilterItem 6 2 3" xfId="1333" xr:uid="{CC4EC43E-312F-4F88-A3A6-68E2C2DDF7DA}"/>
    <cellStyle name="SAPBEXfilterItem 6 2 3 2" xfId="2884" xr:uid="{E90EA88F-181E-4BFC-A2CF-3C6E5F7321BC}"/>
    <cellStyle name="SAPBEXfilterItem 6 2 4" xfId="1852" xr:uid="{CE5B6288-5385-495A-85ED-4CE5ADC6E334}"/>
    <cellStyle name="SAPBEXfilterItem 6 2 4 2" xfId="3400" xr:uid="{F0369AB4-D6BD-40E7-AB2D-2393E1E93170}"/>
    <cellStyle name="SAPBEXfilterItem 6 2 5" xfId="2368" xr:uid="{154D9984-8D20-42BF-A2C5-3164421763DC}"/>
    <cellStyle name="SAPBEXfilterText" xfId="379" xr:uid="{40DA94EC-03EC-4E60-96A2-AC01B31F56D0}"/>
    <cellStyle name="SAPBEXfilterText 2" xfId="380" xr:uid="{4E844074-63A6-4A0D-83F7-B11269FE851A}"/>
    <cellStyle name="SAPBEXfilterText 2 2" xfId="804" xr:uid="{47E84256-6C5A-469B-8B46-AE447472E573}"/>
    <cellStyle name="SAPBEXfilterText 2 2 2" xfId="1076" xr:uid="{C907EA8E-CAF3-4D4E-B47B-BB1FFFCA2092}"/>
    <cellStyle name="SAPBEXfilterText 2 2 2 2" xfId="1592" xr:uid="{217197E9-EDD7-4791-8284-7C7B32D46627}"/>
    <cellStyle name="SAPBEXfilterText 2 2 2 2 2" xfId="3143" xr:uid="{561275C9-5651-4445-B0C8-2F5F79DC7D14}"/>
    <cellStyle name="SAPBEXfilterText 2 2 2 3" xfId="2111" xr:uid="{C00F76B6-320A-43C6-9C2A-99B7DED15538}"/>
    <cellStyle name="SAPBEXfilterText 2 2 2 3 2" xfId="3659" xr:uid="{46B15279-0473-477F-B592-EA108F03FCFE}"/>
    <cellStyle name="SAPBEXfilterText 2 2 2 4" xfId="2627" xr:uid="{277D89FF-159A-46BB-9536-8218896DC211}"/>
    <cellStyle name="SAPBEXfilterText 2 2 3" xfId="1334" xr:uid="{82C84B87-19B3-4064-8CB8-F89556B0E8F6}"/>
    <cellStyle name="SAPBEXfilterText 2 2 3 2" xfId="2885" xr:uid="{F4B3BC35-5FEA-4584-BA88-E96275FB1E51}"/>
    <cellStyle name="SAPBEXfilterText 2 2 4" xfId="1853" xr:uid="{3FC753D8-627E-453C-B709-EC074AF72805}"/>
    <cellStyle name="SAPBEXfilterText 2 2 4 2" xfId="3401" xr:uid="{B8889354-4918-4985-B8B5-7E3D2C5553C6}"/>
    <cellStyle name="SAPBEXfilterText 2 2 5" xfId="2369" xr:uid="{056A90E8-AA58-4422-B738-DBCEA5B9B5AC}"/>
    <cellStyle name="SAPBEXfilterText 3" xfId="381" xr:uid="{B9ED5868-6CCA-4C0A-923D-A0682238B11D}"/>
    <cellStyle name="SAPBEXfilterText 3 2" xfId="805" xr:uid="{4CB1B3E1-6E41-4D0A-B734-BAE082EF2E66}"/>
    <cellStyle name="SAPBEXfilterText 3 2 2" xfId="1077" xr:uid="{3E8CFE3A-2146-4F4D-81FB-7B92012B8EF3}"/>
    <cellStyle name="SAPBEXfilterText 3 2 2 2" xfId="1593" xr:uid="{40809CE1-E04B-488B-9DBC-5BBA45A41B47}"/>
    <cellStyle name="SAPBEXfilterText 3 2 2 2 2" xfId="3144" xr:uid="{5DF133B9-AD20-4DBE-B7B7-01DA25D6592B}"/>
    <cellStyle name="SAPBEXfilterText 3 2 2 3" xfId="2112" xr:uid="{D53E1719-D2A2-4B03-A772-C680B4B7996F}"/>
    <cellStyle name="SAPBEXfilterText 3 2 2 3 2" xfId="3660" xr:uid="{885B2686-DEE3-44B6-A6CF-D410A77563D3}"/>
    <cellStyle name="SAPBEXfilterText 3 2 2 4" xfId="2628" xr:uid="{409E55EE-5A4E-44C6-A52A-9EB61362B58E}"/>
    <cellStyle name="SAPBEXfilterText 3 2 3" xfId="1335" xr:uid="{DF37BCA8-51A7-4E86-BD31-A30C80D7EDB8}"/>
    <cellStyle name="SAPBEXfilterText 3 2 3 2" xfId="2886" xr:uid="{F4EBB8AD-BF16-47B5-A8EE-9DA8DE11898C}"/>
    <cellStyle name="SAPBEXfilterText 3 2 4" xfId="1854" xr:uid="{E34E2642-B99C-490F-B23E-1875A86712AD}"/>
    <cellStyle name="SAPBEXfilterText 3 2 4 2" xfId="3402" xr:uid="{ED21463D-BF30-4946-BDE2-FF6E011ECD76}"/>
    <cellStyle name="SAPBEXfilterText 3 2 5" xfId="2370" xr:uid="{B56BEE70-E1DD-4E3D-A4C1-06FCFF1C1F56}"/>
    <cellStyle name="SAPBEXfilterText 4" xfId="382" xr:uid="{061D3959-CA1A-4CCE-BCCE-9247D4107F00}"/>
    <cellStyle name="SAPBEXfilterText 4 2" xfId="806" xr:uid="{13460B2C-3725-45EE-B0EF-84EF8E65070D}"/>
    <cellStyle name="SAPBEXfilterText 4 2 2" xfId="1078" xr:uid="{A0340F31-A6BD-42B9-86C1-F4A2A6EE9FEE}"/>
    <cellStyle name="SAPBEXfilterText 4 2 2 2" xfId="1594" xr:uid="{AF059656-6B4E-4D2D-91AE-CFAAD20D6EF2}"/>
    <cellStyle name="SAPBEXfilterText 4 2 2 2 2" xfId="3145" xr:uid="{0AB2E537-73F6-4996-ABD2-1E8D5C4C2468}"/>
    <cellStyle name="SAPBEXfilterText 4 2 2 3" xfId="2113" xr:uid="{CC7F5D4C-F7CE-4EC3-9532-13AE251785AA}"/>
    <cellStyle name="SAPBEXfilterText 4 2 2 3 2" xfId="3661" xr:uid="{8CF30401-2C17-4D10-BFAF-A25247D1C171}"/>
    <cellStyle name="SAPBEXfilterText 4 2 2 4" xfId="2629" xr:uid="{F6E3B42D-87E4-4DBE-B2F0-8267FFD23054}"/>
    <cellStyle name="SAPBEXfilterText 4 2 3" xfId="1336" xr:uid="{B89AF216-6287-47EE-9A55-1033FB5C0CC5}"/>
    <cellStyle name="SAPBEXfilterText 4 2 3 2" xfId="2887" xr:uid="{5303C229-A205-40B9-8CF8-8E9A19012B81}"/>
    <cellStyle name="SAPBEXfilterText 4 2 4" xfId="1855" xr:uid="{078035FF-8A39-4F45-BD78-E7EB64DB91B3}"/>
    <cellStyle name="SAPBEXfilterText 4 2 4 2" xfId="3403" xr:uid="{177CE347-6642-4B62-A734-46F95FC12DEF}"/>
    <cellStyle name="SAPBEXfilterText 4 2 5" xfId="2371" xr:uid="{F2511E01-5FD4-4300-9928-3B6C7B43C8C8}"/>
    <cellStyle name="SAPBEXfilterText 5" xfId="383" xr:uid="{0FC929A7-0850-4D6A-8D10-FA9074EF3074}"/>
    <cellStyle name="SAPBEXfilterText 5 2" xfId="807" xr:uid="{C01EBE76-F775-4799-A6C8-B05ABF6715D2}"/>
    <cellStyle name="SAPBEXfilterText 5 2 2" xfId="1079" xr:uid="{43F479A0-921A-465B-872D-B6F32E250B53}"/>
    <cellStyle name="SAPBEXfilterText 5 2 2 2" xfId="1595" xr:uid="{1FAF78C5-AF4F-401B-A92D-0513326012C1}"/>
    <cellStyle name="SAPBEXfilterText 5 2 2 2 2" xfId="3146" xr:uid="{6F99F526-C5B1-484D-AC16-790EFFF167FA}"/>
    <cellStyle name="SAPBEXfilterText 5 2 2 3" xfId="2114" xr:uid="{60015EEF-7147-4790-9951-C4AACAFB19CD}"/>
    <cellStyle name="SAPBEXfilterText 5 2 2 3 2" xfId="3662" xr:uid="{214F6290-1AB6-4641-964D-EB6A54145B08}"/>
    <cellStyle name="SAPBEXfilterText 5 2 2 4" xfId="2630" xr:uid="{0A8FCB0A-0322-4573-8C10-4D52BAAB8D6B}"/>
    <cellStyle name="SAPBEXfilterText 5 2 3" xfId="1337" xr:uid="{D3CC8E0C-BBBD-441A-BCD8-DF0D4CB87289}"/>
    <cellStyle name="SAPBEXfilterText 5 2 3 2" xfId="2888" xr:uid="{1C4AD826-1986-4AC9-875D-EF6BBD1FBA66}"/>
    <cellStyle name="SAPBEXfilterText 5 2 4" xfId="1856" xr:uid="{A0295434-8561-4F74-B763-873FFD629666}"/>
    <cellStyle name="SAPBEXfilterText 5 2 4 2" xfId="3404" xr:uid="{F6D6EA1F-6BD5-4AB9-8DC5-DBCBD11D0177}"/>
    <cellStyle name="SAPBEXfilterText 5 2 5" xfId="2372" xr:uid="{1F1AD2D3-FCA1-4B24-A1B2-EF895BF61940}"/>
    <cellStyle name="SAPBEXfilterText 6" xfId="384" xr:uid="{C820702B-D43F-46A9-8B8F-7D008AD3640A}"/>
    <cellStyle name="SAPBEXfilterText 6 2" xfId="808" xr:uid="{645ADAAE-B2D7-4E6C-8EF9-5C5FDAA272E9}"/>
    <cellStyle name="SAPBEXfilterText 6 2 2" xfId="1080" xr:uid="{C716A314-9C84-4968-87CB-899EF14840E8}"/>
    <cellStyle name="SAPBEXfilterText 6 2 2 2" xfId="1596" xr:uid="{90D3518B-64A4-4784-B740-B1BF190F6547}"/>
    <cellStyle name="SAPBEXfilterText 6 2 2 2 2" xfId="3147" xr:uid="{D327750B-672B-4820-8C85-90D288B6F54D}"/>
    <cellStyle name="SAPBEXfilterText 6 2 2 3" xfId="2115" xr:uid="{0DA02CD2-D2E0-4AF2-A15F-08EA475EC9D2}"/>
    <cellStyle name="SAPBEXfilterText 6 2 2 3 2" xfId="3663" xr:uid="{47C8E74E-450F-4BFF-BF0D-F050C3A781D5}"/>
    <cellStyle name="SAPBEXfilterText 6 2 2 4" xfId="2631" xr:uid="{FF685808-DC01-41AD-AD22-9795B6ED7E22}"/>
    <cellStyle name="SAPBEXfilterText 6 2 3" xfId="1338" xr:uid="{B12E76B6-8C89-4B17-AFF9-A3B1B4CD00FA}"/>
    <cellStyle name="SAPBEXfilterText 6 2 3 2" xfId="2889" xr:uid="{7B68716E-CAF9-4F67-8F01-DA11FCDDAC86}"/>
    <cellStyle name="SAPBEXfilterText 6 2 4" xfId="1857" xr:uid="{2DC78094-F95F-45F1-A3E5-29B6835E6E89}"/>
    <cellStyle name="SAPBEXfilterText 6 2 4 2" xfId="3405" xr:uid="{04CA4642-3571-4AB1-B135-330C1169C8B6}"/>
    <cellStyle name="SAPBEXfilterText 6 2 5" xfId="2373" xr:uid="{708D9A99-A326-42D0-889C-5BEE9229E93A}"/>
    <cellStyle name="SAPBEXformats" xfId="385" xr:uid="{349A661B-08D2-4CC5-A445-AA7CAD51BE56}"/>
    <cellStyle name="SAPBEXformats 2" xfId="386" xr:uid="{387C2F37-6FDA-426A-BD5C-0B05B684CB73}"/>
    <cellStyle name="SAPBEXformats 2 2" xfId="809" xr:uid="{3FDC6BB5-EB05-4325-B9C9-030380EB7F49}"/>
    <cellStyle name="SAPBEXformats 2 2 2" xfId="1081" xr:uid="{0E442765-3C60-4FA4-A30E-CF8F1A424C98}"/>
    <cellStyle name="SAPBEXformats 2 2 2 2" xfId="1597" xr:uid="{FCB0773B-C963-4CC3-9F53-9C78D8E6A46C}"/>
    <cellStyle name="SAPBEXformats 2 2 2 2 2" xfId="3148" xr:uid="{E29D5053-4E6E-4611-9ACA-F3A3D705AB8C}"/>
    <cellStyle name="SAPBEXformats 2 2 2 3" xfId="2116" xr:uid="{029C7A89-4B2B-42D0-B3C4-20FB6BB437D8}"/>
    <cellStyle name="SAPBEXformats 2 2 2 3 2" xfId="3664" xr:uid="{7AD12F9E-ABD1-4F94-93CB-E898BAC3DE69}"/>
    <cellStyle name="SAPBEXformats 2 2 2 4" xfId="2632" xr:uid="{4290FB5D-BEEC-4EA7-A99E-84EB68933F9A}"/>
    <cellStyle name="SAPBEXformats 2 2 3" xfId="1339" xr:uid="{0291852C-D0AD-4D96-BD80-24BCF1AEB770}"/>
    <cellStyle name="SAPBEXformats 2 2 3 2" xfId="2890" xr:uid="{17FB154D-2CE5-4047-A2D7-7F7CBF354CEF}"/>
    <cellStyle name="SAPBEXformats 2 2 4" xfId="1858" xr:uid="{6425D77D-7E08-40E0-9462-B8910E687907}"/>
    <cellStyle name="SAPBEXformats 2 2 4 2" xfId="3406" xr:uid="{0D3EB548-2C7C-483A-ADB1-B797FF90A520}"/>
    <cellStyle name="SAPBEXformats 2 2 5" xfId="2374" xr:uid="{FF247CA9-BBB3-4FCA-9A46-C979ED6EC1C0}"/>
    <cellStyle name="SAPBEXformats 3" xfId="387" xr:uid="{681592BB-E7C1-4F40-AB98-1B02670134CE}"/>
    <cellStyle name="SAPBEXformats 3 2" xfId="810" xr:uid="{2D519386-6915-4FC2-8288-21B50963912D}"/>
    <cellStyle name="SAPBEXformats 3 2 2" xfId="1082" xr:uid="{3B99BECF-7D86-40C7-BCA4-FCCA6E0B70EC}"/>
    <cellStyle name="SAPBEXformats 3 2 2 2" xfId="1598" xr:uid="{698707C1-BEED-4DE0-8FF0-902AF201B79C}"/>
    <cellStyle name="SAPBEXformats 3 2 2 2 2" xfId="3149" xr:uid="{8B3B29F2-C019-49F5-888D-414E819C29E1}"/>
    <cellStyle name="SAPBEXformats 3 2 2 3" xfId="2117" xr:uid="{DB4C0C86-435D-4AE3-AB8D-507CE90C6195}"/>
    <cellStyle name="SAPBEXformats 3 2 2 3 2" xfId="3665" xr:uid="{937EAF89-EE86-46E7-918C-285469669278}"/>
    <cellStyle name="SAPBEXformats 3 2 2 4" xfId="2633" xr:uid="{5EA50195-F5F5-45AD-BF06-AD4FA32D8E42}"/>
    <cellStyle name="SAPBEXformats 3 2 3" xfId="1340" xr:uid="{05B99214-5E37-45C6-A48B-735FB3A96CE4}"/>
    <cellStyle name="SAPBEXformats 3 2 3 2" xfId="2891" xr:uid="{B9D564CF-78A9-4F7F-B384-F9E48EFCEA21}"/>
    <cellStyle name="SAPBEXformats 3 2 4" xfId="1859" xr:uid="{C58C5DD2-D4CE-43E7-BA84-5CCE6EF7408F}"/>
    <cellStyle name="SAPBEXformats 3 2 4 2" xfId="3407" xr:uid="{5DCC45CB-6A91-4598-B236-D25C1480E690}"/>
    <cellStyle name="SAPBEXformats 3 2 5" xfId="2375" xr:uid="{3BE172E0-CEBB-4794-ABE5-1AAC9C2468DC}"/>
    <cellStyle name="SAPBEXformats 4" xfId="388" xr:uid="{31B856A1-ADD7-4322-AB98-EE07FE3E990F}"/>
    <cellStyle name="SAPBEXformats 4 2" xfId="811" xr:uid="{D48E3FFE-02C5-4CE1-B2B0-03F2D03FD2EA}"/>
    <cellStyle name="SAPBEXformats 4 2 2" xfId="1083" xr:uid="{F5C8ECF4-A648-480A-B52E-86CD04532C44}"/>
    <cellStyle name="SAPBEXformats 4 2 2 2" xfId="1599" xr:uid="{01F3D70E-D964-4CF5-88B1-A6775AED1281}"/>
    <cellStyle name="SAPBEXformats 4 2 2 2 2" xfId="3150" xr:uid="{AB426FA1-2700-4D63-A082-C7AE316E7D6E}"/>
    <cellStyle name="SAPBEXformats 4 2 2 3" xfId="2118" xr:uid="{E181ED6F-FC5F-43C9-898E-510E70EF7AAC}"/>
    <cellStyle name="SAPBEXformats 4 2 2 3 2" xfId="3666" xr:uid="{3270A0F3-C3E7-4596-AA1D-4D648C3B3CC2}"/>
    <cellStyle name="SAPBEXformats 4 2 2 4" xfId="2634" xr:uid="{E391E74E-6C5B-425E-BD56-1E9FC6B1AA89}"/>
    <cellStyle name="SAPBEXformats 4 2 3" xfId="1341" xr:uid="{7090E327-D778-4AE5-B64A-06AE06B66F1C}"/>
    <cellStyle name="SAPBEXformats 4 2 3 2" xfId="2892" xr:uid="{0D23AC5F-3090-4A65-869E-C5F2AB9AE7DF}"/>
    <cellStyle name="SAPBEXformats 4 2 4" xfId="1860" xr:uid="{E16D15E5-7E1A-4BDA-A1AD-AF80B784C2C5}"/>
    <cellStyle name="SAPBEXformats 4 2 4 2" xfId="3408" xr:uid="{D64839FA-4A77-4902-9F9D-5E58D3FE740C}"/>
    <cellStyle name="SAPBEXformats 4 2 5" xfId="2376" xr:uid="{DBC3ACDA-247A-4245-BDC4-84930098D86B}"/>
    <cellStyle name="SAPBEXformats 5" xfId="389" xr:uid="{AF440F8A-0D5D-495D-B392-926D010194ED}"/>
    <cellStyle name="SAPBEXformats 5 2" xfId="812" xr:uid="{9675A510-174F-48C9-9C89-C75F44B9DEE3}"/>
    <cellStyle name="SAPBEXformats 5 2 2" xfId="1084" xr:uid="{DA7738E9-0D2E-49FC-A2B5-F2AFE8980664}"/>
    <cellStyle name="SAPBEXformats 5 2 2 2" xfId="1600" xr:uid="{E1F66586-C984-46CC-8A79-AE3A607ED222}"/>
    <cellStyle name="SAPBEXformats 5 2 2 2 2" xfId="3151" xr:uid="{E8BE55FE-29D0-425D-9983-9091D3296B40}"/>
    <cellStyle name="SAPBEXformats 5 2 2 3" xfId="2119" xr:uid="{3F0DB3EA-C499-470E-9251-C1AC9295D636}"/>
    <cellStyle name="SAPBEXformats 5 2 2 3 2" xfId="3667" xr:uid="{6F64D9FB-E47B-42BF-A44A-A45EF2B90BBA}"/>
    <cellStyle name="SAPBEXformats 5 2 2 4" xfId="2635" xr:uid="{6B879793-D86F-40D1-990A-33FFCEEAF6C6}"/>
    <cellStyle name="SAPBEXformats 5 2 3" xfId="1342" xr:uid="{D4957EEC-2BF5-43D1-8716-B3E424BA939B}"/>
    <cellStyle name="SAPBEXformats 5 2 3 2" xfId="2893" xr:uid="{1AB83828-EA09-4B0C-AD07-B04438C09895}"/>
    <cellStyle name="SAPBEXformats 5 2 4" xfId="1861" xr:uid="{DD07A927-4C5E-4C6C-A15A-30B4D5CAD806}"/>
    <cellStyle name="SAPBEXformats 5 2 4 2" xfId="3409" xr:uid="{EB55DB9A-DB55-47D8-8575-B23C04376315}"/>
    <cellStyle name="SAPBEXformats 5 2 5" xfId="2377" xr:uid="{1A4900D5-6327-4B4A-83DA-5250482253C1}"/>
    <cellStyle name="SAPBEXformats 6" xfId="390" xr:uid="{ED9B809F-8186-41CF-A255-8F669B15D124}"/>
    <cellStyle name="SAPBEXformats 6 2" xfId="813" xr:uid="{FB3C001C-679A-428B-894D-36403DA98940}"/>
    <cellStyle name="SAPBEXformats 6 2 2" xfId="1085" xr:uid="{6529B916-008A-4EA8-A02B-D5115B544485}"/>
    <cellStyle name="SAPBEXformats 6 2 2 2" xfId="1601" xr:uid="{0D5F7CB1-84AB-4DD7-8A63-B53904D13926}"/>
    <cellStyle name="SAPBEXformats 6 2 2 2 2" xfId="3152" xr:uid="{ECB92EEE-D494-4F2F-AA7E-85917D7ABBD0}"/>
    <cellStyle name="SAPBEXformats 6 2 2 3" xfId="2120" xr:uid="{4CDB02F8-915F-4447-9C60-12477CFA8A93}"/>
    <cellStyle name="SAPBEXformats 6 2 2 3 2" xfId="3668" xr:uid="{26DC7FFB-C552-458E-B64E-E370034C58CE}"/>
    <cellStyle name="SAPBEXformats 6 2 2 4" xfId="2636" xr:uid="{8C622A9F-42FF-499A-A22E-C3C7686E53F1}"/>
    <cellStyle name="SAPBEXformats 6 2 3" xfId="1343" xr:uid="{0F227E6A-C195-48B3-ABA3-3F18C58315B0}"/>
    <cellStyle name="SAPBEXformats 6 2 3 2" xfId="2894" xr:uid="{AFAFA54B-849F-4CF7-A4D5-7FD57DF39F3B}"/>
    <cellStyle name="SAPBEXformats 6 2 4" xfId="1862" xr:uid="{5614AC1D-3621-43FA-B7DA-17F62F405119}"/>
    <cellStyle name="SAPBEXformats 6 2 4 2" xfId="3410" xr:uid="{624BD01F-ACDB-4150-A605-B9AC69979BB9}"/>
    <cellStyle name="SAPBEXformats 6 2 5" xfId="2378" xr:uid="{6828D3F8-007E-495B-8B91-45C9AF4A9658}"/>
    <cellStyle name="SAPBEXheaderItem" xfId="391" xr:uid="{94FA6E48-354D-4D44-83D6-366AB39BFEDF}"/>
    <cellStyle name="SAPBEXheaderItem 2" xfId="392" xr:uid="{E07CE52D-8EE7-4D7B-B113-B252D2EF21A9}"/>
    <cellStyle name="SAPBEXheaderItem 2 2" xfId="814" xr:uid="{C518BF65-3AF3-4A3D-9079-F8D8BA7DA607}"/>
    <cellStyle name="SAPBEXheaderItem 2 2 2" xfId="1086" xr:uid="{96D4016C-757D-490F-A56C-1335A391D43D}"/>
    <cellStyle name="SAPBEXheaderItem 2 2 2 2" xfId="1602" xr:uid="{30AFB82F-B38F-44AD-A697-AAE44621E2A8}"/>
    <cellStyle name="SAPBEXheaderItem 2 2 2 2 2" xfId="3153" xr:uid="{6CDAE230-B0D2-4FDF-996A-154978DD8570}"/>
    <cellStyle name="SAPBEXheaderItem 2 2 2 3" xfId="2121" xr:uid="{2AA5C56B-8BB9-4035-B1F3-E945B886A42F}"/>
    <cellStyle name="SAPBEXheaderItem 2 2 2 3 2" xfId="3669" xr:uid="{A92C7E7C-0357-4475-BEFD-4EFF32DA52DF}"/>
    <cellStyle name="SAPBEXheaderItem 2 2 2 4" xfId="2637" xr:uid="{E1A50305-C4BA-4EE5-89DD-07B00770AF8F}"/>
    <cellStyle name="SAPBEXheaderItem 2 2 3" xfId="1344" xr:uid="{8EFE1B25-A907-4786-A234-7AD794AD5E69}"/>
    <cellStyle name="SAPBEXheaderItem 2 2 3 2" xfId="2895" xr:uid="{D0E66F35-A168-4BE2-B655-BE5C225FD75C}"/>
    <cellStyle name="SAPBEXheaderItem 2 2 4" xfId="1863" xr:uid="{BDB175E0-8E7A-418E-9DAD-5A76CFABF62F}"/>
    <cellStyle name="SAPBEXheaderItem 2 2 4 2" xfId="3411" xr:uid="{2268B812-99E3-4F82-956D-D3606D8B59C4}"/>
    <cellStyle name="SAPBEXheaderItem 2 2 5" xfId="2379" xr:uid="{AF393544-8E9A-4DD1-9D1B-C928B0A332EF}"/>
    <cellStyle name="SAPBEXheaderItem 3" xfId="393" xr:uid="{7762570B-048F-4AB9-B35D-720599BB72D8}"/>
    <cellStyle name="SAPBEXheaderItem 3 2" xfId="815" xr:uid="{3BB8AC14-993A-40BA-A00F-2612DCF8B6A5}"/>
    <cellStyle name="SAPBEXheaderItem 3 2 2" xfId="1087" xr:uid="{32C5C244-7461-427B-9770-110AC85F36E6}"/>
    <cellStyle name="SAPBEXheaderItem 3 2 2 2" xfId="1603" xr:uid="{7B6FE7AA-5556-4386-B761-B591BE82D97A}"/>
    <cellStyle name="SAPBEXheaderItem 3 2 2 2 2" xfId="3154" xr:uid="{DC2A1E53-654D-40FC-AE93-6C895D65E5A2}"/>
    <cellStyle name="SAPBEXheaderItem 3 2 2 3" xfId="2122" xr:uid="{29626190-17F4-40BD-B584-4CC0036E2A9C}"/>
    <cellStyle name="SAPBEXheaderItem 3 2 2 3 2" xfId="3670" xr:uid="{39091E81-5649-487D-AE40-67F5C5F456C1}"/>
    <cellStyle name="SAPBEXheaderItem 3 2 2 4" xfId="2638" xr:uid="{FC2CED2C-65B8-4850-9EB5-EA62B08C0343}"/>
    <cellStyle name="SAPBEXheaderItem 3 2 3" xfId="1345" xr:uid="{93BFA010-99C9-4017-AF4B-AB0BFD5BC491}"/>
    <cellStyle name="SAPBEXheaderItem 3 2 3 2" xfId="2896" xr:uid="{4A3BB00F-80E8-410B-81D2-5384B86D0F42}"/>
    <cellStyle name="SAPBEXheaderItem 3 2 4" xfId="1864" xr:uid="{7DA77BC0-BD66-4454-8BFD-EC1BD2E4BA57}"/>
    <cellStyle name="SAPBEXheaderItem 3 2 4 2" xfId="3412" xr:uid="{A27C8DE7-4C75-4695-B7CF-70A53F0C856F}"/>
    <cellStyle name="SAPBEXheaderItem 3 2 5" xfId="2380" xr:uid="{6A46A94C-A0AA-414E-A150-5B7C07FA90C5}"/>
    <cellStyle name="SAPBEXheaderItem 4" xfId="394" xr:uid="{22258C94-A502-4EB5-900B-6DDD245CFF96}"/>
    <cellStyle name="SAPBEXheaderItem 4 2" xfId="816" xr:uid="{AD8A832E-A5F1-4EBD-B16A-456E6A385947}"/>
    <cellStyle name="SAPBEXheaderItem 4 2 2" xfId="1088" xr:uid="{C4DE1496-882A-452B-BAED-26505D9FBF3B}"/>
    <cellStyle name="SAPBEXheaderItem 4 2 2 2" xfId="1604" xr:uid="{DE55880A-5C8F-4D0F-AFF9-5E1068ACD3E2}"/>
    <cellStyle name="SAPBEXheaderItem 4 2 2 2 2" xfId="3155" xr:uid="{FE2F4816-8816-4B61-A05D-1D58F4D404A8}"/>
    <cellStyle name="SAPBEXheaderItem 4 2 2 3" xfId="2123" xr:uid="{824F295F-5991-4E78-A5C1-41A74A119EA6}"/>
    <cellStyle name="SAPBEXheaderItem 4 2 2 3 2" xfId="3671" xr:uid="{AA202792-9C39-43EC-8B48-B813BFE0EE2A}"/>
    <cellStyle name="SAPBEXheaderItem 4 2 2 4" xfId="2639" xr:uid="{7E90DD87-76CD-423D-BCEA-ED9BEFBC6AC6}"/>
    <cellStyle name="SAPBEXheaderItem 4 2 3" xfId="1346" xr:uid="{475C1258-6FE0-4763-9EF2-94BEC97D4057}"/>
    <cellStyle name="SAPBEXheaderItem 4 2 3 2" xfId="2897" xr:uid="{42921B09-7E87-4578-8C8E-2F1D38C8492B}"/>
    <cellStyle name="SAPBEXheaderItem 4 2 4" xfId="1865" xr:uid="{CC12B540-64FD-4C74-B45A-E8A21EAFDC50}"/>
    <cellStyle name="SAPBEXheaderItem 4 2 4 2" xfId="3413" xr:uid="{5A50A4D2-C0C9-4FA6-AF67-1AC98CBC6253}"/>
    <cellStyle name="SAPBEXheaderItem 4 2 5" xfId="2381" xr:uid="{F9F4865A-79E3-4FF0-93D3-7A23A14EEA55}"/>
    <cellStyle name="SAPBEXheaderItem 5" xfId="395" xr:uid="{E9093A37-D175-428D-A1AC-C042B171461F}"/>
    <cellStyle name="SAPBEXheaderItem 5 2" xfId="817" xr:uid="{61AFBD77-D01E-4FDE-875F-223421477F04}"/>
    <cellStyle name="SAPBEXheaderItem 5 2 2" xfId="1089" xr:uid="{C5E91A1D-5715-43A4-B552-B6E6FB5E987B}"/>
    <cellStyle name="SAPBEXheaderItem 5 2 2 2" xfId="1605" xr:uid="{AC32B703-F353-43CB-82D6-8194114ACDFF}"/>
    <cellStyle name="SAPBEXheaderItem 5 2 2 2 2" xfId="3156" xr:uid="{7F27C9FB-ED53-4869-B11A-AA6AE86038DC}"/>
    <cellStyle name="SAPBEXheaderItem 5 2 2 3" xfId="2124" xr:uid="{6291B4C6-2C2C-4FE0-B73D-D064593366C2}"/>
    <cellStyle name="SAPBEXheaderItem 5 2 2 3 2" xfId="3672" xr:uid="{ED9B551E-7B9E-4B41-B185-0AE5C0A5A2CA}"/>
    <cellStyle name="SAPBEXheaderItem 5 2 2 4" xfId="2640" xr:uid="{52151975-BB2A-4181-AB3F-2F944B5FCBED}"/>
    <cellStyle name="SAPBEXheaderItem 5 2 3" xfId="1347" xr:uid="{523A4987-EAB4-4BF2-8E36-3EDD5EBD13DC}"/>
    <cellStyle name="SAPBEXheaderItem 5 2 3 2" xfId="2898" xr:uid="{8A4BA577-107C-47B7-8A3E-7DBBE132F15A}"/>
    <cellStyle name="SAPBEXheaderItem 5 2 4" xfId="1866" xr:uid="{870CFE6C-36D7-4211-906A-13C2947D3BB7}"/>
    <cellStyle name="SAPBEXheaderItem 5 2 4 2" xfId="3414" xr:uid="{5FBF51CD-306C-40BA-AE06-48C60623A12B}"/>
    <cellStyle name="SAPBEXheaderItem 5 2 5" xfId="2382" xr:uid="{C05BCC3A-F083-4100-8386-F89048FBF36D}"/>
    <cellStyle name="SAPBEXheaderItem 6" xfId="396" xr:uid="{56D2AB5F-96C3-4A7C-AF43-CD70136B3330}"/>
    <cellStyle name="SAPBEXheaderItem 6 2" xfId="818" xr:uid="{C4361BB8-7656-4DBC-A467-29F8D3523186}"/>
    <cellStyle name="SAPBEXheaderItem 6 2 2" xfId="1090" xr:uid="{D0AF1321-8089-4373-BE97-D9059EDD8BE7}"/>
    <cellStyle name="SAPBEXheaderItem 6 2 2 2" xfId="1606" xr:uid="{FF3DFC61-12B8-4877-BC49-351360FD192B}"/>
    <cellStyle name="SAPBEXheaderItem 6 2 2 2 2" xfId="3157" xr:uid="{F0E958DC-18E2-4C71-95C7-5BFC027D462B}"/>
    <cellStyle name="SAPBEXheaderItem 6 2 2 3" xfId="2125" xr:uid="{532E6902-EDE3-49C2-9DA1-C061B7866F54}"/>
    <cellStyle name="SAPBEXheaderItem 6 2 2 3 2" xfId="3673" xr:uid="{A093CBD9-F254-4E5D-9C30-400A387819B9}"/>
    <cellStyle name="SAPBEXheaderItem 6 2 2 4" xfId="2641" xr:uid="{878727C5-D060-47C6-B202-328293E578E8}"/>
    <cellStyle name="SAPBEXheaderItem 6 2 3" xfId="1348" xr:uid="{ECCA5F62-6B62-46D6-B47F-E76D505988EF}"/>
    <cellStyle name="SAPBEXheaderItem 6 2 3 2" xfId="2899" xr:uid="{27B033ED-C1EE-4673-9064-A88514348B9F}"/>
    <cellStyle name="SAPBEXheaderItem 6 2 4" xfId="1867" xr:uid="{1CAEEB78-7A71-47A1-99DD-D2CC0CFD7598}"/>
    <cellStyle name="SAPBEXheaderItem 6 2 4 2" xfId="3415" xr:uid="{EF572F67-1BF2-413F-B3FA-BE883415A9D7}"/>
    <cellStyle name="SAPBEXheaderItem 6 2 5" xfId="2383" xr:uid="{A0BEA870-46C1-47E5-90D9-E5EA233123FF}"/>
    <cellStyle name="SAPBEXheaderText" xfId="397" xr:uid="{C4421EFC-99F8-4A1E-B9E2-2DF524828E96}"/>
    <cellStyle name="SAPBEXheaderText 2" xfId="398" xr:uid="{CC5D1262-8419-4697-8C52-3B79BF4EA616}"/>
    <cellStyle name="SAPBEXheaderText 2 2" xfId="819" xr:uid="{1BFAAFF8-8A69-4A1C-B01E-C33A6B940742}"/>
    <cellStyle name="SAPBEXheaderText 2 2 2" xfId="1091" xr:uid="{D91B4835-1BFB-46B8-A683-7B5491B21CB3}"/>
    <cellStyle name="SAPBEXheaderText 2 2 2 2" xfId="1607" xr:uid="{B3FF1728-51A3-40A6-93CD-30C89C07DDDB}"/>
    <cellStyle name="SAPBEXheaderText 2 2 2 2 2" xfId="3158" xr:uid="{417E330C-EAC5-4BBD-8B98-BD0AD6C32EFB}"/>
    <cellStyle name="SAPBEXheaderText 2 2 2 3" xfId="2126" xr:uid="{37DF462E-3BF9-405B-B751-657751208272}"/>
    <cellStyle name="SAPBEXheaderText 2 2 2 3 2" xfId="3674" xr:uid="{834CC60C-0291-4112-A3F0-ACE3DE7F0950}"/>
    <cellStyle name="SAPBEXheaderText 2 2 2 4" xfId="2642" xr:uid="{57655972-8F1C-415E-B02F-ABE90BD136FA}"/>
    <cellStyle name="SAPBEXheaderText 2 2 3" xfId="1349" xr:uid="{7717E1E6-4762-4DD6-8CA3-51954C8BE186}"/>
    <cellStyle name="SAPBEXheaderText 2 2 3 2" xfId="2900" xr:uid="{89BBE33B-02B7-48C2-960E-455BDC0ACE36}"/>
    <cellStyle name="SAPBEXheaderText 2 2 4" xfId="1868" xr:uid="{2F4CD415-22F3-4D8F-8702-BAA08D973EEE}"/>
    <cellStyle name="SAPBEXheaderText 2 2 4 2" xfId="3416" xr:uid="{F07978F7-5742-4DC0-B303-61F43700F9CC}"/>
    <cellStyle name="SAPBEXheaderText 2 2 5" xfId="2384" xr:uid="{D74CC4FC-9A90-4181-B1A6-3BBF3AFB418F}"/>
    <cellStyle name="SAPBEXheaderText 3" xfId="399" xr:uid="{FE7E01D6-2DEB-4014-989F-7FEC491477F4}"/>
    <cellStyle name="SAPBEXheaderText 3 2" xfId="820" xr:uid="{F8223712-5257-48A6-B39B-A5FEFD78AA95}"/>
    <cellStyle name="SAPBEXheaderText 3 2 2" xfId="1092" xr:uid="{AF363631-30B6-4644-B22C-E053C55644F6}"/>
    <cellStyle name="SAPBEXheaderText 3 2 2 2" xfId="1608" xr:uid="{6DF8BEFD-F8E9-439A-8683-D4483F77E571}"/>
    <cellStyle name="SAPBEXheaderText 3 2 2 2 2" xfId="3159" xr:uid="{98A5D7F5-A0F1-494D-954C-5307276DEB70}"/>
    <cellStyle name="SAPBEXheaderText 3 2 2 3" xfId="2127" xr:uid="{23E2B67C-218E-406F-BFF3-D6C0E9391CDB}"/>
    <cellStyle name="SAPBEXheaderText 3 2 2 3 2" xfId="3675" xr:uid="{D2DAEB13-90E6-4F9C-B840-FED7503BA2DA}"/>
    <cellStyle name="SAPBEXheaderText 3 2 2 4" xfId="2643" xr:uid="{744D39A7-2DB9-4A4B-9467-722E99CEC17F}"/>
    <cellStyle name="SAPBEXheaderText 3 2 3" xfId="1350" xr:uid="{26A03119-3A1E-4FDB-A99C-10E51D04CCAA}"/>
    <cellStyle name="SAPBEXheaderText 3 2 3 2" xfId="2901" xr:uid="{064FEF99-0A27-4BC6-9989-41EA688E9016}"/>
    <cellStyle name="SAPBEXheaderText 3 2 4" xfId="1869" xr:uid="{09E0FC38-F694-4677-9653-9E3A75C1BF43}"/>
    <cellStyle name="SAPBEXheaderText 3 2 4 2" xfId="3417" xr:uid="{AAB1C020-050C-4391-BEB9-B9EB4CB5BD58}"/>
    <cellStyle name="SAPBEXheaderText 3 2 5" xfId="2385" xr:uid="{A602087D-576D-4BB5-A464-2626E97BB1BD}"/>
    <cellStyle name="SAPBEXheaderText 4" xfId="400" xr:uid="{4AB225CC-3B1A-4E0B-A708-0E61F832867F}"/>
    <cellStyle name="SAPBEXheaderText 4 2" xfId="821" xr:uid="{0FF2A34B-643C-4E4A-ADCF-60BE0F6E5FB8}"/>
    <cellStyle name="SAPBEXheaderText 4 2 2" xfId="1093" xr:uid="{514A18DA-DAF8-4448-8394-0B3754A53F82}"/>
    <cellStyle name="SAPBEXheaderText 4 2 2 2" xfId="1609" xr:uid="{49D07191-5609-4EA1-BAFC-7DCA283AAA46}"/>
    <cellStyle name="SAPBEXheaderText 4 2 2 2 2" xfId="3160" xr:uid="{82F954A2-AC94-419C-B80A-4EE5FEC80492}"/>
    <cellStyle name="SAPBEXheaderText 4 2 2 3" xfId="2128" xr:uid="{A4BB855C-0797-4160-8B40-D74905CA75A7}"/>
    <cellStyle name="SAPBEXheaderText 4 2 2 3 2" xfId="3676" xr:uid="{42DC92D8-2BF7-4988-BF09-57EDA72FB408}"/>
    <cellStyle name="SAPBEXheaderText 4 2 2 4" xfId="2644" xr:uid="{91EC71FE-C9D7-4F68-9283-15CCF49C393D}"/>
    <cellStyle name="SAPBEXheaderText 4 2 3" xfId="1351" xr:uid="{9C209E6A-A01B-43D9-A393-513E58332621}"/>
    <cellStyle name="SAPBEXheaderText 4 2 3 2" xfId="2902" xr:uid="{6154D023-E26C-4538-BCD2-9B5EB2108103}"/>
    <cellStyle name="SAPBEXheaderText 4 2 4" xfId="1870" xr:uid="{82457D96-7211-42B2-A99F-737356D96C3C}"/>
    <cellStyle name="SAPBEXheaderText 4 2 4 2" xfId="3418" xr:uid="{7AD92985-2FC5-4C9E-A90F-5AA83666DF70}"/>
    <cellStyle name="SAPBEXheaderText 4 2 5" xfId="2386" xr:uid="{A06DAF3C-617F-4F2D-897C-9B5774F8AD98}"/>
    <cellStyle name="SAPBEXheaderText 5" xfId="401" xr:uid="{E526BE85-6816-46D8-AD5E-76317733DED0}"/>
    <cellStyle name="SAPBEXheaderText 5 2" xfId="822" xr:uid="{4750FD3D-CBF1-45DD-A45C-74254B46D645}"/>
    <cellStyle name="SAPBEXheaderText 5 2 2" xfId="1094" xr:uid="{619DA136-F060-4C64-AA71-12F7D3A68891}"/>
    <cellStyle name="SAPBEXheaderText 5 2 2 2" xfId="1610" xr:uid="{89DBC1CF-FE21-45B3-AD4B-EEAADB86FE4C}"/>
    <cellStyle name="SAPBEXheaderText 5 2 2 2 2" xfId="3161" xr:uid="{A2513D4E-5A6F-48DC-91EF-F6B6A9E2B9C4}"/>
    <cellStyle name="SAPBEXheaderText 5 2 2 3" xfId="2129" xr:uid="{A2B9A24F-F583-4527-A834-D4B3A3E54958}"/>
    <cellStyle name="SAPBEXheaderText 5 2 2 3 2" xfId="3677" xr:uid="{02F7B6EA-B0A1-4CA4-BD98-731ECCF84B6B}"/>
    <cellStyle name="SAPBEXheaderText 5 2 2 4" xfId="2645" xr:uid="{0C2C3459-07AD-4CA8-A339-887520B3F0F1}"/>
    <cellStyle name="SAPBEXheaderText 5 2 3" xfId="1352" xr:uid="{60B85CFB-CDD4-4D58-9499-35638181D33B}"/>
    <cellStyle name="SAPBEXheaderText 5 2 3 2" xfId="2903" xr:uid="{3C31833E-45FD-4D0A-9066-E82F06EA3227}"/>
    <cellStyle name="SAPBEXheaderText 5 2 4" xfId="1871" xr:uid="{1DA029C1-2A9E-4F06-895A-258F086857AD}"/>
    <cellStyle name="SAPBEXheaderText 5 2 4 2" xfId="3419" xr:uid="{9B6D9336-E90F-4726-ABCE-9030F3A279C4}"/>
    <cellStyle name="SAPBEXheaderText 5 2 5" xfId="2387" xr:uid="{F050F533-C1E6-4EAD-86D0-A6582C27E49A}"/>
    <cellStyle name="SAPBEXheaderText 6" xfId="402" xr:uid="{0B25A1EC-BFD5-408C-84A1-FD7F59FE351B}"/>
    <cellStyle name="SAPBEXheaderText 6 2" xfId="823" xr:uid="{79A5A70D-8918-44F8-8222-E69679EFEF14}"/>
    <cellStyle name="SAPBEXheaderText 6 2 2" xfId="1095" xr:uid="{F04EB21F-0B7D-452C-A437-F51DB14ACB46}"/>
    <cellStyle name="SAPBEXheaderText 6 2 2 2" xfId="1611" xr:uid="{A41DF80F-A89A-4CDB-AA6F-01A00945EAF4}"/>
    <cellStyle name="SAPBEXheaderText 6 2 2 2 2" xfId="3162" xr:uid="{CDA537ED-DF25-4AE3-94CB-C96863FC7069}"/>
    <cellStyle name="SAPBEXheaderText 6 2 2 3" xfId="2130" xr:uid="{FA9EB059-69D0-4B6B-86B9-8BAE6C60D5D7}"/>
    <cellStyle name="SAPBEXheaderText 6 2 2 3 2" xfId="3678" xr:uid="{A3981DE0-4553-4BEE-B39D-F0B96BB78790}"/>
    <cellStyle name="SAPBEXheaderText 6 2 2 4" xfId="2646" xr:uid="{FA037BE1-E9C2-4BD5-99F5-5B913C0C269E}"/>
    <cellStyle name="SAPBEXheaderText 6 2 3" xfId="1353" xr:uid="{16431D9F-9DC3-4A34-AF3D-E8282CD4A86C}"/>
    <cellStyle name="SAPBEXheaderText 6 2 3 2" xfId="2904" xr:uid="{206F84A1-6278-424F-B397-F7C4791375F1}"/>
    <cellStyle name="SAPBEXheaderText 6 2 4" xfId="1872" xr:uid="{39F862C5-0A2E-487F-A89B-D3B2B583CEC5}"/>
    <cellStyle name="SAPBEXheaderText 6 2 4 2" xfId="3420" xr:uid="{D66E4DD4-2E9E-45B3-8673-A246D3D07215}"/>
    <cellStyle name="SAPBEXheaderText 6 2 5" xfId="2388" xr:uid="{F2CC402F-3E73-4A84-B990-62DDB0EF4124}"/>
    <cellStyle name="SAPBEXHLevel0" xfId="403" xr:uid="{C98D434C-F066-4663-8893-2A0FC7779A7B}"/>
    <cellStyle name="SAPBEXHLevel0 2" xfId="404" xr:uid="{170CAC89-8770-4FF1-AF6B-37A7EF330B68}"/>
    <cellStyle name="SAPBEXHLevel0 2 2" xfId="824" xr:uid="{E159855C-B59F-4E74-995D-FCDABCEF41A6}"/>
    <cellStyle name="SAPBEXHLevel0 2 2 2" xfId="1096" xr:uid="{BA282DF6-457E-4DAC-95AB-763CCFA2CD82}"/>
    <cellStyle name="SAPBEXHLevel0 2 2 2 2" xfId="1612" xr:uid="{738B3415-0FDA-47C7-B964-6A6700E06624}"/>
    <cellStyle name="SAPBEXHLevel0 2 2 2 2 2" xfId="3163" xr:uid="{6F57D6CC-3101-4AB1-9A58-7F4D4E581462}"/>
    <cellStyle name="SAPBEXHLevel0 2 2 2 3" xfId="2131" xr:uid="{448D9A85-7095-4676-88DA-729D5736D921}"/>
    <cellStyle name="SAPBEXHLevel0 2 2 2 3 2" xfId="3679" xr:uid="{C46DC733-C90A-479C-9E6F-290828ABCEFE}"/>
    <cellStyle name="SAPBEXHLevel0 2 2 2 4" xfId="2647" xr:uid="{DD29EE74-8C2F-4F0E-82B5-EBF4163E4E42}"/>
    <cellStyle name="SAPBEXHLevel0 2 2 3" xfId="1354" xr:uid="{7E3B5650-CE75-474F-BB73-7968724F68AD}"/>
    <cellStyle name="SAPBEXHLevel0 2 2 3 2" xfId="2905" xr:uid="{9BA314C5-F71E-4FC2-B431-FCF864D30553}"/>
    <cellStyle name="SAPBEXHLevel0 2 2 4" xfId="1873" xr:uid="{8B275530-0EDA-4B11-9B58-5D148CD19D78}"/>
    <cellStyle name="SAPBEXHLevel0 2 2 4 2" xfId="3421" xr:uid="{AE8CDA42-A6AF-4825-A3C5-C36C2DC61E9B}"/>
    <cellStyle name="SAPBEXHLevel0 2 2 5" xfId="2389" xr:uid="{96643405-1CA9-4F5A-9F11-EF0D2F500310}"/>
    <cellStyle name="SAPBEXHLevel0 3" xfId="405" xr:uid="{0307436E-9155-44A7-BC69-90F204C13F33}"/>
    <cellStyle name="SAPBEXHLevel0 3 2" xfId="825" xr:uid="{5FFB32C1-936F-4A97-B063-34B03BC7E548}"/>
    <cellStyle name="SAPBEXHLevel0 3 2 2" xfId="1097" xr:uid="{662C2B60-1B3F-405C-A683-3423DA809071}"/>
    <cellStyle name="SAPBEXHLevel0 3 2 2 2" xfId="1613" xr:uid="{4096A488-D67B-490C-94D4-55D9AAF71CC8}"/>
    <cellStyle name="SAPBEXHLevel0 3 2 2 2 2" xfId="3164" xr:uid="{9E756260-0974-4014-8670-F7B2282DCC81}"/>
    <cellStyle name="SAPBEXHLevel0 3 2 2 3" xfId="2132" xr:uid="{95A99F4E-340A-42B9-B717-B6632549106D}"/>
    <cellStyle name="SAPBEXHLevel0 3 2 2 3 2" xfId="3680" xr:uid="{2441369F-1D01-48BC-B72B-7E3138FB6EA2}"/>
    <cellStyle name="SAPBEXHLevel0 3 2 2 4" xfId="2648" xr:uid="{05F9914C-4F25-4EDE-98D5-1283EED50000}"/>
    <cellStyle name="SAPBEXHLevel0 3 2 3" xfId="1355" xr:uid="{DAB2C7D8-1698-49A9-B03F-54E4017DF2B2}"/>
    <cellStyle name="SAPBEXHLevel0 3 2 3 2" xfId="2906" xr:uid="{F91BF3CF-0DB9-4FA6-AA6A-E216A5B1E38C}"/>
    <cellStyle name="SAPBEXHLevel0 3 2 4" xfId="1874" xr:uid="{2ED7E0B2-EE06-49E0-996C-807B54630DC6}"/>
    <cellStyle name="SAPBEXHLevel0 3 2 4 2" xfId="3422" xr:uid="{596B2997-79F8-425A-80AA-5D55D5A84BA3}"/>
    <cellStyle name="SAPBEXHLevel0 3 2 5" xfId="2390" xr:uid="{AE53178F-5196-4BFF-AF88-E54F9B2D263A}"/>
    <cellStyle name="SAPBEXHLevel0 4" xfId="406" xr:uid="{ECFA26B3-7350-4E7F-8D34-F87F1FFD2F1F}"/>
    <cellStyle name="SAPBEXHLevel0 4 2" xfId="826" xr:uid="{64717F61-B3E8-4EA3-9A1C-28D48AA0C804}"/>
    <cellStyle name="SAPBEXHLevel0 4 2 2" xfId="1098" xr:uid="{E5560C83-DB44-4C2B-B8F0-1BC7476DEFB9}"/>
    <cellStyle name="SAPBEXHLevel0 4 2 2 2" xfId="1614" xr:uid="{0588B036-B194-4C30-B81E-E9EC51E4259B}"/>
    <cellStyle name="SAPBEXHLevel0 4 2 2 2 2" xfId="3165" xr:uid="{4EBDE4B3-5D81-4B67-8DAA-2D5AE868A385}"/>
    <cellStyle name="SAPBEXHLevel0 4 2 2 3" xfId="2133" xr:uid="{54C8DDC5-5B17-44FB-B8AD-D9D2673BE823}"/>
    <cellStyle name="SAPBEXHLevel0 4 2 2 3 2" xfId="3681" xr:uid="{775DA21B-5069-4C9A-A260-354FC6193DDD}"/>
    <cellStyle name="SAPBEXHLevel0 4 2 2 4" xfId="2649" xr:uid="{249EE4D0-7A3D-4B5E-9DDB-0C61B0A5AED2}"/>
    <cellStyle name="SAPBEXHLevel0 4 2 3" xfId="1356" xr:uid="{B7E2CB83-4462-4B26-BEED-F72E892B74B4}"/>
    <cellStyle name="SAPBEXHLevel0 4 2 3 2" xfId="2907" xr:uid="{3C127970-283E-4A2C-99E3-5FF8BB5BFE76}"/>
    <cellStyle name="SAPBEXHLevel0 4 2 4" xfId="1875" xr:uid="{5F11D658-CA03-4FFF-A601-17D5ABCFE7CA}"/>
    <cellStyle name="SAPBEXHLevel0 4 2 4 2" xfId="3423" xr:uid="{549D6E7E-DFEC-4AEF-B816-F64E242875CB}"/>
    <cellStyle name="SAPBEXHLevel0 4 2 5" xfId="2391" xr:uid="{E59D52D4-EC3B-429F-BC0D-0A6AA4A6E805}"/>
    <cellStyle name="SAPBEXHLevel0 5" xfId="407" xr:uid="{5E23C33B-4F68-4449-8DA9-06230F0B0F9D}"/>
    <cellStyle name="SAPBEXHLevel0 5 2" xfId="827" xr:uid="{64365A7A-5A7B-4B38-9267-92AAB3087FD7}"/>
    <cellStyle name="SAPBEXHLevel0 5 2 2" xfId="1099" xr:uid="{567217C7-EADA-438E-AE16-C3F2B68425ED}"/>
    <cellStyle name="SAPBEXHLevel0 5 2 2 2" xfId="1615" xr:uid="{73DB5AAF-9F37-4A12-91CB-8564108210DF}"/>
    <cellStyle name="SAPBEXHLevel0 5 2 2 2 2" xfId="3166" xr:uid="{37DDDEE7-BFDA-4761-9F02-2A762B40E6E6}"/>
    <cellStyle name="SAPBEXHLevel0 5 2 2 3" xfId="2134" xr:uid="{B985A4B4-F07D-49BA-AA1A-0FD38DEB9F74}"/>
    <cellStyle name="SAPBEXHLevel0 5 2 2 3 2" xfId="3682" xr:uid="{4235F932-23D4-4DB9-8857-0AA48C565F6C}"/>
    <cellStyle name="SAPBEXHLevel0 5 2 2 4" xfId="2650" xr:uid="{970AF7D4-4F56-4E74-B4A0-151B6B3A9062}"/>
    <cellStyle name="SAPBEXHLevel0 5 2 3" xfId="1357" xr:uid="{028EEE0F-20F3-46E1-B190-6CBBD5BC00E5}"/>
    <cellStyle name="SAPBEXHLevel0 5 2 3 2" xfId="2908" xr:uid="{6E4C5612-2C25-4DDA-BCCB-1B899DB5244C}"/>
    <cellStyle name="SAPBEXHLevel0 5 2 4" xfId="1876" xr:uid="{1EF0177B-44D7-4134-A35B-F3E7FE697563}"/>
    <cellStyle name="SAPBEXHLevel0 5 2 4 2" xfId="3424" xr:uid="{89FDA2F3-8A14-421C-9C69-AAC00F43612B}"/>
    <cellStyle name="SAPBEXHLevel0 5 2 5" xfId="2392" xr:uid="{6CA8B6D9-565A-4183-8EBB-04371DD0B4A8}"/>
    <cellStyle name="SAPBEXHLevel0 6" xfId="408" xr:uid="{AB519DFB-AE58-483F-8DB3-52726DC92F5F}"/>
    <cellStyle name="SAPBEXHLevel0 6 2" xfId="828" xr:uid="{53752582-7D42-4B33-9E9D-69CC0D98427C}"/>
    <cellStyle name="SAPBEXHLevel0 6 2 2" xfId="1100" xr:uid="{B6DBB274-0560-4068-840C-53A4BE8B8B66}"/>
    <cellStyle name="SAPBEXHLevel0 6 2 2 2" xfId="1616" xr:uid="{CC414FF3-AD37-4AB8-82FF-005DB4EF2E45}"/>
    <cellStyle name="SAPBEXHLevel0 6 2 2 2 2" xfId="3167" xr:uid="{7DEB3659-0D69-4C6A-94CD-2EA7111A2B99}"/>
    <cellStyle name="SAPBEXHLevel0 6 2 2 3" xfId="2135" xr:uid="{8D8C6885-0419-4F51-B0FF-B6297EE3AACE}"/>
    <cellStyle name="SAPBEXHLevel0 6 2 2 3 2" xfId="3683" xr:uid="{95F989D7-E227-434A-9E58-F5CE0E2520C4}"/>
    <cellStyle name="SAPBEXHLevel0 6 2 2 4" xfId="2651" xr:uid="{6D1CCE06-3A9E-4524-800B-1994682DC4BC}"/>
    <cellStyle name="SAPBEXHLevel0 6 2 3" xfId="1358" xr:uid="{A21ED582-8DA0-4A4F-93D2-65CA7A5041B4}"/>
    <cellStyle name="SAPBEXHLevel0 6 2 3 2" xfId="2909" xr:uid="{E2A36C96-7580-4DA4-ABC0-742331A453DC}"/>
    <cellStyle name="SAPBEXHLevel0 6 2 4" xfId="1877" xr:uid="{ED442DA9-B863-4AA9-87BB-A23990E156F0}"/>
    <cellStyle name="SAPBEXHLevel0 6 2 4 2" xfId="3425" xr:uid="{74A53827-E617-485F-B5C6-A880F4CA0A69}"/>
    <cellStyle name="SAPBEXHLevel0 6 2 5" xfId="2393" xr:uid="{6C654A63-9BCD-457A-9C1E-91122144B6A7}"/>
    <cellStyle name="SAPBEXHLevel0 7" xfId="409" xr:uid="{5C35E5FE-EE2C-4ED2-994C-D4E5A8D120C3}"/>
    <cellStyle name="SAPBEXHLevel0 7 2" xfId="829" xr:uid="{773CF5CD-70F3-4D57-8938-16012D9807A2}"/>
    <cellStyle name="SAPBEXHLevel0 7 2 2" xfId="1101" xr:uid="{0120A9A5-C31A-41C1-8245-3ABB4D451E98}"/>
    <cellStyle name="SAPBEXHLevel0 7 2 2 2" xfId="1617" xr:uid="{287917D8-9770-4C41-BDEA-A98FE1C334B5}"/>
    <cellStyle name="SAPBEXHLevel0 7 2 2 2 2" xfId="3168" xr:uid="{39F1221E-293B-40A3-8961-9472B1B22619}"/>
    <cellStyle name="SAPBEXHLevel0 7 2 2 3" xfId="2136" xr:uid="{BCF2B128-F959-47F2-85CC-D54684F163C2}"/>
    <cellStyle name="SAPBEXHLevel0 7 2 2 3 2" xfId="3684" xr:uid="{33089F1D-ACB4-4DD8-8A7F-0990EBA66CD5}"/>
    <cellStyle name="SAPBEXHLevel0 7 2 2 4" xfId="2652" xr:uid="{CE876083-0E0E-4719-8C38-552CA52CED24}"/>
    <cellStyle name="SAPBEXHLevel0 7 2 3" xfId="1359" xr:uid="{00CB18FC-D636-4747-8868-BD549631E4A9}"/>
    <cellStyle name="SAPBEXHLevel0 7 2 3 2" xfId="2910" xr:uid="{24854D87-BD41-45FB-BC5C-D33162D6519C}"/>
    <cellStyle name="SAPBEXHLevel0 7 2 4" xfId="1878" xr:uid="{BA3CE079-8F5B-49B2-BA6A-AD16BBC73292}"/>
    <cellStyle name="SAPBEXHLevel0 7 2 4 2" xfId="3426" xr:uid="{67368CED-DC50-4003-8E30-4900151B273F}"/>
    <cellStyle name="SAPBEXHLevel0 7 2 5" xfId="2394" xr:uid="{0A4502E5-1190-42C2-92AD-542326CB6887}"/>
    <cellStyle name="SAPBEXHLevel0_7y-отчетная_РЖД_2009_04" xfId="410" xr:uid="{400BE1BC-223E-4470-8997-27D4E9F804FD}"/>
    <cellStyle name="SAPBEXHLevel0X" xfId="411" xr:uid="{B3EB3EAD-2DB4-4CA8-AD5D-7DD6D0C8050B}"/>
    <cellStyle name="SAPBEXHLevel0X 2" xfId="412" xr:uid="{1E993964-3A1A-4A13-BE85-272747194542}"/>
    <cellStyle name="SAPBEXHLevel0X 2 2" xfId="830" xr:uid="{C79B3AA0-B190-43C0-8E9E-036C4E0644C1}"/>
    <cellStyle name="SAPBEXHLevel0X 2 2 2" xfId="1102" xr:uid="{C7C173E6-8FAF-48D8-9C49-5B07DB8F9DD2}"/>
    <cellStyle name="SAPBEXHLevel0X 2 2 2 2" xfId="1618" xr:uid="{71969884-28BF-4B04-8B8C-F32F0BC64459}"/>
    <cellStyle name="SAPBEXHLevel0X 2 2 2 2 2" xfId="3169" xr:uid="{B0015F76-765C-432A-B13B-74D2FCE7C299}"/>
    <cellStyle name="SAPBEXHLevel0X 2 2 2 3" xfId="2137" xr:uid="{88738D3A-1B28-43B9-8361-97B1F9FCC7AA}"/>
    <cellStyle name="SAPBEXHLevel0X 2 2 2 3 2" xfId="3685" xr:uid="{E5F9E46A-44D8-4894-8BC9-C371ADC82B1A}"/>
    <cellStyle name="SAPBEXHLevel0X 2 2 2 4" xfId="2653" xr:uid="{CCC19A66-91BB-4298-BD7C-D21109BACB20}"/>
    <cellStyle name="SAPBEXHLevel0X 2 2 3" xfId="1360" xr:uid="{78D6D4B9-C3F1-435C-9719-FC8A125C4168}"/>
    <cellStyle name="SAPBEXHLevel0X 2 2 3 2" xfId="2911" xr:uid="{43C6DCA3-B805-4DFE-8F20-C75F8084C150}"/>
    <cellStyle name="SAPBEXHLevel0X 2 2 4" xfId="1879" xr:uid="{236DC769-C2CD-4BC0-A01B-5961CF3A896D}"/>
    <cellStyle name="SAPBEXHLevel0X 2 2 4 2" xfId="3427" xr:uid="{9930AED7-9DF9-4597-99A2-A80B0FB199BF}"/>
    <cellStyle name="SAPBEXHLevel0X 2 2 5" xfId="2395" xr:uid="{4A1403C4-BB86-41FA-952C-44F4F7246AA4}"/>
    <cellStyle name="SAPBEXHLevel0X 3" xfId="413" xr:uid="{7260D606-AE7A-429A-8DFF-5C9F3588C47F}"/>
    <cellStyle name="SAPBEXHLevel0X 3 2" xfId="831" xr:uid="{E7EDF9B9-7962-4576-9659-E6512F03F938}"/>
    <cellStyle name="SAPBEXHLevel0X 3 2 2" xfId="1103" xr:uid="{FB0E04F2-050A-4158-8D31-E88EAF16D7BE}"/>
    <cellStyle name="SAPBEXHLevel0X 3 2 2 2" xfId="1619" xr:uid="{8EA4B76E-7758-494D-8004-C544F0D08B3D}"/>
    <cellStyle name="SAPBEXHLevel0X 3 2 2 2 2" xfId="3170" xr:uid="{05A2A3DC-F18F-4E02-A9BF-E02CE87C2671}"/>
    <cellStyle name="SAPBEXHLevel0X 3 2 2 3" xfId="2138" xr:uid="{8953D881-5B57-4AD4-96AA-7842B91B57F8}"/>
    <cellStyle name="SAPBEXHLevel0X 3 2 2 3 2" xfId="3686" xr:uid="{CE8ED74C-AD01-4BDF-8341-ACBE4D47457D}"/>
    <cellStyle name="SAPBEXHLevel0X 3 2 2 4" xfId="2654" xr:uid="{2C45098E-6A19-41EE-B403-35221CC3EC38}"/>
    <cellStyle name="SAPBEXHLevel0X 3 2 3" xfId="1361" xr:uid="{76F9113F-2ED3-4474-913A-416B44F3D23C}"/>
    <cellStyle name="SAPBEXHLevel0X 3 2 3 2" xfId="2912" xr:uid="{F8BB117F-2429-4561-827A-BDE73068FCF3}"/>
    <cellStyle name="SAPBEXHLevel0X 3 2 4" xfId="1880" xr:uid="{5C134DDA-5223-470B-A109-94DFF9833587}"/>
    <cellStyle name="SAPBEXHLevel0X 3 2 4 2" xfId="3428" xr:uid="{B83F3DC3-B6E0-4DFB-B1C1-8E1E208D5739}"/>
    <cellStyle name="SAPBEXHLevel0X 3 2 5" xfId="2396" xr:uid="{C76DE1E8-2FBF-4784-A5C2-E6970B883300}"/>
    <cellStyle name="SAPBEXHLevel0X 4" xfId="414" xr:uid="{7536E320-EE9E-4DE5-A226-DF2346FB4C31}"/>
    <cellStyle name="SAPBEXHLevel0X 4 2" xfId="832" xr:uid="{D89D1AD9-956C-4409-9AE6-DE0288A1FD7A}"/>
    <cellStyle name="SAPBEXHLevel0X 4 2 2" xfId="1104" xr:uid="{F8D27989-BCF2-47E1-9AC4-9404BB7F640E}"/>
    <cellStyle name="SAPBEXHLevel0X 4 2 2 2" xfId="1620" xr:uid="{0B757466-E691-4D36-BAE7-56039B976782}"/>
    <cellStyle name="SAPBEXHLevel0X 4 2 2 2 2" xfId="3171" xr:uid="{F374CD90-3ED0-407C-9669-5C69D4D3F9CB}"/>
    <cellStyle name="SAPBEXHLevel0X 4 2 2 3" xfId="2139" xr:uid="{E1A5A577-FB3D-47F4-BBDE-0AEF09EE76C1}"/>
    <cellStyle name="SAPBEXHLevel0X 4 2 2 3 2" xfId="3687" xr:uid="{ED8E5AAC-8259-4D26-B053-A6658AC415DA}"/>
    <cellStyle name="SAPBEXHLevel0X 4 2 2 4" xfId="2655" xr:uid="{CDEB944F-F1C6-46B7-AC06-BC30F55D2A51}"/>
    <cellStyle name="SAPBEXHLevel0X 4 2 3" xfId="1362" xr:uid="{951DFF6D-4093-4E5D-BB42-F4AA9001F7F6}"/>
    <cellStyle name="SAPBEXHLevel0X 4 2 3 2" xfId="2913" xr:uid="{84E264F2-2F18-4A38-9BFC-53AE408BB785}"/>
    <cellStyle name="SAPBEXHLevel0X 4 2 4" xfId="1881" xr:uid="{740BA460-1C53-4DF9-92F4-34EDE0181B07}"/>
    <cellStyle name="SAPBEXHLevel0X 4 2 4 2" xfId="3429" xr:uid="{1D626906-5001-4B5D-A568-0647417A3BC1}"/>
    <cellStyle name="SAPBEXHLevel0X 4 2 5" xfId="2397" xr:uid="{E66BC360-ED39-4F5A-A006-906C5129B81F}"/>
    <cellStyle name="SAPBEXHLevel0X 5" xfId="415" xr:uid="{35D3DF85-61B5-4795-AB14-BE09B94D2338}"/>
    <cellStyle name="SAPBEXHLevel0X 5 2" xfId="833" xr:uid="{1840F420-F7EA-4ACD-AAC0-269EF69D5895}"/>
    <cellStyle name="SAPBEXHLevel0X 5 2 2" xfId="1105" xr:uid="{D05AC8AC-A1C0-4CD4-B2C4-6DC28192CED3}"/>
    <cellStyle name="SAPBEXHLevel0X 5 2 2 2" xfId="1621" xr:uid="{79CC5C1D-F315-4D96-AF7B-227F90702F4E}"/>
    <cellStyle name="SAPBEXHLevel0X 5 2 2 2 2" xfId="3172" xr:uid="{E1E5FE3C-3D04-41FD-A79B-557A88A26D39}"/>
    <cellStyle name="SAPBEXHLevel0X 5 2 2 3" xfId="2140" xr:uid="{4228D1C1-D002-4B78-AFB6-464E3D35CA99}"/>
    <cellStyle name="SAPBEXHLevel0X 5 2 2 3 2" xfId="3688" xr:uid="{94C87F6C-5F74-483F-A821-B0653828BCB3}"/>
    <cellStyle name="SAPBEXHLevel0X 5 2 2 4" xfId="2656" xr:uid="{FE7266E4-07E5-41AD-836B-1764D0DA6559}"/>
    <cellStyle name="SAPBEXHLevel0X 5 2 3" xfId="1363" xr:uid="{7AF7B1EA-B9ED-48EC-99A5-23152F294B4B}"/>
    <cellStyle name="SAPBEXHLevel0X 5 2 3 2" xfId="2914" xr:uid="{5016A5A2-80F8-467B-8C5F-0F367430F3F1}"/>
    <cellStyle name="SAPBEXHLevel0X 5 2 4" xfId="1882" xr:uid="{375FCBC8-9551-4D7E-A9E5-09913E9C35B6}"/>
    <cellStyle name="SAPBEXHLevel0X 5 2 4 2" xfId="3430" xr:uid="{104B53EF-44DF-4E10-B5F4-24681340193D}"/>
    <cellStyle name="SAPBEXHLevel0X 5 2 5" xfId="2398" xr:uid="{9B2E7D5E-F502-44EC-AADB-633D800D4EF8}"/>
    <cellStyle name="SAPBEXHLevel0X 6" xfId="416" xr:uid="{32439C0C-B16E-4CD0-BD39-F0116B75C00D}"/>
    <cellStyle name="SAPBEXHLevel0X 6 2" xfId="834" xr:uid="{380C48F0-223C-4053-BD36-B74C3EE26C8E}"/>
    <cellStyle name="SAPBEXHLevel0X 6 2 2" xfId="1106" xr:uid="{CCF60B82-8B31-419B-80F3-F4DD5E5A1DED}"/>
    <cellStyle name="SAPBEXHLevel0X 6 2 2 2" xfId="1622" xr:uid="{BEA83902-3345-4298-8787-ABC817E6A6CC}"/>
    <cellStyle name="SAPBEXHLevel0X 6 2 2 2 2" xfId="3173" xr:uid="{2B206869-DA56-483B-B302-2C74AFC9D84D}"/>
    <cellStyle name="SAPBEXHLevel0X 6 2 2 3" xfId="2141" xr:uid="{8B8CD706-D0AE-42DC-8D8E-E676D0BBBC92}"/>
    <cellStyle name="SAPBEXHLevel0X 6 2 2 3 2" xfId="3689" xr:uid="{C3E27EF9-4095-435C-BA1B-6A92D98197E4}"/>
    <cellStyle name="SAPBEXHLevel0X 6 2 2 4" xfId="2657" xr:uid="{FE93FA9C-E6C9-4A01-91F9-C5ED0C0DA293}"/>
    <cellStyle name="SAPBEXHLevel0X 6 2 3" xfId="1364" xr:uid="{B1EFA0D3-5101-4572-BA04-8212CBCD8473}"/>
    <cellStyle name="SAPBEXHLevel0X 6 2 3 2" xfId="2915" xr:uid="{7ACBA067-E947-4A38-BC7D-D7B785064C98}"/>
    <cellStyle name="SAPBEXHLevel0X 6 2 4" xfId="1883" xr:uid="{B104E956-5DB3-4834-800A-2844478A6B5B}"/>
    <cellStyle name="SAPBEXHLevel0X 6 2 4 2" xfId="3431" xr:uid="{1EFCE092-B083-420C-B447-F0F4DEC83F3E}"/>
    <cellStyle name="SAPBEXHLevel0X 6 2 5" xfId="2399" xr:uid="{20BE05A6-124F-4DC2-B036-04BA16F84CC9}"/>
    <cellStyle name="SAPBEXHLevel0X 7" xfId="417" xr:uid="{A1AED9A6-1F7F-44E9-B8CD-E2521DC24D37}"/>
    <cellStyle name="SAPBEXHLevel0X 7 2" xfId="835" xr:uid="{FA6ABE95-1141-4E5A-AC18-41F5D80C6361}"/>
    <cellStyle name="SAPBEXHLevel0X 7 2 2" xfId="1107" xr:uid="{567B1AE6-9AE2-478F-A8B6-57A29047E55B}"/>
    <cellStyle name="SAPBEXHLevel0X 7 2 2 2" xfId="1623" xr:uid="{860C14D9-72CF-42B6-918A-3378DBBBD2C7}"/>
    <cellStyle name="SAPBEXHLevel0X 7 2 2 2 2" xfId="3174" xr:uid="{70AD2730-8418-44AD-86D2-8B1AF29FF63C}"/>
    <cellStyle name="SAPBEXHLevel0X 7 2 2 3" xfId="2142" xr:uid="{B1E5EF50-1AF6-4747-BF56-C05DCC55A81A}"/>
    <cellStyle name="SAPBEXHLevel0X 7 2 2 3 2" xfId="3690" xr:uid="{B1D04C67-AED8-4043-887B-6943D351E2A4}"/>
    <cellStyle name="SAPBEXHLevel0X 7 2 2 4" xfId="2658" xr:uid="{00CDFE38-6BF0-4F8C-824D-19541FD94DCD}"/>
    <cellStyle name="SAPBEXHLevel0X 7 2 3" xfId="1365" xr:uid="{7F6FD5BA-71BE-423C-BAC1-4CBEEC2CF671}"/>
    <cellStyle name="SAPBEXHLevel0X 7 2 3 2" xfId="2916" xr:uid="{9A940773-0068-4E3D-BAA9-387A2B925695}"/>
    <cellStyle name="SAPBEXHLevel0X 7 2 4" xfId="1884" xr:uid="{0437EF71-3DA5-4E4E-9F42-E935B5E053FF}"/>
    <cellStyle name="SAPBEXHLevel0X 7 2 4 2" xfId="3432" xr:uid="{1F9732AB-651D-4C05-9BD5-DDE1E8D263D0}"/>
    <cellStyle name="SAPBEXHLevel0X 7 2 5" xfId="2400" xr:uid="{7A5B9F98-B1EF-49F5-A950-2C8F9F7793BD}"/>
    <cellStyle name="SAPBEXHLevel0X 8" xfId="418" xr:uid="{F3D94F1E-399D-418E-B92F-A86F6FBDDD85}"/>
    <cellStyle name="SAPBEXHLevel0X 8 2" xfId="836" xr:uid="{89B6435D-C5DB-4679-A5B6-18B5A2319F55}"/>
    <cellStyle name="SAPBEXHLevel0X 8 2 2" xfId="1108" xr:uid="{4DBCCA33-FD97-4E1D-9908-3440F6CC3816}"/>
    <cellStyle name="SAPBEXHLevel0X 8 2 2 2" xfId="1624" xr:uid="{DC9CBF09-8A90-442E-B0CC-E07FD681F0F7}"/>
    <cellStyle name="SAPBEXHLevel0X 8 2 2 2 2" xfId="3175" xr:uid="{BD819B65-368C-48E8-AF7D-82ABB784B011}"/>
    <cellStyle name="SAPBEXHLevel0X 8 2 2 3" xfId="2143" xr:uid="{F2756EB9-042F-4E2E-AB3C-56D25C8EB654}"/>
    <cellStyle name="SAPBEXHLevel0X 8 2 2 3 2" xfId="3691" xr:uid="{CED9F514-F0B0-48D9-885D-93A9EB466177}"/>
    <cellStyle name="SAPBEXHLevel0X 8 2 2 4" xfId="2659" xr:uid="{0675DF88-2033-487F-B459-A584DA2E4669}"/>
    <cellStyle name="SAPBEXHLevel0X 8 2 3" xfId="1366" xr:uid="{2B8777A5-69A4-4D34-A1BA-0FEB4C589E68}"/>
    <cellStyle name="SAPBEXHLevel0X 8 2 3 2" xfId="2917" xr:uid="{31BDD1CF-9D4E-4ECD-A6DC-02A559B90BD4}"/>
    <cellStyle name="SAPBEXHLevel0X 8 2 4" xfId="1885" xr:uid="{E5BC38C8-15C0-47E9-8CF0-4FD41708851A}"/>
    <cellStyle name="SAPBEXHLevel0X 8 2 4 2" xfId="3433" xr:uid="{0B130B4B-A473-4F8E-B7C6-C0E4975C3DF5}"/>
    <cellStyle name="SAPBEXHLevel0X 8 2 5" xfId="2401" xr:uid="{55BA7AEB-A8EF-4994-8AE7-31DF6DB63812}"/>
    <cellStyle name="SAPBEXHLevel0X 9" xfId="419" xr:uid="{F8C87092-BC4F-4B3C-90CF-442FE32D3BD6}"/>
    <cellStyle name="SAPBEXHLevel0X 9 2" xfId="837" xr:uid="{EEA1AA66-AEEC-47CD-9F6C-676D13144965}"/>
    <cellStyle name="SAPBEXHLevel0X 9 2 2" xfId="1109" xr:uid="{744AF5BB-97D4-439D-B2BF-E11F5399F534}"/>
    <cellStyle name="SAPBEXHLevel0X 9 2 2 2" xfId="1625" xr:uid="{904F8CB5-E8CE-450A-AC08-838BF3690ACF}"/>
    <cellStyle name="SAPBEXHLevel0X 9 2 2 2 2" xfId="3176" xr:uid="{0BEA3234-9276-45CC-B030-62B887416CDC}"/>
    <cellStyle name="SAPBEXHLevel0X 9 2 2 3" xfId="2144" xr:uid="{969D7E3F-E17B-41AD-97DF-FDF88EAC87B4}"/>
    <cellStyle name="SAPBEXHLevel0X 9 2 2 3 2" xfId="3692" xr:uid="{B94DEF1B-0A24-42CD-9F47-70A19F31A544}"/>
    <cellStyle name="SAPBEXHLevel0X 9 2 2 4" xfId="2660" xr:uid="{E3D87881-A7FE-4CF6-85C1-9F1BB0900C75}"/>
    <cellStyle name="SAPBEXHLevel0X 9 2 3" xfId="1367" xr:uid="{DD00ABA5-3004-4F6D-B9B2-FD5840D86F04}"/>
    <cellStyle name="SAPBEXHLevel0X 9 2 3 2" xfId="2918" xr:uid="{179F8061-6F6E-40FD-9B59-078CE73FC638}"/>
    <cellStyle name="SAPBEXHLevel0X 9 2 4" xfId="1886" xr:uid="{7CDF8F5E-F975-49F7-B4F5-CD43A331BBE7}"/>
    <cellStyle name="SAPBEXHLevel0X 9 2 4 2" xfId="3434" xr:uid="{B5A1F314-BDDF-4373-BAC7-F0E6132AA1D3}"/>
    <cellStyle name="SAPBEXHLevel0X 9 2 5" xfId="2402" xr:uid="{0E1FAE64-A2B2-47FC-97C0-7B6A2F932F33}"/>
    <cellStyle name="SAPBEXHLevel0X_7-р_Из_Системы" xfId="420" xr:uid="{2F97F96E-3CDB-4CE6-8F6D-B96333615C7C}"/>
    <cellStyle name="SAPBEXHLevel1" xfId="421" xr:uid="{6FD226C9-C5A3-41AB-903F-6AC402CDD23A}"/>
    <cellStyle name="SAPBEXHLevel1 2" xfId="422" xr:uid="{18693E80-5797-41BF-8727-E773D635DB6A}"/>
    <cellStyle name="SAPBEXHLevel1 2 2" xfId="838" xr:uid="{9BA8EB59-32E7-4D57-A88C-E05E60601C4C}"/>
    <cellStyle name="SAPBEXHLevel1 2 2 2" xfId="1110" xr:uid="{658FDC99-F80C-4406-AD4B-49AC38F35CDD}"/>
    <cellStyle name="SAPBEXHLevel1 2 2 2 2" xfId="1626" xr:uid="{052EC9AA-2718-4211-9B28-8DC5706CFBCE}"/>
    <cellStyle name="SAPBEXHLevel1 2 2 2 2 2" xfId="3177" xr:uid="{071E3F93-D290-4A2B-BFE6-3A4CD1101879}"/>
    <cellStyle name="SAPBEXHLevel1 2 2 2 3" xfId="2145" xr:uid="{8FDCFB87-1E1E-4FF9-BE4D-380667B00108}"/>
    <cellStyle name="SAPBEXHLevel1 2 2 2 3 2" xfId="3693" xr:uid="{622C1FF4-B8A5-4239-B96C-1EBE56D2AB02}"/>
    <cellStyle name="SAPBEXHLevel1 2 2 2 4" xfId="2661" xr:uid="{B4ABC32A-74EE-471A-8E1F-100F66779331}"/>
    <cellStyle name="SAPBEXHLevel1 2 2 3" xfId="1368" xr:uid="{81E956C7-C924-471C-8678-D23B7582E182}"/>
    <cellStyle name="SAPBEXHLevel1 2 2 3 2" xfId="2919" xr:uid="{3B4473A8-C8C5-4DA6-B60B-1F14FE2F3287}"/>
    <cellStyle name="SAPBEXHLevel1 2 2 4" xfId="1887" xr:uid="{65EA2034-576D-4BE3-A204-A05034E2C2ED}"/>
    <cellStyle name="SAPBEXHLevel1 2 2 4 2" xfId="3435" xr:uid="{F3C088D3-DB5A-4FB6-8C1F-296B7DDCE333}"/>
    <cellStyle name="SAPBEXHLevel1 2 2 5" xfId="2403" xr:uid="{3396D522-A6B0-4AFC-A190-6A4BE8CB69CA}"/>
    <cellStyle name="SAPBEXHLevel1 3" xfId="423" xr:uid="{ED6E9831-E864-43EA-B28F-50AF063EE631}"/>
    <cellStyle name="SAPBEXHLevel1 3 2" xfId="839" xr:uid="{3681490C-523D-496B-BDF9-384B1EB4CC24}"/>
    <cellStyle name="SAPBEXHLevel1 3 2 2" xfId="1111" xr:uid="{76C3F644-31DC-4825-BD69-F098C174518B}"/>
    <cellStyle name="SAPBEXHLevel1 3 2 2 2" xfId="1627" xr:uid="{4C39DD00-EEDA-477A-B861-A604D83BDF43}"/>
    <cellStyle name="SAPBEXHLevel1 3 2 2 2 2" xfId="3178" xr:uid="{9FEF073C-8F48-49A0-B44F-B293DAA0AC74}"/>
    <cellStyle name="SAPBEXHLevel1 3 2 2 3" xfId="2146" xr:uid="{C6A686D0-DAA7-412B-AB45-BDBB286926D3}"/>
    <cellStyle name="SAPBEXHLevel1 3 2 2 3 2" xfId="3694" xr:uid="{D1228F1A-6D94-4D0A-9317-22879277E256}"/>
    <cellStyle name="SAPBEXHLevel1 3 2 2 4" xfId="2662" xr:uid="{F8A09D65-C5DE-463C-B36D-AD9E04DD83A2}"/>
    <cellStyle name="SAPBEXHLevel1 3 2 3" xfId="1369" xr:uid="{27CC7FA3-3B36-4771-8841-BD8FB493A3A6}"/>
    <cellStyle name="SAPBEXHLevel1 3 2 3 2" xfId="2920" xr:uid="{B10CDD52-2B86-4DC2-A1E0-347D632091E1}"/>
    <cellStyle name="SAPBEXHLevel1 3 2 4" xfId="1888" xr:uid="{A1D8B690-A3D4-41F4-8B64-F413C614DE03}"/>
    <cellStyle name="SAPBEXHLevel1 3 2 4 2" xfId="3436" xr:uid="{F1D4E04B-E29B-4488-8857-7318F438002F}"/>
    <cellStyle name="SAPBEXHLevel1 3 2 5" xfId="2404" xr:uid="{ED6CD97A-DD6D-45A0-93E8-4A2D63A7A7ED}"/>
    <cellStyle name="SAPBEXHLevel1 4" xfId="424" xr:uid="{92CBDAF0-8CB5-493E-AFA6-B0F0E4338FAF}"/>
    <cellStyle name="SAPBEXHLevel1 4 2" xfId="840" xr:uid="{8EA62A65-6EA5-445F-B0F4-318189DBE542}"/>
    <cellStyle name="SAPBEXHLevel1 4 2 2" xfId="1112" xr:uid="{5D6D48C4-8970-4FFF-A1CE-C047A7384E7A}"/>
    <cellStyle name="SAPBEXHLevel1 4 2 2 2" xfId="1628" xr:uid="{FBF1536E-5799-479E-A483-8D2221137C4B}"/>
    <cellStyle name="SAPBEXHLevel1 4 2 2 2 2" xfId="3179" xr:uid="{63B33BC0-4D8F-460A-B787-CFE2B15CF1CA}"/>
    <cellStyle name="SAPBEXHLevel1 4 2 2 3" xfId="2147" xr:uid="{60FAB46A-69B8-426B-82D6-561F420CFA7B}"/>
    <cellStyle name="SAPBEXHLevel1 4 2 2 3 2" xfId="3695" xr:uid="{EE586ECE-AAB9-4504-B5A0-25679B9853F3}"/>
    <cellStyle name="SAPBEXHLevel1 4 2 2 4" xfId="2663" xr:uid="{08727213-1F58-444D-839B-9B8B2D453507}"/>
    <cellStyle name="SAPBEXHLevel1 4 2 3" xfId="1370" xr:uid="{D1ECB470-52AA-4A8F-8735-48AE8C879404}"/>
    <cellStyle name="SAPBEXHLevel1 4 2 3 2" xfId="2921" xr:uid="{58642915-E7B9-4A7B-92F6-84BD92DD352F}"/>
    <cellStyle name="SAPBEXHLevel1 4 2 4" xfId="1889" xr:uid="{AFB5B75E-5E54-4ECD-BB4B-990F3AA5BF8E}"/>
    <cellStyle name="SAPBEXHLevel1 4 2 4 2" xfId="3437" xr:uid="{C2FBE649-5991-4A46-8F86-BDD3B3FAD76F}"/>
    <cellStyle name="SAPBEXHLevel1 4 2 5" xfId="2405" xr:uid="{5E26A809-02C7-4B4E-9228-5F74C8209351}"/>
    <cellStyle name="SAPBEXHLevel1 5" xfId="425" xr:uid="{12DBC770-2074-4062-AB88-78E553077326}"/>
    <cellStyle name="SAPBEXHLevel1 5 2" xfId="841" xr:uid="{1031BE66-E7B4-4C9C-A19A-A996B396B375}"/>
    <cellStyle name="SAPBEXHLevel1 5 2 2" xfId="1113" xr:uid="{91624AF0-A0AC-43E6-9578-9AD347F8F324}"/>
    <cellStyle name="SAPBEXHLevel1 5 2 2 2" xfId="1629" xr:uid="{FD5B2907-B304-4D72-ABDF-F9CE987184A9}"/>
    <cellStyle name="SAPBEXHLevel1 5 2 2 2 2" xfId="3180" xr:uid="{5FD1DE20-5A97-4397-A73A-37426F3BB708}"/>
    <cellStyle name="SAPBEXHLevel1 5 2 2 3" xfId="2148" xr:uid="{E04590E4-A236-421D-BF5D-458C62E08160}"/>
    <cellStyle name="SAPBEXHLevel1 5 2 2 3 2" xfId="3696" xr:uid="{8DD5D764-1238-4608-AB66-4B691AF44FD9}"/>
    <cellStyle name="SAPBEXHLevel1 5 2 2 4" xfId="2664" xr:uid="{EE713C08-A4BD-413E-9490-3B6971DBDECB}"/>
    <cellStyle name="SAPBEXHLevel1 5 2 3" xfId="1371" xr:uid="{E3F82F6F-C6EE-4406-86A0-C481DA44FAA2}"/>
    <cellStyle name="SAPBEXHLevel1 5 2 3 2" xfId="2922" xr:uid="{D1BD4728-5C96-4D67-B114-22CCB7A517C3}"/>
    <cellStyle name="SAPBEXHLevel1 5 2 4" xfId="1890" xr:uid="{12F9C7F8-EF63-4FA0-A8C2-B50A2DFF50A2}"/>
    <cellStyle name="SAPBEXHLevel1 5 2 4 2" xfId="3438" xr:uid="{ADC76D90-55BB-4BA5-BE5A-E5C416FD46B7}"/>
    <cellStyle name="SAPBEXHLevel1 5 2 5" xfId="2406" xr:uid="{5DEA357B-2FF4-4431-B3C0-56CF85D2B719}"/>
    <cellStyle name="SAPBEXHLevel1 6" xfId="426" xr:uid="{1908B32A-6D8D-484B-97B1-27206B08041F}"/>
    <cellStyle name="SAPBEXHLevel1 6 2" xfId="842" xr:uid="{B39AC292-E2A9-420B-A997-2DC71C3E280E}"/>
    <cellStyle name="SAPBEXHLevel1 6 2 2" xfId="1114" xr:uid="{B34BB582-D1F5-4E9A-85D1-1AA5BDBA0628}"/>
    <cellStyle name="SAPBEXHLevel1 6 2 2 2" xfId="1630" xr:uid="{AA813425-54E6-4D18-A9C0-315D6A3B00AF}"/>
    <cellStyle name="SAPBEXHLevel1 6 2 2 2 2" xfId="3181" xr:uid="{145B794A-135E-4BEA-AA9D-3640855BC33F}"/>
    <cellStyle name="SAPBEXHLevel1 6 2 2 3" xfId="2149" xr:uid="{6E5130E1-EA97-4EA7-B8CB-31877952DFD9}"/>
    <cellStyle name="SAPBEXHLevel1 6 2 2 3 2" xfId="3697" xr:uid="{9635BAF9-8EBD-4440-BAE8-14D4547EBF5A}"/>
    <cellStyle name="SAPBEXHLevel1 6 2 2 4" xfId="2665" xr:uid="{73A8C510-C21E-4195-BE27-7AF68CB2EE7B}"/>
    <cellStyle name="SAPBEXHLevel1 6 2 3" xfId="1372" xr:uid="{57305B14-8BB8-4C83-B430-98047C58E9D8}"/>
    <cellStyle name="SAPBEXHLevel1 6 2 3 2" xfId="2923" xr:uid="{491417FE-100E-4BFD-A08C-CCEE8745A80F}"/>
    <cellStyle name="SAPBEXHLevel1 6 2 4" xfId="1891" xr:uid="{BA985307-85FC-4F42-A0B2-20561466107A}"/>
    <cellStyle name="SAPBEXHLevel1 6 2 4 2" xfId="3439" xr:uid="{6D157475-4B2F-491C-B80A-712F881801C2}"/>
    <cellStyle name="SAPBEXHLevel1 6 2 5" xfId="2407" xr:uid="{C486B8BC-8AE8-4731-8FDB-ECABCC4C8E6A}"/>
    <cellStyle name="SAPBEXHLevel1 7" xfId="427" xr:uid="{EAB0DCA1-945E-499B-B302-0D22323B8AAB}"/>
    <cellStyle name="SAPBEXHLevel1 7 2" xfId="843" xr:uid="{DB1E7FBB-8D38-458E-9612-D7DF28FCC5DF}"/>
    <cellStyle name="SAPBEXHLevel1 7 2 2" xfId="1115" xr:uid="{7DB2DB89-B163-4001-857C-8C879926CF6D}"/>
    <cellStyle name="SAPBEXHLevel1 7 2 2 2" xfId="1631" xr:uid="{74CB8308-5D8A-4B07-9F88-A899B302B3C8}"/>
    <cellStyle name="SAPBEXHLevel1 7 2 2 2 2" xfId="3182" xr:uid="{478CD5C7-3FFB-4FBA-BFD8-369651D020DF}"/>
    <cellStyle name="SAPBEXHLevel1 7 2 2 3" xfId="2150" xr:uid="{A23CD96B-A15E-4F05-B199-0E0653D8A50E}"/>
    <cellStyle name="SAPBEXHLevel1 7 2 2 3 2" xfId="3698" xr:uid="{E6D8218D-211B-4D88-81FE-B30477FC0307}"/>
    <cellStyle name="SAPBEXHLevel1 7 2 2 4" xfId="2666" xr:uid="{5AF01088-2065-4356-9C05-79C7FA34734A}"/>
    <cellStyle name="SAPBEXHLevel1 7 2 3" xfId="1373" xr:uid="{11265305-849C-4D36-B8F9-FC2F62D68423}"/>
    <cellStyle name="SAPBEXHLevel1 7 2 3 2" xfId="2924" xr:uid="{F892517E-5279-4098-92BB-DE6B5A5F19C1}"/>
    <cellStyle name="SAPBEXHLevel1 7 2 4" xfId="1892" xr:uid="{04E6E203-43A9-4D01-892C-B1F77E1E4420}"/>
    <cellStyle name="SAPBEXHLevel1 7 2 4 2" xfId="3440" xr:uid="{A29A33F3-2BDA-4F3A-8030-1CD5D2A1A2CB}"/>
    <cellStyle name="SAPBEXHLevel1 7 2 5" xfId="2408" xr:uid="{A43A3E9B-0776-47C7-AFA2-BB3BA89CA678}"/>
    <cellStyle name="SAPBEXHLevel1_7y-отчетная_РЖД_2009_04" xfId="428" xr:uid="{86EED74B-D0C2-41A7-B329-90EF866C4D58}"/>
    <cellStyle name="SAPBEXHLevel1X" xfId="429" xr:uid="{6B82E118-DBCA-441F-848A-718B1C89F0D7}"/>
    <cellStyle name="SAPBEXHLevel1X 2" xfId="430" xr:uid="{F7406676-8DAE-4400-A028-6A6E136001C5}"/>
    <cellStyle name="SAPBEXHLevel1X 2 2" xfId="844" xr:uid="{B5501387-6A30-4EB4-BE85-5187F828AC23}"/>
    <cellStyle name="SAPBEXHLevel1X 2 2 2" xfId="1116" xr:uid="{A6665714-DE41-4D90-85DB-1B2FD6EE0DFF}"/>
    <cellStyle name="SAPBEXHLevel1X 2 2 2 2" xfId="1632" xr:uid="{E914E8C4-59F5-40A6-944E-D8559CB35996}"/>
    <cellStyle name="SAPBEXHLevel1X 2 2 2 2 2" xfId="3183" xr:uid="{12003F92-77B1-4607-B03E-4BA3EAF6A7B7}"/>
    <cellStyle name="SAPBEXHLevel1X 2 2 2 3" xfId="2151" xr:uid="{E0966EA8-23FE-4779-8DDB-B16EE39C5E10}"/>
    <cellStyle name="SAPBEXHLevel1X 2 2 2 3 2" xfId="3699" xr:uid="{4939C89C-97C2-4807-A2CE-701E5AE0BCDA}"/>
    <cellStyle name="SAPBEXHLevel1X 2 2 2 4" xfId="2667" xr:uid="{EFBAF8AC-2D19-4D85-A696-E39A91A960D3}"/>
    <cellStyle name="SAPBEXHLevel1X 2 2 3" xfId="1374" xr:uid="{1584C540-F250-4A0A-B5F4-585D6E0BEFD3}"/>
    <cellStyle name="SAPBEXHLevel1X 2 2 3 2" xfId="2925" xr:uid="{FCFDCA75-111E-4F57-A5FA-B0E5CCC8FED8}"/>
    <cellStyle name="SAPBEXHLevel1X 2 2 4" xfId="1893" xr:uid="{2622FD9A-6E5F-4A94-8CCC-65A15F9EF89D}"/>
    <cellStyle name="SAPBEXHLevel1X 2 2 4 2" xfId="3441" xr:uid="{1DEBDEFE-4442-46B1-8358-7A02CC5DE3E1}"/>
    <cellStyle name="SAPBEXHLevel1X 2 2 5" xfId="2409" xr:uid="{ABE38A89-C598-4F45-B6FF-3FC3D956B0EF}"/>
    <cellStyle name="SAPBEXHLevel1X 3" xfId="431" xr:uid="{5075B704-4392-42EA-9485-6D095224FDC8}"/>
    <cellStyle name="SAPBEXHLevel1X 3 2" xfId="845" xr:uid="{02812374-B897-415B-923F-88757BB2F708}"/>
    <cellStyle name="SAPBEXHLevel1X 3 2 2" xfId="1117" xr:uid="{283F6ECE-4D5A-4B4E-95AC-A8007525D491}"/>
    <cellStyle name="SAPBEXHLevel1X 3 2 2 2" xfId="1633" xr:uid="{E4BDE203-4332-415D-B049-268CAD788A2E}"/>
    <cellStyle name="SAPBEXHLevel1X 3 2 2 2 2" xfId="3184" xr:uid="{4C5D9158-22D0-4DE2-A18A-9F676D9A3B29}"/>
    <cellStyle name="SAPBEXHLevel1X 3 2 2 3" xfId="2152" xr:uid="{1A95F4C8-5FA8-446C-B7F7-CBA8387CF3CF}"/>
    <cellStyle name="SAPBEXHLevel1X 3 2 2 3 2" xfId="3700" xr:uid="{6CD6DCB4-7FE0-4D29-94AC-80F63A3EB30B}"/>
    <cellStyle name="SAPBEXHLevel1X 3 2 2 4" xfId="2668" xr:uid="{5F6C3C29-2E79-4006-8728-692EC1DAEDC9}"/>
    <cellStyle name="SAPBEXHLevel1X 3 2 3" xfId="1375" xr:uid="{EA4375F0-BC15-48C6-BBA7-25A949D9B2CE}"/>
    <cellStyle name="SAPBEXHLevel1X 3 2 3 2" xfId="2926" xr:uid="{49864D1D-AEB7-4D5D-801D-46582A2752B6}"/>
    <cellStyle name="SAPBEXHLevel1X 3 2 4" xfId="1894" xr:uid="{16627A6E-0EF2-4BBF-A39B-B34141476A82}"/>
    <cellStyle name="SAPBEXHLevel1X 3 2 4 2" xfId="3442" xr:uid="{BAC0D01E-961F-489F-BF8C-CFA073D36693}"/>
    <cellStyle name="SAPBEXHLevel1X 3 2 5" xfId="2410" xr:uid="{DF98A021-0443-4FCD-B256-EF444A83F130}"/>
    <cellStyle name="SAPBEXHLevel1X 4" xfId="432" xr:uid="{B0A4D6FE-687D-4BCA-AD94-3FC3E32D98F3}"/>
    <cellStyle name="SAPBEXHLevel1X 4 2" xfId="846" xr:uid="{6D63D877-81E6-445B-A887-E286E3E88D75}"/>
    <cellStyle name="SAPBEXHLevel1X 4 2 2" xfId="1118" xr:uid="{2C3F1A20-C6B2-4CA6-B2BF-CC7EFD3767ED}"/>
    <cellStyle name="SAPBEXHLevel1X 4 2 2 2" xfId="1634" xr:uid="{A27265D7-8BCC-4FDB-B6DB-F3296E82281B}"/>
    <cellStyle name="SAPBEXHLevel1X 4 2 2 2 2" xfId="3185" xr:uid="{9077F734-E90A-4B64-9C26-3579736B7BA1}"/>
    <cellStyle name="SAPBEXHLevel1X 4 2 2 3" xfId="2153" xr:uid="{1FE0FA6E-4D43-429E-81E2-F316ABF078E3}"/>
    <cellStyle name="SAPBEXHLevel1X 4 2 2 3 2" xfId="3701" xr:uid="{898E9D93-7527-466B-8A0D-617A91179D47}"/>
    <cellStyle name="SAPBEXHLevel1X 4 2 2 4" xfId="2669" xr:uid="{AC550FDC-EEED-428C-8666-F5066CE4E3C8}"/>
    <cellStyle name="SAPBEXHLevel1X 4 2 3" xfId="1376" xr:uid="{D8D777CD-82DE-4D3F-97E1-84CCB438DF1C}"/>
    <cellStyle name="SAPBEXHLevel1X 4 2 3 2" xfId="2927" xr:uid="{BA1F8386-1993-4A71-BE58-AC948FFFE37E}"/>
    <cellStyle name="SAPBEXHLevel1X 4 2 4" xfId="1895" xr:uid="{5000C7CB-2EE0-4F2F-8DAE-0D7889BF8740}"/>
    <cellStyle name="SAPBEXHLevel1X 4 2 4 2" xfId="3443" xr:uid="{4B3685B7-A801-45B3-BCBA-279806498877}"/>
    <cellStyle name="SAPBEXHLevel1X 4 2 5" xfId="2411" xr:uid="{F14449B6-F651-4524-ABC5-02CF8E87DE56}"/>
    <cellStyle name="SAPBEXHLevel1X 5" xfId="433" xr:uid="{93BD76F4-B95B-423E-A799-5DC22B054A88}"/>
    <cellStyle name="SAPBEXHLevel1X 5 2" xfId="847" xr:uid="{9122241D-A738-43EC-B8FD-A365000B67B5}"/>
    <cellStyle name="SAPBEXHLevel1X 5 2 2" xfId="1119" xr:uid="{637C3330-70C7-47F3-AFE6-51080299D9E2}"/>
    <cellStyle name="SAPBEXHLevel1X 5 2 2 2" xfId="1635" xr:uid="{432CF91E-6D3C-45E1-97F1-306942CC3313}"/>
    <cellStyle name="SAPBEXHLevel1X 5 2 2 2 2" xfId="3186" xr:uid="{F4AACAF9-082A-49B5-9AEB-B3EC5443F00D}"/>
    <cellStyle name="SAPBEXHLevel1X 5 2 2 3" xfId="2154" xr:uid="{752A7F5C-F64F-4991-8EBD-95887C4A4E6B}"/>
    <cellStyle name="SAPBEXHLevel1X 5 2 2 3 2" xfId="3702" xr:uid="{C146FE14-3F72-4740-B1E1-8B4CF1C454F1}"/>
    <cellStyle name="SAPBEXHLevel1X 5 2 2 4" xfId="2670" xr:uid="{E791B33E-8054-40DA-81CC-8C4C8A3A8DC7}"/>
    <cellStyle name="SAPBEXHLevel1X 5 2 3" xfId="1377" xr:uid="{3586C6B8-252B-4925-8ED2-3F0B1303E45F}"/>
    <cellStyle name="SAPBEXHLevel1X 5 2 3 2" xfId="2928" xr:uid="{716D3B33-BFA9-451C-894D-424C1A408AA6}"/>
    <cellStyle name="SAPBEXHLevel1X 5 2 4" xfId="1896" xr:uid="{FEDACB82-82EA-4978-A81B-0647EFB3455E}"/>
    <cellStyle name="SAPBEXHLevel1X 5 2 4 2" xfId="3444" xr:uid="{3E5DE12E-87B0-47AC-A78D-6EB391E32536}"/>
    <cellStyle name="SAPBEXHLevel1X 5 2 5" xfId="2412" xr:uid="{5B14F9A5-2248-4F8C-8848-AEDD9A3CB8FD}"/>
    <cellStyle name="SAPBEXHLevel1X 6" xfId="434" xr:uid="{299E0349-C59C-4C27-8861-C5AE197E3CDF}"/>
    <cellStyle name="SAPBEXHLevel1X 6 2" xfId="848" xr:uid="{27B68D6A-6197-4F6F-938C-3D18125DE60A}"/>
    <cellStyle name="SAPBEXHLevel1X 6 2 2" xfId="1120" xr:uid="{04EDE387-44EA-448F-A18F-6FB3A30470C3}"/>
    <cellStyle name="SAPBEXHLevel1X 6 2 2 2" xfId="1636" xr:uid="{AF195D47-2124-4E5E-8CDD-B50DF8DAED6F}"/>
    <cellStyle name="SAPBEXHLevel1X 6 2 2 2 2" xfId="3187" xr:uid="{2CC36B2A-96E9-48F7-B65F-07E930AB5080}"/>
    <cellStyle name="SAPBEXHLevel1X 6 2 2 3" xfId="2155" xr:uid="{3C7E4BBC-D2A2-41FC-8579-2D5D7508970D}"/>
    <cellStyle name="SAPBEXHLevel1X 6 2 2 3 2" xfId="3703" xr:uid="{56317878-13D9-4864-AA3C-D577E9A77299}"/>
    <cellStyle name="SAPBEXHLevel1X 6 2 2 4" xfId="2671" xr:uid="{1E43764E-E431-45F0-A797-B8A6E980E321}"/>
    <cellStyle name="SAPBEXHLevel1X 6 2 3" xfId="1378" xr:uid="{C1055C9C-9D75-41C0-83C1-CD5D6EF10520}"/>
    <cellStyle name="SAPBEXHLevel1X 6 2 3 2" xfId="2929" xr:uid="{59411515-8B86-4EFE-BBF6-1027D2CB470E}"/>
    <cellStyle name="SAPBEXHLevel1X 6 2 4" xfId="1897" xr:uid="{4E3C0E2D-2AD1-4ED2-AC7D-0ED32EF079B3}"/>
    <cellStyle name="SAPBEXHLevel1X 6 2 4 2" xfId="3445" xr:uid="{1A4F40AC-C5C7-481C-AE1B-D5FD91FB20FF}"/>
    <cellStyle name="SAPBEXHLevel1X 6 2 5" xfId="2413" xr:uid="{A4652A40-F8BB-41E4-AEC7-D6D6E301A3E2}"/>
    <cellStyle name="SAPBEXHLevel1X 7" xfId="435" xr:uid="{41FE2066-4BE7-445B-8BD2-C285490639AD}"/>
    <cellStyle name="SAPBEXHLevel1X 7 2" xfId="849" xr:uid="{7BE7AF37-3318-4FFD-BF84-3C18519F607F}"/>
    <cellStyle name="SAPBEXHLevel1X 7 2 2" xfId="1121" xr:uid="{FF0E0416-5295-4DD6-B319-93CA85C75C0E}"/>
    <cellStyle name="SAPBEXHLevel1X 7 2 2 2" xfId="1637" xr:uid="{B916B0EC-50DE-4E7B-9011-162AA014B2F0}"/>
    <cellStyle name="SAPBEXHLevel1X 7 2 2 2 2" xfId="3188" xr:uid="{D526AC90-212D-49E9-AD2F-C5FCBE3F8B9F}"/>
    <cellStyle name="SAPBEXHLevel1X 7 2 2 3" xfId="2156" xr:uid="{3284CFB6-9AB4-466F-B427-072FF988E40C}"/>
    <cellStyle name="SAPBEXHLevel1X 7 2 2 3 2" xfId="3704" xr:uid="{8CF040CB-4774-4651-8289-8BA257ABF509}"/>
    <cellStyle name="SAPBEXHLevel1X 7 2 2 4" xfId="2672" xr:uid="{9EF137FD-8B7B-4BC9-8384-225029162DDC}"/>
    <cellStyle name="SAPBEXHLevel1X 7 2 3" xfId="1379" xr:uid="{C64EC011-E23A-4B78-94C2-819EA80C7B1D}"/>
    <cellStyle name="SAPBEXHLevel1X 7 2 3 2" xfId="2930" xr:uid="{CCD0C9BF-D145-42B4-92DD-E0FD4947B5D8}"/>
    <cellStyle name="SAPBEXHLevel1X 7 2 4" xfId="1898" xr:uid="{BE3D19A9-0B54-4DF6-BE06-C255C5E9A2E0}"/>
    <cellStyle name="SAPBEXHLevel1X 7 2 4 2" xfId="3446" xr:uid="{4EF83E66-F6E8-4CE5-9AEC-3730ED986CB6}"/>
    <cellStyle name="SAPBEXHLevel1X 7 2 5" xfId="2414" xr:uid="{A883BD2C-0697-481D-94A5-CA9B51023654}"/>
    <cellStyle name="SAPBEXHLevel1X 8" xfId="436" xr:uid="{E6837FB1-E41C-4BBA-B303-1240B11C7F15}"/>
    <cellStyle name="SAPBEXHLevel1X 8 2" xfId="850" xr:uid="{EE2A20A3-D364-4E83-A7F2-7CCF17C17233}"/>
    <cellStyle name="SAPBEXHLevel1X 8 2 2" xfId="1122" xr:uid="{55E4F9ED-92D8-4590-BE74-05E084115FF7}"/>
    <cellStyle name="SAPBEXHLevel1X 8 2 2 2" xfId="1638" xr:uid="{0AF49A87-F094-42B7-877C-220F9B2A92FF}"/>
    <cellStyle name="SAPBEXHLevel1X 8 2 2 2 2" xfId="3189" xr:uid="{F7AF9977-20C2-4B4F-A3C8-D30A2FD45F43}"/>
    <cellStyle name="SAPBEXHLevel1X 8 2 2 3" xfId="2157" xr:uid="{8E102923-FE09-42F1-BF53-AECB1BCBD606}"/>
    <cellStyle name="SAPBEXHLevel1X 8 2 2 3 2" xfId="3705" xr:uid="{416D1DDD-325A-4B59-A706-085128FD8414}"/>
    <cellStyle name="SAPBEXHLevel1X 8 2 2 4" xfId="2673" xr:uid="{5846CB2F-05D2-45D7-81E3-B1057D4B5092}"/>
    <cellStyle name="SAPBEXHLevel1X 8 2 3" xfId="1380" xr:uid="{7814DCA3-D405-46CB-80DA-9D39E0FD1DB6}"/>
    <cellStyle name="SAPBEXHLevel1X 8 2 3 2" xfId="2931" xr:uid="{7C5E1307-BED0-473B-81D5-F0CE21290886}"/>
    <cellStyle name="SAPBEXHLevel1X 8 2 4" xfId="1899" xr:uid="{7FB1D17D-ACC7-45D6-A5E6-9A705B7DA574}"/>
    <cellStyle name="SAPBEXHLevel1X 8 2 4 2" xfId="3447" xr:uid="{02D7E1EC-2E81-4198-AC30-9F365BEFDD62}"/>
    <cellStyle name="SAPBEXHLevel1X 8 2 5" xfId="2415" xr:uid="{B4690338-74F2-449E-A37F-B24DACF049D5}"/>
    <cellStyle name="SAPBEXHLevel1X 9" xfId="437" xr:uid="{E9829211-2A36-421C-96C3-3F8C55DF2E7E}"/>
    <cellStyle name="SAPBEXHLevel1X 9 2" xfId="851" xr:uid="{857B9297-07AF-4765-8DA7-5E5619C9A36C}"/>
    <cellStyle name="SAPBEXHLevel1X 9 2 2" xfId="1123" xr:uid="{43AD18EB-BF93-4A30-A81E-A000407E9A00}"/>
    <cellStyle name="SAPBEXHLevel1X 9 2 2 2" xfId="1639" xr:uid="{A30A7B81-58F3-463E-8161-B169B6E3967A}"/>
    <cellStyle name="SAPBEXHLevel1X 9 2 2 2 2" xfId="3190" xr:uid="{3B1AD2FE-4C03-4E77-96F5-A007A6CDAF2B}"/>
    <cellStyle name="SAPBEXHLevel1X 9 2 2 3" xfId="2158" xr:uid="{51184A6D-C788-4773-AC69-5FE497DCE71C}"/>
    <cellStyle name="SAPBEXHLevel1X 9 2 2 3 2" xfId="3706" xr:uid="{5CCF4A66-0839-4306-AC18-94E8344CEE04}"/>
    <cellStyle name="SAPBEXHLevel1X 9 2 2 4" xfId="2674" xr:uid="{7553E9F2-B17B-4838-BAFB-BD6F637E80A0}"/>
    <cellStyle name="SAPBEXHLevel1X 9 2 3" xfId="1381" xr:uid="{11E7A45B-E6F4-483C-9472-634E7873F520}"/>
    <cellStyle name="SAPBEXHLevel1X 9 2 3 2" xfId="2932" xr:uid="{A3548D17-8378-4287-8505-EB23462AAD4B}"/>
    <cellStyle name="SAPBEXHLevel1X 9 2 4" xfId="1900" xr:uid="{81CE31DB-0825-42F2-A174-786D993CA69C}"/>
    <cellStyle name="SAPBEXHLevel1X 9 2 4 2" xfId="3448" xr:uid="{D35A7939-7D2E-41EF-9274-B14A4CE81881}"/>
    <cellStyle name="SAPBEXHLevel1X 9 2 5" xfId="2416" xr:uid="{A32B7FE2-FB9C-4D05-80EE-969C73BAA941}"/>
    <cellStyle name="SAPBEXHLevel1X_7-р_Из_Системы" xfId="438" xr:uid="{7EC57BF0-19A6-459A-A094-BE3B97DB2B92}"/>
    <cellStyle name="SAPBEXHLevel2" xfId="439" xr:uid="{6177742B-063B-485D-9FAB-BB03395B8757}"/>
    <cellStyle name="SAPBEXHLevel2 2" xfId="440" xr:uid="{2235F63A-685A-4E7F-B7E1-09A33A259128}"/>
    <cellStyle name="SAPBEXHLevel2 2 2" xfId="852" xr:uid="{487112DC-FE8E-47D1-B02B-555D30A1F052}"/>
    <cellStyle name="SAPBEXHLevel2 2 2 2" xfId="1124" xr:uid="{0088BCA6-8167-4EFC-A9D3-B867D1243347}"/>
    <cellStyle name="SAPBEXHLevel2 2 2 2 2" xfId="1640" xr:uid="{7F53049D-6AA9-40A0-AA6C-D37F0AAD41A3}"/>
    <cellStyle name="SAPBEXHLevel2 2 2 2 2 2" xfId="3191" xr:uid="{93B87A38-91F0-48AD-A026-380E9B69211C}"/>
    <cellStyle name="SAPBEXHLevel2 2 2 2 3" xfId="2159" xr:uid="{515CB1B8-390F-4121-BE5D-0560D4EB29FF}"/>
    <cellStyle name="SAPBEXHLevel2 2 2 2 3 2" xfId="3707" xr:uid="{A74B93CF-891B-42C9-A16B-0AB30A9F2DA5}"/>
    <cellStyle name="SAPBEXHLevel2 2 2 2 4" xfId="2675" xr:uid="{3A6A91BF-92EA-4BF7-AB6E-09BCAA1F6B1F}"/>
    <cellStyle name="SAPBEXHLevel2 2 2 3" xfId="1382" xr:uid="{D96A3B8A-7517-4AE1-981E-AC77ADC09E81}"/>
    <cellStyle name="SAPBEXHLevel2 2 2 3 2" xfId="2933" xr:uid="{16103D37-0902-4734-B749-F3E3C4D87800}"/>
    <cellStyle name="SAPBEXHLevel2 2 2 4" xfId="1901" xr:uid="{8EC9573E-023E-40CF-882A-2018B62FD08F}"/>
    <cellStyle name="SAPBEXHLevel2 2 2 4 2" xfId="3449" xr:uid="{DACBC1D0-6229-4369-B230-FFB61E40D0D4}"/>
    <cellStyle name="SAPBEXHLevel2 2 2 5" xfId="2417" xr:uid="{D1E5EB70-71B9-4729-8D73-BA1D3AA94784}"/>
    <cellStyle name="SAPBEXHLevel2 3" xfId="441" xr:uid="{725618EE-AA1E-4569-9E34-19C417FEDFC4}"/>
    <cellStyle name="SAPBEXHLevel2 3 2" xfId="853" xr:uid="{8967B88F-6D0D-40D9-B178-A42D37A65450}"/>
    <cellStyle name="SAPBEXHLevel2 3 2 2" xfId="1125" xr:uid="{E4B231A3-80D5-4F1E-9249-47FA7E414AE4}"/>
    <cellStyle name="SAPBEXHLevel2 3 2 2 2" xfId="1641" xr:uid="{4B1F0EC7-67D3-481D-AFFA-396CC503C767}"/>
    <cellStyle name="SAPBEXHLevel2 3 2 2 2 2" xfId="3192" xr:uid="{D788977A-DAC9-474B-A194-8DE1603F3230}"/>
    <cellStyle name="SAPBEXHLevel2 3 2 2 3" xfId="2160" xr:uid="{63B6021E-3FB4-45CA-A86C-6C196D82E3D8}"/>
    <cellStyle name="SAPBEXHLevel2 3 2 2 3 2" xfId="3708" xr:uid="{DFC9A7E3-27D6-40D5-8E3B-C66D81FB559A}"/>
    <cellStyle name="SAPBEXHLevel2 3 2 2 4" xfId="2676" xr:uid="{96DFDD4C-CAA1-4184-B0AE-AB56C1277AF0}"/>
    <cellStyle name="SAPBEXHLevel2 3 2 3" xfId="1383" xr:uid="{D9EF5072-C071-42A9-832F-F6A967176BB4}"/>
    <cellStyle name="SAPBEXHLevel2 3 2 3 2" xfId="2934" xr:uid="{020320A3-5C86-41F7-AD0F-D674F03D691E}"/>
    <cellStyle name="SAPBEXHLevel2 3 2 4" xfId="1902" xr:uid="{33A30FD0-6962-47D5-B747-ECFB98525527}"/>
    <cellStyle name="SAPBEXHLevel2 3 2 4 2" xfId="3450" xr:uid="{ED09FFE5-C323-4578-965B-76BE3D359161}"/>
    <cellStyle name="SAPBEXHLevel2 3 2 5" xfId="2418" xr:uid="{6B024C6A-78E8-4154-8D26-F896BB8C6944}"/>
    <cellStyle name="SAPBEXHLevel2 4" xfId="442" xr:uid="{22E65170-9F4A-4479-93A5-989C2DF96B22}"/>
    <cellStyle name="SAPBEXHLevel2 4 2" xfId="854" xr:uid="{8FE2E664-E499-4A69-B5B9-D95FE55741B4}"/>
    <cellStyle name="SAPBEXHLevel2 4 2 2" xfId="1126" xr:uid="{9939EE65-98CD-4BFE-99A7-2C2224B4B893}"/>
    <cellStyle name="SAPBEXHLevel2 4 2 2 2" xfId="1642" xr:uid="{9ECFAD36-89AD-462E-A03B-85EC5FF14F6D}"/>
    <cellStyle name="SAPBEXHLevel2 4 2 2 2 2" xfId="3193" xr:uid="{021DF9FD-DC1C-4002-BCAA-5CBF43B84D31}"/>
    <cellStyle name="SAPBEXHLevel2 4 2 2 3" xfId="2161" xr:uid="{9A9C929E-2767-4165-AA5A-716D0F5A44D8}"/>
    <cellStyle name="SAPBEXHLevel2 4 2 2 3 2" xfId="3709" xr:uid="{7AA167AE-CC61-4BAB-AA6D-221A9CD4B09F}"/>
    <cellStyle name="SAPBEXHLevel2 4 2 2 4" xfId="2677" xr:uid="{AF654E6B-900B-4B43-ABD7-07C5DFF3967A}"/>
    <cellStyle name="SAPBEXHLevel2 4 2 3" xfId="1384" xr:uid="{3F00B3DE-3511-4FD8-BE24-624E058D5548}"/>
    <cellStyle name="SAPBEXHLevel2 4 2 3 2" xfId="2935" xr:uid="{52E19DCA-718A-4ECC-B5B0-60A24D549464}"/>
    <cellStyle name="SAPBEXHLevel2 4 2 4" xfId="1903" xr:uid="{F3618499-3E93-4958-A273-E94F3AA31CBF}"/>
    <cellStyle name="SAPBEXHLevel2 4 2 4 2" xfId="3451" xr:uid="{713A820C-C2FF-4BDE-9035-4C10BC5370A8}"/>
    <cellStyle name="SAPBEXHLevel2 4 2 5" xfId="2419" xr:uid="{9B9F055D-E33B-422A-9C8B-C8DC5765941F}"/>
    <cellStyle name="SAPBEXHLevel2 5" xfId="443" xr:uid="{058D9892-9405-427F-9EBB-0728537F2522}"/>
    <cellStyle name="SAPBEXHLevel2 5 2" xfId="855" xr:uid="{B3024392-6E08-4806-80E4-0D7D39DB893E}"/>
    <cellStyle name="SAPBEXHLevel2 5 2 2" xfId="1127" xr:uid="{F1ECED3D-EB99-47ED-92DF-B6103C6C3006}"/>
    <cellStyle name="SAPBEXHLevel2 5 2 2 2" xfId="1643" xr:uid="{ECF2C7CC-AE35-4B5C-9C67-D7A56C6701AD}"/>
    <cellStyle name="SAPBEXHLevel2 5 2 2 2 2" xfId="3194" xr:uid="{111468A6-C877-450B-A7F3-323424E580C1}"/>
    <cellStyle name="SAPBEXHLevel2 5 2 2 3" xfId="2162" xr:uid="{5228D7E2-D41B-4CC5-A132-3B7E02E2F826}"/>
    <cellStyle name="SAPBEXHLevel2 5 2 2 3 2" xfId="3710" xr:uid="{9D509369-DBB8-4F62-8006-42BC2DF64DDA}"/>
    <cellStyle name="SAPBEXHLevel2 5 2 2 4" xfId="2678" xr:uid="{8938E187-7DE9-4ED1-9DFF-29528CDF376A}"/>
    <cellStyle name="SAPBEXHLevel2 5 2 3" xfId="1385" xr:uid="{503F5008-B2F3-4DC6-98ED-F4E49B4DA43B}"/>
    <cellStyle name="SAPBEXHLevel2 5 2 3 2" xfId="2936" xr:uid="{D1AC3F6C-0469-4A68-9A15-F3B7A0F12C0B}"/>
    <cellStyle name="SAPBEXHLevel2 5 2 4" xfId="1904" xr:uid="{011A1191-6AFD-4192-B1B4-E90AADBACCB6}"/>
    <cellStyle name="SAPBEXHLevel2 5 2 4 2" xfId="3452" xr:uid="{9DC3B061-B987-4F81-9FC3-184C09F3E44D}"/>
    <cellStyle name="SAPBEXHLevel2 5 2 5" xfId="2420" xr:uid="{D6B8A1B2-401A-4CCB-A6D1-5930370782D8}"/>
    <cellStyle name="SAPBEXHLevel2 6" xfId="444" xr:uid="{C5D9048C-966D-4631-AD9A-59DD27891281}"/>
    <cellStyle name="SAPBEXHLevel2 6 2" xfId="856" xr:uid="{124CE6D4-9C76-4DEF-A7E6-362F951C58A9}"/>
    <cellStyle name="SAPBEXHLevel2 6 2 2" xfId="1128" xr:uid="{0C5F0A7C-D668-4B96-843A-400D39590164}"/>
    <cellStyle name="SAPBEXHLevel2 6 2 2 2" xfId="1644" xr:uid="{5BAE47F9-2C8E-4132-959A-6D0B7AAD4D0D}"/>
    <cellStyle name="SAPBEXHLevel2 6 2 2 2 2" xfId="3195" xr:uid="{8651D774-712E-4B40-9EE6-E865B12023A2}"/>
    <cellStyle name="SAPBEXHLevel2 6 2 2 3" xfId="2163" xr:uid="{2B409EE6-3A34-42DF-A1A4-58A552445813}"/>
    <cellStyle name="SAPBEXHLevel2 6 2 2 3 2" xfId="3711" xr:uid="{74B2070E-1B40-4526-9CAB-6E304AE426AB}"/>
    <cellStyle name="SAPBEXHLevel2 6 2 2 4" xfId="2679" xr:uid="{FABC1FB4-0DB2-429C-8381-892874BEE77E}"/>
    <cellStyle name="SAPBEXHLevel2 6 2 3" xfId="1386" xr:uid="{0D6E5198-C9A4-4C6C-899A-DCEE241CFF7E}"/>
    <cellStyle name="SAPBEXHLevel2 6 2 3 2" xfId="2937" xr:uid="{E51638EA-D5EC-4E27-BF1B-2B2A49AA4C53}"/>
    <cellStyle name="SAPBEXHLevel2 6 2 4" xfId="1905" xr:uid="{116BDF59-BD4E-4008-A31C-84672C3D567E}"/>
    <cellStyle name="SAPBEXHLevel2 6 2 4 2" xfId="3453" xr:uid="{A7759535-86C2-47E9-BC79-84D189CCD6C7}"/>
    <cellStyle name="SAPBEXHLevel2 6 2 5" xfId="2421" xr:uid="{A5A3B74A-53A5-40E7-871D-910E184A8049}"/>
    <cellStyle name="SAPBEXHLevel2_Приложение_1_к_7-у-о_2009_Кв_1_ФСТ" xfId="445" xr:uid="{CFA4F21D-F3C7-46E0-9F77-58DF2A3A7F5A}"/>
    <cellStyle name="SAPBEXHLevel2X" xfId="446" xr:uid="{5031F116-91F3-4D19-98AE-A408C18BC3BD}"/>
    <cellStyle name="SAPBEXHLevel2X 10" xfId="857" xr:uid="{4A64706F-82D9-4F8C-9194-A4D5B5779C64}"/>
    <cellStyle name="SAPBEXHLevel2X 10 2" xfId="1129" xr:uid="{F00A5EE0-F821-48B6-8A11-3153388A0CE2}"/>
    <cellStyle name="SAPBEXHLevel2X 10 2 2" xfId="1645" xr:uid="{A3A50958-D9AF-4E65-8758-2C8A48014074}"/>
    <cellStyle name="SAPBEXHLevel2X 10 2 2 2" xfId="3196" xr:uid="{50938CB6-931B-4456-8DD2-0AF2A90A2350}"/>
    <cellStyle name="SAPBEXHLevel2X 10 2 3" xfId="2164" xr:uid="{1B3A1B50-DD24-465E-9B12-0C3DE50C7633}"/>
    <cellStyle name="SAPBEXHLevel2X 10 2 3 2" xfId="3712" xr:uid="{67EBA626-8D30-4E2D-BDBE-AF09746678BA}"/>
    <cellStyle name="SAPBEXHLevel2X 10 2 4" xfId="2680" xr:uid="{6EE0353F-5277-46FE-A346-C5B7920FE099}"/>
    <cellStyle name="SAPBEXHLevel2X 10 3" xfId="1387" xr:uid="{33C948D0-B2C0-4F7A-9BDA-B0DEADCAB5CF}"/>
    <cellStyle name="SAPBEXHLevel2X 10 3 2" xfId="2938" xr:uid="{DA3CAA11-7B30-4EC5-8E6E-752897DF3397}"/>
    <cellStyle name="SAPBEXHLevel2X 10 4" xfId="1906" xr:uid="{8DA0DBCC-C7E7-4144-8B72-D449ABB37F92}"/>
    <cellStyle name="SAPBEXHLevel2X 10 4 2" xfId="3454" xr:uid="{F91EE745-654E-408F-8FBF-5C38B80C9280}"/>
    <cellStyle name="SAPBEXHLevel2X 10 5" xfId="2422" xr:uid="{E2757220-B7EF-459B-8510-AB230C936FE2}"/>
    <cellStyle name="SAPBEXHLevel2X 2" xfId="447" xr:uid="{AAB60F6E-9794-40D5-81FB-71B7DA6F0843}"/>
    <cellStyle name="SAPBEXHLevel2X 2 2" xfId="858" xr:uid="{63D15A2A-38ED-443B-A269-4F3D1BC727E9}"/>
    <cellStyle name="SAPBEXHLevel2X 2 2 2" xfId="1130" xr:uid="{702E8468-3304-481C-AB46-35BC9200B5E2}"/>
    <cellStyle name="SAPBEXHLevel2X 2 2 2 2" xfId="1646" xr:uid="{906AFD6A-EE96-4E32-B651-C3B2672FF30F}"/>
    <cellStyle name="SAPBEXHLevel2X 2 2 2 2 2" xfId="3197" xr:uid="{723FD7A7-3706-4BED-AE63-2AA39E2187A2}"/>
    <cellStyle name="SAPBEXHLevel2X 2 2 2 3" xfId="2165" xr:uid="{2FAC8C55-1AA0-46F3-BA9C-3E68242B2DF3}"/>
    <cellStyle name="SAPBEXHLevel2X 2 2 2 3 2" xfId="3713" xr:uid="{B07564D8-7FD9-43DF-B41A-B3D0E731150A}"/>
    <cellStyle name="SAPBEXHLevel2X 2 2 2 4" xfId="2681" xr:uid="{668C388F-3C24-4F16-AF2D-5502F0FF363F}"/>
    <cellStyle name="SAPBEXHLevel2X 2 2 3" xfId="1388" xr:uid="{CA6B9773-4B01-44E3-944E-6870F77D51D1}"/>
    <cellStyle name="SAPBEXHLevel2X 2 2 3 2" xfId="2939" xr:uid="{2B35E5B6-FE31-44AA-A74B-05D4C4ACA27A}"/>
    <cellStyle name="SAPBEXHLevel2X 2 2 4" xfId="1907" xr:uid="{306073C8-F269-4B95-9AD5-B23B41C7821C}"/>
    <cellStyle name="SAPBEXHLevel2X 2 2 4 2" xfId="3455" xr:uid="{5783C11D-C044-4034-AE2A-617DE295BCA8}"/>
    <cellStyle name="SAPBEXHLevel2X 2 2 5" xfId="2423" xr:uid="{789041A4-C133-414A-B54F-369F53646D40}"/>
    <cellStyle name="SAPBEXHLevel2X 3" xfId="448" xr:uid="{9A0C39EE-3878-4119-9B07-68BA16CD5FC6}"/>
    <cellStyle name="SAPBEXHLevel2X 3 2" xfId="859" xr:uid="{E7C215BF-E563-4574-B7DB-0CC50A254DF0}"/>
    <cellStyle name="SAPBEXHLevel2X 3 2 2" xfId="1131" xr:uid="{F1F52448-9D95-4D91-96EA-8A69F93E5FEA}"/>
    <cellStyle name="SAPBEXHLevel2X 3 2 2 2" xfId="1647" xr:uid="{E40677C9-6DB6-4AEC-A2ED-888F1648731A}"/>
    <cellStyle name="SAPBEXHLevel2X 3 2 2 2 2" xfId="3198" xr:uid="{276955EE-1B55-438A-BF41-8BBCEF324C85}"/>
    <cellStyle name="SAPBEXHLevel2X 3 2 2 3" xfId="2166" xr:uid="{1502D4CE-6682-4DA6-8464-1637F37590FE}"/>
    <cellStyle name="SAPBEXHLevel2X 3 2 2 3 2" xfId="3714" xr:uid="{7ADFE4ED-7639-4A4D-A65E-59BE955BD293}"/>
    <cellStyle name="SAPBEXHLevel2X 3 2 2 4" xfId="2682" xr:uid="{327BDAC7-B3CF-40CD-914F-CB2F731FE3F2}"/>
    <cellStyle name="SAPBEXHLevel2X 3 2 3" xfId="1389" xr:uid="{5DCE10C4-F628-4D72-8B14-B34C5420B2A0}"/>
    <cellStyle name="SAPBEXHLevel2X 3 2 3 2" xfId="2940" xr:uid="{98A5D763-23BD-47C2-AC21-9B6832978B3C}"/>
    <cellStyle name="SAPBEXHLevel2X 3 2 4" xfId="1908" xr:uid="{EF380D7F-823B-44A1-AD4E-70AFE11CD609}"/>
    <cellStyle name="SAPBEXHLevel2X 3 2 4 2" xfId="3456" xr:uid="{09515816-68C2-4086-911B-1F8A7E693415}"/>
    <cellStyle name="SAPBEXHLevel2X 3 2 5" xfId="2424" xr:uid="{C71D6D15-9AEB-44C8-BFA3-E7327E7C1FA6}"/>
    <cellStyle name="SAPBEXHLevel2X 4" xfId="449" xr:uid="{E9E41464-5EDA-4D5A-BD7A-0D72402BB6BB}"/>
    <cellStyle name="SAPBEXHLevel2X 4 2" xfId="860" xr:uid="{4E28B9AB-1E7A-45D1-9EAD-270A32277094}"/>
    <cellStyle name="SAPBEXHLevel2X 4 2 2" xfId="1132" xr:uid="{294D4F27-340E-4E19-87E0-B012645C6450}"/>
    <cellStyle name="SAPBEXHLevel2X 4 2 2 2" xfId="1648" xr:uid="{93E02BAE-F425-45AE-9B15-8D8B622D98C5}"/>
    <cellStyle name="SAPBEXHLevel2X 4 2 2 2 2" xfId="3199" xr:uid="{C7AC7DD9-8DF6-4A28-829C-D44B95028A27}"/>
    <cellStyle name="SAPBEXHLevel2X 4 2 2 3" xfId="2167" xr:uid="{72979D85-796A-4D69-85AD-8E88BE1DC2A8}"/>
    <cellStyle name="SAPBEXHLevel2X 4 2 2 3 2" xfId="3715" xr:uid="{6B3474A9-7C26-404A-B1B1-3CF57F49887E}"/>
    <cellStyle name="SAPBEXHLevel2X 4 2 2 4" xfId="2683" xr:uid="{0DDE410A-16B4-4E79-95E6-3CBF78127F56}"/>
    <cellStyle name="SAPBEXHLevel2X 4 2 3" xfId="1390" xr:uid="{38A71F94-00A8-4FBF-832F-ECEC97E6DD7B}"/>
    <cellStyle name="SAPBEXHLevel2X 4 2 3 2" xfId="2941" xr:uid="{92399E4F-D42C-4566-A430-308A039E68CA}"/>
    <cellStyle name="SAPBEXHLevel2X 4 2 4" xfId="1909" xr:uid="{7C11A707-4970-4DA1-AF74-C3FA57792D4B}"/>
    <cellStyle name="SAPBEXHLevel2X 4 2 4 2" xfId="3457" xr:uid="{66D46A43-9796-4315-B22F-100FBE61D8B7}"/>
    <cellStyle name="SAPBEXHLevel2X 4 2 5" xfId="2425" xr:uid="{41F360F9-4565-49D8-9A26-906067F16F6E}"/>
    <cellStyle name="SAPBEXHLevel2X 5" xfId="450" xr:uid="{D7380B6D-FF99-4700-9EF6-F2DDEAC70CBF}"/>
    <cellStyle name="SAPBEXHLevel2X 5 2" xfId="861" xr:uid="{1EB2D79E-DC38-4467-8F56-2E2A5FA465F7}"/>
    <cellStyle name="SAPBEXHLevel2X 5 2 2" xfId="1133" xr:uid="{73137B53-1D53-471C-B240-169697A2BBBE}"/>
    <cellStyle name="SAPBEXHLevel2X 5 2 2 2" xfId="1649" xr:uid="{3AFF9468-E6FC-4FAC-A5FA-09928E1439E6}"/>
    <cellStyle name="SAPBEXHLevel2X 5 2 2 2 2" xfId="3200" xr:uid="{998B31DF-6F6B-4D95-8DD9-B175FA3BA487}"/>
    <cellStyle name="SAPBEXHLevel2X 5 2 2 3" xfId="2168" xr:uid="{D5030966-DB75-4320-AE6C-C78060B4EDBD}"/>
    <cellStyle name="SAPBEXHLevel2X 5 2 2 3 2" xfId="3716" xr:uid="{BC13A4E6-119E-4034-8DA7-976A7C411A10}"/>
    <cellStyle name="SAPBEXHLevel2X 5 2 2 4" xfId="2684" xr:uid="{6D1BCA06-9445-4749-ADE9-BB50C00AEE4F}"/>
    <cellStyle name="SAPBEXHLevel2X 5 2 3" xfId="1391" xr:uid="{8BCB374A-B3E9-4F91-A801-FFD57F48F1E5}"/>
    <cellStyle name="SAPBEXHLevel2X 5 2 3 2" xfId="2942" xr:uid="{D1B01661-5587-406D-97FC-357F31F64E88}"/>
    <cellStyle name="SAPBEXHLevel2X 5 2 4" xfId="1910" xr:uid="{CF91A81E-5E06-4E29-B4BB-C2B792C84C4D}"/>
    <cellStyle name="SAPBEXHLevel2X 5 2 4 2" xfId="3458" xr:uid="{351CA88B-56B0-4ED5-B05F-596354FBB5D9}"/>
    <cellStyle name="SAPBEXHLevel2X 5 2 5" xfId="2426" xr:uid="{B3F7FE7A-1564-498F-9760-AC211DD35C96}"/>
    <cellStyle name="SAPBEXHLevel2X 6" xfId="451" xr:uid="{12BCF276-DB6B-4B95-A46A-178C540E0DBA}"/>
    <cellStyle name="SAPBEXHLevel2X 6 2" xfId="862" xr:uid="{9E816BB5-AF04-45D5-956D-37F60EE22EE6}"/>
    <cellStyle name="SAPBEXHLevel2X 6 2 2" xfId="1134" xr:uid="{9AD5FDE6-8C88-4678-9775-3B045F0A7F20}"/>
    <cellStyle name="SAPBEXHLevel2X 6 2 2 2" xfId="1650" xr:uid="{AE07CC69-CDD2-4155-B51C-79559AFE2CE5}"/>
    <cellStyle name="SAPBEXHLevel2X 6 2 2 2 2" xfId="3201" xr:uid="{E011E3F9-BEF8-4F8A-B081-444C3EF7D6A3}"/>
    <cellStyle name="SAPBEXHLevel2X 6 2 2 3" xfId="2169" xr:uid="{B0B304A9-26EE-478D-8173-351DFE941001}"/>
    <cellStyle name="SAPBEXHLevel2X 6 2 2 3 2" xfId="3717" xr:uid="{32B7406C-65C0-4445-B137-BC28145CC5CE}"/>
    <cellStyle name="SAPBEXHLevel2X 6 2 2 4" xfId="2685" xr:uid="{D0334329-9775-4308-8A29-FDEC1C60C2A3}"/>
    <cellStyle name="SAPBEXHLevel2X 6 2 3" xfId="1392" xr:uid="{07F397D8-885D-4209-AB3E-12A978F2F9C1}"/>
    <cellStyle name="SAPBEXHLevel2X 6 2 3 2" xfId="2943" xr:uid="{5DA55833-51A9-45DB-96BF-58C8CC69B9D0}"/>
    <cellStyle name="SAPBEXHLevel2X 6 2 4" xfId="1911" xr:uid="{A96DF42A-3129-41BE-A23B-AFBFA472AB81}"/>
    <cellStyle name="SAPBEXHLevel2X 6 2 4 2" xfId="3459" xr:uid="{8ABAABBF-D57C-437A-81A7-52AD9A4ADC6E}"/>
    <cellStyle name="SAPBEXHLevel2X 6 2 5" xfId="2427" xr:uid="{EC73900D-4FD7-4C18-AFB4-81551805E50D}"/>
    <cellStyle name="SAPBEXHLevel2X 7" xfId="452" xr:uid="{873DB52A-7952-44E2-A00A-761E82C1B7B9}"/>
    <cellStyle name="SAPBEXHLevel2X 7 2" xfId="863" xr:uid="{A0441E24-DAD7-4FE0-AB06-FF1B74FB25B9}"/>
    <cellStyle name="SAPBEXHLevel2X 7 2 2" xfId="1135" xr:uid="{5FD2B267-988A-4CD5-AA9F-B83B2E51867D}"/>
    <cellStyle name="SAPBEXHLevel2X 7 2 2 2" xfId="1651" xr:uid="{1F0F40AA-8389-4805-BB39-52DFCC8DF322}"/>
    <cellStyle name="SAPBEXHLevel2X 7 2 2 2 2" xfId="3202" xr:uid="{84123853-8CA7-45CE-95FB-FFB137475BC8}"/>
    <cellStyle name="SAPBEXHLevel2X 7 2 2 3" xfId="2170" xr:uid="{B80CC47A-E8EA-4641-855E-95DF58E4B708}"/>
    <cellStyle name="SAPBEXHLevel2X 7 2 2 3 2" xfId="3718" xr:uid="{E40839FF-8802-4A56-9509-C1E6A971DE18}"/>
    <cellStyle name="SAPBEXHLevel2X 7 2 2 4" xfId="2686" xr:uid="{84B13495-CBBD-47BE-96D5-9D6C070C1F5A}"/>
    <cellStyle name="SAPBEXHLevel2X 7 2 3" xfId="1393" xr:uid="{6B6C1DB2-BC52-4871-B04E-1B76CF0CA0CE}"/>
    <cellStyle name="SAPBEXHLevel2X 7 2 3 2" xfId="2944" xr:uid="{18B566AE-70E8-4C92-906E-342A50C235FF}"/>
    <cellStyle name="SAPBEXHLevel2X 7 2 4" xfId="1912" xr:uid="{82E9D820-E41C-4BF9-9DAD-EC4151850645}"/>
    <cellStyle name="SAPBEXHLevel2X 7 2 4 2" xfId="3460" xr:uid="{A204F417-39A0-4209-8B98-9F8CF4F0CB95}"/>
    <cellStyle name="SAPBEXHLevel2X 7 2 5" xfId="2428" xr:uid="{F5ABC773-6A8C-45F6-8997-2C6A295D4360}"/>
    <cellStyle name="SAPBEXHLevel2X 8" xfId="453" xr:uid="{01F78FFE-D653-4A17-9AE2-74654FCAE855}"/>
    <cellStyle name="SAPBEXHLevel2X 8 2" xfId="864" xr:uid="{FB42A549-40B1-49BA-B4FB-8FF0D1739FA6}"/>
    <cellStyle name="SAPBEXHLevel2X 8 2 2" xfId="1136" xr:uid="{58D6F1E3-FED1-4A5B-A089-F913CE05E86A}"/>
    <cellStyle name="SAPBEXHLevel2X 8 2 2 2" xfId="1652" xr:uid="{E6242F6C-B450-4515-A2F4-D10DBF82E198}"/>
    <cellStyle name="SAPBEXHLevel2X 8 2 2 2 2" xfId="3203" xr:uid="{C5147201-C2DE-44EA-9748-4402E3C8643D}"/>
    <cellStyle name="SAPBEXHLevel2X 8 2 2 3" xfId="2171" xr:uid="{0AE3AA5E-885E-448F-90B3-C730F35F451E}"/>
    <cellStyle name="SAPBEXHLevel2X 8 2 2 3 2" xfId="3719" xr:uid="{4CFC0500-FBBD-474B-903C-8A8BA153A252}"/>
    <cellStyle name="SAPBEXHLevel2X 8 2 2 4" xfId="2687" xr:uid="{A45A2B42-C808-49FE-87D1-19D3C33F2F31}"/>
    <cellStyle name="SAPBEXHLevel2X 8 2 3" xfId="1394" xr:uid="{EDAC6133-EA50-48CE-BC0D-0A9A02943919}"/>
    <cellStyle name="SAPBEXHLevel2X 8 2 3 2" xfId="2945" xr:uid="{E2FBDA91-E337-401E-ABCD-B6F10573B8DC}"/>
    <cellStyle name="SAPBEXHLevel2X 8 2 4" xfId="1913" xr:uid="{E7F468C0-AB43-4313-B5C5-A7D9294D6DFD}"/>
    <cellStyle name="SAPBEXHLevel2X 8 2 4 2" xfId="3461" xr:uid="{EDA742E1-55E8-41FA-897D-0D7C72A39EA5}"/>
    <cellStyle name="SAPBEXHLevel2X 8 2 5" xfId="2429" xr:uid="{6F0236BE-ED15-47F1-BAB8-3D34E4688A14}"/>
    <cellStyle name="SAPBEXHLevel2X 9" xfId="454" xr:uid="{D54ECBA4-A4E3-43E2-A320-3FC07D4E6D23}"/>
    <cellStyle name="SAPBEXHLevel2X 9 2" xfId="865" xr:uid="{CAE350F1-DA5A-4225-8501-43F8BE4AC1EA}"/>
    <cellStyle name="SAPBEXHLevel2X 9 2 2" xfId="1137" xr:uid="{E24A6C13-6B89-41F9-BA1C-0AE134B9B3C5}"/>
    <cellStyle name="SAPBEXHLevel2X 9 2 2 2" xfId="1653" xr:uid="{2E5FD108-1827-445E-8011-784D7E01BBD7}"/>
    <cellStyle name="SAPBEXHLevel2X 9 2 2 2 2" xfId="3204" xr:uid="{1966C9FF-B5E8-4361-AA66-5885DDFD6AC3}"/>
    <cellStyle name="SAPBEXHLevel2X 9 2 2 3" xfId="2172" xr:uid="{327BD7F2-0B15-44B8-AB65-A25121859A18}"/>
    <cellStyle name="SAPBEXHLevel2X 9 2 2 3 2" xfId="3720" xr:uid="{08BAF051-4115-493F-BC52-9E1ABB782EE1}"/>
    <cellStyle name="SAPBEXHLevel2X 9 2 2 4" xfId="2688" xr:uid="{18D77B29-FA9F-4B85-82D5-ADBACB0DF0DF}"/>
    <cellStyle name="SAPBEXHLevel2X 9 2 3" xfId="1395" xr:uid="{9808CDD7-85D0-4259-95C1-C2E9CFA95884}"/>
    <cellStyle name="SAPBEXHLevel2X 9 2 3 2" xfId="2946" xr:uid="{83F03DDE-F888-4DB0-A047-09053FCA311A}"/>
    <cellStyle name="SAPBEXHLevel2X 9 2 4" xfId="1914" xr:uid="{86467FF6-DAAB-4A7B-AD5B-B5BC40662C61}"/>
    <cellStyle name="SAPBEXHLevel2X 9 2 4 2" xfId="3462" xr:uid="{526B1465-FFEF-43DF-9B11-7533E062B740}"/>
    <cellStyle name="SAPBEXHLevel2X 9 2 5" xfId="2430" xr:uid="{A08E3178-22F7-4391-BA32-A7E09A5EA0D2}"/>
    <cellStyle name="SAPBEXHLevel2X_7-р_Из_Системы" xfId="455" xr:uid="{E46FDB94-C084-46E4-9AF7-BD0EB7749343}"/>
    <cellStyle name="SAPBEXHLevel3" xfId="456" xr:uid="{766410F8-95E5-440B-A8C7-EAB96C94564D}"/>
    <cellStyle name="SAPBEXHLevel3 2" xfId="457" xr:uid="{36B757F3-88FA-4D1B-AC68-D6D6FC00CE4F}"/>
    <cellStyle name="SAPBEXHLevel3 2 2" xfId="866" xr:uid="{111E3438-6E65-455D-8ED6-0986901459E4}"/>
    <cellStyle name="SAPBEXHLevel3 2 2 2" xfId="1138" xr:uid="{B541DEC3-7333-4897-B502-2CCEF662153E}"/>
    <cellStyle name="SAPBEXHLevel3 2 2 2 2" xfId="1654" xr:uid="{3A80AE4A-352C-4F73-A286-41FD926B2F37}"/>
    <cellStyle name="SAPBEXHLevel3 2 2 2 2 2" xfId="3205" xr:uid="{45192338-A3AA-46F9-808B-0177D073A512}"/>
    <cellStyle name="SAPBEXHLevel3 2 2 2 3" xfId="2173" xr:uid="{4FA87850-79CB-4F59-B979-B5F7267652E3}"/>
    <cellStyle name="SAPBEXHLevel3 2 2 2 3 2" xfId="3721" xr:uid="{8B91CD8E-783E-4492-8C04-61550A736336}"/>
    <cellStyle name="SAPBEXHLevel3 2 2 2 4" xfId="2689" xr:uid="{BFC14720-C879-4851-8DB1-7C439CF69891}"/>
    <cellStyle name="SAPBEXHLevel3 2 2 3" xfId="1396" xr:uid="{3EC13368-A985-4CAF-A551-E8D09F4EBB0E}"/>
    <cellStyle name="SAPBEXHLevel3 2 2 3 2" xfId="2947" xr:uid="{0A309F28-FC06-40B1-8930-432D33FFA045}"/>
    <cellStyle name="SAPBEXHLevel3 2 2 4" xfId="1915" xr:uid="{A46EA3C5-B050-4C38-99E5-BDD10B2DF61F}"/>
    <cellStyle name="SAPBEXHLevel3 2 2 4 2" xfId="3463" xr:uid="{2D82A925-D1BC-40DC-9C31-A9EA001F92E2}"/>
    <cellStyle name="SAPBEXHLevel3 2 2 5" xfId="2431" xr:uid="{D551CA36-8294-41E1-BC0A-3A2899799DAB}"/>
    <cellStyle name="SAPBEXHLevel3 3" xfId="458" xr:uid="{FB3830D6-B886-4D24-A6CE-167CEA5BA4B5}"/>
    <cellStyle name="SAPBEXHLevel3 3 2" xfId="867" xr:uid="{E86651A7-63B9-4D9F-8574-CE3406A7B4B7}"/>
    <cellStyle name="SAPBEXHLevel3 3 2 2" xfId="1139" xr:uid="{5B2292C1-2C63-46EF-91AD-89DEF7D9AC54}"/>
    <cellStyle name="SAPBEXHLevel3 3 2 2 2" xfId="1655" xr:uid="{29A94D71-C2E9-408F-9F66-7CE633DEC518}"/>
    <cellStyle name="SAPBEXHLevel3 3 2 2 2 2" xfId="3206" xr:uid="{93233406-9A58-4B23-B56D-C0D11B45B132}"/>
    <cellStyle name="SAPBEXHLevel3 3 2 2 3" xfId="2174" xr:uid="{6168E245-2288-444D-8D72-5C2C3158D4C2}"/>
    <cellStyle name="SAPBEXHLevel3 3 2 2 3 2" xfId="3722" xr:uid="{154EEE6F-EA23-41EA-B4E6-0578BD7EDC13}"/>
    <cellStyle name="SAPBEXHLevel3 3 2 2 4" xfId="2690" xr:uid="{C1F51F5E-7C92-41C4-9CE2-21D246DAC356}"/>
    <cellStyle name="SAPBEXHLevel3 3 2 3" xfId="1397" xr:uid="{270A04AE-E210-457E-BE2E-3DB1710034E9}"/>
    <cellStyle name="SAPBEXHLevel3 3 2 3 2" xfId="2948" xr:uid="{A783EA2E-BC4F-4F5B-91FD-62CA82B4074B}"/>
    <cellStyle name="SAPBEXHLevel3 3 2 4" xfId="1916" xr:uid="{C3146F85-4C9B-4923-B25F-5A290329AEE7}"/>
    <cellStyle name="SAPBEXHLevel3 3 2 4 2" xfId="3464" xr:uid="{54B90E0B-7D08-4EDD-8B22-3758AF176ACF}"/>
    <cellStyle name="SAPBEXHLevel3 3 2 5" xfId="2432" xr:uid="{40422068-C70A-4EF7-91E7-B304D3F07BA6}"/>
    <cellStyle name="SAPBEXHLevel3 4" xfId="459" xr:uid="{7CFA3304-5526-425D-978C-2BA98C990FC7}"/>
    <cellStyle name="SAPBEXHLevel3 4 2" xfId="868" xr:uid="{DD021E0E-08FE-4F73-8944-443738D3FA6C}"/>
    <cellStyle name="SAPBEXHLevel3 4 2 2" xfId="1140" xr:uid="{3C09B480-9BD0-42B0-9EBB-2A115FDCEA91}"/>
    <cellStyle name="SAPBEXHLevel3 4 2 2 2" xfId="1656" xr:uid="{379AE66C-C277-437E-8039-354FC90B4234}"/>
    <cellStyle name="SAPBEXHLevel3 4 2 2 2 2" xfId="3207" xr:uid="{31E4758F-F143-4D5C-96EE-EC337025358E}"/>
    <cellStyle name="SAPBEXHLevel3 4 2 2 3" xfId="2175" xr:uid="{364EDF01-9FDA-4797-BB32-4F48DFC89086}"/>
    <cellStyle name="SAPBEXHLevel3 4 2 2 3 2" xfId="3723" xr:uid="{0D606ED5-C6F7-4CC0-A67B-DA8FD296B2E4}"/>
    <cellStyle name="SAPBEXHLevel3 4 2 2 4" xfId="2691" xr:uid="{1315160E-5DDC-4FA5-8EB3-0146D522CC0B}"/>
    <cellStyle name="SAPBEXHLevel3 4 2 3" xfId="1398" xr:uid="{22B85D59-F592-4992-9D9F-17FB0A0D90D9}"/>
    <cellStyle name="SAPBEXHLevel3 4 2 3 2" xfId="2949" xr:uid="{E552E221-EE8E-43CB-B453-D851D2DD40D0}"/>
    <cellStyle name="SAPBEXHLevel3 4 2 4" xfId="1917" xr:uid="{7F9C7D4B-6FBD-4B5E-91E9-6A85BB910267}"/>
    <cellStyle name="SAPBEXHLevel3 4 2 4 2" xfId="3465" xr:uid="{04FF1A7B-AF2D-4894-BCEA-8565F9B53DCB}"/>
    <cellStyle name="SAPBEXHLevel3 4 2 5" xfId="2433" xr:uid="{B8E9ED3B-33DF-4A88-B533-E206E5652BB6}"/>
    <cellStyle name="SAPBEXHLevel3 5" xfId="460" xr:uid="{C9DB61B0-09D1-4000-9ACB-BA32DBA2DA43}"/>
    <cellStyle name="SAPBEXHLevel3 5 2" xfId="869" xr:uid="{E4249CE6-5B3D-4EF3-91CD-C46720C63EAD}"/>
    <cellStyle name="SAPBEXHLevel3 5 2 2" xfId="1141" xr:uid="{A20C98FF-05F4-4CFC-ADE6-55A801A586F5}"/>
    <cellStyle name="SAPBEXHLevel3 5 2 2 2" xfId="1657" xr:uid="{8E65BB18-D461-43CA-9CD3-1A5D27921D40}"/>
    <cellStyle name="SAPBEXHLevel3 5 2 2 2 2" xfId="3208" xr:uid="{EA80E579-2946-4E60-B493-F53761D981A5}"/>
    <cellStyle name="SAPBEXHLevel3 5 2 2 3" xfId="2176" xr:uid="{E7CC374E-91C4-4DFA-A378-2D791D65EB83}"/>
    <cellStyle name="SAPBEXHLevel3 5 2 2 3 2" xfId="3724" xr:uid="{1BEA18F2-2C6C-4A5F-ACA9-B98D87BFA0CD}"/>
    <cellStyle name="SAPBEXHLevel3 5 2 2 4" xfId="2692" xr:uid="{CD610906-4FA9-498D-9D33-6444DD43DE03}"/>
    <cellStyle name="SAPBEXHLevel3 5 2 3" xfId="1399" xr:uid="{8A3FA6BF-E59A-4A3B-B7F8-7A65AA0507D6}"/>
    <cellStyle name="SAPBEXHLevel3 5 2 3 2" xfId="2950" xr:uid="{0A3C9EE1-B34E-4098-B41C-B40002232F25}"/>
    <cellStyle name="SAPBEXHLevel3 5 2 4" xfId="1918" xr:uid="{DFC432CE-8F62-4EC0-BB4D-D36F6AF0B20F}"/>
    <cellStyle name="SAPBEXHLevel3 5 2 4 2" xfId="3466" xr:uid="{6870FFC9-954E-42D7-867F-878C33901FF8}"/>
    <cellStyle name="SAPBEXHLevel3 5 2 5" xfId="2434" xr:uid="{31FAD6B9-3C78-45B4-8C17-F1D9799E5A8B}"/>
    <cellStyle name="SAPBEXHLevel3 6" xfId="461" xr:uid="{14961089-9F65-4908-BA18-52CA8A489A8F}"/>
    <cellStyle name="SAPBEXHLevel3 6 2" xfId="870" xr:uid="{EF376E5A-9C38-4F01-AE03-D4FC9E6A8EAE}"/>
    <cellStyle name="SAPBEXHLevel3 6 2 2" xfId="1142" xr:uid="{914B2F87-4ECF-4219-9148-F8316CA10947}"/>
    <cellStyle name="SAPBEXHLevel3 6 2 2 2" xfId="1658" xr:uid="{CA816447-C0F9-4416-849F-1AFA0C16A265}"/>
    <cellStyle name="SAPBEXHLevel3 6 2 2 2 2" xfId="3209" xr:uid="{8A3C6E68-94A9-4E8F-8DF7-48866F126F1D}"/>
    <cellStyle name="SAPBEXHLevel3 6 2 2 3" xfId="2177" xr:uid="{1B520CDA-0AC6-4348-B8CD-C0DE989477EE}"/>
    <cellStyle name="SAPBEXHLevel3 6 2 2 3 2" xfId="3725" xr:uid="{BF1D2B2F-AA3A-4762-8478-FEAD3686513C}"/>
    <cellStyle name="SAPBEXHLevel3 6 2 2 4" xfId="2693" xr:uid="{EEE70512-FA3A-4322-93FC-F5153B26E086}"/>
    <cellStyle name="SAPBEXHLevel3 6 2 3" xfId="1400" xr:uid="{140FB12E-5CF4-45AB-8B54-481F29DB1394}"/>
    <cellStyle name="SAPBEXHLevel3 6 2 3 2" xfId="2951" xr:uid="{4AC40924-34F4-4525-BC92-4F9097BFB4FD}"/>
    <cellStyle name="SAPBEXHLevel3 6 2 4" xfId="1919" xr:uid="{398DEA54-7B41-49C8-9CF1-B361FE671943}"/>
    <cellStyle name="SAPBEXHLevel3 6 2 4 2" xfId="3467" xr:uid="{E0EFBF6E-4085-4D16-8663-464CAC757094}"/>
    <cellStyle name="SAPBEXHLevel3 6 2 5" xfId="2435" xr:uid="{8494106F-C230-4B16-B94C-4847B6733B2E}"/>
    <cellStyle name="SAPBEXHLevel3_Приложение_1_к_7-у-о_2009_Кв_1_ФСТ" xfId="462" xr:uid="{329A07C8-261F-42EF-A888-FF2A8841C167}"/>
    <cellStyle name="SAPBEXHLevel3X" xfId="463" xr:uid="{8E9096E8-1ADD-487C-985A-1BD712FD5A79}"/>
    <cellStyle name="SAPBEXHLevel3X 10" xfId="871" xr:uid="{B619FA2D-BC2D-4520-94B5-9CF3DE45006A}"/>
    <cellStyle name="SAPBEXHLevel3X 10 2" xfId="1143" xr:uid="{40EC5AC0-C598-4574-86EC-4D3275F83728}"/>
    <cellStyle name="SAPBEXHLevel3X 10 2 2" xfId="1659" xr:uid="{8DD8725C-730F-47FC-B3E1-A3C3733B54C8}"/>
    <cellStyle name="SAPBEXHLevel3X 10 2 2 2" xfId="3210" xr:uid="{E164F670-B702-4627-AD60-610631CB4B5B}"/>
    <cellStyle name="SAPBEXHLevel3X 10 2 3" xfId="2178" xr:uid="{898A712C-7AC6-4D79-AC1F-2D18B6A2A485}"/>
    <cellStyle name="SAPBEXHLevel3X 10 2 3 2" xfId="3726" xr:uid="{701D2524-1281-49F2-A1CC-9AAAE6C0678D}"/>
    <cellStyle name="SAPBEXHLevel3X 10 2 4" xfId="2694" xr:uid="{90174B38-73C0-4A0C-8144-A088E88C70FA}"/>
    <cellStyle name="SAPBEXHLevel3X 10 3" xfId="1401" xr:uid="{9A1DF42A-999B-426E-9E84-1EA5E99D9F71}"/>
    <cellStyle name="SAPBEXHLevel3X 10 3 2" xfId="2952" xr:uid="{6A8447A6-C728-4379-BDDB-BB61D456D4B4}"/>
    <cellStyle name="SAPBEXHLevel3X 10 4" xfId="1920" xr:uid="{BF53C64E-F810-443A-BA4B-8725D067E5CA}"/>
    <cellStyle name="SAPBEXHLevel3X 10 4 2" xfId="3468" xr:uid="{BA8FDDE2-78F1-4133-AC1E-8EC729C668BF}"/>
    <cellStyle name="SAPBEXHLevel3X 10 5" xfId="2436" xr:uid="{54A93F7E-B28F-4A37-B7DB-01C910A19DAF}"/>
    <cellStyle name="SAPBEXHLevel3X 2" xfId="464" xr:uid="{07ABE077-322C-4458-B015-239554A83D3B}"/>
    <cellStyle name="SAPBEXHLevel3X 2 2" xfId="872" xr:uid="{5B4A91A2-2961-4E8D-BC0A-3ABE19199ED1}"/>
    <cellStyle name="SAPBEXHLevel3X 2 2 2" xfId="1144" xr:uid="{D440D9D0-8E15-4133-8B7A-F1C64BAA9051}"/>
    <cellStyle name="SAPBEXHLevel3X 2 2 2 2" xfId="1660" xr:uid="{F2AD6F15-72F7-4B70-9453-37EA8102B1EF}"/>
    <cellStyle name="SAPBEXHLevel3X 2 2 2 2 2" xfId="3211" xr:uid="{14C2BB43-4A3C-4AC3-9A2E-FD0A653BB9EF}"/>
    <cellStyle name="SAPBEXHLevel3X 2 2 2 3" xfId="2179" xr:uid="{D0B0195B-7F73-4CC6-B1A9-5A3F3422AFAA}"/>
    <cellStyle name="SAPBEXHLevel3X 2 2 2 3 2" xfId="3727" xr:uid="{A0D4BC12-7545-4610-9946-0DA5E5094BB9}"/>
    <cellStyle name="SAPBEXHLevel3X 2 2 2 4" xfId="2695" xr:uid="{FDC21804-7F07-45EE-B122-A988E99E44F5}"/>
    <cellStyle name="SAPBEXHLevel3X 2 2 3" xfId="1402" xr:uid="{1C5E0E51-7284-4E32-9A0A-EFD4EC65F0D8}"/>
    <cellStyle name="SAPBEXHLevel3X 2 2 3 2" xfId="2953" xr:uid="{8DBF8761-7780-410C-943C-C6594FFB14C5}"/>
    <cellStyle name="SAPBEXHLevel3X 2 2 4" xfId="1921" xr:uid="{3E8D1F89-E6E7-45AC-9606-8C2288ED2D01}"/>
    <cellStyle name="SAPBEXHLevel3X 2 2 4 2" xfId="3469" xr:uid="{250AEB2F-F0A6-4A2B-A0F5-B2E5C60BB575}"/>
    <cellStyle name="SAPBEXHLevel3X 2 2 5" xfId="2437" xr:uid="{B9CDDED9-1322-4429-BCD7-8525CD0EC241}"/>
    <cellStyle name="SAPBEXHLevel3X 3" xfId="465" xr:uid="{D09FACCB-94A7-434B-8482-BD760A58ACE2}"/>
    <cellStyle name="SAPBEXHLevel3X 3 2" xfId="873" xr:uid="{28902030-7DFC-471D-903E-4A0E5DB23D25}"/>
    <cellStyle name="SAPBEXHLevel3X 3 2 2" xfId="1145" xr:uid="{6BC1257C-4244-4AAA-8D1E-2EA9FF18B721}"/>
    <cellStyle name="SAPBEXHLevel3X 3 2 2 2" xfId="1661" xr:uid="{E161C1B6-AE01-4CD4-B552-AF258F2EB8E3}"/>
    <cellStyle name="SAPBEXHLevel3X 3 2 2 2 2" xfId="3212" xr:uid="{645B6BF6-3573-41BC-8461-851F1336E1FF}"/>
    <cellStyle name="SAPBEXHLevel3X 3 2 2 3" xfId="2180" xr:uid="{CCE8A534-C109-44A1-A022-1F2B1CA0D520}"/>
    <cellStyle name="SAPBEXHLevel3X 3 2 2 3 2" xfId="3728" xr:uid="{65CEC748-B589-4FB2-99FB-94AC31A4E21F}"/>
    <cellStyle name="SAPBEXHLevel3X 3 2 2 4" xfId="2696" xr:uid="{8E4EEF77-C6A5-4462-BDBC-30AB2970AE82}"/>
    <cellStyle name="SAPBEXHLevel3X 3 2 3" xfId="1403" xr:uid="{9A8F4EA5-BD28-4D56-B0E8-E2C2D877302A}"/>
    <cellStyle name="SAPBEXHLevel3X 3 2 3 2" xfId="2954" xr:uid="{9143F29C-A264-44BB-B3A1-049E3D0C8223}"/>
    <cellStyle name="SAPBEXHLevel3X 3 2 4" xfId="1922" xr:uid="{CCB3FC18-B194-4817-BD1C-CB5FE1A6EF82}"/>
    <cellStyle name="SAPBEXHLevel3X 3 2 4 2" xfId="3470" xr:uid="{A6172D98-CD0A-4C42-B39E-8B454E32C19E}"/>
    <cellStyle name="SAPBEXHLevel3X 3 2 5" xfId="2438" xr:uid="{061A4634-4271-4079-AC5A-B51646EE5804}"/>
    <cellStyle name="SAPBEXHLevel3X 4" xfId="466" xr:uid="{A5A73F34-97F3-4D0B-A6F3-486DAFEBE5E7}"/>
    <cellStyle name="SAPBEXHLevel3X 4 2" xfId="874" xr:uid="{529F164C-C7EB-444B-8C5E-44800FA41136}"/>
    <cellStyle name="SAPBEXHLevel3X 4 2 2" xfId="1146" xr:uid="{6D0E13F7-AF1F-4660-8BEF-290F4166EB4B}"/>
    <cellStyle name="SAPBEXHLevel3X 4 2 2 2" xfId="1662" xr:uid="{14A41CA8-2481-4978-B53C-A2ED292131C8}"/>
    <cellStyle name="SAPBEXHLevel3X 4 2 2 2 2" xfId="3213" xr:uid="{34A742CD-6379-4C4E-B5C7-1AAD7462AB50}"/>
    <cellStyle name="SAPBEXHLevel3X 4 2 2 3" xfId="2181" xr:uid="{C7205129-EAA4-4709-B0D1-C2C2503F74C7}"/>
    <cellStyle name="SAPBEXHLevel3X 4 2 2 3 2" xfId="3729" xr:uid="{C50DA12D-3B88-4799-A00A-A61A59E96C95}"/>
    <cellStyle name="SAPBEXHLevel3X 4 2 2 4" xfId="2697" xr:uid="{449F1A18-7D54-4E3D-B914-31C569BCFF58}"/>
    <cellStyle name="SAPBEXHLevel3X 4 2 3" xfId="1404" xr:uid="{00F2DB22-CB43-4691-9710-43B8549AC252}"/>
    <cellStyle name="SAPBEXHLevel3X 4 2 3 2" xfId="2955" xr:uid="{59ADA10A-BAA0-4CA6-AA79-1755B77AC0B2}"/>
    <cellStyle name="SAPBEXHLevel3X 4 2 4" xfId="1923" xr:uid="{6CFF5F26-59AC-4D80-B68A-5A11228BA8A4}"/>
    <cellStyle name="SAPBEXHLevel3X 4 2 4 2" xfId="3471" xr:uid="{3AAEB40B-6B73-4BEA-91F3-7568E619B59B}"/>
    <cellStyle name="SAPBEXHLevel3X 4 2 5" xfId="2439" xr:uid="{59E1A109-00D5-462E-B267-E99BE827C5E0}"/>
    <cellStyle name="SAPBEXHLevel3X 5" xfId="467" xr:uid="{53E87DB2-DE4E-4F43-AA21-53A8CAB9D770}"/>
    <cellStyle name="SAPBEXHLevel3X 5 2" xfId="875" xr:uid="{979E4164-3F18-4A4C-A57F-CA249DA315A4}"/>
    <cellStyle name="SAPBEXHLevel3X 5 2 2" xfId="1147" xr:uid="{6694F738-5CE7-41EE-9D75-785FB951A3A2}"/>
    <cellStyle name="SAPBEXHLevel3X 5 2 2 2" xfId="1663" xr:uid="{6B32BD37-D928-4B41-BBC5-1ADB3BF46BB0}"/>
    <cellStyle name="SAPBEXHLevel3X 5 2 2 2 2" xfId="3214" xr:uid="{CA28F6D5-91AB-41DC-923D-31660F49A060}"/>
    <cellStyle name="SAPBEXHLevel3X 5 2 2 3" xfId="2182" xr:uid="{0BF46C8B-6D46-4AE8-8E9D-D5B43C4541F3}"/>
    <cellStyle name="SAPBEXHLevel3X 5 2 2 3 2" xfId="3730" xr:uid="{3546075C-47DC-47FC-8CE9-793D8691D7DA}"/>
    <cellStyle name="SAPBEXHLevel3X 5 2 2 4" xfId="2698" xr:uid="{F047D9F6-C3D0-47DB-BF5F-8C904EECC341}"/>
    <cellStyle name="SAPBEXHLevel3X 5 2 3" xfId="1405" xr:uid="{71F12DE9-2DDE-4C11-A362-926699DAAAB1}"/>
    <cellStyle name="SAPBEXHLevel3X 5 2 3 2" xfId="2956" xr:uid="{1C366C65-4873-436B-92AD-DFDC84B4AD03}"/>
    <cellStyle name="SAPBEXHLevel3X 5 2 4" xfId="1924" xr:uid="{FC9977AC-D128-43E3-AB49-62796957D624}"/>
    <cellStyle name="SAPBEXHLevel3X 5 2 4 2" xfId="3472" xr:uid="{3EC4C71A-1258-4EBD-B525-7BEA86A1F992}"/>
    <cellStyle name="SAPBEXHLevel3X 5 2 5" xfId="2440" xr:uid="{32F3CE31-A4C5-4662-9308-A37A58FBF645}"/>
    <cellStyle name="SAPBEXHLevel3X 6" xfId="468" xr:uid="{C131B010-C73A-4264-AFEF-66CAF03492E8}"/>
    <cellStyle name="SAPBEXHLevel3X 6 2" xfId="876" xr:uid="{B075E55C-1C16-4F36-A50B-EEF0C1201B87}"/>
    <cellStyle name="SAPBEXHLevel3X 6 2 2" xfId="1148" xr:uid="{F6564D71-07EE-4A28-A662-12CEF3FB77D3}"/>
    <cellStyle name="SAPBEXHLevel3X 6 2 2 2" xfId="1664" xr:uid="{FD6244CD-7F64-49E3-904F-B9A2A65048A0}"/>
    <cellStyle name="SAPBEXHLevel3X 6 2 2 2 2" xfId="3215" xr:uid="{45E410FC-6526-4465-9C9C-6B3433C29C10}"/>
    <cellStyle name="SAPBEXHLevel3X 6 2 2 3" xfId="2183" xr:uid="{01C58F70-09B7-4524-A761-440681049F68}"/>
    <cellStyle name="SAPBEXHLevel3X 6 2 2 3 2" xfId="3731" xr:uid="{6CA90E73-4F54-43B3-AEE5-88D291D2707D}"/>
    <cellStyle name="SAPBEXHLevel3X 6 2 2 4" xfId="2699" xr:uid="{D5301570-101B-48BD-822D-0188B8544071}"/>
    <cellStyle name="SAPBEXHLevel3X 6 2 3" xfId="1406" xr:uid="{5973842B-D2F5-48AB-A582-C6A6491CEC7F}"/>
    <cellStyle name="SAPBEXHLevel3X 6 2 3 2" xfId="2957" xr:uid="{0CB67575-6659-460F-8A3A-92D870BACDBA}"/>
    <cellStyle name="SAPBEXHLevel3X 6 2 4" xfId="1925" xr:uid="{72C99F0E-2369-4F3C-B771-70C219508ED8}"/>
    <cellStyle name="SAPBEXHLevel3X 6 2 4 2" xfId="3473" xr:uid="{F6E1A3D4-F0AB-4C20-B4DB-CE82BAEB15DB}"/>
    <cellStyle name="SAPBEXHLevel3X 6 2 5" xfId="2441" xr:uid="{C33D2D82-D645-40FE-BA4F-BC542EBEE4E4}"/>
    <cellStyle name="SAPBEXHLevel3X 7" xfId="469" xr:uid="{89BB6419-7173-4B03-8109-9A57731F1B9E}"/>
    <cellStyle name="SAPBEXHLevel3X 7 2" xfId="877" xr:uid="{9D45DAD6-801F-42F9-9663-90C30246793B}"/>
    <cellStyle name="SAPBEXHLevel3X 7 2 2" xfId="1149" xr:uid="{62836EB3-674A-4C8A-B75D-6120489994DB}"/>
    <cellStyle name="SAPBEXHLevel3X 7 2 2 2" xfId="1665" xr:uid="{62075555-0561-4DCC-8613-7FA048DC12CC}"/>
    <cellStyle name="SAPBEXHLevel3X 7 2 2 2 2" xfId="3216" xr:uid="{44565E7B-89CB-4503-8813-71C028332ABE}"/>
    <cellStyle name="SAPBEXHLevel3X 7 2 2 3" xfId="2184" xr:uid="{68EFB27A-F011-471B-9AAC-2CFC1E61EA2E}"/>
    <cellStyle name="SAPBEXHLevel3X 7 2 2 3 2" xfId="3732" xr:uid="{93AD0793-6A27-4781-B087-A1551056AF38}"/>
    <cellStyle name="SAPBEXHLevel3X 7 2 2 4" xfId="2700" xr:uid="{94D6292C-1EA4-4988-82E9-EC173253A03E}"/>
    <cellStyle name="SAPBEXHLevel3X 7 2 3" xfId="1407" xr:uid="{926763A6-06C1-49E9-87FE-9F3ED7123E89}"/>
    <cellStyle name="SAPBEXHLevel3X 7 2 3 2" xfId="2958" xr:uid="{1CA8BE80-5DD6-4B06-BD5A-543D14143460}"/>
    <cellStyle name="SAPBEXHLevel3X 7 2 4" xfId="1926" xr:uid="{C4CAFF0E-F43A-4C6B-A774-1EAFF77D3024}"/>
    <cellStyle name="SAPBEXHLevel3X 7 2 4 2" xfId="3474" xr:uid="{44E89B43-8F0E-4A40-BE11-7DE2FBD64FFD}"/>
    <cellStyle name="SAPBEXHLevel3X 7 2 5" xfId="2442" xr:uid="{C12745BA-190C-4BEC-ABF2-57BA631348D2}"/>
    <cellStyle name="SAPBEXHLevel3X 8" xfId="470" xr:uid="{59507472-014F-4CC4-AD61-38E0C981AD7B}"/>
    <cellStyle name="SAPBEXHLevel3X 8 2" xfId="878" xr:uid="{DF14113C-5A4C-48C1-9004-5296E90132EA}"/>
    <cellStyle name="SAPBEXHLevel3X 8 2 2" xfId="1150" xr:uid="{F39C3EAE-A282-46B1-9C2A-C1FB179238CB}"/>
    <cellStyle name="SAPBEXHLevel3X 8 2 2 2" xfId="1666" xr:uid="{570E731C-0CBB-4233-A8EB-3C874622CF28}"/>
    <cellStyle name="SAPBEXHLevel3X 8 2 2 2 2" xfId="3217" xr:uid="{280FF4E2-DA3A-4C48-9882-06DC1D0A911C}"/>
    <cellStyle name="SAPBEXHLevel3X 8 2 2 3" xfId="2185" xr:uid="{754D90D7-3EFE-434D-B232-BFA4EC92D278}"/>
    <cellStyle name="SAPBEXHLevel3X 8 2 2 3 2" xfId="3733" xr:uid="{5CAC3EED-9380-47F3-B563-EE4A5D3F5A9D}"/>
    <cellStyle name="SAPBEXHLevel3X 8 2 2 4" xfId="2701" xr:uid="{7C344DDB-AB7C-4894-9EE6-7E82C8E6DF56}"/>
    <cellStyle name="SAPBEXHLevel3X 8 2 3" xfId="1408" xr:uid="{6E7C8166-3A86-4CDA-B9D8-54A15602B413}"/>
    <cellStyle name="SAPBEXHLevel3X 8 2 3 2" xfId="2959" xr:uid="{4177C09C-EDBC-48AE-96B6-8FB52C9F3B19}"/>
    <cellStyle name="SAPBEXHLevel3X 8 2 4" xfId="1927" xr:uid="{DC581C65-952C-4448-8D03-E2444B821417}"/>
    <cellStyle name="SAPBEXHLevel3X 8 2 4 2" xfId="3475" xr:uid="{945546EA-2526-455E-BD00-AF4BA292DD82}"/>
    <cellStyle name="SAPBEXHLevel3X 8 2 5" xfId="2443" xr:uid="{FE534557-4E58-4827-A2D1-4F4D21CBA448}"/>
    <cellStyle name="SAPBEXHLevel3X 9" xfId="471" xr:uid="{BA31E792-DBC6-4854-8CC1-625938A484E7}"/>
    <cellStyle name="SAPBEXHLevel3X 9 2" xfId="879" xr:uid="{8CD927D2-2481-4893-8563-A211594A6B07}"/>
    <cellStyle name="SAPBEXHLevel3X 9 2 2" xfId="1151" xr:uid="{3F6191AF-0FC8-4C0C-BB8E-73720C6EEA49}"/>
    <cellStyle name="SAPBEXHLevel3X 9 2 2 2" xfId="1667" xr:uid="{B30F9281-2FF2-42A2-9642-F157ABC85A07}"/>
    <cellStyle name="SAPBEXHLevel3X 9 2 2 2 2" xfId="3218" xr:uid="{89E2846F-5BB2-49D6-B50F-2D6E87836AAD}"/>
    <cellStyle name="SAPBEXHLevel3X 9 2 2 3" xfId="2186" xr:uid="{9632742F-EC2A-466F-BD09-1E67B1AB7A41}"/>
    <cellStyle name="SAPBEXHLevel3X 9 2 2 3 2" xfId="3734" xr:uid="{85700739-6FDE-4D17-A7D9-7C39E240D850}"/>
    <cellStyle name="SAPBEXHLevel3X 9 2 2 4" xfId="2702" xr:uid="{83A2B2A2-F348-43F3-8015-D8B4BFA055EF}"/>
    <cellStyle name="SAPBEXHLevel3X 9 2 3" xfId="1409" xr:uid="{01CFEB8F-012B-45ED-AA58-027F41D06A4C}"/>
    <cellStyle name="SAPBEXHLevel3X 9 2 3 2" xfId="2960" xr:uid="{A491A6DE-39DC-47C9-BABF-F326F6B6E0FE}"/>
    <cellStyle name="SAPBEXHLevel3X 9 2 4" xfId="1928" xr:uid="{7B08C470-EC98-4203-B590-497C649A582E}"/>
    <cellStyle name="SAPBEXHLevel3X 9 2 4 2" xfId="3476" xr:uid="{803DCDA9-CF2D-481F-870A-5D3EC3396336}"/>
    <cellStyle name="SAPBEXHLevel3X 9 2 5" xfId="2444" xr:uid="{73E17CD4-B7C6-437C-AEFC-59A41F2F2A37}"/>
    <cellStyle name="SAPBEXHLevel3X_7-р_Из_Системы" xfId="472" xr:uid="{3501EA24-2B5F-4933-B1E4-498F26201D20}"/>
    <cellStyle name="SAPBEXinputData" xfId="473" xr:uid="{A98E96B3-E117-4134-8D28-2AFEB05B14BD}"/>
    <cellStyle name="SAPBEXinputData 10" xfId="474" xr:uid="{096B080B-2586-40AD-B71B-487663BBB017}"/>
    <cellStyle name="SAPBEXinputData 2" xfId="475" xr:uid="{BC619DDA-5371-4AC8-AA1A-26F7266E182F}"/>
    <cellStyle name="SAPBEXinputData 3" xfId="476" xr:uid="{6C965404-B572-4EB7-8C2E-68D8596E2CC3}"/>
    <cellStyle name="SAPBEXinputData 4" xfId="477" xr:uid="{47617CD1-F35F-4AE0-8470-FE9235F060CF}"/>
    <cellStyle name="SAPBEXinputData 5" xfId="478" xr:uid="{C5046D79-012E-48A2-8068-D61CEBCEF0DD}"/>
    <cellStyle name="SAPBEXinputData 6" xfId="479" xr:uid="{34552509-CA8B-40FE-BF6B-FD778EB42AD6}"/>
    <cellStyle name="SAPBEXinputData 7" xfId="480" xr:uid="{BC66D87C-E546-48F9-9EBF-843F14FBD8DE}"/>
    <cellStyle name="SAPBEXinputData 8" xfId="481" xr:uid="{7823EC10-8366-4126-8EBC-2FF0529F951E}"/>
    <cellStyle name="SAPBEXinputData 9" xfId="482" xr:uid="{08CB7016-200A-42F6-89C5-140F64318BEF}"/>
    <cellStyle name="SAPBEXinputData_7-р_Из_Системы" xfId="483" xr:uid="{F7D3884F-9563-46CD-9331-6CD2149F922E}"/>
    <cellStyle name="SAPBEXItemHeader" xfId="484" xr:uid="{95EAD5B8-9CF1-4AB8-BF41-26E1C76BBE84}"/>
    <cellStyle name="SAPBEXItemHeader 2" xfId="880" xr:uid="{6CF95A14-9CE5-4667-AF4C-D5A40207753E}"/>
    <cellStyle name="SAPBEXItemHeader 2 2" xfId="1152" xr:uid="{505B9CFC-D2D4-454A-B1C5-DB26A477B958}"/>
    <cellStyle name="SAPBEXItemHeader 2 2 2" xfId="1668" xr:uid="{A684BA4F-474E-45D3-B0DF-78AD78DCE144}"/>
    <cellStyle name="SAPBEXItemHeader 2 2 2 2" xfId="3219" xr:uid="{3C91EEF7-AEBC-4DBF-A88C-FE58D6624D44}"/>
    <cellStyle name="SAPBEXItemHeader 2 2 3" xfId="2187" xr:uid="{AD96279D-78B3-4F00-880B-4C65F6363911}"/>
    <cellStyle name="SAPBEXItemHeader 2 2 3 2" xfId="3735" xr:uid="{9FF63B6E-059E-41CC-9DE5-D027B1630B56}"/>
    <cellStyle name="SAPBEXItemHeader 2 2 4" xfId="2703" xr:uid="{4D83F9F1-DAD4-4EF2-989D-C2F8F886D0EF}"/>
    <cellStyle name="SAPBEXItemHeader 2 3" xfId="1410" xr:uid="{49164AB5-5C4B-4125-BEDD-A4C7AC5127B7}"/>
    <cellStyle name="SAPBEXItemHeader 2 3 2" xfId="2961" xr:uid="{20C3B851-3A8A-47F7-AC8A-05BB5B2AC1FE}"/>
    <cellStyle name="SAPBEXItemHeader 2 4" xfId="1929" xr:uid="{20B815D2-299A-43F3-B924-3375AA385586}"/>
    <cellStyle name="SAPBEXItemHeader 2 4 2" xfId="3477" xr:uid="{B675C1F6-0881-44FA-BAFC-95BAF282F1FE}"/>
    <cellStyle name="SAPBEXItemHeader 2 5" xfId="2445" xr:uid="{A3E269A0-B362-4E43-BD0E-24EFE4E5B3D7}"/>
    <cellStyle name="SAPBEXresData" xfId="485" xr:uid="{67FF1D27-BEA8-4365-A548-E865DF427763}"/>
    <cellStyle name="SAPBEXresData 2" xfId="486" xr:uid="{BA49079C-50DB-4386-9ACE-4D73E8899A0D}"/>
    <cellStyle name="SAPBEXresData 2 2" xfId="882" xr:uid="{2B751D59-825A-4F87-A7B1-BD74313F7E96}"/>
    <cellStyle name="SAPBEXresData 2 2 2" xfId="1154" xr:uid="{08596C0D-E213-4CDE-8B04-904A85889BE4}"/>
    <cellStyle name="SAPBEXresData 2 2 2 2" xfId="1670" xr:uid="{50C8D6F1-4B31-4769-8C55-CF22590CCBB2}"/>
    <cellStyle name="SAPBEXresData 2 2 2 2 2" xfId="3221" xr:uid="{E9DBA73A-F1DB-42CD-A90E-70A05A9251A1}"/>
    <cellStyle name="SAPBEXresData 2 2 2 3" xfId="2189" xr:uid="{0CB1F772-0853-4EE0-B6F6-5E6C6D78321A}"/>
    <cellStyle name="SAPBEXresData 2 2 2 3 2" xfId="3737" xr:uid="{F1A102AA-AA77-4C00-B705-1022DC3C70D7}"/>
    <cellStyle name="SAPBEXresData 2 2 2 4" xfId="2705" xr:uid="{1BFD7932-FFA9-48DE-8D75-A36F60C39860}"/>
    <cellStyle name="SAPBEXresData 2 2 3" xfId="1412" xr:uid="{455E828B-8701-43DC-8937-58C0415ADD4B}"/>
    <cellStyle name="SAPBEXresData 2 2 3 2" xfId="2963" xr:uid="{45280272-D92F-47FF-AEBE-FEEA2710775B}"/>
    <cellStyle name="SAPBEXresData 2 2 4" xfId="1931" xr:uid="{13B6500B-3B5E-4597-8DF6-9D0FEAC18156}"/>
    <cellStyle name="SAPBEXresData 2 2 4 2" xfId="3479" xr:uid="{B76A4F66-148B-492C-819C-4E7BDFB67078}"/>
    <cellStyle name="SAPBEXresData 2 2 5" xfId="2447" xr:uid="{81F3585D-15FB-4703-BA20-5463F7004D8D}"/>
    <cellStyle name="SAPBEXresData 3" xfId="487" xr:uid="{86110178-4160-4734-9A0F-ABA80EF54EBB}"/>
    <cellStyle name="SAPBEXresData 3 2" xfId="883" xr:uid="{8766074D-231A-40DE-B9DE-E85E0C50B976}"/>
    <cellStyle name="SAPBEXresData 3 2 2" xfId="1155" xr:uid="{004000C0-8EA8-4C6D-B09B-EC7AA4FC8589}"/>
    <cellStyle name="SAPBEXresData 3 2 2 2" xfId="1671" xr:uid="{9AFFB3D3-6837-4ECD-91AE-01F9B0EDC9C0}"/>
    <cellStyle name="SAPBEXresData 3 2 2 2 2" xfId="3222" xr:uid="{D42ACC6E-C706-4A70-81A1-A565090E1AD9}"/>
    <cellStyle name="SAPBEXresData 3 2 2 3" xfId="2190" xr:uid="{BEB1F7D1-9FE4-464B-A93C-5F26413C2B1D}"/>
    <cellStyle name="SAPBEXresData 3 2 2 3 2" xfId="3738" xr:uid="{4958E8FD-6764-4A93-BE76-491F92CE59F5}"/>
    <cellStyle name="SAPBEXresData 3 2 2 4" xfId="2706" xr:uid="{6069CF8A-A41C-4ED7-87CE-72C2823279C4}"/>
    <cellStyle name="SAPBEXresData 3 2 3" xfId="1413" xr:uid="{33F839BD-8756-4E04-B1F7-E0C39A8D1632}"/>
    <cellStyle name="SAPBEXresData 3 2 3 2" xfId="2964" xr:uid="{E1F67624-E88E-4B9D-B3AC-F67F79B6AA2C}"/>
    <cellStyle name="SAPBEXresData 3 2 4" xfId="1932" xr:uid="{43659C37-99BC-4240-A4A1-2111EBC17C60}"/>
    <cellStyle name="SAPBEXresData 3 2 4 2" xfId="3480" xr:uid="{823766B0-414F-4142-9D04-3B31FA1F403C}"/>
    <cellStyle name="SAPBEXresData 3 2 5" xfId="2448" xr:uid="{256D1CA2-23A4-483B-A6C6-8266345FAB13}"/>
    <cellStyle name="SAPBEXresData 4" xfId="488" xr:uid="{973B6722-01E9-4A61-9913-FEBBC2152A56}"/>
    <cellStyle name="SAPBEXresData 4 2" xfId="884" xr:uid="{50E88A88-0A0E-4E74-917D-63C0F3543D6D}"/>
    <cellStyle name="SAPBEXresData 4 2 2" xfId="1156" xr:uid="{0BEBEDEB-6E66-4366-815E-797B96447507}"/>
    <cellStyle name="SAPBEXresData 4 2 2 2" xfId="1672" xr:uid="{AD6F6E5B-75FF-426E-B614-AE9B1631C7E3}"/>
    <cellStyle name="SAPBEXresData 4 2 2 2 2" xfId="3223" xr:uid="{9F75FF21-9087-4AE7-A574-F0BD893BD106}"/>
    <cellStyle name="SAPBEXresData 4 2 2 3" xfId="2191" xr:uid="{6D7B94E3-4C1C-4E5F-BD92-96247B837880}"/>
    <cellStyle name="SAPBEXresData 4 2 2 3 2" xfId="3739" xr:uid="{287FC34E-6BCA-431E-9705-31C49D0C16DF}"/>
    <cellStyle name="SAPBEXresData 4 2 2 4" xfId="2707" xr:uid="{E43C9B14-DECF-4750-BA6E-746C3A94D1B2}"/>
    <cellStyle name="SAPBEXresData 4 2 3" xfId="1414" xr:uid="{907C6961-63BD-4BC8-8C2C-C10DD743C139}"/>
    <cellStyle name="SAPBEXresData 4 2 3 2" xfId="2965" xr:uid="{1D899BE8-4C72-4BEE-BAEE-81C10671746D}"/>
    <cellStyle name="SAPBEXresData 4 2 4" xfId="1933" xr:uid="{7B82E993-0000-4372-8232-750B72D0A33F}"/>
    <cellStyle name="SAPBEXresData 4 2 4 2" xfId="3481" xr:uid="{7C312810-8712-4801-8599-193B5AC31713}"/>
    <cellStyle name="SAPBEXresData 4 2 5" xfId="2449" xr:uid="{8D509FB6-643E-47AD-8377-9AF7273669E9}"/>
    <cellStyle name="SAPBEXresData 5" xfId="489" xr:uid="{5158430F-0EEB-4AE7-A4AB-CF1CC4E15A24}"/>
    <cellStyle name="SAPBEXresData 5 2" xfId="885" xr:uid="{19BB3001-C929-4FEA-BFC0-31405B270B09}"/>
    <cellStyle name="SAPBEXresData 5 2 2" xfId="1157" xr:uid="{E65CA6F8-113C-4FEA-AA04-0A0456ABD371}"/>
    <cellStyle name="SAPBEXresData 5 2 2 2" xfId="1673" xr:uid="{9AA56034-570F-4655-A5A0-EBAAFCDD84B8}"/>
    <cellStyle name="SAPBEXresData 5 2 2 2 2" xfId="3224" xr:uid="{69AAC80D-81E2-4035-9B40-D146437113DB}"/>
    <cellStyle name="SAPBEXresData 5 2 2 3" xfId="2192" xr:uid="{A97336A3-104D-416A-92F5-DA03C3AB3FBC}"/>
    <cellStyle name="SAPBEXresData 5 2 2 3 2" xfId="3740" xr:uid="{E04AB102-7A6D-452F-B5CB-A818DB999CCE}"/>
    <cellStyle name="SAPBEXresData 5 2 2 4" xfId="2708" xr:uid="{C35289E9-3CF5-449B-BA07-9E846948588F}"/>
    <cellStyle name="SAPBEXresData 5 2 3" xfId="1415" xr:uid="{FC34F639-2B33-485D-800D-2F0DA4F49FF8}"/>
    <cellStyle name="SAPBEXresData 5 2 3 2" xfId="2966" xr:uid="{154E7B2D-FD26-4828-9DCD-C93C2778A255}"/>
    <cellStyle name="SAPBEXresData 5 2 4" xfId="1934" xr:uid="{C7519880-D95A-4226-84B2-57B5E5AA345A}"/>
    <cellStyle name="SAPBEXresData 5 2 4 2" xfId="3482" xr:uid="{9842B012-08D8-450E-BBDD-3787FFFCE180}"/>
    <cellStyle name="SAPBEXresData 5 2 5" xfId="2450" xr:uid="{FDDB635F-189F-41C1-AD71-B79663868BC6}"/>
    <cellStyle name="SAPBEXresData 6" xfId="490" xr:uid="{12128391-657F-4FA8-9FF6-94BA62660DCD}"/>
    <cellStyle name="SAPBEXresData 6 2" xfId="886" xr:uid="{EC71B73C-B5B4-4D74-93C4-17671B505EFC}"/>
    <cellStyle name="SAPBEXresData 6 2 2" xfId="1158" xr:uid="{28B1FA8B-7C44-4DD6-BFE9-41ED66C09D7E}"/>
    <cellStyle name="SAPBEXresData 6 2 2 2" xfId="1674" xr:uid="{4EF6F30F-E232-4E82-934B-5B549BBEC30C}"/>
    <cellStyle name="SAPBEXresData 6 2 2 2 2" xfId="3225" xr:uid="{F9A752F2-01E3-407C-B2DA-185526FA112E}"/>
    <cellStyle name="SAPBEXresData 6 2 2 3" xfId="2193" xr:uid="{3F273131-8AAC-48DD-B768-B3F937282A83}"/>
    <cellStyle name="SAPBEXresData 6 2 2 3 2" xfId="3741" xr:uid="{33C71C70-8DC3-49E3-A466-135F46803559}"/>
    <cellStyle name="SAPBEXresData 6 2 2 4" xfId="2709" xr:uid="{721B8DCD-30F6-4F51-9171-FCBC70058F6C}"/>
    <cellStyle name="SAPBEXresData 6 2 3" xfId="1416" xr:uid="{2ABD4A9D-DD8B-4A65-8821-535A6892C438}"/>
    <cellStyle name="SAPBEXresData 6 2 3 2" xfId="2967" xr:uid="{489FCC87-A144-441B-9315-10CD45B502EF}"/>
    <cellStyle name="SAPBEXresData 6 2 4" xfId="1935" xr:uid="{553D3889-B0D3-47DC-B038-37D67190C62F}"/>
    <cellStyle name="SAPBEXresData 6 2 4 2" xfId="3483" xr:uid="{A9AA9527-BC52-4BF2-92A1-EBE4868FD28C}"/>
    <cellStyle name="SAPBEXresData 6 2 5" xfId="2451" xr:uid="{11BB0089-EA43-42BD-BDD2-D25A192E6BE5}"/>
    <cellStyle name="SAPBEXresData 7" xfId="881" xr:uid="{AEC9BCFD-F500-4EBA-88AC-923FFA655D23}"/>
    <cellStyle name="SAPBEXresData 7 2" xfId="1153" xr:uid="{2B470E0D-AFE1-4965-9412-33A8D19D1EA7}"/>
    <cellStyle name="SAPBEXresData 7 2 2" xfId="1669" xr:uid="{70D51362-B4FD-4860-B0C2-73D5A779D1E5}"/>
    <cellStyle name="SAPBEXresData 7 2 2 2" xfId="3220" xr:uid="{45ED3819-D8C1-4DCB-9DA7-0E3519978A98}"/>
    <cellStyle name="SAPBEXresData 7 2 3" xfId="2188" xr:uid="{C80202A8-4C74-4980-B342-A7578E624AB3}"/>
    <cellStyle name="SAPBEXresData 7 2 3 2" xfId="3736" xr:uid="{3B0ECACF-4B7C-46F6-A4AD-8C18C7C1C7F6}"/>
    <cellStyle name="SAPBEXresData 7 2 4" xfId="2704" xr:uid="{A55920C7-4EA4-4221-AFFC-D9B559893CB7}"/>
    <cellStyle name="SAPBEXresData 7 3" xfId="1411" xr:uid="{3E14A0B8-1DD1-402D-AA75-9CB28C8A4E33}"/>
    <cellStyle name="SAPBEXresData 7 3 2" xfId="2962" xr:uid="{6E9E2083-EC6D-405F-9066-54CBF71B16C6}"/>
    <cellStyle name="SAPBEXresData 7 4" xfId="1930" xr:uid="{686359DA-F18C-490F-8C4D-63F41F2ED091}"/>
    <cellStyle name="SAPBEXresData 7 4 2" xfId="3478" xr:uid="{6F021558-0DAB-4EAB-A447-AFD1DBEC499B}"/>
    <cellStyle name="SAPBEXresData 7 5" xfId="2446" xr:uid="{D038FD94-27DB-4105-91A7-4D56D4FE552B}"/>
    <cellStyle name="SAPBEXresDataEmph" xfId="491" xr:uid="{EC537FE1-D0C6-4A66-B6DB-464B78366D34}"/>
    <cellStyle name="SAPBEXresDataEmph 2" xfId="492" xr:uid="{61D5D8B9-D3E5-4DFD-B586-E035A6A30A05}"/>
    <cellStyle name="SAPBEXresDataEmph 2 2" xfId="493" xr:uid="{B79F4EBE-DA62-4C20-B6DB-0B98DA6EA587}"/>
    <cellStyle name="SAPBEXresDataEmph 3" xfId="494" xr:uid="{E453DF84-7D74-4E09-AF0C-04510F20A4CA}"/>
    <cellStyle name="SAPBEXresDataEmph 3 2" xfId="495" xr:uid="{5A3B82FB-8D0E-4DB1-B35B-1DD2C7C078BA}"/>
    <cellStyle name="SAPBEXresDataEmph 4" xfId="496" xr:uid="{E4AFA130-1083-4C26-89C0-F8BE4009630A}"/>
    <cellStyle name="SAPBEXresDataEmph 4 2" xfId="497" xr:uid="{D0F3EAEF-3ACD-4548-B334-92F75D497252}"/>
    <cellStyle name="SAPBEXresDataEmph 5" xfId="498" xr:uid="{E9882E12-6F14-4487-97C8-11579C910A52}"/>
    <cellStyle name="SAPBEXresDataEmph 5 2" xfId="499" xr:uid="{C4068481-C526-4437-96CD-FB642A96B04A}"/>
    <cellStyle name="SAPBEXresDataEmph 6" xfId="500" xr:uid="{EAD133F8-9B5E-40EB-A804-D129629E522C}"/>
    <cellStyle name="SAPBEXresDataEmph 6 2" xfId="501" xr:uid="{127E820F-9B5A-4E37-8527-F3E59CCA08E0}"/>
    <cellStyle name="SAPBEXresDataEmph 7" xfId="887" xr:uid="{A9F5A8DB-2780-4DFB-982C-1A8EDC9FD6A4}"/>
    <cellStyle name="SAPBEXresDataEmph 7 2" xfId="1159" xr:uid="{014EE6E2-170A-452D-885A-BB686E2A8FE7}"/>
    <cellStyle name="SAPBEXresDataEmph 7 2 2" xfId="1675" xr:uid="{1A5039FE-B967-4F3E-8D65-E20F137E5DC9}"/>
    <cellStyle name="SAPBEXresDataEmph 7 2 2 2" xfId="3226" xr:uid="{2FF0359D-718D-45AE-AE3E-946297E69C47}"/>
    <cellStyle name="SAPBEXresDataEmph 7 2 3" xfId="2194" xr:uid="{BF0039A8-E6C6-4E52-A8B0-75A29F788E76}"/>
    <cellStyle name="SAPBEXresDataEmph 7 2 3 2" xfId="3742" xr:uid="{39353ED5-4468-4D25-9E9A-CC6CB44B6B7C}"/>
    <cellStyle name="SAPBEXresDataEmph 7 2 4" xfId="2710" xr:uid="{1407373A-BC7E-4ED9-A1E1-C110CC676B81}"/>
    <cellStyle name="SAPBEXresDataEmph 7 3" xfId="1417" xr:uid="{ADE385AD-CEE3-4D74-AC1F-C5AB24790D1C}"/>
    <cellStyle name="SAPBEXresDataEmph 7 3 2" xfId="2968" xr:uid="{E1EA7A4F-6157-42E8-959F-A64A17FCBEE8}"/>
    <cellStyle name="SAPBEXresDataEmph 7 4" xfId="1936" xr:uid="{F2F9DB30-1E12-4503-87E7-9A1E4A2ACA46}"/>
    <cellStyle name="SAPBEXresDataEmph 7 4 2" xfId="3484" xr:uid="{B23E8AB5-C72D-4460-BB8E-3E91529DC185}"/>
    <cellStyle name="SAPBEXresDataEmph 7 5" xfId="2452" xr:uid="{314721F5-620D-476D-A433-0604C2FA94D4}"/>
    <cellStyle name="SAPBEXresItem" xfId="502" xr:uid="{81D117E6-5F9B-41C3-AC87-7EDC17247889}"/>
    <cellStyle name="SAPBEXresItem 2" xfId="503" xr:uid="{896F9DA4-E9FB-465E-B30A-FF2B52248755}"/>
    <cellStyle name="SAPBEXresItem 2 2" xfId="889" xr:uid="{C09D63FD-C04F-4B81-B566-BC67A92DCB9A}"/>
    <cellStyle name="SAPBEXresItem 2 2 2" xfId="1161" xr:uid="{9E05A2ED-B4B7-4E69-8DA8-83CBBAC08FB6}"/>
    <cellStyle name="SAPBEXresItem 2 2 2 2" xfId="1677" xr:uid="{7F907397-8953-4537-92F7-C66BC9FAF617}"/>
    <cellStyle name="SAPBEXresItem 2 2 2 2 2" xfId="3228" xr:uid="{5CC3F0EB-9C2A-419A-A70E-D77AE02BA304}"/>
    <cellStyle name="SAPBEXresItem 2 2 2 3" xfId="2196" xr:uid="{47D652F1-0460-4400-BA32-496E355874D9}"/>
    <cellStyle name="SAPBEXresItem 2 2 2 3 2" xfId="3744" xr:uid="{AF845EA1-F551-431B-BD33-B5AC742D8822}"/>
    <cellStyle name="SAPBEXresItem 2 2 2 4" xfId="2712" xr:uid="{4B8CF9DF-75F0-4BD1-A480-D07701213C1F}"/>
    <cellStyle name="SAPBEXresItem 2 2 3" xfId="1419" xr:uid="{B9F2BD0F-991E-423A-9C1B-30AF7B6ABAB5}"/>
    <cellStyle name="SAPBEXresItem 2 2 3 2" xfId="2970" xr:uid="{3712D003-0514-4A68-8D76-6D012E45173E}"/>
    <cellStyle name="SAPBEXresItem 2 2 4" xfId="1938" xr:uid="{38256618-294E-44E5-BA06-531286B909BD}"/>
    <cellStyle name="SAPBEXresItem 2 2 4 2" xfId="3486" xr:uid="{B272EBC4-710B-4255-B989-57DB75E75036}"/>
    <cellStyle name="SAPBEXresItem 2 2 5" xfId="2454" xr:uid="{741A7EDA-8338-4E1A-B93B-69E3ACAB7418}"/>
    <cellStyle name="SAPBEXresItem 3" xfId="504" xr:uid="{89225A15-F048-438D-9ED9-50DA7C1828D6}"/>
    <cellStyle name="SAPBEXresItem 3 2" xfId="890" xr:uid="{D163F282-B8EA-49CA-B3C4-370E4480AC22}"/>
    <cellStyle name="SAPBEXresItem 3 2 2" xfId="1162" xr:uid="{1969A4F2-39CF-450F-BB9D-BE9C006E9DC6}"/>
    <cellStyle name="SAPBEXresItem 3 2 2 2" xfId="1678" xr:uid="{879A91C1-812D-4C9A-BCFA-F4FB090C5FDD}"/>
    <cellStyle name="SAPBEXresItem 3 2 2 2 2" xfId="3229" xr:uid="{CF0311DD-0DFF-4D1A-B1C8-1DE27022256F}"/>
    <cellStyle name="SAPBEXresItem 3 2 2 3" xfId="2197" xr:uid="{14DA92F8-4908-4666-A815-507B53F35679}"/>
    <cellStyle name="SAPBEXresItem 3 2 2 3 2" xfId="3745" xr:uid="{DBCA1E61-BB86-4223-9621-3BAF557B3E1E}"/>
    <cellStyle name="SAPBEXresItem 3 2 2 4" xfId="2713" xr:uid="{80740361-6163-4EC5-BA5E-E22A119AF0EF}"/>
    <cellStyle name="SAPBEXresItem 3 2 3" xfId="1420" xr:uid="{A38E20AC-BE65-4030-858E-43A8FC8745FD}"/>
    <cellStyle name="SAPBEXresItem 3 2 3 2" xfId="2971" xr:uid="{7AF846A1-8241-419C-BECD-FA674A22134B}"/>
    <cellStyle name="SAPBEXresItem 3 2 4" xfId="1939" xr:uid="{0FDF86A0-80F5-4C26-A8C3-FFB5F894DB0B}"/>
    <cellStyle name="SAPBEXresItem 3 2 4 2" xfId="3487" xr:uid="{138B20B2-BE1A-4DEB-AD7F-66321BF964F5}"/>
    <cellStyle name="SAPBEXresItem 3 2 5" xfId="2455" xr:uid="{1F81789C-B383-48C5-9800-48A5605F4C85}"/>
    <cellStyle name="SAPBEXresItem 4" xfId="505" xr:uid="{AAE46656-28DD-4338-98C1-358F1E21E5A4}"/>
    <cellStyle name="SAPBEXresItem 4 2" xfId="891" xr:uid="{7B746E89-0F80-43C7-9052-DD2FF50E2065}"/>
    <cellStyle name="SAPBEXresItem 4 2 2" xfId="1163" xr:uid="{9D8077E3-0711-45D9-8C86-43BFC0BDDC3B}"/>
    <cellStyle name="SAPBEXresItem 4 2 2 2" xfId="1679" xr:uid="{FB208A2D-5AF3-4AD2-9CFB-11021E0F9A84}"/>
    <cellStyle name="SAPBEXresItem 4 2 2 2 2" xfId="3230" xr:uid="{8959AE45-18AC-4EBB-82AF-65F2E7CAF709}"/>
    <cellStyle name="SAPBEXresItem 4 2 2 3" xfId="2198" xr:uid="{36C5ABA4-0F9A-40AC-8347-6641CFFF19B3}"/>
    <cellStyle name="SAPBEXresItem 4 2 2 3 2" xfId="3746" xr:uid="{336D35DC-3254-40E1-A9D4-096F54981452}"/>
    <cellStyle name="SAPBEXresItem 4 2 2 4" xfId="2714" xr:uid="{411983F3-16F6-4541-894A-BBAD71EA7796}"/>
    <cellStyle name="SAPBEXresItem 4 2 3" xfId="1421" xr:uid="{668CFF5F-40BF-4B6E-91A3-7F9A1F6E0F0A}"/>
    <cellStyle name="SAPBEXresItem 4 2 3 2" xfId="2972" xr:uid="{43D255C2-CDDE-41C6-8F2C-CCB7B8D870CF}"/>
    <cellStyle name="SAPBEXresItem 4 2 4" xfId="1940" xr:uid="{40D4C34F-EA94-4D22-A0E3-ADEA200995DD}"/>
    <cellStyle name="SAPBEXresItem 4 2 4 2" xfId="3488" xr:uid="{5BF54FAD-4872-468B-B2F9-D4E3C91D8AB1}"/>
    <cellStyle name="SAPBEXresItem 4 2 5" xfId="2456" xr:uid="{D7ABAC37-3019-4918-9BE9-A4B91FEF9CA4}"/>
    <cellStyle name="SAPBEXresItem 5" xfId="506" xr:uid="{0636D2B2-02AC-414C-B58D-9BEF95C9476C}"/>
    <cellStyle name="SAPBEXresItem 5 2" xfId="892" xr:uid="{A4179407-1A9C-410D-B139-8692215A0706}"/>
    <cellStyle name="SAPBEXresItem 5 2 2" xfId="1164" xr:uid="{A1D07D91-64CD-4E52-A7A9-2306BEA3499D}"/>
    <cellStyle name="SAPBEXresItem 5 2 2 2" xfId="1680" xr:uid="{2940C40A-87DC-4C0C-8E65-6E3E0A01837D}"/>
    <cellStyle name="SAPBEXresItem 5 2 2 2 2" xfId="3231" xr:uid="{E793DA9B-ACFF-4A6B-A3FC-EC50CE51E9DF}"/>
    <cellStyle name="SAPBEXresItem 5 2 2 3" xfId="2199" xr:uid="{059B4B6D-BA13-4810-9CA1-CE8912908F7B}"/>
    <cellStyle name="SAPBEXresItem 5 2 2 3 2" xfId="3747" xr:uid="{CCE1B024-E4C2-4469-BF8F-4C30CC0640E2}"/>
    <cellStyle name="SAPBEXresItem 5 2 2 4" xfId="2715" xr:uid="{C8FBBD02-49DA-4B3F-8486-4058469E052F}"/>
    <cellStyle name="SAPBEXresItem 5 2 3" xfId="1422" xr:uid="{95842737-09E3-4CBF-B362-349BC0B0D51B}"/>
    <cellStyle name="SAPBEXresItem 5 2 3 2" xfId="2973" xr:uid="{8D5ED65F-A8FD-4476-BF44-C087AE9585D1}"/>
    <cellStyle name="SAPBEXresItem 5 2 4" xfId="1941" xr:uid="{DDFAEDC2-37E2-453F-ADB1-2E08E9341D36}"/>
    <cellStyle name="SAPBEXresItem 5 2 4 2" xfId="3489" xr:uid="{8D4EEC2F-1736-41B9-B4F2-2CB34DD286FA}"/>
    <cellStyle name="SAPBEXresItem 5 2 5" xfId="2457" xr:uid="{5680EF28-55C7-472F-9AA1-931788545EE6}"/>
    <cellStyle name="SAPBEXresItem 6" xfId="507" xr:uid="{5D15A184-DCF6-44C4-903C-8AB88CAC9802}"/>
    <cellStyle name="SAPBEXresItem 6 2" xfId="893" xr:uid="{551A71E1-96C4-4D06-A37D-7E390DD51532}"/>
    <cellStyle name="SAPBEXresItem 6 2 2" xfId="1165" xr:uid="{09F2EE6A-FE0B-4191-B271-CC1252864B24}"/>
    <cellStyle name="SAPBEXresItem 6 2 2 2" xfId="1681" xr:uid="{3A7B292B-4511-4F0A-A3F7-E065840CDBF0}"/>
    <cellStyle name="SAPBEXresItem 6 2 2 2 2" xfId="3232" xr:uid="{47D79EBF-9DEE-419A-A432-12D70DD95C21}"/>
    <cellStyle name="SAPBEXresItem 6 2 2 3" xfId="2200" xr:uid="{F02E642D-566C-48F4-9A90-AB434FB9F695}"/>
    <cellStyle name="SAPBEXresItem 6 2 2 3 2" xfId="3748" xr:uid="{E3E94736-1A49-425F-95F8-1CDBD9DE4083}"/>
    <cellStyle name="SAPBEXresItem 6 2 2 4" xfId="2716" xr:uid="{E7136CDD-F2E6-4A34-8931-578C80A86F08}"/>
    <cellStyle name="SAPBEXresItem 6 2 3" xfId="1423" xr:uid="{733AB36E-3B7A-4BD4-B59F-745A92A5976B}"/>
    <cellStyle name="SAPBEXresItem 6 2 3 2" xfId="2974" xr:uid="{A8F33FFC-431D-4AFA-8C2E-20C7BEDF6F6A}"/>
    <cellStyle name="SAPBEXresItem 6 2 4" xfId="1942" xr:uid="{CD25D8F5-8274-4D79-9437-1DAB38C0A093}"/>
    <cellStyle name="SAPBEXresItem 6 2 4 2" xfId="3490" xr:uid="{4F663F15-54E8-411C-8D58-31A0B4AB60A5}"/>
    <cellStyle name="SAPBEXresItem 6 2 5" xfId="2458" xr:uid="{45DA22AE-BA1E-46CC-B40C-18AEE9F67C68}"/>
    <cellStyle name="SAPBEXresItem 7" xfId="888" xr:uid="{AA60E53A-7DE8-493C-B375-8C3FB4F97AEC}"/>
    <cellStyle name="SAPBEXresItem 7 2" xfId="1160" xr:uid="{41A4D1FC-3057-4449-9724-1C2792E8C400}"/>
    <cellStyle name="SAPBEXresItem 7 2 2" xfId="1676" xr:uid="{A0F3EBAF-F23B-447D-87FA-CB6A716E693D}"/>
    <cellStyle name="SAPBEXresItem 7 2 2 2" xfId="3227" xr:uid="{40BF9B1E-D917-474C-B968-85A06A4D786F}"/>
    <cellStyle name="SAPBEXresItem 7 2 3" xfId="2195" xr:uid="{E8E8E9B2-BDE6-4AFE-9156-D979BF521ADD}"/>
    <cellStyle name="SAPBEXresItem 7 2 3 2" xfId="3743" xr:uid="{0DC66E9E-94FF-4549-A069-D7BB19FA1B4D}"/>
    <cellStyle name="SAPBEXresItem 7 2 4" xfId="2711" xr:uid="{9F8E9CBD-A133-4C0C-BDAC-A5B572C9AC4E}"/>
    <cellStyle name="SAPBEXresItem 7 3" xfId="1418" xr:uid="{ED0EA9EE-8DA4-41AD-9320-BA11B0776BAA}"/>
    <cellStyle name="SAPBEXresItem 7 3 2" xfId="2969" xr:uid="{7E2BEAC8-5931-4026-8D00-E8DD6756D38B}"/>
    <cellStyle name="SAPBEXresItem 7 4" xfId="1937" xr:uid="{7F62EA86-9749-4810-8004-18DBEB6675DB}"/>
    <cellStyle name="SAPBEXresItem 7 4 2" xfId="3485" xr:uid="{4634B840-8E25-4BD0-A429-B8504D10A7E5}"/>
    <cellStyle name="SAPBEXresItem 7 5" xfId="2453" xr:uid="{88183910-7049-4ECC-8C64-B62AC9B58FFD}"/>
    <cellStyle name="SAPBEXresItemX" xfId="508" xr:uid="{70F73284-8C0E-4651-A010-B1E6DFCF5448}"/>
    <cellStyle name="SAPBEXresItemX 2" xfId="509" xr:uid="{704BC63A-01C4-4C68-8922-3514FB3C2CD1}"/>
    <cellStyle name="SAPBEXresItemX 2 2" xfId="895" xr:uid="{C9D1E223-9C8B-4739-A7D3-7C92BCF51FAA}"/>
    <cellStyle name="SAPBEXresItemX 2 2 2" xfId="1167" xr:uid="{34E14DC9-366E-48D0-B417-61E92DED1D1D}"/>
    <cellStyle name="SAPBEXresItemX 2 2 2 2" xfId="1683" xr:uid="{6BAA76A6-3F84-43E4-87ED-07D00EDC70A1}"/>
    <cellStyle name="SAPBEXresItemX 2 2 2 2 2" xfId="3234" xr:uid="{19338CE5-B69E-4C07-B107-B08C40B7A432}"/>
    <cellStyle name="SAPBEXresItemX 2 2 2 3" xfId="2202" xr:uid="{D5322FE1-C220-43A7-9FE9-62671883B224}"/>
    <cellStyle name="SAPBEXresItemX 2 2 2 3 2" xfId="3750" xr:uid="{9B1DB398-01A0-4DA4-AF11-7D7422247837}"/>
    <cellStyle name="SAPBEXresItemX 2 2 2 4" xfId="2718" xr:uid="{ACE061EC-4E64-4DCD-AD68-71E6B1D1DD43}"/>
    <cellStyle name="SAPBEXresItemX 2 2 3" xfId="1425" xr:uid="{C822A717-B097-4FB9-A810-47DC6FEA6F89}"/>
    <cellStyle name="SAPBEXresItemX 2 2 3 2" xfId="2976" xr:uid="{B2D1DB10-536D-44B8-A312-7480E5AE2FC0}"/>
    <cellStyle name="SAPBEXresItemX 2 2 4" xfId="1944" xr:uid="{7BBD6C9A-A6DF-4AD3-90D2-1548BA68F43C}"/>
    <cellStyle name="SAPBEXresItemX 2 2 4 2" xfId="3492" xr:uid="{DA0B2AFD-A7AF-4B36-8FBF-D7A58213A1D6}"/>
    <cellStyle name="SAPBEXresItemX 2 2 5" xfId="2460" xr:uid="{1418CF33-168E-4858-BDDC-DAB21321D489}"/>
    <cellStyle name="SAPBEXresItemX 3" xfId="510" xr:uid="{18275372-5EB8-41E7-ABAB-950B2DE60BB7}"/>
    <cellStyle name="SAPBEXresItemX 3 2" xfId="896" xr:uid="{B4AEDFBF-EA2A-4F3D-B2A4-2CC8FF1F8C1D}"/>
    <cellStyle name="SAPBEXresItemX 3 2 2" xfId="1168" xr:uid="{8147C934-27D5-4C12-8CB1-B8779C6126A7}"/>
    <cellStyle name="SAPBEXresItemX 3 2 2 2" xfId="1684" xr:uid="{4608F01E-31AD-4A2F-AEAA-1FFE77C79629}"/>
    <cellStyle name="SAPBEXresItemX 3 2 2 2 2" xfId="3235" xr:uid="{00BACEEB-1CE3-4D90-AEEC-1424698EE628}"/>
    <cellStyle name="SAPBEXresItemX 3 2 2 3" xfId="2203" xr:uid="{9B80AC9E-A434-4FF6-A670-A05A01F59E68}"/>
    <cellStyle name="SAPBEXresItemX 3 2 2 3 2" xfId="3751" xr:uid="{B86B4931-8CB3-4A57-9A56-AC0E5802DA6C}"/>
    <cellStyle name="SAPBEXresItemX 3 2 2 4" xfId="2719" xr:uid="{7A1FDD13-7E32-40E0-9F92-940F9C0C94BC}"/>
    <cellStyle name="SAPBEXresItemX 3 2 3" xfId="1426" xr:uid="{99C0D0E8-1394-469C-ACD3-427C054BB60D}"/>
    <cellStyle name="SAPBEXresItemX 3 2 3 2" xfId="2977" xr:uid="{153F2277-0456-44A9-BE04-FAECC0202F98}"/>
    <cellStyle name="SAPBEXresItemX 3 2 4" xfId="1945" xr:uid="{F0EEB2EA-8221-47F0-BDE7-F62124AC316D}"/>
    <cellStyle name="SAPBEXresItemX 3 2 4 2" xfId="3493" xr:uid="{259CBEEB-8A79-45ED-8857-8B709216C761}"/>
    <cellStyle name="SAPBEXresItemX 3 2 5" xfId="2461" xr:uid="{54F15CF9-7473-4CF4-B10E-94B6A0C3BE16}"/>
    <cellStyle name="SAPBEXresItemX 4" xfId="511" xr:uid="{02DF50BE-9869-48D7-ACA3-80D8AEAA86E9}"/>
    <cellStyle name="SAPBEXresItemX 4 2" xfId="897" xr:uid="{C3D7E5E9-9291-4521-8482-C6E4E5612A72}"/>
    <cellStyle name="SAPBEXresItemX 4 2 2" xfId="1169" xr:uid="{BF583132-1AFA-414B-B96C-408D19967354}"/>
    <cellStyle name="SAPBEXresItemX 4 2 2 2" xfId="1685" xr:uid="{5CC92B33-BF7B-44A1-BEF5-1FAE0D306A82}"/>
    <cellStyle name="SAPBEXresItemX 4 2 2 2 2" xfId="3236" xr:uid="{271AED02-F578-486C-88F0-643C31FED51A}"/>
    <cellStyle name="SAPBEXresItemX 4 2 2 3" xfId="2204" xr:uid="{F7DEE985-A1EC-4EF7-814C-9C7E09676154}"/>
    <cellStyle name="SAPBEXresItemX 4 2 2 3 2" xfId="3752" xr:uid="{755979BA-FA50-4342-8661-982F555E7A0F}"/>
    <cellStyle name="SAPBEXresItemX 4 2 2 4" xfId="2720" xr:uid="{43CA918B-1BF4-4C75-9FA6-605CA99D4B05}"/>
    <cellStyle name="SAPBEXresItemX 4 2 3" xfId="1427" xr:uid="{C583DB0C-3662-4FD7-BD9A-36E2F3358CF3}"/>
    <cellStyle name="SAPBEXresItemX 4 2 3 2" xfId="2978" xr:uid="{55510816-1D82-4E48-AAE5-44217D59ED5A}"/>
    <cellStyle name="SAPBEXresItemX 4 2 4" xfId="1946" xr:uid="{B36A7B65-FFCE-45B9-976B-CA9070B40656}"/>
    <cellStyle name="SAPBEXresItemX 4 2 4 2" xfId="3494" xr:uid="{A266284D-2DE9-4D0E-8289-AD9B15F28C81}"/>
    <cellStyle name="SAPBEXresItemX 4 2 5" xfId="2462" xr:uid="{5656BE71-23CF-4C75-BE5E-9715BB93EE8E}"/>
    <cellStyle name="SAPBEXresItemX 5" xfId="512" xr:uid="{FD9A176C-9888-47E2-9485-89FE07A0F7E9}"/>
    <cellStyle name="SAPBEXresItemX 5 2" xfId="898" xr:uid="{651AD279-C822-414D-B6C0-48F3B0230194}"/>
    <cellStyle name="SAPBEXresItemX 5 2 2" xfId="1170" xr:uid="{C77BA766-D463-4342-90D3-0A5CE7917D7D}"/>
    <cellStyle name="SAPBEXresItemX 5 2 2 2" xfId="1686" xr:uid="{172E85CE-5EF3-4D27-B7A1-8F65EBE644C0}"/>
    <cellStyle name="SAPBEXresItemX 5 2 2 2 2" xfId="3237" xr:uid="{D123E2A3-D984-4AB6-B849-559E8AF58538}"/>
    <cellStyle name="SAPBEXresItemX 5 2 2 3" xfId="2205" xr:uid="{7602DAAD-8060-4CE7-8821-7AA4E45BF81F}"/>
    <cellStyle name="SAPBEXresItemX 5 2 2 3 2" xfId="3753" xr:uid="{6A23C409-AB60-4D58-A9A5-F2D9F6388451}"/>
    <cellStyle name="SAPBEXresItemX 5 2 2 4" xfId="2721" xr:uid="{5CA97E59-5BDD-43CD-AA6E-B96AA1296E3B}"/>
    <cellStyle name="SAPBEXresItemX 5 2 3" xfId="1428" xr:uid="{3B884C2B-4DBE-4D4E-B1D6-0291FDE38FBA}"/>
    <cellStyle name="SAPBEXresItemX 5 2 3 2" xfId="2979" xr:uid="{18254C9C-A767-4DF8-8D97-59C9AC1FE0A9}"/>
    <cellStyle name="SAPBEXresItemX 5 2 4" xfId="1947" xr:uid="{AFA19C90-D5FE-484B-9CD2-D918E4CC6933}"/>
    <cellStyle name="SAPBEXresItemX 5 2 4 2" xfId="3495" xr:uid="{12378535-CCE4-465E-9AAF-880D2DC9DE1B}"/>
    <cellStyle name="SAPBEXresItemX 5 2 5" xfId="2463" xr:uid="{83D802E9-2813-4303-84D5-96F32F6E7749}"/>
    <cellStyle name="SAPBEXresItemX 6" xfId="513" xr:uid="{1B9F1A85-F74C-4EFA-A72F-3CFD9D655F91}"/>
    <cellStyle name="SAPBEXresItemX 6 2" xfId="899" xr:uid="{D2B6EA1A-9FF0-4274-A971-EFD8AAF4F368}"/>
    <cellStyle name="SAPBEXresItemX 6 2 2" xfId="1171" xr:uid="{FB881044-2018-47C2-B7D8-804ECBE14A13}"/>
    <cellStyle name="SAPBEXresItemX 6 2 2 2" xfId="1687" xr:uid="{C07450A5-90D9-4B2A-A01E-8A6B394105F8}"/>
    <cellStyle name="SAPBEXresItemX 6 2 2 2 2" xfId="3238" xr:uid="{9C15FC4D-6050-47C9-B273-4FDB91CDB4AA}"/>
    <cellStyle name="SAPBEXresItemX 6 2 2 3" xfId="2206" xr:uid="{8C9823ED-97FC-4488-9810-D05BB32D3148}"/>
    <cellStyle name="SAPBEXresItemX 6 2 2 3 2" xfId="3754" xr:uid="{DBEED55E-B285-4AA9-9D44-04D7A03DD076}"/>
    <cellStyle name="SAPBEXresItemX 6 2 2 4" xfId="2722" xr:uid="{C7B73D0E-C03E-407F-BD83-5E4319AF9DF0}"/>
    <cellStyle name="SAPBEXresItemX 6 2 3" xfId="1429" xr:uid="{AF13C92E-8B98-4BF1-B374-0608A9FF80FE}"/>
    <cellStyle name="SAPBEXresItemX 6 2 3 2" xfId="2980" xr:uid="{1FF88B49-629A-45D3-B0B5-EAFF550A5651}"/>
    <cellStyle name="SAPBEXresItemX 6 2 4" xfId="1948" xr:uid="{7F862F35-317F-43E5-A5D1-7547EFAD9355}"/>
    <cellStyle name="SAPBEXresItemX 6 2 4 2" xfId="3496" xr:uid="{7250EB87-8ABE-4DC6-A730-A79601DCBAE6}"/>
    <cellStyle name="SAPBEXresItemX 6 2 5" xfId="2464" xr:uid="{6931DE2C-C137-4A00-804E-30F9783FAA5A}"/>
    <cellStyle name="SAPBEXresItemX 7" xfId="894" xr:uid="{726A0DE3-4975-4EFB-87B3-02138BCB3E85}"/>
    <cellStyle name="SAPBEXresItemX 7 2" xfId="1166" xr:uid="{61CCF423-33A3-44E7-BA21-C9D1E26E9394}"/>
    <cellStyle name="SAPBEXresItemX 7 2 2" xfId="1682" xr:uid="{55517249-0FB2-4629-8532-A4C1583B10D7}"/>
    <cellStyle name="SAPBEXresItemX 7 2 2 2" xfId="3233" xr:uid="{E70025C9-67A3-45EE-9564-E9BC7ACAAB1F}"/>
    <cellStyle name="SAPBEXresItemX 7 2 3" xfId="2201" xr:uid="{A391EADA-7C6A-4D01-AF79-36F600657473}"/>
    <cellStyle name="SAPBEXresItemX 7 2 3 2" xfId="3749" xr:uid="{6D886141-C21E-4463-BDB1-306B4E2C34F5}"/>
    <cellStyle name="SAPBEXresItemX 7 2 4" xfId="2717" xr:uid="{3948F1E1-4060-424C-A441-32ACE147E380}"/>
    <cellStyle name="SAPBEXresItemX 7 3" xfId="1424" xr:uid="{C1542F5E-C35D-45D0-851C-5B5FC07D634A}"/>
    <cellStyle name="SAPBEXresItemX 7 3 2" xfId="2975" xr:uid="{5264A09C-F384-4728-890D-2B49E01FC781}"/>
    <cellStyle name="SAPBEXresItemX 7 4" xfId="1943" xr:uid="{727030AF-969F-424B-801D-75F033F83498}"/>
    <cellStyle name="SAPBEXresItemX 7 4 2" xfId="3491" xr:uid="{C4F947EC-AD72-4205-A690-929C88E9BA2E}"/>
    <cellStyle name="SAPBEXresItemX 7 5" xfId="2459" xr:uid="{FB5054A4-201D-4AFF-9EE1-B80E1AF2E917}"/>
    <cellStyle name="SAPBEXstdData" xfId="514" xr:uid="{08A9C282-AD67-4745-8F00-9D9CCDCAA676}"/>
    <cellStyle name="SAPBEXstdData 2" xfId="515" xr:uid="{3E0DAD38-0EC4-4555-B024-B18B4C04A04F}"/>
    <cellStyle name="SAPBEXstdData 2 2" xfId="901" xr:uid="{88720939-9DE3-4E8F-81D0-D7BCACFAEE07}"/>
    <cellStyle name="SAPBEXstdData 2 2 2" xfId="1173" xr:uid="{A7CC79BC-BD1A-430F-8220-69C88C2EEC4B}"/>
    <cellStyle name="SAPBEXstdData 2 2 2 2" xfId="1689" xr:uid="{9161D005-91FB-44D3-A56F-16A12AF09B13}"/>
    <cellStyle name="SAPBEXstdData 2 2 2 2 2" xfId="3240" xr:uid="{8A171C44-7E0F-4D5D-8ACF-AC8A9D925D3B}"/>
    <cellStyle name="SAPBEXstdData 2 2 2 3" xfId="2208" xr:uid="{A212D4F5-CCC8-41C0-909B-58B2DADA57F5}"/>
    <cellStyle name="SAPBEXstdData 2 2 2 3 2" xfId="3756" xr:uid="{D1B6213E-4B68-471F-9FED-E572C7BAEE5E}"/>
    <cellStyle name="SAPBEXstdData 2 2 2 4" xfId="2724" xr:uid="{394E3EEB-37E6-40A6-ABBB-5BBAFC1B3DA7}"/>
    <cellStyle name="SAPBEXstdData 2 2 3" xfId="1431" xr:uid="{284F4491-AA06-4B4E-8012-79FCFBD240F6}"/>
    <cellStyle name="SAPBEXstdData 2 2 3 2" xfId="2982" xr:uid="{99349C90-FDCE-4319-BFC8-AC6298E2602E}"/>
    <cellStyle name="SAPBEXstdData 2 2 4" xfId="1950" xr:uid="{E85A7C5C-280B-4B11-8824-A977D3DF115F}"/>
    <cellStyle name="SAPBEXstdData 2 2 4 2" xfId="3498" xr:uid="{8043B1A6-DAE6-4E34-B8DE-9263FB925A0A}"/>
    <cellStyle name="SAPBEXstdData 2 2 5" xfId="2466" xr:uid="{24AE262C-E410-4AB5-BA73-AE25F27D0E2D}"/>
    <cellStyle name="SAPBEXstdData 3" xfId="516" xr:uid="{7AFD8852-929A-4963-AB69-90B64FDD894B}"/>
    <cellStyle name="SAPBEXstdData 3 2" xfId="902" xr:uid="{C0B6102A-446C-4188-AA09-BD88172F52D3}"/>
    <cellStyle name="SAPBEXstdData 3 2 2" xfId="1174" xr:uid="{3884D0E6-C2B6-41D0-A1BA-F97DB6ED64BC}"/>
    <cellStyle name="SAPBEXstdData 3 2 2 2" xfId="1690" xr:uid="{5EA62201-71A0-46B3-AE62-18665F21D32B}"/>
    <cellStyle name="SAPBEXstdData 3 2 2 2 2" xfId="3241" xr:uid="{E07B1879-58F5-44FD-997B-A55A775DF55E}"/>
    <cellStyle name="SAPBEXstdData 3 2 2 3" xfId="2209" xr:uid="{FA7B3D92-2A84-4B30-AA1F-C041971FF68F}"/>
    <cellStyle name="SAPBEXstdData 3 2 2 3 2" xfId="3757" xr:uid="{7AC8259F-F75B-4770-8781-97EAC9021ED8}"/>
    <cellStyle name="SAPBEXstdData 3 2 2 4" xfId="2725" xr:uid="{44FA3803-1E89-4415-8358-57B997C13572}"/>
    <cellStyle name="SAPBEXstdData 3 2 3" xfId="1432" xr:uid="{9D1ADECC-35EC-438A-9484-E8355E645D4C}"/>
    <cellStyle name="SAPBEXstdData 3 2 3 2" xfId="2983" xr:uid="{5B11BAB0-3B33-4520-AA1F-84A550AAAE7A}"/>
    <cellStyle name="SAPBEXstdData 3 2 4" xfId="1951" xr:uid="{4617974F-072A-4101-BC2F-304628C5A491}"/>
    <cellStyle name="SAPBEXstdData 3 2 4 2" xfId="3499" xr:uid="{D1E56AB8-32D1-40CA-974A-FB14EE81F125}"/>
    <cellStyle name="SAPBEXstdData 3 2 5" xfId="2467" xr:uid="{0A407992-0931-419C-8A9B-C8D542AF6A1B}"/>
    <cellStyle name="SAPBEXstdData 4" xfId="517" xr:uid="{60701DAF-EE1B-4829-998E-69C7203AA12A}"/>
    <cellStyle name="SAPBEXstdData 4 2" xfId="903" xr:uid="{F7CEDDFF-76F3-409B-82FC-7995E2A9C401}"/>
    <cellStyle name="SAPBEXstdData 4 2 2" xfId="1175" xr:uid="{722B813B-AA73-4CB3-94E7-52E6C1D35C16}"/>
    <cellStyle name="SAPBEXstdData 4 2 2 2" xfId="1691" xr:uid="{821749B1-DEFA-4787-BECA-B907018DB9A5}"/>
    <cellStyle name="SAPBEXstdData 4 2 2 2 2" xfId="3242" xr:uid="{47342646-9C4B-4C0C-9079-9BB730AED2A0}"/>
    <cellStyle name="SAPBEXstdData 4 2 2 3" xfId="2210" xr:uid="{7231180A-487C-4734-A5E7-FC4AF8C9191E}"/>
    <cellStyle name="SAPBEXstdData 4 2 2 3 2" xfId="3758" xr:uid="{7C8939F5-DBD0-4464-90F3-DA65BCCE6C31}"/>
    <cellStyle name="SAPBEXstdData 4 2 2 4" xfId="2726" xr:uid="{3F3C8680-E7D9-446D-AF58-1590F994506E}"/>
    <cellStyle name="SAPBEXstdData 4 2 3" xfId="1433" xr:uid="{F2175CF3-F1AF-4685-9B96-62C353B0FDC9}"/>
    <cellStyle name="SAPBEXstdData 4 2 3 2" xfId="2984" xr:uid="{B3044C99-3698-4CE3-A035-EDC43E878A9E}"/>
    <cellStyle name="SAPBEXstdData 4 2 4" xfId="1952" xr:uid="{6A458284-9B4C-40A2-8D87-BB8A10C1F8B8}"/>
    <cellStyle name="SAPBEXstdData 4 2 4 2" xfId="3500" xr:uid="{D86D7306-5A2D-476C-8B90-D5F2A805C635}"/>
    <cellStyle name="SAPBEXstdData 4 2 5" xfId="2468" xr:uid="{4E169732-B9EE-47CB-AE7A-CFBB56BFA825}"/>
    <cellStyle name="SAPBEXstdData 5" xfId="518" xr:uid="{C43CE239-F218-49A9-B963-59D3F521DD6F}"/>
    <cellStyle name="SAPBEXstdData 5 2" xfId="904" xr:uid="{A04A60C7-17FA-4C46-849F-4334AA1B9300}"/>
    <cellStyle name="SAPBEXstdData 5 2 2" xfId="1176" xr:uid="{24088353-0306-4B24-AD2B-F1E306BFFED3}"/>
    <cellStyle name="SAPBEXstdData 5 2 2 2" xfId="1692" xr:uid="{CE7334A6-84D4-4484-A07A-D04FF80C3690}"/>
    <cellStyle name="SAPBEXstdData 5 2 2 2 2" xfId="3243" xr:uid="{B359B5FC-80ED-4C2A-8666-6E93CA1A9861}"/>
    <cellStyle name="SAPBEXstdData 5 2 2 3" xfId="2211" xr:uid="{2DDDA890-072C-44C8-82D2-BE5E499AF619}"/>
    <cellStyle name="SAPBEXstdData 5 2 2 3 2" xfId="3759" xr:uid="{02818890-B594-4CFE-B176-2EF684ED7F7E}"/>
    <cellStyle name="SAPBEXstdData 5 2 2 4" xfId="2727" xr:uid="{AA075A75-D5F3-420E-AAB2-91F865EFE331}"/>
    <cellStyle name="SAPBEXstdData 5 2 3" xfId="1434" xr:uid="{83A84DF9-7CE3-4C54-BFF9-0D1F02E3033A}"/>
    <cellStyle name="SAPBEXstdData 5 2 3 2" xfId="2985" xr:uid="{081A7A12-D094-4261-9706-064CE2CA1864}"/>
    <cellStyle name="SAPBEXstdData 5 2 4" xfId="1953" xr:uid="{1DFBFF4C-3B36-48C9-A81B-B7EDB4CDE6BF}"/>
    <cellStyle name="SAPBEXstdData 5 2 4 2" xfId="3501" xr:uid="{8DA6C04E-7CCF-4381-8C30-C72AEF1FFE00}"/>
    <cellStyle name="SAPBEXstdData 5 2 5" xfId="2469" xr:uid="{652F7747-2DE8-4E8E-8737-EEF2FEDDA70D}"/>
    <cellStyle name="SAPBEXstdData 6" xfId="519" xr:uid="{E959A61B-0525-4D07-BF15-2373EC382684}"/>
    <cellStyle name="SAPBEXstdData 6 2" xfId="905" xr:uid="{1D3448AE-655A-4EF7-837D-52F748FD384B}"/>
    <cellStyle name="SAPBEXstdData 6 2 2" xfId="1177" xr:uid="{4F75AC05-3A48-44F9-B980-A6F6E15B9F5B}"/>
    <cellStyle name="SAPBEXstdData 6 2 2 2" xfId="1693" xr:uid="{F7037D71-026D-4286-923C-4CDDB8BC3335}"/>
    <cellStyle name="SAPBEXstdData 6 2 2 2 2" xfId="3244" xr:uid="{DDDA3A71-B83B-4BF5-8538-665CF2177CC6}"/>
    <cellStyle name="SAPBEXstdData 6 2 2 3" xfId="2212" xr:uid="{18638473-3369-4BF8-95F2-F1E57989A9BF}"/>
    <cellStyle name="SAPBEXstdData 6 2 2 3 2" xfId="3760" xr:uid="{A4917C7B-DAC8-4A85-9FF9-9EAC82D76479}"/>
    <cellStyle name="SAPBEXstdData 6 2 2 4" xfId="2728" xr:uid="{A0233492-08D1-4688-B99B-3824C28A05E0}"/>
    <cellStyle name="SAPBEXstdData 6 2 3" xfId="1435" xr:uid="{E8B06EA9-5DA4-4227-8FA1-CD26F69F727E}"/>
    <cellStyle name="SAPBEXstdData 6 2 3 2" xfId="2986" xr:uid="{1C8C37ED-0FA7-4E0E-A52D-5DE5B756A573}"/>
    <cellStyle name="SAPBEXstdData 6 2 4" xfId="1954" xr:uid="{9067BDF5-7C1D-44BD-9876-501DB1F1B962}"/>
    <cellStyle name="SAPBEXstdData 6 2 4 2" xfId="3502" xr:uid="{2DBD8D12-EF10-456A-8643-90D2D4D74FB9}"/>
    <cellStyle name="SAPBEXstdData 6 2 5" xfId="2470" xr:uid="{A61D085D-4389-4D20-9261-FD650C144BD2}"/>
    <cellStyle name="SAPBEXstdData 7" xfId="900" xr:uid="{240EE84B-1C8A-4718-BFFB-FD5F7E712A66}"/>
    <cellStyle name="SAPBEXstdData 7 2" xfId="1172" xr:uid="{9E38930C-F732-4B4A-A901-DB4798BE9CC1}"/>
    <cellStyle name="SAPBEXstdData 7 2 2" xfId="1688" xr:uid="{57E3AC1D-54CF-44B5-89B4-263CDC208AE5}"/>
    <cellStyle name="SAPBEXstdData 7 2 2 2" xfId="3239" xr:uid="{35F1C01B-0603-4CA1-97AE-9D4E56CA4029}"/>
    <cellStyle name="SAPBEXstdData 7 2 3" xfId="2207" xr:uid="{7D29A70D-FCB2-466C-BDEB-F941EA00447A}"/>
    <cellStyle name="SAPBEXstdData 7 2 3 2" xfId="3755" xr:uid="{F5674795-EA7E-4868-A91F-20EFE20CCD93}"/>
    <cellStyle name="SAPBEXstdData 7 2 4" xfId="2723" xr:uid="{48EA6FFD-F5A0-464D-8DE8-C8B0B2BCD0C3}"/>
    <cellStyle name="SAPBEXstdData 7 3" xfId="1430" xr:uid="{2C95A3D5-320B-49D2-BF7B-FED8D01E8EA4}"/>
    <cellStyle name="SAPBEXstdData 7 3 2" xfId="2981" xr:uid="{353A8739-600C-4023-AF22-BAF1F5908183}"/>
    <cellStyle name="SAPBEXstdData 7 4" xfId="1949" xr:uid="{15B0FD22-3AC9-442F-B1F2-ECAD904C89B6}"/>
    <cellStyle name="SAPBEXstdData 7 4 2" xfId="3497" xr:uid="{C0105615-31F5-4FBD-A7FA-6959CC997936}"/>
    <cellStyle name="SAPBEXstdData 7 5" xfId="2465" xr:uid="{2304CEE5-B420-4A6B-A3D8-9042BC2DCD5B}"/>
    <cellStyle name="SAPBEXstdData_Приложение_1_к_7-у-о_2009_Кв_1_ФСТ" xfId="520" xr:uid="{BAEA7F81-206F-4EE1-89D1-6F0D0982CF49}"/>
    <cellStyle name="SAPBEXstdDataEmph" xfId="521" xr:uid="{1350050D-0B63-4DEB-8523-2A395C5DDABD}"/>
    <cellStyle name="SAPBEXstdDataEmph 2" xfId="522" xr:uid="{F8351084-9D1D-4086-A66C-D7F35833590A}"/>
    <cellStyle name="SAPBEXstdDataEmph 2 2" xfId="907" xr:uid="{2C45DE01-2A9A-4C36-ABD5-8C36A899FCF9}"/>
    <cellStyle name="SAPBEXstdDataEmph 2 2 2" xfId="1179" xr:uid="{6DD125C1-A0BE-4006-B07C-1B331B7F0CBB}"/>
    <cellStyle name="SAPBEXstdDataEmph 2 2 2 2" xfId="1695" xr:uid="{B5D99CBA-3004-4292-9FDA-0501B09D414C}"/>
    <cellStyle name="SAPBEXstdDataEmph 2 2 2 2 2" xfId="3246" xr:uid="{65926F04-2975-473C-A2AB-AD5781F63732}"/>
    <cellStyle name="SAPBEXstdDataEmph 2 2 2 3" xfId="2214" xr:uid="{BADF76A5-4BF7-4F48-9135-6A8CD205C111}"/>
    <cellStyle name="SAPBEXstdDataEmph 2 2 2 3 2" xfId="3762" xr:uid="{14D60665-5AD4-4902-AF19-7EB7505D4364}"/>
    <cellStyle name="SAPBEXstdDataEmph 2 2 2 4" xfId="2730" xr:uid="{8D42A105-6350-4F8D-A80D-BF8709DD7496}"/>
    <cellStyle name="SAPBEXstdDataEmph 2 2 3" xfId="1437" xr:uid="{6CE9E0BF-D986-43CE-BB22-C61B8B5775F2}"/>
    <cellStyle name="SAPBEXstdDataEmph 2 2 3 2" xfId="2988" xr:uid="{0BF4A788-FDCD-471A-93C6-1A8D353C55F1}"/>
    <cellStyle name="SAPBEXstdDataEmph 2 2 4" xfId="1956" xr:uid="{5F71F2D5-F60E-45DC-AEFD-2D23A7F1D1CE}"/>
    <cellStyle name="SAPBEXstdDataEmph 2 2 4 2" xfId="3504" xr:uid="{2BF76A5E-0B15-4AD0-8622-504B9CCE1C5C}"/>
    <cellStyle name="SAPBEXstdDataEmph 2 2 5" xfId="2472" xr:uid="{6C86C7B0-22C5-4953-91BA-0910F8CC3B1B}"/>
    <cellStyle name="SAPBEXstdDataEmph 3" xfId="523" xr:uid="{21D670AC-EFBB-4B18-B6F1-AE9D931D7A56}"/>
    <cellStyle name="SAPBEXstdDataEmph 3 2" xfId="908" xr:uid="{C5EC3724-CD75-406C-B850-88D104405A44}"/>
    <cellStyle name="SAPBEXstdDataEmph 3 2 2" xfId="1180" xr:uid="{21C14ADA-7AAE-4E04-A6E2-641D0CF3691D}"/>
    <cellStyle name="SAPBEXstdDataEmph 3 2 2 2" xfId="1696" xr:uid="{05B984D0-B93E-44FA-BCEB-B71A8ABAB671}"/>
    <cellStyle name="SAPBEXstdDataEmph 3 2 2 2 2" xfId="3247" xr:uid="{8A0B296E-F2D0-4E9D-AEB6-51193CCA1EF2}"/>
    <cellStyle name="SAPBEXstdDataEmph 3 2 2 3" xfId="2215" xr:uid="{C730D915-B400-40EF-B410-772F4A6402A9}"/>
    <cellStyle name="SAPBEXstdDataEmph 3 2 2 3 2" xfId="3763" xr:uid="{06B82F91-028A-4B86-88BD-1AFB083EBA3D}"/>
    <cellStyle name="SAPBEXstdDataEmph 3 2 2 4" xfId="2731" xr:uid="{199EACFB-A73E-4082-929E-8A321E979D0F}"/>
    <cellStyle name="SAPBEXstdDataEmph 3 2 3" xfId="1438" xr:uid="{8ED4C6D0-FE15-4AD5-8619-90B103865586}"/>
    <cellStyle name="SAPBEXstdDataEmph 3 2 3 2" xfId="2989" xr:uid="{45EBE21C-6D0D-4F41-9F6A-01B934EB5714}"/>
    <cellStyle name="SAPBEXstdDataEmph 3 2 4" xfId="1957" xr:uid="{56B4BC40-BCDA-4AEC-94E4-8E9A31A09DF8}"/>
    <cellStyle name="SAPBEXstdDataEmph 3 2 4 2" xfId="3505" xr:uid="{48765931-130A-4D37-AA38-66CB2498CF92}"/>
    <cellStyle name="SAPBEXstdDataEmph 3 2 5" xfId="2473" xr:uid="{CD444115-6987-43F8-80E4-A1BAC60FDD34}"/>
    <cellStyle name="SAPBEXstdDataEmph 4" xfId="524" xr:uid="{2D4C7201-AC2C-42BE-9CF1-551B2FF464E7}"/>
    <cellStyle name="SAPBEXstdDataEmph 4 2" xfId="909" xr:uid="{91F81113-6F78-45B3-B94A-4CD3E8AE9078}"/>
    <cellStyle name="SAPBEXstdDataEmph 4 2 2" xfId="1181" xr:uid="{04AD2F42-7462-4C36-8F23-713A2C3670B0}"/>
    <cellStyle name="SAPBEXstdDataEmph 4 2 2 2" xfId="1697" xr:uid="{2C113211-CD55-4F84-9C81-A62E1DE5B68A}"/>
    <cellStyle name="SAPBEXstdDataEmph 4 2 2 2 2" xfId="3248" xr:uid="{9091E6AF-B755-45EE-BB1A-8238EA9BC350}"/>
    <cellStyle name="SAPBEXstdDataEmph 4 2 2 3" xfId="2216" xr:uid="{E0836BFF-086B-4335-89C3-8856CAAFA584}"/>
    <cellStyle name="SAPBEXstdDataEmph 4 2 2 3 2" xfId="3764" xr:uid="{6766857B-3DC9-4ED9-91D4-2B8B61C18E9C}"/>
    <cellStyle name="SAPBEXstdDataEmph 4 2 2 4" xfId="2732" xr:uid="{187C43BF-7827-4643-BB54-2412095ADCA1}"/>
    <cellStyle name="SAPBEXstdDataEmph 4 2 3" xfId="1439" xr:uid="{C050DD18-3361-4481-9B3C-58DCE3E9D272}"/>
    <cellStyle name="SAPBEXstdDataEmph 4 2 3 2" xfId="2990" xr:uid="{6E64346F-C736-409D-9530-3E0BDCF20348}"/>
    <cellStyle name="SAPBEXstdDataEmph 4 2 4" xfId="1958" xr:uid="{CF835146-E232-47CF-A405-87B5B8302F90}"/>
    <cellStyle name="SAPBEXstdDataEmph 4 2 4 2" xfId="3506" xr:uid="{0749DB44-E0D0-4CC2-9531-2D845B343FD9}"/>
    <cellStyle name="SAPBEXstdDataEmph 4 2 5" xfId="2474" xr:uid="{EF61E4E4-5F18-48A6-B4B9-62F6B77FB9DC}"/>
    <cellStyle name="SAPBEXstdDataEmph 5" xfId="525" xr:uid="{56321B5F-2AA6-4EB1-BD26-4E86EFFC8A66}"/>
    <cellStyle name="SAPBEXstdDataEmph 5 2" xfId="910" xr:uid="{FBA0579B-7DF0-47E8-88EE-9C585AFBC41F}"/>
    <cellStyle name="SAPBEXstdDataEmph 5 2 2" xfId="1182" xr:uid="{BAA36363-28A5-47C8-857B-F63B7FCE5B1B}"/>
    <cellStyle name="SAPBEXstdDataEmph 5 2 2 2" xfId="1698" xr:uid="{212A5166-0654-4AFF-AD96-9FE79033DC6F}"/>
    <cellStyle name="SAPBEXstdDataEmph 5 2 2 2 2" xfId="3249" xr:uid="{D18F3725-DCDC-440D-9388-70FD5FC487BF}"/>
    <cellStyle name="SAPBEXstdDataEmph 5 2 2 3" xfId="2217" xr:uid="{8CBB2261-4021-4469-99CF-5E83126A2A24}"/>
    <cellStyle name="SAPBEXstdDataEmph 5 2 2 3 2" xfId="3765" xr:uid="{BACF24C1-6428-4CBD-ADA0-455E046E1E30}"/>
    <cellStyle name="SAPBEXstdDataEmph 5 2 2 4" xfId="2733" xr:uid="{66A4E122-1D93-44BE-B811-5FB54ABFA587}"/>
    <cellStyle name="SAPBEXstdDataEmph 5 2 3" xfId="1440" xr:uid="{698B667A-D894-4938-BB56-E9D67B884879}"/>
    <cellStyle name="SAPBEXstdDataEmph 5 2 3 2" xfId="2991" xr:uid="{DB0D7CC9-0930-454F-812A-5EA47D478EDB}"/>
    <cellStyle name="SAPBEXstdDataEmph 5 2 4" xfId="1959" xr:uid="{740B4D79-9C66-4045-AC52-3116E15FE717}"/>
    <cellStyle name="SAPBEXstdDataEmph 5 2 4 2" xfId="3507" xr:uid="{81900CF6-C021-4EBA-A9D9-7CC44C7B1BE1}"/>
    <cellStyle name="SAPBEXstdDataEmph 5 2 5" xfId="2475" xr:uid="{0C8592A2-68CD-4856-B601-9B4BD1D87333}"/>
    <cellStyle name="SAPBEXstdDataEmph 6" xfId="526" xr:uid="{02175C02-EA6D-47A4-9867-7C2934062436}"/>
    <cellStyle name="SAPBEXstdDataEmph 6 2" xfId="911" xr:uid="{83CD4072-8636-4992-9970-5053D9006843}"/>
    <cellStyle name="SAPBEXstdDataEmph 6 2 2" xfId="1183" xr:uid="{B30D15B2-4DDD-4AF5-B31D-0B483F279AE0}"/>
    <cellStyle name="SAPBEXstdDataEmph 6 2 2 2" xfId="1699" xr:uid="{568050B1-0DAA-4F4E-A33B-4AE5815EB959}"/>
    <cellStyle name="SAPBEXstdDataEmph 6 2 2 2 2" xfId="3250" xr:uid="{87693CF7-6B3F-434B-9752-BD800C121C74}"/>
    <cellStyle name="SAPBEXstdDataEmph 6 2 2 3" xfId="2218" xr:uid="{AFCA4EFC-2DC4-440C-A030-67D32104D75C}"/>
    <cellStyle name="SAPBEXstdDataEmph 6 2 2 3 2" xfId="3766" xr:uid="{86CE282B-932E-44C0-BC17-B35DDBF99291}"/>
    <cellStyle name="SAPBEXstdDataEmph 6 2 2 4" xfId="2734" xr:uid="{8ADDFE71-388D-4647-9BB0-331DB0D37BBB}"/>
    <cellStyle name="SAPBEXstdDataEmph 6 2 3" xfId="1441" xr:uid="{9C4D3D94-B0CE-4269-B92B-6FDBB82F2952}"/>
    <cellStyle name="SAPBEXstdDataEmph 6 2 3 2" xfId="2992" xr:uid="{A10FDA4C-14B1-4C4E-A716-BD49715B23C7}"/>
    <cellStyle name="SAPBEXstdDataEmph 6 2 4" xfId="1960" xr:uid="{F0DD22FF-2A35-45E1-B0C1-60F6F887B68D}"/>
    <cellStyle name="SAPBEXstdDataEmph 6 2 4 2" xfId="3508" xr:uid="{CA8A391D-E66F-4D8A-9805-E3C852DC9129}"/>
    <cellStyle name="SAPBEXstdDataEmph 6 2 5" xfId="2476" xr:uid="{D7A0A9A0-24F6-4BEE-9023-5A5F01D463EF}"/>
    <cellStyle name="SAPBEXstdDataEmph 7" xfId="906" xr:uid="{92A2FD63-3B2A-40DF-A75C-E39D0DEE8E64}"/>
    <cellStyle name="SAPBEXstdDataEmph 7 2" xfId="1178" xr:uid="{280A9357-EE9F-4B12-BE19-D3FD8C63295D}"/>
    <cellStyle name="SAPBEXstdDataEmph 7 2 2" xfId="1694" xr:uid="{F489BDFB-6344-44D2-A1BE-5A7D07E19312}"/>
    <cellStyle name="SAPBEXstdDataEmph 7 2 2 2" xfId="3245" xr:uid="{943ECC16-1F10-47AA-8C23-5F4B1FAFD087}"/>
    <cellStyle name="SAPBEXstdDataEmph 7 2 3" xfId="2213" xr:uid="{6D15365B-99BD-4487-ACCD-F5748C3CE1F1}"/>
    <cellStyle name="SAPBEXstdDataEmph 7 2 3 2" xfId="3761" xr:uid="{AB4A0BF4-E5A6-4917-9B7C-4F6CA6920B27}"/>
    <cellStyle name="SAPBEXstdDataEmph 7 2 4" xfId="2729" xr:uid="{7A742A62-E95F-4925-B672-7E0EBD86D6F9}"/>
    <cellStyle name="SAPBEXstdDataEmph 7 3" xfId="1436" xr:uid="{9CDA8D5D-F260-4517-A0C8-A20842E5C282}"/>
    <cellStyle name="SAPBEXstdDataEmph 7 3 2" xfId="2987" xr:uid="{DD51BD7C-D442-4C76-8E4F-8DA49606C984}"/>
    <cellStyle name="SAPBEXstdDataEmph 7 4" xfId="1955" xr:uid="{236A600C-ECFD-4785-BDDF-42687BF63B91}"/>
    <cellStyle name="SAPBEXstdDataEmph 7 4 2" xfId="3503" xr:uid="{6A553CA2-1FC5-4381-AEE0-74DEDBA90EF8}"/>
    <cellStyle name="SAPBEXstdDataEmph 7 5" xfId="2471" xr:uid="{2911C7D0-25A1-4DEF-9414-FA0A5F7C7865}"/>
    <cellStyle name="SAPBEXstdItem" xfId="527" xr:uid="{43D4FF1B-0588-4C83-B145-AAD9755F5868}"/>
    <cellStyle name="SAPBEXstdItem 2" xfId="528" xr:uid="{70BC771A-1F75-4CCE-9AFD-824DB7614391}"/>
    <cellStyle name="SAPBEXstdItem 2 2" xfId="912" xr:uid="{9FF06459-DE5E-4732-873D-475C314C0E2F}"/>
    <cellStyle name="SAPBEXstdItem 2 2 2" xfId="1184" xr:uid="{5257D3E6-40F3-4116-8B97-702AAD78A13E}"/>
    <cellStyle name="SAPBEXstdItem 2 2 2 2" xfId="1700" xr:uid="{C4CD39DC-A1E7-43B2-8BA1-2D80BA6186DF}"/>
    <cellStyle name="SAPBEXstdItem 2 2 2 2 2" xfId="3251" xr:uid="{9DF82DF8-9C25-4B68-A7C1-A6164A3A6332}"/>
    <cellStyle name="SAPBEXstdItem 2 2 2 3" xfId="2219" xr:uid="{0B7C30C1-B60B-4EEC-ACA1-39B17DEDB6F2}"/>
    <cellStyle name="SAPBEXstdItem 2 2 2 3 2" xfId="3767" xr:uid="{72FFFAB0-4FCC-4986-845C-1F958E546868}"/>
    <cellStyle name="SAPBEXstdItem 2 2 2 4" xfId="2735" xr:uid="{44BA9E28-C5CE-4CD2-8BBC-6CF5470486C7}"/>
    <cellStyle name="SAPBEXstdItem 2 2 3" xfId="1442" xr:uid="{DCFAFBD2-30A7-4F23-8016-6782C1E80FAA}"/>
    <cellStyle name="SAPBEXstdItem 2 2 3 2" xfId="2993" xr:uid="{DEB1E924-8394-4438-87D9-9400A47C88EE}"/>
    <cellStyle name="SAPBEXstdItem 2 2 4" xfId="1961" xr:uid="{9F5BDCDD-8A31-401D-A903-01F135D5AED3}"/>
    <cellStyle name="SAPBEXstdItem 2 2 4 2" xfId="3509" xr:uid="{C75BBFCD-F269-40C2-93A5-1D9BB69648AF}"/>
    <cellStyle name="SAPBEXstdItem 2 2 5" xfId="2477" xr:uid="{B0A467B5-3D11-4E39-A382-4A3DAC9B21B0}"/>
    <cellStyle name="SAPBEXstdItem 3" xfId="529" xr:uid="{FDB7681E-7394-4B30-850A-8F961F6B592C}"/>
    <cellStyle name="SAPBEXstdItem 3 2" xfId="913" xr:uid="{35E04EEE-9CCE-45F6-953A-510FA8BE3EA4}"/>
    <cellStyle name="SAPBEXstdItem 3 2 2" xfId="1185" xr:uid="{1BC27BC6-0950-4EF4-BD95-533A83817517}"/>
    <cellStyle name="SAPBEXstdItem 3 2 2 2" xfId="1701" xr:uid="{5327C481-6E5C-4194-AC88-97C29B3B18E9}"/>
    <cellStyle name="SAPBEXstdItem 3 2 2 2 2" xfId="3252" xr:uid="{99C75E26-0BE1-4B79-BEA1-C8370FDBF94A}"/>
    <cellStyle name="SAPBEXstdItem 3 2 2 3" xfId="2220" xr:uid="{BB1E72C0-CC30-4EA0-A13B-C3C0EE6D8C2A}"/>
    <cellStyle name="SAPBEXstdItem 3 2 2 3 2" xfId="3768" xr:uid="{0394166A-BC3E-42E3-BE93-E2C40F0D18DB}"/>
    <cellStyle name="SAPBEXstdItem 3 2 2 4" xfId="2736" xr:uid="{835D3976-689A-414B-918F-44BD96E11DF7}"/>
    <cellStyle name="SAPBEXstdItem 3 2 3" xfId="1443" xr:uid="{43EBA451-92F9-4109-8991-F8A2E605E2A3}"/>
    <cellStyle name="SAPBEXstdItem 3 2 3 2" xfId="2994" xr:uid="{D511DAEE-91AC-4750-9550-1DDAE93F6FE0}"/>
    <cellStyle name="SAPBEXstdItem 3 2 4" xfId="1962" xr:uid="{9140DE16-4EAF-47EF-B687-2147B946B03F}"/>
    <cellStyle name="SAPBEXstdItem 3 2 4 2" xfId="3510" xr:uid="{28D36AA6-C9A1-4C43-9D81-F3090D056B42}"/>
    <cellStyle name="SAPBEXstdItem 3 2 5" xfId="2478" xr:uid="{6EB826D9-13C1-4C0B-AFC2-3B5688CCE3E1}"/>
    <cellStyle name="SAPBEXstdItem 4" xfId="530" xr:uid="{CDC6FC3F-5888-43A5-B9D5-5D35A12B6629}"/>
    <cellStyle name="SAPBEXstdItem 4 2" xfId="914" xr:uid="{3F6DBB60-695B-43F5-BDD9-5DE591903445}"/>
    <cellStyle name="SAPBEXstdItem 4 2 2" xfId="1186" xr:uid="{3AA8E5A4-CEB7-4694-B003-BD6BA9C9C2B4}"/>
    <cellStyle name="SAPBEXstdItem 4 2 2 2" xfId="1702" xr:uid="{9C2A1887-94F3-4DCE-9036-6E61CFBC82B3}"/>
    <cellStyle name="SAPBEXstdItem 4 2 2 2 2" xfId="3253" xr:uid="{164A7855-D7DA-40B2-9144-A564101834A2}"/>
    <cellStyle name="SAPBEXstdItem 4 2 2 3" xfId="2221" xr:uid="{EAF506A5-612E-4D73-A469-4E329F198467}"/>
    <cellStyle name="SAPBEXstdItem 4 2 2 3 2" xfId="3769" xr:uid="{DC26C563-1DE3-4815-AAE3-F206908E7353}"/>
    <cellStyle name="SAPBEXstdItem 4 2 2 4" xfId="2737" xr:uid="{F3A9F23C-4CC7-4668-A73A-06E120F16BFA}"/>
    <cellStyle name="SAPBEXstdItem 4 2 3" xfId="1444" xr:uid="{04DE4022-7C6D-4FBE-B2DC-A1E6E0A504F2}"/>
    <cellStyle name="SAPBEXstdItem 4 2 3 2" xfId="2995" xr:uid="{2FD6B5C1-117A-465A-9C69-05A0294EE7F5}"/>
    <cellStyle name="SAPBEXstdItem 4 2 4" xfId="1963" xr:uid="{54604794-000A-47F1-B6D7-8FE0C2DDC60A}"/>
    <cellStyle name="SAPBEXstdItem 4 2 4 2" xfId="3511" xr:uid="{0461505D-5DCB-4C33-AB6B-D4E0DA2D88C5}"/>
    <cellStyle name="SAPBEXstdItem 4 2 5" xfId="2479" xr:uid="{CA5BD80C-4276-43C0-9F1E-877E6F407BA3}"/>
    <cellStyle name="SAPBEXstdItem 5" xfId="531" xr:uid="{FCA36D65-B4D2-4C3B-8F7F-226FD6BE925F}"/>
    <cellStyle name="SAPBEXstdItem 5 2" xfId="915" xr:uid="{BED1D3CA-3B52-4B7B-8B77-FD89C1CA54EC}"/>
    <cellStyle name="SAPBEXstdItem 5 2 2" xfId="1187" xr:uid="{7BA0C271-92C7-42FC-AAAB-241A5AD589FB}"/>
    <cellStyle name="SAPBEXstdItem 5 2 2 2" xfId="1703" xr:uid="{0C9B01C1-E985-4276-AC7D-A9BFB17D6E6C}"/>
    <cellStyle name="SAPBEXstdItem 5 2 2 2 2" xfId="3254" xr:uid="{E141FA1D-C05B-4F08-BEC6-E3068EF0068D}"/>
    <cellStyle name="SAPBEXstdItem 5 2 2 3" xfId="2222" xr:uid="{A06773E7-8282-4F44-A442-41781778352C}"/>
    <cellStyle name="SAPBEXstdItem 5 2 2 3 2" xfId="3770" xr:uid="{D307520C-F938-4560-9278-AB94235D5177}"/>
    <cellStyle name="SAPBEXstdItem 5 2 2 4" xfId="2738" xr:uid="{19382B36-17A5-48B5-8E24-15ECA7BEEDE2}"/>
    <cellStyle name="SAPBEXstdItem 5 2 3" xfId="1445" xr:uid="{F7240DAC-B84F-4CBA-A8D2-2A726F460814}"/>
    <cellStyle name="SAPBEXstdItem 5 2 3 2" xfId="2996" xr:uid="{6AEF8C13-C1A8-4339-9F54-F2019E3B4CD4}"/>
    <cellStyle name="SAPBEXstdItem 5 2 4" xfId="1964" xr:uid="{C7C12FCB-43A1-437A-B4EA-2531A5C4E22D}"/>
    <cellStyle name="SAPBEXstdItem 5 2 4 2" xfId="3512" xr:uid="{6741930C-D9F6-4473-A67B-220C81751A7F}"/>
    <cellStyle name="SAPBEXstdItem 5 2 5" xfId="2480" xr:uid="{87607611-8AD2-4066-8A87-54EC71395D15}"/>
    <cellStyle name="SAPBEXstdItem 6" xfId="532" xr:uid="{CCEBAA8B-1B02-4936-925C-C0E49265F0FC}"/>
    <cellStyle name="SAPBEXstdItem 6 2" xfId="916" xr:uid="{999EC00D-2707-4815-95C2-B72BB3705025}"/>
    <cellStyle name="SAPBEXstdItem 6 2 2" xfId="1188" xr:uid="{00B62273-C8F0-41EC-88E2-45DD5148108F}"/>
    <cellStyle name="SAPBEXstdItem 6 2 2 2" xfId="1704" xr:uid="{8F49BAD5-FF1D-41CC-BA28-76B08BE86770}"/>
    <cellStyle name="SAPBEXstdItem 6 2 2 2 2" xfId="3255" xr:uid="{E4B1DF6C-2B5F-46C4-A605-FFCAB45235C2}"/>
    <cellStyle name="SAPBEXstdItem 6 2 2 3" xfId="2223" xr:uid="{B44B635B-ADD8-45C7-BB4F-0BD722E58B59}"/>
    <cellStyle name="SAPBEXstdItem 6 2 2 3 2" xfId="3771" xr:uid="{7EE3096D-70C2-43C8-93DF-8947403C1774}"/>
    <cellStyle name="SAPBEXstdItem 6 2 2 4" xfId="2739" xr:uid="{6BE89707-B898-41FD-A708-A9CF5E6B0FE3}"/>
    <cellStyle name="SAPBEXstdItem 6 2 3" xfId="1446" xr:uid="{1613CF49-D505-4056-9479-F2F157C754DB}"/>
    <cellStyle name="SAPBEXstdItem 6 2 3 2" xfId="2997" xr:uid="{5AE08C75-E57C-4A1B-A032-070BC26BCC46}"/>
    <cellStyle name="SAPBEXstdItem 6 2 4" xfId="1965" xr:uid="{66E377D1-124B-4A83-95C0-464523B7AEC6}"/>
    <cellStyle name="SAPBEXstdItem 6 2 4 2" xfId="3513" xr:uid="{A2681A50-6028-42A7-BFF0-89EF0BB23C61}"/>
    <cellStyle name="SAPBEXstdItem 6 2 5" xfId="2481" xr:uid="{C9756F78-9D8B-457A-BE63-E7D81AE7092F}"/>
    <cellStyle name="SAPBEXstdItem 7" xfId="533" xr:uid="{8071FFC8-CE75-4F57-84BA-03E763870C1F}"/>
    <cellStyle name="SAPBEXstdItem 7 2" xfId="917" xr:uid="{17E8C4C3-442D-4881-ACF7-FB420B986B25}"/>
    <cellStyle name="SAPBEXstdItem 7 2 2" xfId="1189" xr:uid="{2097C45D-29B4-4AD4-BE9F-78BC35C2481A}"/>
    <cellStyle name="SAPBEXstdItem 7 2 2 2" xfId="1705" xr:uid="{D5931F25-7BB7-4F05-87F1-6F8309A56865}"/>
    <cellStyle name="SAPBEXstdItem 7 2 2 2 2" xfId="3256" xr:uid="{EF7E62D1-49D2-4BA3-9810-E4B027CC8A86}"/>
    <cellStyle name="SAPBEXstdItem 7 2 2 3" xfId="2224" xr:uid="{C34C94BE-6C72-45E4-9C3C-3B1E68838E54}"/>
    <cellStyle name="SAPBEXstdItem 7 2 2 3 2" xfId="3772" xr:uid="{5B1B361C-8841-4F8D-AA7D-9DE79BFCF31A}"/>
    <cellStyle name="SAPBEXstdItem 7 2 2 4" xfId="2740" xr:uid="{EA896978-6A6E-4244-8517-4FCA47AD1397}"/>
    <cellStyle name="SAPBEXstdItem 7 2 3" xfId="1447" xr:uid="{793CB64F-0254-4A7E-8F46-516391CEE713}"/>
    <cellStyle name="SAPBEXstdItem 7 2 3 2" xfId="2998" xr:uid="{F91AE3FD-C344-476C-AC2E-EF2F0224AF73}"/>
    <cellStyle name="SAPBEXstdItem 7 2 4" xfId="1966" xr:uid="{E8D38F0B-6935-4F2D-8D11-071AD7C3BD1A}"/>
    <cellStyle name="SAPBEXstdItem 7 2 4 2" xfId="3514" xr:uid="{D4006797-5C46-408B-8781-5012CE51D5DE}"/>
    <cellStyle name="SAPBEXstdItem 7 2 5" xfId="2482" xr:uid="{CB84216A-24F2-470A-A5CB-CF23E46FE28D}"/>
    <cellStyle name="SAPBEXstdItem_7-р" xfId="534" xr:uid="{41177FF1-5CC7-41FD-B8D5-91E0DFF6E406}"/>
    <cellStyle name="SAPBEXstdItemX" xfId="535" xr:uid="{799DB006-FD8B-4502-8A08-5CA5F5B2ADAF}"/>
    <cellStyle name="SAPBEXstdItemX 2" xfId="536" xr:uid="{EB3C2F89-CF04-4173-BC36-36D3D1E86961}"/>
    <cellStyle name="SAPBEXstdItemX 2 2" xfId="918" xr:uid="{9ADB7268-8ABF-440F-901B-02317AC5837A}"/>
    <cellStyle name="SAPBEXstdItemX 2 2 2" xfId="1190" xr:uid="{DEA3C0E5-ED67-47A4-9E8E-3A9AE46F3BE1}"/>
    <cellStyle name="SAPBEXstdItemX 2 2 2 2" xfId="1706" xr:uid="{82646444-2BA7-45AE-8F6C-A28743CAB247}"/>
    <cellStyle name="SAPBEXstdItemX 2 2 2 2 2" xfId="3257" xr:uid="{3A6BE9C4-E253-4EBB-AE3D-EDA7DC4D7AA3}"/>
    <cellStyle name="SAPBEXstdItemX 2 2 2 3" xfId="2225" xr:uid="{568BC4AB-3EDF-46FF-BBE2-F22AAB32D39A}"/>
    <cellStyle name="SAPBEXstdItemX 2 2 2 3 2" xfId="3773" xr:uid="{3A3BBC2A-AE72-4F92-AA25-0C517A1A3E0C}"/>
    <cellStyle name="SAPBEXstdItemX 2 2 2 4" xfId="2741" xr:uid="{71A2A7D3-D16E-46F1-8F31-5242D76AE5AF}"/>
    <cellStyle name="SAPBEXstdItemX 2 2 3" xfId="1448" xr:uid="{D41A4B3B-9FFF-4855-87DC-376EF1B29853}"/>
    <cellStyle name="SAPBEXstdItemX 2 2 3 2" xfId="2999" xr:uid="{4517EA8C-0D02-40BF-9C7B-2B568F9AB62F}"/>
    <cellStyle name="SAPBEXstdItemX 2 2 4" xfId="1967" xr:uid="{D7BEA819-18EF-47BD-9C09-3273692BC741}"/>
    <cellStyle name="SAPBEXstdItemX 2 2 4 2" xfId="3515" xr:uid="{809CDE93-2E1D-49F8-A959-6DE4CD739F25}"/>
    <cellStyle name="SAPBEXstdItemX 2 2 5" xfId="2483" xr:uid="{1935C6DA-C262-4ABD-A979-B037381D6D5B}"/>
    <cellStyle name="SAPBEXstdItemX 3" xfId="537" xr:uid="{857CCEC0-F985-4D25-9E3D-D400EF1072A9}"/>
    <cellStyle name="SAPBEXstdItemX 3 2" xfId="919" xr:uid="{3F7AEBB3-1884-4CDD-9C66-007577535189}"/>
    <cellStyle name="SAPBEXstdItemX 3 2 2" xfId="1191" xr:uid="{6B949A84-E670-414F-B49E-B2211D9C8B7C}"/>
    <cellStyle name="SAPBEXstdItemX 3 2 2 2" xfId="1707" xr:uid="{0D3AB455-D6D8-410F-9DD7-1BF31B1DBC15}"/>
    <cellStyle name="SAPBEXstdItemX 3 2 2 2 2" xfId="3258" xr:uid="{2F599FBE-8E77-44A1-9D55-7ACC9219236F}"/>
    <cellStyle name="SAPBEXstdItemX 3 2 2 3" xfId="2226" xr:uid="{CDCF6980-62CD-411A-87C0-0F4CAD22C99D}"/>
    <cellStyle name="SAPBEXstdItemX 3 2 2 3 2" xfId="3774" xr:uid="{239F1398-75E1-4660-B945-EE936956A63D}"/>
    <cellStyle name="SAPBEXstdItemX 3 2 2 4" xfId="2742" xr:uid="{50285DF6-5A44-4FD2-AD3F-15987344954C}"/>
    <cellStyle name="SAPBEXstdItemX 3 2 3" xfId="1449" xr:uid="{8F24E8D8-D44E-4CC3-AABC-B0468B240345}"/>
    <cellStyle name="SAPBEXstdItemX 3 2 3 2" xfId="3000" xr:uid="{DE97A290-469D-4230-854A-0BE87E73E36E}"/>
    <cellStyle name="SAPBEXstdItemX 3 2 4" xfId="1968" xr:uid="{1F10473B-ACF2-42F0-A72F-CD7159A381D5}"/>
    <cellStyle name="SAPBEXstdItemX 3 2 4 2" xfId="3516" xr:uid="{C4F4BFBA-45D8-4AA0-A4F6-7D139A79BD99}"/>
    <cellStyle name="SAPBEXstdItemX 3 2 5" xfId="2484" xr:uid="{B82C86E9-A4AF-4AB1-823A-B3803EF2A945}"/>
    <cellStyle name="SAPBEXstdItemX 4" xfId="538" xr:uid="{91480460-5E7D-418E-B206-A8F56A0D741A}"/>
    <cellStyle name="SAPBEXstdItemX 4 2" xfId="920" xr:uid="{4C9B930D-E89B-407C-8886-556D3CDBD12A}"/>
    <cellStyle name="SAPBEXstdItemX 4 2 2" xfId="1192" xr:uid="{28670BC1-6081-423B-A5BE-09CE846D5FE9}"/>
    <cellStyle name="SAPBEXstdItemX 4 2 2 2" xfId="1708" xr:uid="{7454AB6E-7DD8-424F-84E6-5F2D7E3BCE80}"/>
    <cellStyle name="SAPBEXstdItemX 4 2 2 2 2" xfId="3259" xr:uid="{D038EDE9-412A-446A-B438-C65BD4105C86}"/>
    <cellStyle name="SAPBEXstdItemX 4 2 2 3" xfId="2227" xr:uid="{4DEB3DE6-8D44-4589-8D6B-C8E3009E0EBB}"/>
    <cellStyle name="SAPBEXstdItemX 4 2 2 3 2" xfId="3775" xr:uid="{643CC678-92A0-4655-966E-03B492CEF022}"/>
    <cellStyle name="SAPBEXstdItemX 4 2 2 4" xfId="2743" xr:uid="{2CDDFEC2-6B73-45AE-95B5-E6F8883F458C}"/>
    <cellStyle name="SAPBEXstdItemX 4 2 3" xfId="1450" xr:uid="{BEE9BFED-D11A-4F5A-B50A-97C109B80F78}"/>
    <cellStyle name="SAPBEXstdItemX 4 2 3 2" xfId="3001" xr:uid="{5F383508-9797-40C4-99F0-0F8D8A9E292D}"/>
    <cellStyle name="SAPBEXstdItemX 4 2 4" xfId="1969" xr:uid="{C93F4867-A5AD-4D28-8E5B-B43B16E3E61D}"/>
    <cellStyle name="SAPBEXstdItemX 4 2 4 2" xfId="3517" xr:uid="{E85D63F2-A3D1-4C0A-B2BB-13A5F98CFE2E}"/>
    <cellStyle name="SAPBEXstdItemX 4 2 5" xfId="2485" xr:uid="{26F5DEAD-BA70-4990-9E95-2619722B70BA}"/>
    <cellStyle name="SAPBEXstdItemX 5" xfId="539" xr:uid="{96F6CA0C-EFC9-4FF7-96C3-6B8A4E0BEEB2}"/>
    <cellStyle name="SAPBEXstdItemX 5 2" xfId="921" xr:uid="{CCE28ABC-6EC6-4C2E-9F0B-4034A8818030}"/>
    <cellStyle name="SAPBEXstdItemX 5 2 2" xfId="1193" xr:uid="{8A79213B-A8E4-4831-B9A4-FAB68ED35B54}"/>
    <cellStyle name="SAPBEXstdItemX 5 2 2 2" xfId="1709" xr:uid="{F69F5C1A-ADA0-40F9-8227-4D1CC1787048}"/>
    <cellStyle name="SAPBEXstdItemX 5 2 2 2 2" xfId="3260" xr:uid="{AB389389-A18C-43F3-9666-5E2231B34FD5}"/>
    <cellStyle name="SAPBEXstdItemX 5 2 2 3" xfId="2228" xr:uid="{C09C1E2F-585C-4AEB-B573-E516E84B8C7E}"/>
    <cellStyle name="SAPBEXstdItemX 5 2 2 3 2" xfId="3776" xr:uid="{DAAF1BF0-1A37-41D6-AECD-065BAC4D13E8}"/>
    <cellStyle name="SAPBEXstdItemX 5 2 2 4" xfId="2744" xr:uid="{F536CC84-4E02-4D2A-9368-AEC6892168E4}"/>
    <cellStyle name="SAPBEXstdItemX 5 2 3" xfId="1451" xr:uid="{95DD9FE9-94AC-4C9F-958D-C1EBA728438D}"/>
    <cellStyle name="SAPBEXstdItemX 5 2 3 2" xfId="3002" xr:uid="{E90390FE-283C-4C99-BF01-36AC6042CF11}"/>
    <cellStyle name="SAPBEXstdItemX 5 2 4" xfId="1970" xr:uid="{4708107B-8088-4F14-806F-9B5B0401B675}"/>
    <cellStyle name="SAPBEXstdItemX 5 2 4 2" xfId="3518" xr:uid="{66E1F4B2-F17B-4860-8535-444B21D7AD3C}"/>
    <cellStyle name="SAPBEXstdItemX 5 2 5" xfId="2486" xr:uid="{6458733B-56C7-4A3C-9F50-FBF3F58DB98E}"/>
    <cellStyle name="SAPBEXstdItemX 6" xfId="540" xr:uid="{5CCCA119-BB17-4433-9D7F-0416E87DBE52}"/>
    <cellStyle name="SAPBEXstdItemX 6 2" xfId="922" xr:uid="{366E4A62-CC5B-4B3D-AAAC-F842CA84C98F}"/>
    <cellStyle name="SAPBEXstdItemX 6 2 2" xfId="1194" xr:uid="{1F315C03-116B-41C4-B2B9-72EBD02DDC8A}"/>
    <cellStyle name="SAPBEXstdItemX 6 2 2 2" xfId="1710" xr:uid="{E112B6E0-D1F1-4ABB-A271-6C3EB0875DD4}"/>
    <cellStyle name="SAPBEXstdItemX 6 2 2 2 2" xfId="3261" xr:uid="{29B7F48C-1DB9-47FA-B9A7-1A79D5A0DE68}"/>
    <cellStyle name="SAPBEXstdItemX 6 2 2 3" xfId="2229" xr:uid="{7FE02866-28E5-42FE-85DD-F6A5A2967F85}"/>
    <cellStyle name="SAPBEXstdItemX 6 2 2 3 2" xfId="3777" xr:uid="{F7754E3C-0DEB-450B-9163-B823E85C3D3E}"/>
    <cellStyle name="SAPBEXstdItemX 6 2 2 4" xfId="2745" xr:uid="{92C2C391-409C-4778-9AEA-2A8076B178BC}"/>
    <cellStyle name="SAPBEXstdItemX 6 2 3" xfId="1452" xr:uid="{21C748BF-9DDA-413D-85F0-BEF967E7A508}"/>
    <cellStyle name="SAPBEXstdItemX 6 2 3 2" xfId="3003" xr:uid="{4DC98EA0-F4D4-40D9-A256-8B4D212A038A}"/>
    <cellStyle name="SAPBEXstdItemX 6 2 4" xfId="1971" xr:uid="{546A3560-7909-4343-8AA9-E2F749CBA019}"/>
    <cellStyle name="SAPBEXstdItemX 6 2 4 2" xfId="3519" xr:uid="{6D0AFCCC-86E3-4A41-B531-91F9BBAB5DB1}"/>
    <cellStyle name="SAPBEXstdItemX 6 2 5" xfId="2487" xr:uid="{0B445C42-AE48-432E-B3E3-0FA95538E91F}"/>
    <cellStyle name="SAPBEXtitle" xfId="541" xr:uid="{EACDB19B-AF6A-4667-997E-CB923C21C13E}"/>
    <cellStyle name="SAPBEXtitle 2" xfId="542" xr:uid="{93DDE20C-4F28-48E3-8ED5-A07922FF0625}"/>
    <cellStyle name="SAPBEXtitle 2 2" xfId="923" xr:uid="{64FFA370-7986-4199-BB2C-2DD241B09637}"/>
    <cellStyle name="SAPBEXtitle 2 2 2" xfId="1195" xr:uid="{DD334A9C-CAF7-4321-97D8-B2B9198817BF}"/>
    <cellStyle name="SAPBEXtitle 2 2 2 2" xfId="1711" xr:uid="{A957AB87-DE29-42D7-B7D2-FD26D083DAC1}"/>
    <cellStyle name="SAPBEXtitle 2 2 2 2 2" xfId="3262" xr:uid="{5A4E1415-3D24-467F-9269-031074265546}"/>
    <cellStyle name="SAPBEXtitle 2 2 2 3" xfId="2230" xr:uid="{776E0C3F-7753-4265-B615-42DDA8207B2A}"/>
    <cellStyle name="SAPBEXtitle 2 2 2 3 2" xfId="3778" xr:uid="{FC7DD8BF-EC51-4570-8D85-B90E5334B422}"/>
    <cellStyle name="SAPBEXtitle 2 2 2 4" xfId="2746" xr:uid="{86C3ABC4-7227-4350-B575-741476DB7EE3}"/>
    <cellStyle name="SAPBEXtitle 2 2 3" xfId="1453" xr:uid="{8B9F3AA2-7185-4D2E-B893-09FBA6E76679}"/>
    <cellStyle name="SAPBEXtitle 2 2 3 2" xfId="3004" xr:uid="{8BEC436C-20B1-41EF-A0AD-1EA86F4AC173}"/>
    <cellStyle name="SAPBEXtitle 2 2 4" xfId="1972" xr:uid="{F3512872-CE82-47EB-8687-2251F383038A}"/>
    <cellStyle name="SAPBEXtitle 2 2 4 2" xfId="3520" xr:uid="{40A8A6F6-1984-4BCC-A605-0443BE55298C}"/>
    <cellStyle name="SAPBEXtitle 2 2 5" xfId="2488" xr:uid="{B5A153C3-1C7E-4BAC-9430-7692DEDCE011}"/>
    <cellStyle name="SAPBEXtitle 3" xfId="543" xr:uid="{86FEA107-6955-440D-B81A-0EDDAA0CDC37}"/>
    <cellStyle name="SAPBEXtitle 3 2" xfId="924" xr:uid="{A98E6663-C7AA-4260-821D-997C08EA7E02}"/>
    <cellStyle name="SAPBEXtitle 3 2 2" xfId="1196" xr:uid="{2F30CFEF-806D-4657-9B56-3DC1EE8D5E8F}"/>
    <cellStyle name="SAPBEXtitle 3 2 2 2" xfId="1712" xr:uid="{88204292-645C-4A8A-BEF7-9EB632629D1D}"/>
    <cellStyle name="SAPBEXtitle 3 2 2 2 2" xfId="3263" xr:uid="{CD643685-3560-4400-B231-ACCF9163F89E}"/>
    <cellStyle name="SAPBEXtitle 3 2 2 3" xfId="2231" xr:uid="{7942241E-657B-4D9A-8841-6F378B22DDEF}"/>
    <cellStyle name="SAPBEXtitle 3 2 2 3 2" xfId="3779" xr:uid="{C1DED0EF-19A4-466F-A99C-B70118861B78}"/>
    <cellStyle name="SAPBEXtitle 3 2 2 4" xfId="2747" xr:uid="{60DBB77E-5378-4D8A-9E9A-DB984E178562}"/>
    <cellStyle name="SAPBEXtitle 3 2 3" xfId="1454" xr:uid="{7A976A5F-0720-454E-AB50-821FF085A616}"/>
    <cellStyle name="SAPBEXtitle 3 2 3 2" xfId="3005" xr:uid="{FCC76905-218F-46FD-A7BB-9B50104E2570}"/>
    <cellStyle name="SAPBEXtitle 3 2 4" xfId="1973" xr:uid="{9C8EE004-25FD-49AD-BAC7-BB8ED601B440}"/>
    <cellStyle name="SAPBEXtitle 3 2 4 2" xfId="3521" xr:uid="{FABDD03E-F3AB-43A4-BE84-401DBF261A88}"/>
    <cellStyle name="SAPBEXtitle 3 2 5" xfId="2489" xr:uid="{77CB75AC-AF36-4C0E-A2E5-1BE2F74ACEA0}"/>
    <cellStyle name="SAPBEXtitle 4" xfId="544" xr:uid="{8589BF6C-CBB1-40AC-8B5C-E2CBB4DE5903}"/>
    <cellStyle name="SAPBEXtitle 4 2" xfId="925" xr:uid="{21A61679-E3FC-4533-947B-B51A4AA97966}"/>
    <cellStyle name="SAPBEXtitle 4 2 2" xfId="1197" xr:uid="{2814A104-9FA9-4F2E-B860-AF414AEAB1C0}"/>
    <cellStyle name="SAPBEXtitle 4 2 2 2" xfId="1713" xr:uid="{D25B841E-852E-4E1F-8D73-8040E8E9BD41}"/>
    <cellStyle name="SAPBEXtitle 4 2 2 2 2" xfId="3264" xr:uid="{BACC1359-529A-473B-9547-B83F56892BA5}"/>
    <cellStyle name="SAPBEXtitle 4 2 2 3" xfId="2232" xr:uid="{C1FE7A4E-4B6B-47D3-A554-9185BF8B2077}"/>
    <cellStyle name="SAPBEXtitle 4 2 2 3 2" xfId="3780" xr:uid="{6DB2ECBA-C2D1-4AE7-B734-AC1AFD93CD56}"/>
    <cellStyle name="SAPBEXtitle 4 2 2 4" xfId="2748" xr:uid="{E6923C9A-6132-4B68-B1E5-76AB245FBD72}"/>
    <cellStyle name="SAPBEXtitle 4 2 3" xfId="1455" xr:uid="{0EB9FC57-2AC8-4A95-9FAA-2CC0490CF57E}"/>
    <cellStyle name="SAPBEXtitle 4 2 3 2" xfId="3006" xr:uid="{0A51E1E2-2D04-47C6-A7C8-222520D0A911}"/>
    <cellStyle name="SAPBEXtitle 4 2 4" xfId="1974" xr:uid="{17975CF8-429A-47FB-BAC1-DC370351EEE7}"/>
    <cellStyle name="SAPBEXtitle 4 2 4 2" xfId="3522" xr:uid="{D1C781F6-8B3B-4960-81C9-057D442DC3D7}"/>
    <cellStyle name="SAPBEXtitle 4 2 5" xfId="2490" xr:uid="{CB06BCE2-39E8-4A94-A090-6EF2931100BE}"/>
    <cellStyle name="SAPBEXtitle 5" xfId="545" xr:uid="{BB216AFA-BA8D-458B-8D46-9DFE3D3D7AC5}"/>
    <cellStyle name="SAPBEXtitle 5 2" xfId="926" xr:uid="{B2124FDB-AC8E-4982-881F-ED6EBC010C07}"/>
    <cellStyle name="SAPBEXtitle 5 2 2" xfId="1198" xr:uid="{C8A66C9A-AD2B-4C74-B031-13D195B50DDD}"/>
    <cellStyle name="SAPBEXtitle 5 2 2 2" xfId="1714" xr:uid="{92D2A314-4E57-4E71-93A9-596BF72860C9}"/>
    <cellStyle name="SAPBEXtitle 5 2 2 2 2" xfId="3265" xr:uid="{A57F93FB-16ED-4CB4-A323-779F6FED0141}"/>
    <cellStyle name="SAPBEXtitle 5 2 2 3" xfId="2233" xr:uid="{8589354D-0A77-4489-9F11-7062866448BF}"/>
    <cellStyle name="SAPBEXtitle 5 2 2 3 2" xfId="3781" xr:uid="{1E76A1D3-631B-498F-BA84-34D97225DFCD}"/>
    <cellStyle name="SAPBEXtitle 5 2 2 4" xfId="2749" xr:uid="{A55A16CB-F7A4-478E-84F2-CF11B355FC5C}"/>
    <cellStyle name="SAPBEXtitle 5 2 3" xfId="1456" xr:uid="{E1E723E6-5619-4060-8A76-C0BE0FB8B1B3}"/>
    <cellStyle name="SAPBEXtitle 5 2 3 2" xfId="3007" xr:uid="{2DC395BD-86AA-431C-A1F1-31B828084C56}"/>
    <cellStyle name="SAPBEXtitle 5 2 4" xfId="1975" xr:uid="{82199C94-18B7-43C3-83FF-4F617B1C6C1C}"/>
    <cellStyle name="SAPBEXtitle 5 2 4 2" xfId="3523" xr:uid="{ED364752-8C02-4F6C-A556-39E20D3187C4}"/>
    <cellStyle name="SAPBEXtitle 5 2 5" xfId="2491" xr:uid="{D3B4B2E7-8888-4006-B88F-4ED92120F4E7}"/>
    <cellStyle name="SAPBEXtitle 6" xfId="546" xr:uid="{BEE7C2D2-48FE-4CEA-BA43-5FDC2D2A1726}"/>
    <cellStyle name="SAPBEXtitle 6 2" xfId="927" xr:uid="{F647A987-6820-4AA5-AA9F-4BB411E7E828}"/>
    <cellStyle name="SAPBEXtitle 6 2 2" xfId="1199" xr:uid="{9F8BD32B-F40F-4178-8E36-9BB95E8AA4E7}"/>
    <cellStyle name="SAPBEXtitle 6 2 2 2" xfId="1715" xr:uid="{B2D34C52-84BC-4B17-B138-42FB2FA161A8}"/>
    <cellStyle name="SAPBEXtitle 6 2 2 2 2" xfId="3266" xr:uid="{BC294B4B-B5F1-4675-A22E-27DE6DA202AF}"/>
    <cellStyle name="SAPBEXtitle 6 2 2 3" xfId="2234" xr:uid="{C401E2C0-183D-4662-833B-8F6843EB284A}"/>
    <cellStyle name="SAPBEXtitle 6 2 2 3 2" xfId="3782" xr:uid="{2B2A85CB-BCD4-41D7-AB84-2FC3B45824C9}"/>
    <cellStyle name="SAPBEXtitle 6 2 2 4" xfId="2750" xr:uid="{857E80A0-D4F0-47E4-873E-E9678991B849}"/>
    <cellStyle name="SAPBEXtitle 6 2 3" xfId="1457" xr:uid="{42116D44-087A-4344-9D6E-0AEE86D5EC87}"/>
    <cellStyle name="SAPBEXtitle 6 2 3 2" xfId="3008" xr:uid="{17225E20-5C52-4493-BF40-1EC362D3649F}"/>
    <cellStyle name="SAPBEXtitle 6 2 4" xfId="1976" xr:uid="{BBF00C88-AEE1-4885-9DB5-88BD12B3AAF4}"/>
    <cellStyle name="SAPBEXtitle 6 2 4 2" xfId="3524" xr:uid="{4049BC3B-50D1-42C7-A7D4-3AFE3AF74A8A}"/>
    <cellStyle name="SAPBEXtitle 6 2 5" xfId="2492" xr:uid="{59700FBB-D8BD-46A2-AF9B-B23AF4366B2C}"/>
    <cellStyle name="SAPBEXunassignedItem" xfId="547" xr:uid="{BEF82E88-D60F-4623-86D1-C5099523A3B9}"/>
    <cellStyle name="SAPBEXunassignedItem 2" xfId="548" xr:uid="{C57B7E5B-2226-489F-86B7-4D244F4C1C7D}"/>
    <cellStyle name="SAPBEXundefined" xfId="549" xr:uid="{597B8B8A-1E62-4CF0-82D2-507AE3BA7ACB}"/>
    <cellStyle name="SAPBEXundefined 2" xfId="550" xr:uid="{393BABBA-214D-41D0-8866-36D85E8EF995}"/>
    <cellStyle name="SAPBEXundefined 2 2" xfId="929" xr:uid="{1839DF26-D954-4634-8B37-7462B3EAF941}"/>
    <cellStyle name="SAPBEXundefined 2 2 2" xfId="1201" xr:uid="{1A11799C-67EE-41E1-BAFD-9B43D8DAA50F}"/>
    <cellStyle name="SAPBEXundefined 2 2 2 2" xfId="1717" xr:uid="{549F2985-4EC9-40F5-B1C3-8402A679F9CC}"/>
    <cellStyle name="SAPBEXundefined 2 2 2 2 2" xfId="3268" xr:uid="{F8FF0814-25DF-4D66-B616-442072785E06}"/>
    <cellStyle name="SAPBEXundefined 2 2 2 3" xfId="2236" xr:uid="{5DDD0898-469F-4CF7-A339-A6454AEF73F7}"/>
    <cellStyle name="SAPBEXundefined 2 2 2 3 2" xfId="3784" xr:uid="{B3970A80-A189-4C95-AD95-6B48B3307303}"/>
    <cellStyle name="SAPBEXundefined 2 2 2 4" xfId="2752" xr:uid="{FF4AF78C-8156-4D87-B804-6FEDB9383E97}"/>
    <cellStyle name="SAPBEXundefined 2 2 3" xfId="1459" xr:uid="{425528A1-CF27-4F51-802B-B4C9135978A2}"/>
    <cellStyle name="SAPBEXundefined 2 2 3 2" xfId="3010" xr:uid="{9A15A67A-142B-4C21-B91A-FD970E64AC06}"/>
    <cellStyle name="SAPBEXundefined 2 2 4" xfId="1978" xr:uid="{895C8A5A-DE20-45FC-B886-E2A58828FCD4}"/>
    <cellStyle name="SAPBEXundefined 2 2 4 2" xfId="3526" xr:uid="{EDA610F0-3A37-4352-AEBA-B65853642471}"/>
    <cellStyle name="SAPBEXundefined 2 2 5" xfId="2494" xr:uid="{076E8DDE-5331-4169-B034-AEE4F86CF123}"/>
    <cellStyle name="SAPBEXundefined 3" xfId="551" xr:uid="{54BF05BD-93FE-453E-B967-A0575EC6B57D}"/>
    <cellStyle name="SAPBEXundefined 3 2" xfId="930" xr:uid="{3DA1D4C9-E951-4BF5-BF4F-9CEAB215EE9E}"/>
    <cellStyle name="SAPBEXundefined 3 2 2" xfId="1202" xr:uid="{451D90DE-26C7-463E-BCB9-771AFC0451FC}"/>
    <cellStyle name="SAPBEXundefined 3 2 2 2" xfId="1718" xr:uid="{FE078300-F1E5-4E8F-A7B6-D9FC5C44E466}"/>
    <cellStyle name="SAPBEXundefined 3 2 2 2 2" xfId="3269" xr:uid="{86C9D52C-CFCE-4893-A90C-BE5632820FEB}"/>
    <cellStyle name="SAPBEXundefined 3 2 2 3" xfId="2237" xr:uid="{F72C1370-5E26-4489-98EF-DDCFCA1CFE2A}"/>
    <cellStyle name="SAPBEXundefined 3 2 2 3 2" xfId="3785" xr:uid="{F89E03A4-6480-48F4-879B-55B0960584DB}"/>
    <cellStyle name="SAPBEXundefined 3 2 2 4" xfId="2753" xr:uid="{F29A61BA-DF31-46E9-B6E1-92DD10FD9CFD}"/>
    <cellStyle name="SAPBEXundefined 3 2 3" xfId="1460" xr:uid="{17E8C050-8C30-4335-96F9-11815B792AE3}"/>
    <cellStyle name="SAPBEXundefined 3 2 3 2" xfId="3011" xr:uid="{869C2A85-B4AC-48EA-AFC9-F485608B4874}"/>
    <cellStyle name="SAPBEXundefined 3 2 4" xfId="1979" xr:uid="{84BEFF14-A8A2-476D-AAFE-8521E754E2BE}"/>
    <cellStyle name="SAPBEXundefined 3 2 4 2" xfId="3527" xr:uid="{BDD64A44-698C-4674-B6AC-4E89CDE3ED18}"/>
    <cellStyle name="SAPBEXundefined 3 2 5" xfId="2495" xr:uid="{430F8516-F0C0-47F8-9F78-223859601C81}"/>
    <cellStyle name="SAPBEXundefined 4" xfId="552" xr:uid="{F8D42872-B39A-40EA-BDC0-CE98020461E3}"/>
    <cellStyle name="SAPBEXundefined 4 2" xfId="931" xr:uid="{46DF3F39-3D19-4F33-A1B6-19A1677C1703}"/>
    <cellStyle name="SAPBEXundefined 4 2 2" xfId="1203" xr:uid="{2C399B30-B087-461F-884B-314C657A2910}"/>
    <cellStyle name="SAPBEXundefined 4 2 2 2" xfId="1719" xr:uid="{5D761AD4-9BEF-4BA0-BA85-C22D2B975451}"/>
    <cellStyle name="SAPBEXundefined 4 2 2 2 2" xfId="3270" xr:uid="{34A0BE13-DBC0-4365-8128-586EA4892724}"/>
    <cellStyle name="SAPBEXundefined 4 2 2 3" xfId="2238" xr:uid="{E064EF08-C24D-4C20-BF36-0042D940CD37}"/>
    <cellStyle name="SAPBEXundefined 4 2 2 3 2" xfId="3786" xr:uid="{BA13D7B1-8B6E-4BFD-9FB9-B891C7D43A72}"/>
    <cellStyle name="SAPBEXundefined 4 2 2 4" xfId="2754" xr:uid="{713A83E4-4741-4BFB-9010-192438A736A7}"/>
    <cellStyle name="SAPBEXundefined 4 2 3" xfId="1461" xr:uid="{39966CF0-9B55-4821-92E0-136F46001ACD}"/>
    <cellStyle name="SAPBEXundefined 4 2 3 2" xfId="3012" xr:uid="{7E2B3798-FC06-445F-93B6-34DC3F7919F5}"/>
    <cellStyle name="SAPBEXundefined 4 2 4" xfId="1980" xr:uid="{D181CEFC-AD96-423A-9B56-60672A03BBD0}"/>
    <cellStyle name="SAPBEXundefined 4 2 4 2" xfId="3528" xr:uid="{5B4CF36B-7329-407E-A63A-6E963E09A7E1}"/>
    <cellStyle name="SAPBEXundefined 4 2 5" xfId="2496" xr:uid="{3BED6671-A122-4862-962E-E3C258229B3B}"/>
    <cellStyle name="SAPBEXundefined 5" xfId="553" xr:uid="{56F8700B-86D8-4AF8-9415-FE6A8F20058E}"/>
    <cellStyle name="SAPBEXundefined 5 2" xfId="932" xr:uid="{A52E5B7B-A78D-433B-83C2-DCCA76099CC7}"/>
    <cellStyle name="SAPBEXundefined 5 2 2" xfId="1204" xr:uid="{435FCBB7-24A0-4347-91C9-FBE04E27952A}"/>
    <cellStyle name="SAPBEXundefined 5 2 2 2" xfId="1720" xr:uid="{5958594E-7C39-405A-ACF0-5F30C8D8A06C}"/>
    <cellStyle name="SAPBEXundefined 5 2 2 2 2" xfId="3271" xr:uid="{954F7305-B539-4ADB-BFF0-1BEB86106EED}"/>
    <cellStyle name="SAPBEXundefined 5 2 2 3" xfId="2239" xr:uid="{712A4A87-46F6-44D2-AA4A-6EC936178026}"/>
    <cellStyle name="SAPBEXundefined 5 2 2 3 2" xfId="3787" xr:uid="{1AB9D9ED-8355-4AD1-B80A-AD87B731142F}"/>
    <cellStyle name="SAPBEXundefined 5 2 2 4" xfId="2755" xr:uid="{838515ED-6888-4215-8889-E04D521E3F52}"/>
    <cellStyle name="SAPBEXundefined 5 2 3" xfId="1462" xr:uid="{9C0ABE0F-DAA1-4015-9DD7-16F153EB74F8}"/>
    <cellStyle name="SAPBEXundefined 5 2 3 2" xfId="3013" xr:uid="{3CF243FD-F715-440C-B7D9-38F1BB46424F}"/>
    <cellStyle name="SAPBEXundefined 5 2 4" xfId="1981" xr:uid="{AAC8D763-B42E-4301-8454-FE5C24E02313}"/>
    <cellStyle name="SAPBEXundefined 5 2 4 2" xfId="3529" xr:uid="{ED890C2E-A634-4ECB-B0F8-B7E9BF55B4DD}"/>
    <cellStyle name="SAPBEXundefined 5 2 5" xfId="2497" xr:uid="{6FA5E3C5-DB23-46FA-B520-A0C928315207}"/>
    <cellStyle name="SAPBEXundefined 6" xfId="554" xr:uid="{CD7F1A63-D21A-4960-8EAB-94F80F55BF4C}"/>
    <cellStyle name="SAPBEXundefined 6 2" xfId="933" xr:uid="{7A0CD44D-92FB-4FDD-9193-E6F1298F9F8F}"/>
    <cellStyle name="SAPBEXundefined 6 2 2" xfId="1205" xr:uid="{D6CFDE3A-77CC-4674-A30A-64EBB559D1A6}"/>
    <cellStyle name="SAPBEXundefined 6 2 2 2" xfId="1721" xr:uid="{4EA32EEB-ECFD-4E66-B519-AAC837C6A668}"/>
    <cellStyle name="SAPBEXundefined 6 2 2 2 2" xfId="3272" xr:uid="{13969846-A0C0-4ADD-B569-EC13F77CA3AD}"/>
    <cellStyle name="SAPBEXundefined 6 2 2 3" xfId="2240" xr:uid="{AFBBEC2C-DA11-4B97-A047-3B09433BE57D}"/>
    <cellStyle name="SAPBEXundefined 6 2 2 3 2" xfId="3788" xr:uid="{1AEB46B8-8AF7-44FC-BE9E-B37CD273A999}"/>
    <cellStyle name="SAPBEXundefined 6 2 2 4" xfId="2756" xr:uid="{467F1403-66DF-403A-B797-83D6DF2A7317}"/>
    <cellStyle name="SAPBEXundefined 6 2 3" xfId="1463" xr:uid="{A637D113-125F-4638-8873-E7DD5AF081EF}"/>
    <cellStyle name="SAPBEXundefined 6 2 3 2" xfId="3014" xr:uid="{F8EBBB10-0749-4B5C-B75C-D5C756D503C8}"/>
    <cellStyle name="SAPBEXundefined 6 2 4" xfId="1982" xr:uid="{B1CE4769-8F1B-4E54-A271-36269B9D9393}"/>
    <cellStyle name="SAPBEXundefined 6 2 4 2" xfId="3530" xr:uid="{A2970692-EC00-4272-BB06-9BB24C469FE3}"/>
    <cellStyle name="SAPBEXundefined 6 2 5" xfId="2498" xr:uid="{F378842F-14C2-499F-9349-3F55C0B67B36}"/>
    <cellStyle name="SAPBEXundefined 7" xfId="928" xr:uid="{C38CB3CF-FA9E-42C4-AAF7-7A770D33AECE}"/>
    <cellStyle name="SAPBEXundefined 7 2" xfId="1200" xr:uid="{33444B5F-1486-4B65-BB71-4E47597F8EAF}"/>
    <cellStyle name="SAPBEXundefined 7 2 2" xfId="1716" xr:uid="{C7866F32-14F1-4A6C-8F34-4CD595D1A78E}"/>
    <cellStyle name="SAPBEXundefined 7 2 2 2" xfId="3267" xr:uid="{7E3C6249-41DB-4569-AFA6-57EED37FD87E}"/>
    <cellStyle name="SAPBEXundefined 7 2 3" xfId="2235" xr:uid="{6D5C8F81-26CA-458B-A6FB-42EDDAA32BE1}"/>
    <cellStyle name="SAPBEXundefined 7 2 3 2" xfId="3783" xr:uid="{C6D94381-EEB8-4771-BD9D-D004880407D2}"/>
    <cellStyle name="SAPBEXundefined 7 2 4" xfId="2751" xr:uid="{5B277FB3-8E03-4915-9F0D-46F0EAABB2D8}"/>
    <cellStyle name="SAPBEXundefined 7 3" xfId="1458" xr:uid="{6C6E9A9E-1A40-4A84-B3D0-B976BFDAC414}"/>
    <cellStyle name="SAPBEXundefined 7 3 2" xfId="3009" xr:uid="{A86A6D9F-D8DE-49BF-B021-9AF0B6D86BAE}"/>
    <cellStyle name="SAPBEXundefined 7 4" xfId="1977" xr:uid="{DE36B51E-4D8F-4101-BFC9-D32E8E68DA86}"/>
    <cellStyle name="SAPBEXundefined 7 4 2" xfId="3525" xr:uid="{B6435F7A-D898-4629-BA43-0330EE4605E6}"/>
    <cellStyle name="SAPBEXundefined 7 5" xfId="2493" xr:uid="{4FBC6007-0726-4F60-B31A-BEFB24D338C0}"/>
    <cellStyle name="Sheet Title" xfId="555" xr:uid="{16642656-15B5-4F55-B40B-1AB5EEB5840F}"/>
    <cellStyle name="styleColumnTitles" xfId="556" xr:uid="{E6318A40-43BA-4044-9888-2AF44AFAD259}"/>
    <cellStyle name="styleColumnTitles 2" xfId="934" xr:uid="{88B118B0-2FB7-43FC-9918-9DAEA35C0043}"/>
    <cellStyle name="styleColumnTitles 2 2" xfId="1206" xr:uid="{E30624C0-8A70-4347-AB88-202BDFF4EE2D}"/>
    <cellStyle name="styleColumnTitles 2 2 2" xfId="1722" xr:uid="{BB6B8A90-5C4D-4B8C-8BEE-62DDC48882AA}"/>
    <cellStyle name="styleColumnTitles 2 2 2 2" xfId="3273" xr:uid="{01EEE379-F4E8-4E5A-AD50-B4FF008E5FFB}"/>
    <cellStyle name="styleColumnTitles 2 2 3" xfId="2241" xr:uid="{0119C77D-E0C4-4DA0-8939-37703319E415}"/>
    <cellStyle name="styleColumnTitles 2 2 3 2" xfId="3789" xr:uid="{C5752F1F-FB22-4EE5-B83F-CF0103FA68AE}"/>
    <cellStyle name="styleColumnTitles 2 2 4" xfId="2757" xr:uid="{4DFBF009-86A9-43EC-A0F0-5019D6BC335D}"/>
    <cellStyle name="styleColumnTitles 2 3" xfId="1464" xr:uid="{5B9F464A-9F37-4686-9661-2F17A0369863}"/>
    <cellStyle name="styleColumnTitles 2 3 2" xfId="3015" xr:uid="{6400DA17-B555-41FB-8908-6AB709EBF1A8}"/>
    <cellStyle name="styleColumnTitles 2 4" xfId="1983" xr:uid="{3EEADBD2-858E-4EE6-8168-5F82B64B993E}"/>
    <cellStyle name="styleColumnTitles 2 4 2" xfId="3531" xr:uid="{AA330F0E-676C-4338-8001-7060D77C282F}"/>
    <cellStyle name="styleColumnTitles 2 5" xfId="2499" xr:uid="{3C337373-54A5-49FE-B1CA-9114FB461F7E}"/>
    <cellStyle name="styleDateRange" xfId="557" xr:uid="{7D6AF277-7B2B-47A9-B3E6-D800CA0E0B29}"/>
    <cellStyle name="styleDateRange 2" xfId="935" xr:uid="{058CEF24-DA9A-4D4F-8861-53A8ADBB7893}"/>
    <cellStyle name="styleDateRange 2 2" xfId="1207" xr:uid="{DE2DED9A-FD8F-4F3E-AC1F-461F22AF365C}"/>
    <cellStyle name="styleDateRange 2 2 2" xfId="1723" xr:uid="{C6866E95-037F-4FB3-B2E2-9A22B0E3ECCD}"/>
    <cellStyle name="styleDateRange 2 2 2 2" xfId="3274" xr:uid="{801AE435-93F7-45D9-A651-C9A55045BD34}"/>
    <cellStyle name="styleDateRange 2 2 3" xfId="2242" xr:uid="{4D5319B9-0AFC-4E01-AE8A-6B596AE32810}"/>
    <cellStyle name="styleDateRange 2 2 3 2" xfId="3790" xr:uid="{159E1554-F946-4BB0-B5ED-93EDEC6CA3AE}"/>
    <cellStyle name="styleDateRange 2 2 4" xfId="2758" xr:uid="{49763D90-6837-47B2-AD9E-EA12BDC26480}"/>
    <cellStyle name="styleDateRange 2 3" xfId="1465" xr:uid="{48975B76-B228-4013-A574-D1B6603D3D80}"/>
    <cellStyle name="styleDateRange 2 3 2" xfId="3016" xr:uid="{AC9A6BA1-61E5-4CF0-AE9E-DAABEB1014EB}"/>
    <cellStyle name="styleDateRange 2 4" xfId="1984" xr:uid="{3873C7FA-0C38-4F6F-A0DF-DFAFB3866F6E}"/>
    <cellStyle name="styleDateRange 2 4 2" xfId="3532" xr:uid="{30338A8D-8661-4040-9654-9C4655BDC7D4}"/>
    <cellStyle name="styleDateRange 2 5" xfId="2500" xr:uid="{BD190358-425B-45D9-81FD-7596D5E34F2A}"/>
    <cellStyle name="styleHidden" xfId="558" xr:uid="{7C773369-EEC3-40CB-A38D-65D63437A330}"/>
    <cellStyle name="styleNormal" xfId="559" xr:uid="{515A24D7-2E69-489A-A607-B8E6C6E503C5}"/>
    <cellStyle name="styleSeriesAttributes" xfId="560" xr:uid="{6AF39387-A454-4B3D-8A45-6AD2051FE861}"/>
    <cellStyle name="styleSeriesAttributes 2" xfId="936" xr:uid="{70EFADB6-22A8-4679-99C2-D99DA64610CC}"/>
    <cellStyle name="styleSeriesAttributes 2 2" xfId="1208" xr:uid="{07A304D4-4B63-4763-BB1E-6DB0B7BF3266}"/>
    <cellStyle name="styleSeriesAttributes 2 2 2" xfId="1724" xr:uid="{0696215F-F7AD-44FD-BC03-C83C0B3A030F}"/>
    <cellStyle name="styleSeriesAttributes 2 2 2 2" xfId="3275" xr:uid="{739E7A91-E170-4B59-82A1-ED96A11A4850}"/>
    <cellStyle name="styleSeriesAttributes 2 2 3" xfId="2243" xr:uid="{6C9FA265-2EF8-4FA5-9D1F-BE584B438EF3}"/>
    <cellStyle name="styleSeriesAttributes 2 2 3 2" xfId="3791" xr:uid="{BBD7A5BB-5A41-4E42-BC6E-06A7F404B912}"/>
    <cellStyle name="styleSeriesAttributes 2 2 4" xfId="2759" xr:uid="{20D06783-9B87-4AD1-8426-6609F3CF1098}"/>
    <cellStyle name="styleSeriesAttributes 2 3" xfId="1466" xr:uid="{6A2FB43F-391F-4695-9FA4-ECA0934C864D}"/>
    <cellStyle name="styleSeriesAttributes 2 3 2" xfId="3017" xr:uid="{F7991939-69E9-4C5B-8C32-41E6D5CB9BDE}"/>
    <cellStyle name="styleSeriesAttributes 2 4" xfId="1985" xr:uid="{A88B7DF1-E8CA-4DCC-BB82-1B4CF572A38E}"/>
    <cellStyle name="styleSeriesAttributes 2 4 2" xfId="3533" xr:uid="{8593B205-B78C-4724-8F60-A624804CC50B}"/>
    <cellStyle name="styleSeriesAttributes 2 5" xfId="2501" xr:uid="{532DA654-E5CA-4833-80C4-FC50B951E4C8}"/>
    <cellStyle name="styleSeriesData" xfId="561" xr:uid="{3186E6C4-5B76-416D-8D28-6D7283B13952}"/>
    <cellStyle name="styleSeriesData 2" xfId="937" xr:uid="{21B8641D-65B6-498C-8700-4F13BC0E3BAC}"/>
    <cellStyle name="styleSeriesData 2 2" xfId="1209" xr:uid="{F9595B7C-EE6A-4D1D-A2C4-837F84BDF6EC}"/>
    <cellStyle name="styleSeriesData 2 2 2" xfId="1725" xr:uid="{8776D835-5158-4BE3-875D-C816FC61CCB2}"/>
    <cellStyle name="styleSeriesData 2 2 2 2" xfId="3276" xr:uid="{A56E83BE-B5D6-4AA0-A52A-92ECC779F1EF}"/>
    <cellStyle name="styleSeriesData 2 2 3" xfId="2244" xr:uid="{DD7217CD-9E72-458B-B2D1-1D82B8DC8536}"/>
    <cellStyle name="styleSeriesData 2 2 3 2" xfId="3792" xr:uid="{D1C2D421-3114-48E5-AAA5-FF3F8F08BECA}"/>
    <cellStyle name="styleSeriesData 2 2 4" xfId="2760" xr:uid="{70A68B22-BB6E-4870-AE8C-0F0B0E101605}"/>
    <cellStyle name="styleSeriesData 2 3" xfId="1467" xr:uid="{6534E313-485B-479D-B51C-DBC245898293}"/>
    <cellStyle name="styleSeriesData 2 3 2" xfId="3018" xr:uid="{B2DA902A-E569-4C25-B994-0AEA18D0EEC9}"/>
    <cellStyle name="styleSeriesData 2 4" xfId="1986" xr:uid="{1C567C99-BE40-40E6-86D8-69F39D4FD42A}"/>
    <cellStyle name="styleSeriesData 2 4 2" xfId="3534" xr:uid="{704A46EC-BA21-44A8-A8CF-D73FA794C71B}"/>
    <cellStyle name="styleSeriesData 2 5" xfId="2502" xr:uid="{D4B4A9CF-44B3-4696-9F9D-841F3AB4D63B}"/>
    <cellStyle name="styleSeriesDataForecast" xfId="562" xr:uid="{AB04B89C-3EC2-4C88-9EFF-ACE1EA724F87}"/>
    <cellStyle name="styleSeriesDataForecast 2" xfId="938" xr:uid="{39E786DB-542E-48C4-8079-B1F05ABB1BB0}"/>
    <cellStyle name="styleSeriesDataForecast 2 2" xfId="1210" xr:uid="{8361BE5B-F4C1-481C-8C24-EE44D7A49AED}"/>
    <cellStyle name="styleSeriesDataForecast 2 2 2" xfId="1726" xr:uid="{3CF5D747-F01A-402B-A2C3-5AE8E98D5C23}"/>
    <cellStyle name="styleSeriesDataForecast 2 2 2 2" xfId="3277" xr:uid="{E0B22BC7-8D87-411D-8EDB-82990C76D9E1}"/>
    <cellStyle name="styleSeriesDataForecast 2 2 3" xfId="2245" xr:uid="{58082769-28C2-41FA-9E57-3FC1F4635D54}"/>
    <cellStyle name="styleSeriesDataForecast 2 2 3 2" xfId="3793" xr:uid="{1B1B8588-2088-4011-BBA3-A4CCD6FACA64}"/>
    <cellStyle name="styleSeriesDataForecast 2 2 4" xfId="2761" xr:uid="{D7F89D11-0565-401E-9679-D502FFA80125}"/>
    <cellStyle name="styleSeriesDataForecast 2 3" xfId="1468" xr:uid="{F47FDA37-9704-4A12-A1B3-9403FA823633}"/>
    <cellStyle name="styleSeriesDataForecast 2 3 2" xfId="3019" xr:uid="{765DAEA3-6514-4533-935E-6C877406A62F}"/>
    <cellStyle name="styleSeriesDataForecast 2 4" xfId="1987" xr:uid="{343BEFF4-6829-45AF-98B9-BD7D75F7BA9C}"/>
    <cellStyle name="styleSeriesDataForecast 2 4 2" xfId="3535" xr:uid="{5219F831-F670-4FEB-9293-B41094B5CA20}"/>
    <cellStyle name="styleSeriesDataForecast 2 5" xfId="2503" xr:uid="{2C2ABC4A-878B-4B9F-B59E-F8D11E6EA545}"/>
    <cellStyle name="styleSeriesDataForecastNA" xfId="563" xr:uid="{CF1C5997-FCE4-4644-AE4B-04C30E688867}"/>
    <cellStyle name="styleSeriesDataForecastNA 2" xfId="939" xr:uid="{FCDE2296-0215-4F18-9F37-59DC4526EDD6}"/>
    <cellStyle name="styleSeriesDataForecastNA 2 2" xfId="1211" xr:uid="{33944BA7-CC1D-41F7-BA95-4FEC028E31A5}"/>
    <cellStyle name="styleSeriesDataForecastNA 2 2 2" xfId="1727" xr:uid="{3950C071-4F2C-473B-81CB-18B704F25396}"/>
    <cellStyle name="styleSeriesDataForecastNA 2 2 2 2" xfId="3278" xr:uid="{BBBB2F15-9B96-49B0-9CF7-1BD1CDB32B3A}"/>
    <cellStyle name="styleSeriesDataForecastNA 2 2 3" xfId="2246" xr:uid="{99F7FBD9-616D-4075-9549-0524A41B5010}"/>
    <cellStyle name="styleSeriesDataForecastNA 2 2 3 2" xfId="3794" xr:uid="{0C77B7BD-476D-4752-BF2C-CC90CCEFEB25}"/>
    <cellStyle name="styleSeriesDataForecastNA 2 2 4" xfId="2762" xr:uid="{14A6EB81-A195-4462-924C-F94D9806DDD7}"/>
    <cellStyle name="styleSeriesDataForecastNA 2 3" xfId="1469" xr:uid="{C299B1D5-BBF4-469B-ACEB-0FD8202D52C1}"/>
    <cellStyle name="styleSeriesDataForecastNA 2 3 2" xfId="3020" xr:uid="{5399E6C4-C3E4-4256-ABBE-6A6C52F9A0D8}"/>
    <cellStyle name="styleSeriesDataForecastNA 2 4" xfId="1988" xr:uid="{8EDB46B1-0251-4BAF-8AF3-5034675BAA87}"/>
    <cellStyle name="styleSeriesDataForecastNA 2 4 2" xfId="3536" xr:uid="{B6B1B84B-54E8-402F-A65C-AC9157F27E84}"/>
    <cellStyle name="styleSeriesDataForecastNA 2 5" xfId="2504" xr:uid="{843B5291-2457-4D86-BE2C-8136F4ACBE33}"/>
    <cellStyle name="styleSeriesDataNA" xfId="564" xr:uid="{B944266B-CCB1-4C3D-AAF6-0BAB1128BBDC}"/>
    <cellStyle name="styleSeriesDataNA 2" xfId="940" xr:uid="{78BE34A4-DD6D-4F6E-8F44-D797684C50BA}"/>
    <cellStyle name="styleSeriesDataNA 2 2" xfId="1212" xr:uid="{CB9A81D7-C43B-4671-BF1A-4ECAB28DFE54}"/>
    <cellStyle name="styleSeriesDataNA 2 2 2" xfId="1728" xr:uid="{14639487-0293-470B-8425-826FF274EB38}"/>
    <cellStyle name="styleSeriesDataNA 2 2 2 2" xfId="3279" xr:uid="{895A191E-76EB-4764-ABF3-22A1921E5397}"/>
    <cellStyle name="styleSeriesDataNA 2 2 3" xfId="2247" xr:uid="{1C51CAD2-155C-44FF-B924-74A41066956D}"/>
    <cellStyle name="styleSeriesDataNA 2 2 3 2" xfId="3795" xr:uid="{65E11BA0-9636-40B8-ADBC-D75AEB0B02C1}"/>
    <cellStyle name="styleSeriesDataNA 2 2 4" xfId="2763" xr:uid="{3A00F666-4726-4935-808D-1CC244E9F25C}"/>
    <cellStyle name="styleSeriesDataNA 2 3" xfId="1470" xr:uid="{8AE1DA34-9C5D-4FA5-BADB-2905EC8BE49E}"/>
    <cellStyle name="styleSeriesDataNA 2 3 2" xfId="3021" xr:uid="{F3C8F56B-39E1-45EF-A97F-B72C3ACC4956}"/>
    <cellStyle name="styleSeriesDataNA 2 4" xfId="1989" xr:uid="{C08BC4FC-CAD7-4426-9F6A-4FAFE88F60D2}"/>
    <cellStyle name="styleSeriesDataNA 2 4 2" xfId="3537" xr:uid="{6B2F372A-C381-41D1-8BA9-216188BE908B}"/>
    <cellStyle name="styleSeriesDataNA 2 5" xfId="2505" xr:uid="{1F6EC6A3-ED70-4D0F-A824-AD4D57EA26DC}"/>
    <cellStyle name="Text Indent A" xfId="565" xr:uid="{6563AEEC-D413-47D4-82D7-B57A39AE5931}"/>
    <cellStyle name="Text Indent B" xfId="566" xr:uid="{43B81EBB-63DB-4F91-9E9F-0F6747CC1092}"/>
    <cellStyle name="Text Indent C" xfId="567" xr:uid="{71946429-FC60-4AB2-A1C0-474D7C08A645}"/>
    <cellStyle name="Times New Roman0181000015536870911" xfId="568" xr:uid="{2ABBCA60-B95E-4E58-B9B2-763AC206C51A}"/>
    <cellStyle name="Times New Roman0181000015536870911 2" xfId="941" xr:uid="{0D6CF2A4-6319-46B6-A1B0-4109F83C14AC}"/>
    <cellStyle name="Times New Roman0181000015536870911 2 2" xfId="1213" xr:uid="{9E65A833-8DF2-46B2-BBA3-482D6687E539}"/>
    <cellStyle name="Times New Roman0181000015536870911 2 2 2" xfId="1729" xr:uid="{311979E1-377C-43CC-8375-B7511C418212}"/>
    <cellStyle name="Times New Roman0181000015536870911 2 2 2 2" xfId="3280" xr:uid="{89693F1E-1A9F-49E4-81B3-8AB9578752E4}"/>
    <cellStyle name="Times New Roman0181000015536870911 2 2 3" xfId="2248" xr:uid="{B0FD0592-9FA7-4352-8573-15E30067412D}"/>
    <cellStyle name="Times New Roman0181000015536870911 2 2 3 2" xfId="3796" xr:uid="{7FA01172-A558-4CCD-B319-76C5C6769ED5}"/>
    <cellStyle name="Times New Roman0181000015536870911 2 2 4" xfId="2764" xr:uid="{E71C6C47-698F-4CF9-A94A-C50E2FFCE1D5}"/>
    <cellStyle name="Times New Roman0181000015536870911 2 3" xfId="1471" xr:uid="{D79491F4-788F-4AD8-8A22-F11387634D7B}"/>
    <cellStyle name="Times New Roman0181000015536870911 2 3 2" xfId="3022" xr:uid="{CC42BE5C-F25B-4003-84F2-974806CDA1C6}"/>
    <cellStyle name="Times New Roman0181000015536870911 2 4" xfId="1990" xr:uid="{2C70554D-541B-41C4-B9A3-413419EE057B}"/>
    <cellStyle name="Times New Roman0181000015536870911 2 4 2" xfId="3538" xr:uid="{EF3E1CB6-60A9-494C-858F-018C88401B89}"/>
    <cellStyle name="Times New Roman0181000015536870911 2 5" xfId="2506" xr:uid="{59BEFDE1-D6DE-4BD4-BB94-8A23BA46CF87}"/>
    <cellStyle name="Title" xfId="569" xr:uid="{27A5F723-9F39-46B8-8A7F-84688649C3B8}"/>
    <cellStyle name="Total" xfId="570" xr:uid="{FA73B3E8-E97D-4501-8D3B-7CA8BCB3198C}"/>
    <cellStyle name="Total 2" xfId="942" xr:uid="{6CB8E449-32F9-4AC2-B97B-924B505AE62A}"/>
    <cellStyle name="Total 2 2" xfId="1214" xr:uid="{CFA1BE49-5884-4E69-95BE-E37D1F8736E0}"/>
    <cellStyle name="Total 2 2 2" xfId="1730" xr:uid="{8402D1D8-7335-4491-B7CD-198067319AFC}"/>
    <cellStyle name="Total 2 2 2 2" xfId="3281" xr:uid="{F6FC07A6-D20F-48A4-9FA0-D729E9B6C9DC}"/>
    <cellStyle name="Total 2 2 3" xfId="2249" xr:uid="{E94161F5-40E2-476B-A151-02DDDCD86D08}"/>
    <cellStyle name="Total 2 2 3 2" xfId="3797" xr:uid="{D14BFE5F-ECCB-4B6C-A12B-6B3891BA5179}"/>
    <cellStyle name="Total 2 2 4" xfId="2765" xr:uid="{9E44792A-C591-457E-943F-0A85121701BA}"/>
    <cellStyle name="Total 2 3" xfId="1472" xr:uid="{6839A6D2-3D8D-4E5D-9B37-CDB88D631B52}"/>
    <cellStyle name="Total 2 3 2" xfId="3023" xr:uid="{8080497D-635D-4E4C-89BD-C9AFD0DCF527}"/>
    <cellStyle name="Total 2 4" xfId="1991" xr:uid="{3ABFBA7E-9810-4B72-A1C4-94139D18024A}"/>
    <cellStyle name="Total 2 4 2" xfId="3539" xr:uid="{7AD14B08-3DDA-4989-95F0-5E7804CC9BC7}"/>
    <cellStyle name="Total 2 5" xfId="2507" xr:uid="{B7997AAE-A019-434C-A3BF-EC5976B87AAA}"/>
    <cellStyle name="Warning Text" xfId="571" xr:uid="{110B940D-3FA2-45A7-A26F-608CB271F990}"/>
    <cellStyle name="Обычный" xfId="0" builtinId="0"/>
    <cellStyle name="Обычный 10" xfId="572" xr:uid="{7C07CAA2-C8BB-4E98-A83A-5535F80B5E62}"/>
    <cellStyle name="Обычный 11" xfId="573" xr:uid="{F34C63F0-444F-450F-91B0-270B99176489}"/>
    <cellStyle name="Обычный 12" xfId="574" xr:uid="{9725553E-7A2C-4429-A883-634F9F429D13}"/>
    <cellStyle name="Обычный 12 2" xfId="575" xr:uid="{3CD65452-41D6-4B8E-910A-C941B3738164}"/>
    <cellStyle name="Обычный 12_Т-НахВТО-газ-28.09.12" xfId="576" xr:uid="{DC4F4999-5D94-4695-85D6-CCD9A00D5CA2}"/>
    <cellStyle name="Обычный 13" xfId="577" xr:uid="{C9A62A34-AD1B-4F80-AA59-00A5E0E1B5A7}"/>
    <cellStyle name="Обычный 14" xfId="578" xr:uid="{02007449-E012-4F07-925C-81C0574CDA44}"/>
    <cellStyle name="Обычный 15" xfId="579" xr:uid="{66271347-3172-4EF0-81A9-8D7E84DAB0D3}"/>
    <cellStyle name="Обычный 16" xfId="580" xr:uid="{EF753DFA-4E7D-4A13-8164-49F539FAADB1}"/>
    <cellStyle name="Обычный 16 2" xfId="581" xr:uid="{FBA62C43-33C0-4401-8E32-096F9AD5A056}"/>
    <cellStyle name="Обычный 17" xfId="582" xr:uid="{0A2F65C8-F2D7-4491-AD83-5097DF9AE13A}"/>
    <cellStyle name="Обычный 18" xfId="583" xr:uid="{6C1179B6-3514-4C47-A1B2-CC28C8F41EF6}"/>
    <cellStyle name="Обычный 19" xfId="584" xr:uid="{DA396338-166B-4974-BC1A-DE194CAF4AEF}"/>
    <cellStyle name="Обычный 2" xfId="2" xr:uid="{6E6FB695-7E17-4D63-9815-7D99D121AB19}"/>
    <cellStyle name="Обычный 2 10" xfId="585" xr:uid="{D192932E-5430-4B99-AB98-A51A3886F8E5}"/>
    <cellStyle name="Обычный 2 11" xfId="586" xr:uid="{81347CC0-97F9-4038-9071-25FB12094197}"/>
    <cellStyle name="Обычный 2 11 2" xfId="587" xr:uid="{34319536-D64D-4B3D-800C-DB01396BFFF8}"/>
    <cellStyle name="Обычный 2 11_Т-НахВТО-газ-28.09.12" xfId="588" xr:uid="{AC0CDB63-B30B-42C8-A9D3-C6D296072211}"/>
    <cellStyle name="Обычный 2 12" xfId="589" xr:uid="{CD1F4751-B75B-4AAD-A331-4D07117A860E}"/>
    <cellStyle name="Обычный 2 12 2" xfId="590" xr:uid="{C6BE1968-5E7D-44F5-BED4-F0D0D4F43BC9}"/>
    <cellStyle name="Обычный 2 12_Т-НахВТО-газ-28.09.12" xfId="591" xr:uid="{AF43FB61-D85C-4851-AC1B-C0E108BEDB85}"/>
    <cellStyle name="Обычный 2 13" xfId="592" xr:uid="{A1DFBB3F-3580-4F09-B8FE-51F2E02F347E}"/>
    <cellStyle name="Обычный 2 14" xfId="593" xr:uid="{1CE94709-56F7-4490-9231-27B662155718}"/>
    <cellStyle name="Обычный 2 2" xfId="594" xr:uid="{89FA5612-1870-4E3F-A45C-2DBBA533D953}"/>
    <cellStyle name="Обычный 2 3" xfId="595" xr:uid="{BC99988C-F1B1-4DA4-A343-637BAAB216E3}"/>
    <cellStyle name="Обычный 2 4" xfId="596" xr:uid="{089A8F2B-0963-4998-A86D-EF01856AC6DC}"/>
    <cellStyle name="Обычный 2 5" xfId="597" xr:uid="{2168800C-B2EE-4E58-9A0A-A832986CC05A}"/>
    <cellStyle name="Обычный 2 6" xfId="598" xr:uid="{B5C64233-CAF8-4748-818E-2600F2BBE5BB}"/>
    <cellStyle name="Обычный 2 7" xfId="599" xr:uid="{F109924C-14EB-46AB-A9B7-A67B4600E50F}"/>
    <cellStyle name="Обычный 2 8" xfId="600" xr:uid="{450D9E71-57FE-40F7-B1E4-D49ED7A8E8A0}"/>
    <cellStyle name="Обычный 2 9" xfId="601" xr:uid="{187EDC1A-F0F2-4DEC-9A28-884BBB96D173}"/>
    <cellStyle name="Обычный 2_Т-НахВТО-газ-28.09.12" xfId="602" xr:uid="{9F9FF259-28DB-497E-A31B-36EBE6005667}"/>
    <cellStyle name="Обычный 20" xfId="603" xr:uid="{1086C745-80EA-4150-9D76-77A0AF098814}"/>
    <cellStyle name="Обычный 21" xfId="604" xr:uid="{6CA5C899-D416-43E0-AE01-A84C5B4A4D4C}"/>
    <cellStyle name="Обычный 22" xfId="605" xr:uid="{156F1186-B913-4E24-9545-357D501D59E1}"/>
    <cellStyle name="Обычный 23" xfId="606" xr:uid="{3633BE3D-DA0D-4254-AA3E-A469A12C7D0A}"/>
    <cellStyle name="Обычный 24" xfId="607" xr:uid="{A301635E-81FA-4EC2-A44C-051BEE555079}"/>
    <cellStyle name="Обычный 25" xfId="608" xr:uid="{134DDD0A-6437-48FB-B230-7B1B9BA515DD}"/>
    <cellStyle name="Обычный 26" xfId="609" xr:uid="{BA9C6C73-4DBD-483D-B427-0BBB8CDB8817}"/>
    <cellStyle name="Обычный 27" xfId="610" xr:uid="{F2B4DD21-881F-42C8-8959-D753250CFE31}"/>
    <cellStyle name="Обычный 28" xfId="611" xr:uid="{0FF4D6E2-7FD6-422E-B90E-C707DECCF47F}"/>
    <cellStyle name="Обычный 29" xfId="612" xr:uid="{0CF70D0F-5CCC-463E-9734-FC8583C90556}"/>
    <cellStyle name="Обычный 3" xfId="3" xr:uid="{5EFF3F48-282F-4F58-8CAC-27BA1989B1A0}"/>
    <cellStyle name="Обычный 3 2" xfId="613" xr:uid="{625494FF-EF8A-4262-85EF-CE2B153D7E20}"/>
    <cellStyle name="Обычный 3 3" xfId="614" xr:uid="{840CF32B-7D06-411A-970B-22AE027F3736}"/>
    <cellStyle name="Обычный 3 4" xfId="615" xr:uid="{7D23BCFA-258F-47C3-9D87-384A9CA66A21}"/>
    <cellStyle name="Обычный 3 5" xfId="616" xr:uid="{A8D53205-C7EB-43CF-8248-1FC1F34B7D98}"/>
    <cellStyle name="Обычный 3 6" xfId="617" xr:uid="{A3E96CCB-FD01-4360-976A-8E5C9AE6DDDA}"/>
    <cellStyle name="Обычный 3 6 2" xfId="1734" xr:uid="{482880CE-4B89-4170-A81C-1B5F2EDD283E}"/>
    <cellStyle name="Обычный 3_RZD_2009-2030_macromodel_090518" xfId="618" xr:uid="{951B0476-28BF-42A6-9967-DD125193009F}"/>
    <cellStyle name="Обычный 30" xfId="619" xr:uid="{612BD204-136B-48BF-BC9A-EBBC4D7CA24A}"/>
    <cellStyle name="Обычный 31" xfId="683" xr:uid="{16F15368-D4B6-4A61-B549-0886785E5FFB}"/>
    <cellStyle name="Обычный 32" xfId="1" xr:uid="{FCABB48A-BA9D-47FA-B34E-CFF70104B537}"/>
    <cellStyle name="Обычный 32 2" xfId="1732" xr:uid="{5F8240AF-F2D9-4324-83F3-03A5E71E9C51}"/>
    <cellStyle name="Обычный 34" xfId="685" xr:uid="{D5FFCC5C-D34C-4985-9195-892E00A03B3F}"/>
    <cellStyle name="Обычный 4" xfId="620" xr:uid="{B4A9DDE4-785C-48FD-A480-FB5F4765A03A}"/>
    <cellStyle name="Обычный 4 2" xfId="621" xr:uid="{B831A864-27DE-42E4-B9B6-5AB407D23A4E}"/>
    <cellStyle name="Обычный 4 2 2" xfId="622" xr:uid="{7D14668C-51B6-41EB-A85D-83F2A3A4DE5D}"/>
    <cellStyle name="Обычный 4 2_Т-НахВТО-газ-28.09.12" xfId="623" xr:uid="{6E2D1263-DAF0-4FAF-93B6-99228357174F}"/>
    <cellStyle name="Обычный 4_ЦФ запрос2008-2009" xfId="624" xr:uid="{46D6E323-7497-438B-AF8F-3DFD9C88EE4A}"/>
    <cellStyle name="Обычный 5" xfId="625" xr:uid="{7A62F466-1403-4900-B483-C4D89D9407AF}"/>
    <cellStyle name="Обычный 6" xfId="626" xr:uid="{26CE4FBB-2415-4C3D-AADF-1429EDB1DD3E}"/>
    <cellStyle name="Обычный 6 2" xfId="4" xr:uid="{A0813FD9-D262-438D-9A8D-159C53A3D86F}"/>
    <cellStyle name="Обычный 6 3" xfId="684" xr:uid="{F0D2E7FC-8ED1-4145-BFBE-FFA4182A7685}"/>
    <cellStyle name="Обычный 7" xfId="627" xr:uid="{A4CFBA07-1684-41D6-AE0C-5063B72ADB6A}"/>
    <cellStyle name="Обычный 8" xfId="628" xr:uid="{D4112C49-9334-4D0C-8D50-06EFB5E453E9}"/>
    <cellStyle name="Обычный 9" xfId="629" xr:uid="{3FD2068D-0589-440C-8CAE-E1B030C8B19F}"/>
    <cellStyle name="Процентный 10" xfId="630" xr:uid="{7073BE7C-A6EE-4472-B3D2-6D526E644098}"/>
    <cellStyle name="Процентный 11" xfId="631" xr:uid="{A7936AC1-991C-4173-8A0B-F9878A4EEF64}"/>
    <cellStyle name="Процентный 12" xfId="632" xr:uid="{6F765AD1-E52A-4028-A83F-8F4B41B4F730}"/>
    <cellStyle name="Процентный 13" xfId="633" xr:uid="{69C9F220-D4C0-4A2D-9EA3-987133311555}"/>
    <cellStyle name="Процентный 14" xfId="634" xr:uid="{193FD0CA-A8B8-4295-B358-5D186EBFC54E}"/>
    <cellStyle name="Процентный 2" xfId="635" xr:uid="{2B746330-2C7F-4177-B652-E67E21A11699}"/>
    <cellStyle name="Процентный 2 2" xfId="636" xr:uid="{573879D1-C66C-4CEA-80FD-68B53D6A2AB0}"/>
    <cellStyle name="Процентный 2 2 2" xfId="637" xr:uid="{FE7DDB2D-FC3A-480D-AB9B-0216E154C508}"/>
    <cellStyle name="Процентный 3" xfId="638" xr:uid="{C05A2948-4CAA-4807-9B8E-EB55A22FFAFE}"/>
    <cellStyle name="Процентный 4" xfId="639" xr:uid="{7AE00A49-6F85-47C9-BDC5-E74D7BF9B382}"/>
    <cellStyle name="Процентный 5" xfId="640" xr:uid="{884B3C27-4AE7-4433-B565-CE68AEE594FA}"/>
    <cellStyle name="Процентный 6" xfId="641" xr:uid="{714CD630-2BC1-4E45-AEF6-EE9207823606}"/>
    <cellStyle name="Процентный 7" xfId="642" xr:uid="{E7122536-103E-4791-B31A-6B281B3B502F}"/>
    <cellStyle name="Процентный 8" xfId="643" xr:uid="{697BA1DE-6438-40DC-BCAF-9FCACBFE7152}"/>
    <cellStyle name="Процентный 9" xfId="644" xr:uid="{43E53DD5-9AE2-4D67-9D00-4E1DFA4325E4}"/>
    <cellStyle name="Сверхулин" xfId="645" xr:uid="{2B49569B-03C0-408D-AAE9-CEB3E586B343}"/>
    <cellStyle name="Сверхулин 2" xfId="943" xr:uid="{C050AD64-CFA1-4261-8967-7A959A40D409}"/>
    <cellStyle name="Сверхулин 2 2" xfId="1215" xr:uid="{0A3E9E3A-1EEA-474B-B6AC-152FCA3963FB}"/>
    <cellStyle name="Сверхулин 2 2 2" xfId="1731" xr:uid="{91F60823-6D10-44CA-BE5A-C2BCFC231051}"/>
    <cellStyle name="Сверхулин 2 2 2 2" xfId="3282" xr:uid="{CBC7CFE8-94B0-40C1-820F-2F68669D8B06}"/>
    <cellStyle name="Сверхулин 2 2 3" xfId="2250" xr:uid="{A73BF382-36B7-4233-8602-CAFB319A8C99}"/>
    <cellStyle name="Сверхулин 2 2 3 2" xfId="3798" xr:uid="{46EFE34F-6C71-4965-BC9A-B61F77EA5E24}"/>
    <cellStyle name="Сверхулин 2 2 4" xfId="2766" xr:uid="{2494CCB5-8F2C-43C0-AA34-56956058D476}"/>
    <cellStyle name="Сверхулин 2 3" xfId="1473" xr:uid="{E8CD633C-D9F8-42D1-A970-D4FC645312D9}"/>
    <cellStyle name="Сверхулин 2 3 2" xfId="3024" xr:uid="{B4BC5762-F8E1-4BC1-999D-87680EFE680F}"/>
    <cellStyle name="Сверхулин 2 4" xfId="1992" xr:uid="{5D8705D2-89BB-4640-8A64-0FF238F65BF0}"/>
    <cellStyle name="Сверхулин 2 4 2" xfId="3540" xr:uid="{D21BC2CE-F9BF-4EB6-8868-14F46D83AFE5}"/>
    <cellStyle name="Сверхулин 2 5" xfId="2508" xr:uid="{84F74112-8B51-4B64-A8D8-EA152E09DD2C}"/>
    <cellStyle name="Стиль 1" xfId="646" xr:uid="{07C0E4AB-501E-4722-B7F0-212FAB05B192}"/>
    <cellStyle name="Стиль 1 2" xfId="647" xr:uid="{39904123-FDE3-443F-859C-39D364B32E69}"/>
    <cellStyle name="Стиль 1 3" xfId="648" xr:uid="{37B85342-50F0-40A0-9F82-14C40F4E1EA5}"/>
    <cellStyle name="Стиль 1 4" xfId="649" xr:uid="{B4E4E543-CD50-4A80-A705-FD188E8AEA5F}"/>
    <cellStyle name="Стиль 1 5" xfId="650" xr:uid="{DB99CF89-7EE8-4CFB-9F0E-67A403B012B8}"/>
    <cellStyle name="Стиль 1 6" xfId="651" xr:uid="{D03DF4C8-4A7A-46C0-86D5-E4E7C9975E12}"/>
    <cellStyle name="Стиль 1 7" xfId="652" xr:uid="{16939C6F-6403-4C79-8046-86D0AB9574BA}"/>
    <cellStyle name="Стиль 1_Книга2" xfId="653" xr:uid="{3D359710-DF95-4255-A96C-B16270D6439C}"/>
    <cellStyle name="ТаблицаТекст" xfId="654" xr:uid="{3F7ED8CB-3ABD-4040-ACB1-36932FB2DDF0}"/>
    <cellStyle name="Тысячи [0]_Chart1 (Sales &amp; Costs)" xfId="655" xr:uid="{5E15B948-7741-4A24-AA68-CBCC37D24FBC}"/>
    <cellStyle name="Тысячи_Chart1 (Sales &amp; Costs)" xfId="656" xr:uid="{0B2508D5-B7E2-4F99-98A2-C118AA5E704A}"/>
    <cellStyle name="Финансовый [0] 2" xfId="657" xr:uid="{60259E17-2C43-44FA-BBB3-C8D19A5737C3}"/>
    <cellStyle name="Финансовый 10" xfId="658" xr:uid="{0C1FD0F8-5AC2-4A81-B4AB-24CA45DD6A0F}"/>
    <cellStyle name="Финансовый 11" xfId="659" xr:uid="{72ABCE17-40D9-4E49-AA8A-D910C3991018}"/>
    <cellStyle name="Финансовый 12" xfId="660" xr:uid="{DA96C3C1-9015-45B1-8E00-89D3786B274E}"/>
    <cellStyle name="Финансовый 13" xfId="661" xr:uid="{F27463F4-DFA3-4163-A655-EA3C7A85CB0E}"/>
    <cellStyle name="Финансовый 14" xfId="662" xr:uid="{9273D111-2861-450B-B174-221A0CEC9A73}"/>
    <cellStyle name="Финансовый 15" xfId="663" xr:uid="{C49D10F5-C0F0-4A51-8AF1-B56BAC81E1FC}"/>
    <cellStyle name="Финансовый 16" xfId="664" xr:uid="{FD833B1E-47BE-4375-9AEE-71413E92E166}"/>
    <cellStyle name="Финансовый 17" xfId="665" xr:uid="{C13594C3-A00E-4211-BBE4-F04E7C1853F3}"/>
    <cellStyle name="Финансовый 2" xfId="666" xr:uid="{4A255BD0-38F7-4297-A3A3-89F301277AED}"/>
    <cellStyle name="Финансовый 2 10" xfId="667" xr:uid="{8BA0B5E5-85CE-48F9-BAF6-E9D27218FC44}"/>
    <cellStyle name="Финансовый 2 2" xfId="668" xr:uid="{DA33C945-DA15-4461-AA0C-FC392D1BA033}"/>
    <cellStyle name="Финансовый 2 3" xfId="669" xr:uid="{6C6F144B-F922-4ACE-A396-DCF55F612137}"/>
    <cellStyle name="Финансовый 2 4" xfId="670" xr:uid="{6090D5A9-DF9D-4498-A3EF-6A2ECC2106DA}"/>
    <cellStyle name="Финансовый 2 5" xfId="671" xr:uid="{CA83996F-D3FF-429F-8EE5-1CF41306F426}"/>
    <cellStyle name="Финансовый 2 6" xfId="672" xr:uid="{514CA155-D148-4BE1-8E31-63E540EB480B}"/>
    <cellStyle name="Финансовый 2 7" xfId="673" xr:uid="{7DF1C23B-B8E9-4399-983C-8C630AD9375A}"/>
    <cellStyle name="Финансовый 2 8" xfId="674" xr:uid="{5024EBA3-AD69-4798-BE6E-D2496F13B997}"/>
    <cellStyle name="Финансовый 2 9" xfId="675" xr:uid="{DB5D45A2-29A2-45AE-ADB8-8A5FBD46D0DB}"/>
    <cellStyle name="Финансовый 3" xfId="676" xr:uid="{2D8794B9-CD82-4294-A804-F090A0D3D2EE}"/>
    <cellStyle name="Финансовый 3 2" xfId="5" xr:uid="{F4EB4768-0C2B-4432-BC62-839737BEFDD3}"/>
    <cellStyle name="Финансовый 3 2 2" xfId="1733" xr:uid="{AC41C788-5A4A-464C-B2E7-196CA67EDA28}"/>
    <cellStyle name="Финансовый 4" xfId="677" xr:uid="{7A0740B3-EDED-441D-9BA4-B2E9A25E85D1}"/>
    <cellStyle name="Финансовый 5" xfId="678" xr:uid="{2942F742-7533-405C-991F-4AE792CE48C2}"/>
    <cellStyle name="Финансовый 6" xfId="679" xr:uid="{C8C9740C-19B8-4B4F-8A0C-9E316D6C7692}"/>
    <cellStyle name="Финансовый 7" xfId="680" xr:uid="{5FFAD931-71C9-4644-A25B-9330C6FD1BE6}"/>
    <cellStyle name="Финансовый 8" xfId="681" xr:uid="{C0E9FFD9-5636-4ED6-9278-FA1FF4F4D16E}"/>
    <cellStyle name="Финансовый 9" xfId="682" xr:uid="{02BDD733-05E5-490A-B9B3-858D4DBF0DA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8" t="s">
        <v>0</v>
      </c>
      <c r="B2" s="198"/>
      <c r="C2" s="198"/>
    </row>
    <row r="3" spans="1:3" x14ac:dyDescent="0.25">
      <c r="A3" s="1"/>
      <c r="B3" s="1"/>
      <c r="C3" s="1"/>
    </row>
    <row r="4" spans="1:3" x14ac:dyDescent="0.25">
      <c r="A4" s="199" t="s">
        <v>1</v>
      </c>
      <c r="B4" s="199"/>
      <c r="C4" s="19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0" t="s">
        <v>3</v>
      </c>
      <c r="C6" s="200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308C-602D-461C-B809-BF2EC29A4DAB}">
  <dimension ref="A1:D17"/>
  <sheetViews>
    <sheetView view="pageBreakPreview" zoomScaleNormal="100" zoomScaleSheetLayoutView="100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544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6" t="s">
        <v>545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x14ac:dyDescent="0.25">
      <c r="A5" s="243" t="s">
        <v>546</v>
      </c>
      <c r="B5" s="243"/>
      <c r="C5" s="243"/>
      <c r="D5" s="193" t="str">
        <f>'Прил.5 Расчет СМР и ОБ'!D6:J6</f>
        <v>Постоянная часть ПС, ЛВС ПС 500 кВ</v>
      </c>
    </row>
    <row r="6" spans="1:4" ht="15.75" customHeight="1" x14ac:dyDescent="0.25">
      <c r="A6" s="112" t="s">
        <v>542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09" t="s">
        <v>5</v>
      </c>
      <c r="B8" s="209" t="s">
        <v>6</v>
      </c>
      <c r="C8" s="209" t="s">
        <v>547</v>
      </c>
      <c r="D8" s="209" t="s">
        <v>548</v>
      </c>
    </row>
    <row r="9" spans="1:4" x14ac:dyDescent="0.25">
      <c r="A9" s="209"/>
      <c r="B9" s="209"/>
      <c r="C9" s="209"/>
      <c r="D9" s="209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x14ac:dyDescent="0.25">
      <c r="A11" s="194" t="s">
        <v>557</v>
      </c>
      <c r="B11" s="194" t="s">
        <v>558</v>
      </c>
      <c r="C11" s="196" t="str">
        <f>D5</f>
        <v>Постоянная часть ПС, ЛВС ПС 500 кВ</v>
      </c>
      <c r="D11" s="139">
        <f>'Прил.4 РМ'!C41/1000</f>
        <v>4606.0163300000004</v>
      </c>
    </row>
    <row r="13" spans="1:4" x14ac:dyDescent="0.25">
      <c r="A13" s="4" t="s">
        <v>549</v>
      </c>
      <c r="B13" s="12"/>
      <c r="C13" s="12"/>
      <c r="D13" s="24"/>
    </row>
    <row r="14" spans="1:4" x14ac:dyDescent="0.25">
      <c r="A14" s="114" t="s">
        <v>69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70</v>
      </c>
      <c r="B16" s="12"/>
      <c r="C16" s="12"/>
      <c r="D16" s="24"/>
    </row>
    <row r="17" spans="1:4" x14ac:dyDescent="0.25">
      <c r="A17" s="114" t="s">
        <v>71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E30"/>
  <sheetViews>
    <sheetView zoomScale="85" zoomScaleNormal="85" workbookViewId="0">
      <selection activeCell="H22" sqref="H22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05" t="s">
        <v>387</v>
      </c>
      <c r="C4" s="205"/>
      <c r="D4" s="205"/>
    </row>
    <row r="5" spans="2:5" ht="18.75" customHeight="1" x14ac:dyDescent="0.25">
      <c r="B5" s="106"/>
    </row>
    <row r="6" spans="2:5" ht="15.75" customHeight="1" x14ac:dyDescent="0.25">
      <c r="B6" s="206" t="s">
        <v>388</v>
      </c>
      <c r="C6" s="206"/>
      <c r="D6" s="206"/>
    </row>
    <row r="7" spans="2:5" x14ac:dyDescent="0.25">
      <c r="B7" s="244"/>
      <c r="C7" s="244"/>
      <c r="D7" s="244"/>
      <c r="E7" s="244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389</v>
      </c>
      <c r="C9" s="108" t="s">
        <v>390</v>
      </c>
      <c r="D9" s="108" t="s">
        <v>391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392</v>
      </c>
      <c r="C11" s="108" t="s">
        <v>393</v>
      </c>
      <c r="D11" s="108">
        <v>46.83</v>
      </c>
    </row>
    <row r="12" spans="2:5" ht="29.25" customHeight="1" x14ac:dyDescent="0.25">
      <c r="B12" s="108" t="s">
        <v>394</v>
      </c>
      <c r="C12" s="108" t="s">
        <v>393</v>
      </c>
      <c r="D12" s="108">
        <v>11.96</v>
      </c>
    </row>
    <row r="13" spans="2:5" ht="29.25" customHeight="1" x14ac:dyDescent="0.25">
      <c r="B13" s="108" t="s">
        <v>395</v>
      </c>
      <c r="C13" s="108" t="s">
        <v>393</v>
      </c>
      <c r="D13" s="108">
        <v>9.84</v>
      </c>
    </row>
    <row r="14" spans="2:5" ht="30.75" customHeight="1" x14ac:dyDescent="0.25">
      <c r="B14" s="108" t="s">
        <v>396</v>
      </c>
      <c r="C14" s="105" t="s">
        <v>397</v>
      </c>
      <c r="D14" s="108">
        <v>6.26</v>
      </c>
    </row>
    <row r="15" spans="2:5" ht="89.25" customHeight="1" x14ac:dyDescent="0.25">
      <c r="B15" s="108" t="s">
        <v>398</v>
      </c>
      <c r="C15" s="108" t="s">
        <v>399</v>
      </c>
      <c r="D15" s="109">
        <v>3.9E-2</v>
      </c>
    </row>
    <row r="16" spans="2:5" ht="78.75" customHeight="1" x14ac:dyDescent="0.25">
      <c r="B16" s="108" t="s">
        <v>400</v>
      </c>
      <c r="C16" s="108" t="s">
        <v>401</v>
      </c>
      <c r="D16" s="109">
        <v>2.1000000000000001E-2</v>
      </c>
    </row>
    <row r="17" spans="2:4" ht="31.5" customHeight="1" x14ac:dyDescent="0.25">
      <c r="B17" s="108" t="s">
        <v>402</v>
      </c>
      <c r="C17" s="108" t="s">
        <v>403</v>
      </c>
      <c r="D17" s="109">
        <v>2.1399999999999999E-2</v>
      </c>
    </row>
    <row r="18" spans="2:4" ht="31.5" customHeight="1" x14ac:dyDescent="0.25">
      <c r="B18" s="108" t="s">
        <v>334</v>
      </c>
      <c r="C18" s="108" t="s">
        <v>404</v>
      </c>
      <c r="D18" s="109">
        <v>2E-3</v>
      </c>
    </row>
    <row r="19" spans="2:4" ht="24" customHeight="1" x14ac:dyDescent="0.25">
      <c r="B19" s="108" t="s">
        <v>336</v>
      </c>
      <c r="C19" s="108" t="s">
        <v>405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406</v>
      </c>
      <c r="C26" s="12"/>
    </row>
    <row r="27" spans="2:4" x14ac:dyDescent="0.25">
      <c r="B27" s="114" t="s">
        <v>69</v>
      </c>
      <c r="C27" s="12"/>
    </row>
    <row r="28" spans="2:4" x14ac:dyDescent="0.25">
      <c r="B28" s="4"/>
      <c r="C28" s="12"/>
    </row>
    <row r="29" spans="2:4" x14ac:dyDescent="0.25">
      <c r="B29" s="4" t="s">
        <v>379</v>
      </c>
      <c r="C29" s="12"/>
    </row>
    <row r="30" spans="2:4" x14ac:dyDescent="0.25">
      <c r="B30" s="114" t="s">
        <v>71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G13"/>
  <sheetViews>
    <sheetView view="pageBreakPreview" workbookViewId="0">
      <selection activeCell="J12" sqref="J1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06" t="s">
        <v>407</v>
      </c>
      <c r="B2" s="206"/>
      <c r="C2" s="206"/>
      <c r="D2" s="206"/>
      <c r="E2" s="206"/>
      <c r="F2" s="206"/>
    </row>
    <row r="4" spans="1:7" ht="18" customHeight="1" x14ac:dyDescent="0.25">
      <c r="A4" s="179" t="s">
        <v>408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80" t="s">
        <v>13</v>
      </c>
      <c r="B5" s="180" t="s">
        <v>409</v>
      </c>
      <c r="C5" s="180" t="s">
        <v>410</v>
      </c>
      <c r="D5" s="180" t="s">
        <v>411</v>
      </c>
      <c r="E5" s="180" t="s">
        <v>412</v>
      </c>
      <c r="F5" s="180" t="s">
        <v>413</v>
      </c>
      <c r="G5" s="112"/>
    </row>
    <row r="6" spans="1:7" ht="15.75" customHeight="1" x14ac:dyDescent="0.25">
      <c r="A6" s="180">
        <v>1</v>
      </c>
      <c r="B6" s="180">
        <v>2</v>
      </c>
      <c r="C6" s="180">
        <v>3</v>
      </c>
      <c r="D6" s="180">
        <v>4</v>
      </c>
      <c r="E6" s="180">
        <v>5</v>
      </c>
      <c r="F6" s="180">
        <v>6</v>
      </c>
      <c r="G6" s="112"/>
    </row>
    <row r="7" spans="1:7" ht="110.25" customHeight="1" x14ac:dyDescent="0.25">
      <c r="A7" s="181" t="s">
        <v>414</v>
      </c>
      <c r="B7" s="145" t="s">
        <v>415</v>
      </c>
      <c r="C7" s="108" t="s">
        <v>416</v>
      </c>
      <c r="D7" s="108" t="s">
        <v>417</v>
      </c>
      <c r="E7" s="139">
        <v>47872.94</v>
      </c>
      <c r="F7" s="145" t="s">
        <v>418</v>
      </c>
      <c r="G7" s="112"/>
    </row>
    <row r="8" spans="1:7" ht="31.5" customHeight="1" x14ac:dyDescent="0.25">
      <c r="A8" s="181" t="s">
        <v>419</v>
      </c>
      <c r="B8" s="145" t="s">
        <v>420</v>
      </c>
      <c r="C8" s="108" t="s">
        <v>421</v>
      </c>
      <c r="D8" s="108" t="s">
        <v>422</v>
      </c>
      <c r="E8" s="139">
        <f>1973/12</f>
        <v>164.41666666666666</v>
      </c>
      <c r="F8" s="145" t="s">
        <v>423</v>
      </c>
      <c r="G8" s="182"/>
    </row>
    <row r="9" spans="1:7" ht="15.75" customHeight="1" x14ac:dyDescent="0.25">
      <c r="A9" s="181" t="s">
        <v>424</v>
      </c>
      <c r="B9" s="145" t="s">
        <v>425</v>
      </c>
      <c r="C9" s="108" t="s">
        <v>426</v>
      </c>
      <c r="D9" s="108" t="s">
        <v>417</v>
      </c>
      <c r="E9" s="139">
        <v>1</v>
      </c>
      <c r="F9" s="145"/>
      <c r="G9" s="182"/>
    </row>
    <row r="10" spans="1:7" ht="15.75" customHeight="1" x14ac:dyDescent="0.25">
      <c r="A10" s="181" t="s">
        <v>427</v>
      </c>
      <c r="B10" s="145" t="s">
        <v>428</v>
      </c>
      <c r="C10" s="108"/>
      <c r="D10" s="108"/>
      <c r="E10" s="183">
        <v>4.0999999999999996</v>
      </c>
      <c r="F10" s="145" t="s">
        <v>429</v>
      </c>
      <c r="G10" s="182"/>
    </row>
    <row r="11" spans="1:7" ht="78.75" customHeight="1" x14ac:dyDescent="0.25">
      <c r="A11" s="181" t="s">
        <v>430</v>
      </c>
      <c r="B11" s="145" t="s">
        <v>431</v>
      </c>
      <c r="C11" s="108" t="s">
        <v>432</v>
      </c>
      <c r="D11" s="108" t="s">
        <v>417</v>
      </c>
      <c r="E11" s="184">
        <v>1.359</v>
      </c>
      <c r="F11" s="145" t="s">
        <v>433</v>
      </c>
      <c r="G11" s="112"/>
    </row>
    <row r="12" spans="1:7" ht="78.75" customHeight="1" x14ac:dyDescent="0.25">
      <c r="A12" s="181" t="s">
        <v>434</v>
      </c>
      <c r="B12" s="144" t="s">
        <v>435</v>
      </c>
      <c r="C12" s="108" t="s">
        <v>436</v>
      </c>
      <c r="D12" s="108" t="s">
        <v>417</v>
      </c>
      <c r="E12" s="185">
        <v>1.139</v>
      </c>
      <c r="F12" s="186" t="s">
        <v>437</v>
      </c>
      <c r="G12" s="182" t="s">
        <v>438</v>
      </c>
    </row>
    <row r="13" spans="1:7" ht="63" customHeight="1" x14ac:dyDescent="0.25">
      <c r="A13" s="181" t="s">
        <v>439</v>
      </c>
      <c r="B13" s="187" t="s">
        <v>440</v>
      </c>
      <c r="C13" s="108" t="s">
        <v>441</v>
      </c>
      <c r="D13" s="108" t="s">
        <v>442</v>
      </c>
      <c r="E13" s="188">
        <f>((E7*E9/E8)*E11)*E12</f>
        <v>450.69987855412063</v>
      </c>
      <c r="F13" s="145" t="s">
        <v>443</v>
      </c>
      <c r="G13" s="112"/>
    </row>
  </sheetData>
  <mergeCells count="1">
    <mergeCell ref="A2:F2"/>
  </mergeCells>
  <hyperlinks>
    <hyperlink ref="G12" r:id="rId1" xr:uid="{00000000-0004-0000-0A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5" t="s">
        <v>444</v>
      </c>
      <c r="B1" s="245"/>
      <c r="C1" s="245"/>
      <c r="D1" s="245"/>
      <c r="E1" s="245"/>
      <c r="F1" s="245"/>
      <c r="G1" s="245"/>
      <c r="H1" s="245"/>
      <c r="I1" s="245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1" t="e">
        <f>#REF!</f>
        <v>#REF!</v>
      </c>
      <c r="B3" s="201"/>
      <c r="C3" s="201"/>
      <c r="D3" s="201"/>
      <c r="E3" s="201"/>
      <c r="F3" s="201"/>
      <c r="G3" s="201"/>
      <c r="H3" s="201"/>
      <c r="I3" s="201"/>
    </row>
    <row r="4" spans="1:13" s="4" customFormat="1" ht="15.75" customHeight="1" x14ac:dyDescent="0.2">
      <c r="A4" s="246"/>
      <c r="B4" s="246"/>
      <c r="C4" s="246"/>
      <c r="D4" s="246"/>
      <c r="E4" s="246"/>
      <c r="F4" s="246"/>
      <c r="G4" s="246"/>
      <c r="H4" s="246"/>
      <c r="I4" s="246"/>
    </row>
    <row r="5" spans="1:13" s="29" customFormat="1" ht="36.6" customHeight="1" x14ac:dyDescent="0.35">
      <c r="A5" s="247" t="s">
        <v>13</v>
      </c>
      <c r="B5" s="247" t="s">
        <v>445</v>
      </c>
      <c r="C5" s="247" t="s">
        <v>446</v>
      </c>
      <c r="D5" s="247" t="s">
        <v>447</v>
      </c>
      <c r="E5" s="242" t="s">
        <v>448</v>
      </c>
      <c r="F5" s="242"/>
      <c r="G5" s="242"/>
      <c r="H5" s="242"/>
      <c r="I5" s="242"/>
    </row>
    <row r="6" spans="1:13" s="24" customFormat="1" ht="31.5" customHeight="1" x14ac:dyDescent="0.2">
      <c r="A6" s="247"/>
      <c r="B6" s="247"/>
      <c r="C6" s="247"/>
      <c r="D6" s="247"/>
      <c r="E6" s="30" t="s">
        <v>77</v>
      </c>
      <c r="F6" s="30" t="s">
        <v>78</v>
      </c>
      <c r="G6" s="30" t="s">
        <v>43</v>
      </c>
      <c r="H6" s="30" t="s">
        <v>449</v>
      </c>
      <c r="I6" s="30" t="s">
        <v>450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324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451</v>
      </c>
      <c r="C9" s="8" t="s">
        <v>452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453</v>
      </c>
      <c r="C11" s="8" t="s">
        <v>400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454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455</v>
      </c>
      <c r="C12" s="8" t="s">
        <v>456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457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403</v>
      </c>
      <c r="C14" s="8" t="s">
        <v>458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459</v>
      </c>
      <c r="C16" s="8" t="s">
        <v>460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461</v>
      </c>
    </row>
    <row r="17" spans="1:10" s="24" customFormat="1" ht="81.75" customHeight="1" x14ac:dyDescent="0.2">
      <c r="A17" s="31">
        <v>7</v>
      </c>
      <c r="B17" s="8" t="s">
        <v>459</v>
      </c>
      <c r="C17" s="8" t="s">
        <v>462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463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464</v>
      </c>
      <c r="C20" s="8" t="s">
        <v>336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465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466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467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468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469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9" t="s">
        <v>470</v>
      </c>
      <c r="O2" s="249"/>
    </row>
    <row r="3" spans="1:16" x14ac:dyDescent="0.25">
      <c r="A3" s="250" t="s">
        <v>471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</row>
    <row r="5" spans="1:16" ht="37.5" customHeight="1" x14ac:dyDescent="0.25">
      <c r="A5" s="251" t="s">
        <v>472</v>
      </c>
      <c r="B5" s="254" t="s">
        <v>473</v>
      </c>
      <c r="C5" s="257" t="s">
        <v>474</v>
      </c>
      <c r="D5" s="260" t="s">
        <v>475</v>
      </c>
      <c r="E5" s="261"/>
      <c r="F5" s="261"/>
      <c r="G5" s="261"/>
      <c r="H5" s="261"/>
      <c r="I5" s="260" t="s">
        <v>476</v>
      </c>
      <c r="J5" s="261"/>
      <c r="K5" s="261"/>
      <c r="L5" s="261"/>
      <c r="M5" s="261"/>
      <c r="N5" s="261"/>
      <c r="O5" s="47" t="s">
        <v>477</v>
      </c>
    </row>
    <row r="6" spans="1:16" s="50" customFormat="1" ht="150" customHeight="1" x14ac:dyDescent="0.25">
      <c r="A6" s="252"/>
      <c r="B6" s="255"/>
      <c r="C6" s="258"/>
      <c r="D6" s="257" t="s">
        <v>478</v>
      </c>
      <c r="E6" s="262" t="s">
        <v>479</v>
      </c>
      <c r="F6" s="263"/>
      <c r="G6" s="264"/>
      <c r="H6" s="48" t="s">
        <v>480</v>
      </c>
      <c r="I6" s="265" t="s">
        <v>481</v>
      </c>
      <c r="J6" s="265" t="s">
        <v>478</v>
      </c>
      <c r="K6" s="266" t="s">
        <v>479</v>
      </c>
      <c r="L6" s="266"/>
      <c r="M6" s="266"/>
      <c r="N6" s="48" t="s">
        <v>480</v>
      </c>
      <c r="O6" s="49" t="s">
        <v>482</v>
      </c>
    </row>
    <row r="7" spans="1:16" s="50" customFormat="1" ht="30.75" customHeight="1" x14ac:dyDescent="0.25">
      <c r="A7" s="253"/>
      <c r="B7" s="256"/>
      <c r="C7" s="259"/>
      <c r="D7" s="259"/>
      <c r="E7" s="47" t="s">
        <v>77</v>
      </c>
      <c r="F7" s="47" t="s">
        <v>78</v>
      </c>
      <c r="G7" s="47" t="s">
        <v>43</v>
      </c>
      <c r="H7" s="51" t="s">
        <v>483</v>
      </c>
      <c r="I7" s="265"/>
      <c r="J7" s="265"/>
      <c r="K7" s="47" t="s">
        <v>77</v>
      </c>
      <c r="L7" s="47" t="s">
        <v>78</v>
      </c>
      <c r="M7" s="47" t="s">
        <v>43</v>
      </c>
      <c r="N7" s="51" t="s">
        <v>483</v>
      </c>
      <c r="O7" s="47" t="s">
        <v>484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1" t="s">
        <v>485</v>
      </c>
      <c r="C9" s="53" t="s">
        <v>486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53"/>
      <c r="C10" s="56" t="s">
        <v>487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51" t="s">
        <v>488</v>
      </c>
      <c r="C11" s="56" t="s">
        <v>489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53"/>
      <c r="C12" s="56" t="s">
        <v>490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51" t="s">
        <v>491</v>
      </c>
      <c r="C13" s="53" t="s">
        <v>492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53"/>
      <c r="C14" s="56" t="s">
        <v>493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494</v>
      </c>
      <c r="C15" s="56" t="s">
        <v>495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496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497</v>
      </c>
    </row>
    <row r="19" spans="1:15" ht="30.75" customHeight="1" x14ac:dyDescent="0.25">
      <c r="L19" s="68"/>
    </row>
    <row r="20" spans="1:15" ht="15" customHeight="1" outlineLevel="1" x14ac:dyDescent="0.25">
      <c r="G20" s="248" t="s">
        <v>498</v>
      </c>
      <c r="H20" s="248"/>
      <c r="I20" s="248"/>
      <c r="J20" s="248"/>
      <c r="K20" s="248"/>
      <c r="L20" s="248"/>
      <c r="M20" s="248"/>
      <c r="N20" s="248"/>
    </row>
    <row r="21" spans="1:15" ht="15.75" customHeight="1" outlineLevel="1" x14ac:dyDescent="0.25">
      <c r="G21" s="69"/>
      <c r="H21" s="69" t="s">
        <v>499</v>
      </c>
      <c r="I21" s="69" t="s">
        <v>500</v>
      </c>
      <c r="J21" s="69" t="s">
        <v>501</v>
      </c>
      <c r="K21" s="70" t="s">
        <v>502</v>
      </c>
      <c r="L21" s="69" t="s">
        <v>503</v>
      </c>
      <c r="M21" s="69" t="s">
        <v>504</v>
      </c>
      <c r="N21" s="69" t="s">
        <v>505</v>
      </c>
      <c r="O21" s="63"/>
    </row>
    <row r="22" spans="1:15" ht="15.75" customHeight="1" outlineLevel="1" x14ac:dyDescent="0.25">
      <c r="G22" s="268" t="s">
        <v>506</v>
      </c>
      <c r="H22" s="267">
        <v>6.09</v>
      </c>
      <c r="I22" s="269">
        <v>6.44</v>
      </c>
      <c r="J22" s="267">
        <v>5.77</v>
      </c>
      <c r="K22" s="269">
        <v>5.77</v>
      </c>
      <c r="L22" s="267">
        <v>5.23</v>
      </c>
      <c r="M22" s="267">
        <v>5.77</v>
      </c>
      <c r="N22" s="71">
        <v>6.29</v>
      </c>
      <c r="O22" t="s">
        <v>507</v>
      </c>
    </row>
    <row r="23" spans="1:15" ht="15.75" customHeight="1" outlineLevel="1" x14ac:dyDescent="0.25">
      <c r="G23" s="268"/>
      <c r="H23" s="267"/>
      <c r="I23" s="269"/>
      <c r="J23" s="267"/>
      <c r="K23" s="269"/>
      <c r="L23" s="267"/>
      <c r="M23" s="267"/>
      <c r="N23" s="71">
        <v>6.56</v>
      </c>
      <c r="O23" t="s">
        <v>508</v>
      </c>
    </row>
    <row r="24" spans="1:15" ht="15.75" customHeight="1" outlineLevel="1" x14ac:dyDescent="0.25">
      <c r="G24" s="72" t="s">
        <v>509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483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510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511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449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5" t="s">
        <v>512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</row>
    <row r="4" spans="1:18" ht="36.75" customHeight="1" x14ac:dyDescent="0.25">
      <c r="A4" s="251" t="s">
        <v>472</v>
      </c>
      <c r="B4" s="254" t="s">
        <v>473</v>
      </c>
      <c r="C4" s="257" t="s">
        <v>513</v>
      </c>
      <c r="D4" s="257" t="s">
        <v>514</v>
      </c>
      <c r="E4" s="260" t="s">
        <v>515</v>
      </c>
      <c r="F4" s="261"/>
      <c r="G4" s="261"/>
      <c r="H4" s="261"/>
      <c r="I4" s="261"/>
      <c r="J4" s="261"/>
      <c r="K4" s="261"/>
      <c r="L4" s="261"/>
      <c r="M4" s="261"/>
      <c r="N4" s="286" t="s">
        <v>516</v>
      </c>
      <c r="O4" s="287"/>
      <c r="P4" s="287"/>
      <c r="Q4" s="287"/>
      <c r="R4" s="288"/>
    </row>
    <row r="5" spans="1:18" ht="60" customHeight="1" x14ac:dyDescent="0.25">
      <c r="A5" s="252"/>
      <c r="B5" s="255"/>
      <c r="C5" s="258"/>
      <c r="D5" s="258"/>
      <c r="E5" s="265" t="s">
        <v>517</v>
      </c>
      <c r="F5" s="265" t="s">
        <v>518</v>
      </c>
      <c r="G5" s="262" t="s">
        <v>479</v>
      </c>
      <c r="H5" s="263"/>
      <c r="I5" s="263"/>
      <c r="J5" s="264"/>
      <c r="K5" s="265" t="s">
        <v>519</v>
      </c>
      <c r="L5" s="265"/>
      <c r="M5" s="265"/>
      <c r="N5" s="74" t="s">
        <v>520</v>
      </c>
      <c r="O5" s="74" t="s">
        <v>521</v>
      </c>
      <c r="P5" s="74" t="s">
        <v>522</v>
      </c>
      <c r="Q5" s="75" t="s">
        <v>523</v>
      </c>
      <c r="R5" s="74" t="s">
        <v>524</v>
      </c>
    </row>
    <row r="6" spans="1:18" ht="49.5" customHeight="1" x14ac:dyDescent="0.25">
      <c r="A6" s="253"/>
      <c r="B6" s="256"/>
      <c r="C6" s="259"/>
      <c r="D6" s="259"/>
      <c r="E6" s="265"/>
      <c r="F6" s="265"/>
      <c r="G6" s="47" t="s">
        <v>77</v>
      </c>
      <c r="H6" s="47" t="s">
        <v>78</v>
      </c>
      <c r="I6" s="47" t="s">
        <v>43</v>
      </c>
      <c r="J6" s="47" t="s">
        <v>449</v>
      </c>
      <c r="K6" s="47" t="s">
        <v>520</v>
      </c>
      <c r="L6" s="47" t="s">
        <v>521</v>
      </c>
      <c r="M6" s="47" t="s">
        <v>522</v>
      </c>
      <c r="N6" s="47" t="s">
        <v>525</v>
      </c>
      <c r="O6" s="47" t="s">
        <v>526</v>
      </c>
      <c r="P6" s="47" t="s">
        <v>527</v>
      </c>
      <c r="Q6" s="48" t="s">
        <v>528</v>
      </c>
      <c r="R6" s="47" t="s">
        <v>529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1">
        <v>1</v>
      </c>
      <c r="B9" s="251" t="s">
        <v>530</v>
      </c>
      <c r="C9" s="278" t="s">
        <v>486</v>
      </c>
      <c r="D9" s="53" t="s">
        <v>531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53"/>
      <c r="B10" s="252"/>
      <c r="C10" s="279"/>
      <c r="D10" s="53" t="s">
        <v>532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51">
        <v>2</v>
      </c>
      <c r="B11" s="252"/>
      <c r="C11" s="278" t="s">
        <v>533</v>
      </c>
      <c r="D11" s="53" t="s">
        <v>531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3"/>
      <c r="B12" s="253"/>
      <c r="C12" s="279"/>
      <c r="D12" s="53" t="s">
        <v>532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51">
        <v>3</v>
      </c>
      <c r="B13" s="251" t="s">
        <v>488</v>
      </c>
      <c r="C13" s="281" t="s">
        <v>489</v>
      </c>
      <c r="D13" s="53" t="s">
        <v>534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53"/>
      <c r="B14" s="252"/>
      <c r="C14" s="282"/>
      <c r="D14" s="53" t="s">
        <v>532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51">
        <v>4</v>
      </c>
      <c r="B15" s="252"/>
      <c r="C15" s="283" t="s">
        <v>490</v>
      </c>
      <c r="D15" s="56" t="s">
        <v>534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3"/>
      <c r="B16" s="253"/>
      <c r="C16" s="284"/>
      <c r="D16" s="56" t="s">
        <v>532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51">
        <v>5</v>
      </c>
      <c r="B17" s="266" t="s">
        <v>491</v>
      </c>
      <c r="C17" s="278" t="s">
        <v>535</v>
      </c>
      <c r="D17" s="53" t="s">
        <v>536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3"/>
      <c r="B18" s="266"/>
      <c r="C18" s="279"/>
      <c r="D18" s="53" t="s">
        <v>532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51">
        <v>6</v>
      </c>
      <c r="B19" s="266"/>
      <c r="C19" s="278" t="s">
        <v>493</v>
      </c>
      <c r="D19" s="56" t="s">
        <v>534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3"/>
      <c r="B20" s="266"/>
      <c r="C20" s="279"/>
      <c r="D20" s="56" t="s">
        <v>532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51">
        <v>7</v>
      </c>
      <c r="B21" s="251" t="s">
        <v>494</v>
      </c>
      <c r="C21" s="278" t="s">
        <v>495</v>
      </c>
      <c r="D21" s="56" t="s">
        <v>537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3"/>
      <c r="B22" s="253"/>
      <c r="C22" s="279"/>
      <c r="D22" s="79" t="s">
        <v>532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538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0" t="s">
        <v>539</v>
      </c>
      <c r="E26" s="280"/>
      <c r="F26" s="280"/>
      <c r="G26" s="280"/>
      <c r="H26" s="280"/>
      <c r="I26" s="280"/>
      <c r="J26" s="280"/>
      <c r="K26" s="280"/>
      <c r="L26" s="68"/>
      <c r="R26" s="86"/>
    </row>
    <row r="27" spans="1:18" outlineLevel="1" x14ac:dyDescent="0.25">
      <c r="D27" s="87"/>
      <c r="E27" s="87" t="s">
        <v>499</v>
      </c>
      <c r="F27" s="87" t="s">
        <v>500</v>
      </c>
      <c r="G27" s="87" t="s">
        <v>501</v>
      </c>
      <c r="H27" s="88" t="s">
        <v>502</v>
      </c>
      <c r="I27" s="88" t="s">
        <v>503</v>
      </c>
      <c r="J27" s="88" t="s">
        <v>504</v>
      </c>
      <c r="K27" s="59" t="s">
        <v>505</v>
      </c>
    </row>
    <row r="28" spans="1:18" outlineLevel="1" x14ac:dyDescent="0.25">
      <c r="D28" s="274" t="s">
        <v>506</v>
      </c>
      <c r="E28" s="272">
        <v>6.09</v>
      </c>
      <c r="F28" s="276">
        <v>6.63</v>
      </c>
      <c r="G28" s="272">
        <v>5.77</v>
      </c>
      <c r="H28" s="270">
        <v>5.77</v>
      </c>
      <c r="I28" s="270">
        <v>6.35</v>
      </c>
      <c r="J28" s="272">
        <v>5.77</v>
      </c>
      <c r="K28" s="89">
        <v>6.29</v>
      </c>
      <c r="L28" t="s">
        <v>507</v>
      </c>
    </row>
    <row r="29" spans="1:18" outlineLevel="1" x14ac:dyDescent="0.25">
      <c r="D29" s="275"/>
      <c r="E29" s="273"/>
      <c r="F29" s="277"/>
      <c r="G29" s="273"/>
      <c r="H29" s="271"/>
      <c r="I29" s="271"/>
      <c r="J29" s="273"/>
      <c r="K29" s="89">
        <v>6.56</v>
      </c>
      <c r="L29" t="s">
        <v>508</v>
      </c>
    </row>
    <row r="30" spans="1:18" outlineLevel="1" x14ac:dyDescent="0.25">
      <c r="D30" s="90" t="s">
        <v>509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4" t="s">
        <v>483</v>
      </c>
      <c r="E31" s="272">
        <v>11.37</v>
      </c>
      <c r="F31" s="276">
        <v>13.56</v>
      </c>
      <c r="G31" s="272">
        <v>15.91</v>
      </c>
      <c r="H31" s="270">
        <v>15.91</v>
      </c>
      <c r="I31" s="270">
        <v>14.03</v>
      </c>
      <c r="J31" s="272">
        <v>15.91</v>
      </c>
      <c r="K31" s="89">
        <v>8.2899999999999991</v>
      </c>
      <c r="L31" t="s">
        <v>507</v>
      </c>
    </row>
    <row r="32" spans="1:18" outlineLevel="1" x14ac:dyDescent="0.25">
      <c r="D32" s="275"/>
      <c r="E32" s="273"/>
      <c r="F32" s="277"/>
      <c r="G32" s="273"/>
      <c r="H32" s="271"/>
      <c r="I32" s="271"/>
      <c r="J32" s="273"/>
      <c r="K32" s="89">
        <v>11.84</v>
      </c>
      <c r="L32" t="s">
        <v>508</v>
      </c>
    </row>
    <row r="33" spans="4:12" ht="15" customHeight="1" outlineLevel="1" x14ac:dyDescent="0.25">
      <c r="D33" s="91" t="s">
        <v>510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540</v>
      </c>
    </row>
    <row r="34" spans="4:12" outlineLevel="1" x14ac:dyDescent="0.25">
      <c r="D34" s="91" t="s">
        <v>511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540</v>
      </c>
    </row>
    <row r="35" spans="4:12" outlineLevel="1" x14ac:dyDescent="0.25">
      <c r="D35" s="90" t="s">
        <v>449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8" t="s">
        <v>10</v>
      </c>
      <c r="B2" s="198"/>
      <c r="C2" s="198"/>
      <c r="D2" s="19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1"/>
    </row>
    <row r="5" spans="1:4" x14ac:dyDescent="0.25">
      <c r="A5" s="5"/>
      <c r="B5" s="1"/>
      <c r="C5" s="1"/>
    </row>
    <row r="6" spans="1:4" x14ac:dyDescent="0.25">
      <c r="A6" s="198" t="s">
        <v>12</v>
      </c>
      <c r="B6" s="198"/>
      <c r="C6" s="198"/>
      <c r="D6" s="19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2" t="s">
        <v>5</v>
      </c>
      <c r="B15" s="203" t="s">
        <v>15</v>
      </c>
      <c r="C15" s="203"/>
      <c r="D15" s="203"/>
    </row>
    <row r="16" spans="1:4" x14ac:dyDescent="0.25">
      <c r="A16" s="202"/>
      <c r="B16" s="202" t="s">
        <v>17</v>
      </c>
      <c r="C16" s="203" t="s">
        <v>28</v>
      </c>
      <c r="D16" s="203"/>
    </row>
    <row r="17" spans="1:4" ht="39" customHeight="1" x14ac:dyDescent="0.25">
      <c r="A17" s="202"/>
      <c r="B17" s="20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4" t="s">
        <v>29</v>
      </c>
      <c r="B2" s="204"/>
      <c r="C2" s="204"/>
      <c r="D2" s="204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32"/>
  <sheetViews>
    <sheetView tabSelected="1" view="pageBreakPreview" topLeftCell="A8" zoomScale="55" zoomScaleNormal="55" zoomScaleSheetLayoutView="55" workbookViewId="0">
      <selection activeCell="D17" sqref="D17:D24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6" x14ac:dyDescent="0.25">
      <c r="B3" s="205" t="s">
        <v>45</v>
      </c>
      <c r="C3" s="205"/>
      <c r="D3" s="205"/>
    </row>
    <row r="4" spans="2:6" x14ac:dyDescent="0.25">
      <c r="B4" s="206" t="s">
        <v>46</v>
      </c>
      <c r="C4" s="206"/>
      <c r="D4" s="206"/>
    </row>
    <row r="5" spans="2:6" ht="84" customHeight="1" x14ac:dyDescent="0.25">
      <c r="B5" s="208" t="s">
        <v>47</v>
      </c>
      <c r="C5" s="208"/>
      <c r="D5" s="208"/>
    </row>
    <row r="6" spans="2:6" ht="18.75" customHeight="1" x14ac:dyDescent="0.25">
      <c r="B6" s="141"/>
      <c r="C6" s="141"/>
      <c r="D6" s="141"/>
    </row>
    <row r="7" spans="2:6" ht="64.5" customHeight="1" x14ac:dyDescent="0.25">
      <c r="B7" s="207" t="s">
        <v>551</v>
      </c>
      <c r="C7" s="207"/>
      <c r="D7" s="207"/>
    </row>
    <row r="8" spans="2:6" ht="31.5" customHeight="1" x14ac:dyDescent="0.25">
      <c r="B8" s="303" t="s">
        <v>562</v>
      </c>
      <c r="C8" s="303"/>
      <c r="D8" s="303"/>
      <c r="E8" s="303"/>
      <c r="F8" s="303"/>
    </row>
    <row r="9" spans="2:6" ht="15.75" customHeight="1" x14ac:dyDescent="0.25">
      <c r="B9" s="207" t="s">
        <v>542</v>
      </c>
      <c r="C9" s="207"/>
      <c r="D9" s="207"/>
    </row>
    <row r="10" spans="2:6" x14ac:dyDescent="0.25">
      <c r="B10" s="142"/>
    </row>
    <row r="11" spans="2:6" x14ac:dyDescent="0.25">
      <c r="B11" s="108" t="s">
        <v>33</v>
      </c>
      <c r="C11" s="108" t="s">
        <v>48</v>
      </c>
      <c r="D11" s="108" t="s">
        <v>49</v>
      </c>
      <c r="E11" s="143"/>
    </row>
    <row r="12" spans="2:6" ht="96.75" customHeight="1" x14ac:dyDescent="0.25">
      <c r="B12" s="108">
        <v>1</v>
      </c>
      <c r="C12" s="144" t="s">
        <v>50</v>
      </c>
      <c r="D12" s="197" t="s">
        <v>554</v>
      </c>
    </row>
    <row r="13" spans="2:6" x14ac:dyDescent="0.25">
      <c r="B13" s="108">
        <v>2</v>
      </c>
      <c r="C13" s="144" t="s">
        <v>51</v>
      </c>
      <c r="D13" s="197" t="s">
        <v>555</v>
      </c>
    </row>
    <row r="14" spans="2:6" x14ac:dyDescent="0.25">
      <c r="B14" s="108">
        <v>3</v>
      </c>
      <c r="C14" s="144" t="s">
        <v>52</v>
      </c>
      <c r="D14" s="197" t="s">
        <v>556</v>
      </c>
    </row>
    <row r="15" spans="2:6" x14ac:dyDescent="0.25">
      <c r="B15" s="108">
        <v>4</v>
      </c>
      <c r="C15" s="144" t="s">
        <v>53</v>
      </c>
      <c r="D15" s="108">
        <v>1</v>
      </c>
    </row>
    <row r="16" spans="2:6" ht="252" customHeight="1" x14ac:dyDescent="0.25">
      <c r="B16" s="108">
        <v>5</v>
      </c>
      <c r="C16" s="105" t="s">
        <v>54</v>
      </c>
      <c r="D16" s="145" t="s">
        <v>541</v>
      </c>
    </row>
    <row r="17" spans="2:5" ht="79.5" customHeight="1" x14ac:dyDescent="0.25">
      <c r="B17" s="108">
        <v>6</v>
      </c>
      <c r="C17" s="105" t="s">
        <v>55</v>
      </c>
      <c r="D17" s="304">
        <v>2435.8236964000002</v>
      </c>
      <c r="E17" s="146"/>
    </row>
    <row r="18" spans="2:5" x14ac:dyDescent="0.25">
      <c r="B18" s="147" t="s">
        <v>56</v>
      </c>
      <c r="C18" s="144" t="s">
        <v>57</v>
      </c>
      <c r="D18" s="304">
        <v>99.218257599999987</v>
      </c>
    </row>
    <row r="19" spans="2:5" ht="15.75" customHeight="1" x14ac:dyDescent="0.25">
      <c r="B19" s="147" t="s">
        <v>58</v>
      </c>
      <c r="C19" s="144" t="s">
        <v>59</v>
      </c>
      <c r="D19" s="304">
        <v>2336.6054388000002</v>
      </c>
    </row>
    <row r="20" spans="2:5" ht="16.5" customHeight="1" x14ac:dyDescent="0.25">
      <c r="B20" s="147" t="s">
        <v>60</v>
      </c>
      <c r="C20" s="144" t="s">
        <v>61</v>
      </c>
      <c r="D20" s="304"/>
    </row>
    <row r="21" spans="2:5" ht="35.25" customHeight="1" x14ac:dyDescent="0.25">
      <c r="B21" s="147" t="s">
        <v>62</v>
      </c>
      <c r="C21" s="148" t="s">
        <v>63</v>
      </c>
      <c r="D21" s="304"/>
    </row>
    <row r="22" spans="2:5" x14ac:dyDescent="0.25">
      <c r="B22" s="108">
        <v>7</v>
      </c>
      <c r="C22" s="148" t="s">
        <v>64</v>
      </c>
      <c r="D22" s="194" t="s">
        <v>563</v>
      </c>
      <c r="E22" s="149"/>
    </row>
    <row r="23" spans="2:5" ht="123" customHeight="1" x14ac:dyDescent="0.25">
      <c r="B23" s="108">
        <v>8</v>
      </c>
      <c r="C23" s="150" t="s">
        <v>65</v>
      </c>
      <c r="D23" s="304">
        <v>2435.8236964000002</v>
      </c>
      <c r="E23" s="146"/>
    </row>
    <row r="24" spans="2:5" ht="60.75" customHeight="1" x14ac:dyDescent="0.25">
      <c r="B24" s="108">
        <v>9</v>
      </c>
      <c r="C24" s="105" t="s">
        <v>66</v>
      </c>
      <c r="D24" s="304">
        <v>2435.8236964000002</v>
      </c>
      <c r="E24" s="149"/>
    </row>
    <row r="25" spans="2:5" ht="48" customHeight="1" x14ac:dyDescent="0.25">
      <c r="B25" s="108">
        <v>10</v>
      </c>
      <c r="C25" s="144" t="s">
        <v>67</v>
      </c>
      <c r="D25" s="294"/>
    </row>
    <row r="26" spans="2:5" x14ac:dyDescent="0.25">
      <c r="B26" s="151"/>
      <c r="C26" s="152"/>
      <c r="D26" s="152"/>
    </row>
    <row r="27" spans="2:5" ht="37.5" customHeight="1" x14ac:dyDescent="0.25">
      <c r="B27" s="115"/>
    </row>
    <row r="28" spans="2:5" x14ac:dyDescent="0.25">
      <c r="B28" s="112" t="s">
        <v>68</v>
      </c>
    </row>
    <row r="29" spans="2:5" x14ac:dyDescent="0.25">
      <c r="B29" s="115" t="s">
        <v>69</v>
      </c>
    </row>
    <row r="31" spans="2:5" x14ac:dyDescent="0.25">
      <c r="B31" s="112" t="s">
        <v>70</v>
      </c>
    </row>
    <row r="32" spans="2:5" x14ac:dyDescent="0.25">
      <c r="B32" s="115" t="s">
        <v>71</v>
      </c>
    </row>
  </sheetData>
  <mergeCells count="6">
    <mergeCell ref="B3:D3"/>
    <mergeCell ref="B4:D4"/>
    <mergeCell ref="B7:D7"/>
    <mergeCell ref="B9:D9"/>
    <mergeCell ref="B5:D5"/>
    <mergeCell ref="B8:F8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8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1:12" x14ac:dyDescent="0.25">
      <c r="B3" s="205" t="s">
        <v>72</v>
      </c>
      <c r="C3" s="205"/>
      <c r="D3" s="205"/>
      <c r="E3" s="205"/>
      <c r="F3" s="205"/>
      <c r="G3" s="205"/>
      <c r="H3" s="205"/>
      <c r="I3" s="205"/>
      <c r="J3" s="205"/>
    </row>
    <row r="4" spans="1:12" x14ac:dyDescent="0.25">
      <c r="B4" s="206" t="s">
        <v>73</v>
      </c>
      <c r="C4" s="206"/>
      <c r="D4" s="206"/>
      <c r="E4" s="206"/>
      <c r="F4" s="206"/>
      <c r="G4" s="206"/>
      <c r="H4" s="206"/>
      <c r="I4" s="206"/>
      <c r="J4" s="206"/>
    </row>
    <row r="5" spans="1:12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1:12" ht="29.25" customHeight="1" x14ac:dyDescent="0.25">
      <c r="B6" s="207" t="str">
        <f>'Прил.1 Сравнит табл'!B7:D7</f>
        <v>Наименование разрабатываемого показателя УНЦ - Постоянная часть ПС, ЛВС ПС 500 кВ</v>
      </c>
      <c r="C6" s="207"/>
      <c r="D6" s="207"/>
      <c r="E6" s="207"/>
      <c r="F6" s="207"/>
      <c r="G6" s="207"/>
      <c r="H6" s="207"/>
      <c r="I6" s="207"/>
      <c r="J6" s="207"/>
    </row>
    <row r="7" spans="1:12" x14ac:dyDescent="0.25">
      <c r="B7" s="207" t="str">
        <f>'Прил.1 Сравнит табл'!B9:D9</f>
        <v>Единица измерения  — 1 ПС</v>
      </c>
      <c r="C7" s="207"/>
      <c r="D7" s="207"/>
      <c r="E7" s="207"/>
      <c r="F7" s="207"/>
      <c r="G7" s="207"/>
      <c r="H7" s="207"/>
      <c r="I7" s="207"/>
      <c r="J7" s="207"/>
    </row>
    <row r="8" spans="1:12" ht="18.75" customHeight="1" x14ac:dyDescent="0.25">
      <c r="B8" s="107"/>
    </row>
    <row r="9" spans="1:12" ht="15.75" customHeight="1" x14ac:dyDescent="0.25">
      <c r="A9" s="289"/>
      <c r="B9" s="290" t="s">
        <v>33</v>
      </c>
      <c r="C9" s="290" t="s">
        <v>74</v>
      </c>
      <c r="D9" s="290" t="s">
        <v>49</v>
      </c>
      <c r="E9" s="290"/>
      <c r="F9" s="290"/>
      <c r="G9" s="290"/>
      <c r="H9" s="290"/>
      <c r="I9" s="290"/>
      <c r="J9" s="290"/>
      <c r="K9" s="289"/>
      <c r="L9" s="289"/>
    </row>
    <row r="10" spans="1:12" ht="15.75" customHeight="1" x14ac:dyDescent="0.25">
      <c r="A10" s="289"/>
      <c r="B10" s="290"/>
      <c r="C10" s="290"/>
      <c r="D10" s="290" t="s">
        <v>75</v>
      </c>
      <c r="E10" s="290" t="s">
        <v>76</v>
      </c>
      <c r="F10" s="290" t="s">
        <v>559</v>
      </c>
      <c r="G10" s="290"/>
      <c r="H10" s="290"/>
      <c r="I10" s="290"/>
      <c r="J10" s="290"/>
      <c r="K10" s="289"/>
      <c r="L10" s="289"/>
    </row>
    <row r="11" spans="1:12" ht="83.25" customHeight="1" x14ac:dyDescent="0.25">
      <c r="A11" s="289"/>
      <c r="B11" s="290"/>
      <c r="C11" s="290"/>
      <c r="D11" s="290"/>
      <c r="E11" s="290"/>
      <c r="F11" s="194" t="s">
        <v>77</v>
      </c>
      <c r="G11" s="194" t="s">
        <v>78</v>
      </c>
      <c r="H11" s="194" t="s">
        <v>43</v>
      </c>
      <c r="I11" s="194" t="s">
        <v>79</v>
      </c>
      <c r="J11" s="194" t="s">
        <v>80</v>
      </c>
      <c r="K11" s="289"/>
      <c r="L11" s="289"/>
    </row>
    <row r="12" spans="1:12" ht="49.5" customHeight="1" x14ac:dyDescent="0.25">
      <c r="A12" s="289"/>
      <c r="B12" s="291">
        <v>1</v>
      </c>
      <c r="C12" s="292" t="s">
        <v>561</v>
      </c>
      <c r="D12" s="293"/>
      <c r="E12" s="294"/>
      <c r="F12" s="295">
        <v>99.218257599999987</v>
      </c>
      <c r="G12" s="296"/>
      <c r="H12" s="297">
        <v>2336.6054388000002</v>
      </c>
      <c r="I12" s="297"/>
      <c r="J12" s="298">
        <v>2435.8236964000002</v>
      </c>
      <c r="K12" s="289"/>
      <c r="L12" s="289"/>
    </row>
    <row r="13" spans="1:12" ht="15.75" customHeight="1" x14ac:dyDescent="0.25">
      <c r="A13" s="289"/>
      <c r="B13" s="299" t="s">
        <v>81</v>
      </c>
      <c r="C13" s="299"/>
      <c r="D13" s="299"/>
      <c r="E13" s="299"/>
      <c r="F13" s="300">
        <v>99.218257599999987</v>
      </c>
      <c r="G13" s="301"/>
      <c r="H13" s="302">
        <v>2336.6054388000002</v>
      </c>
      <c r="I13" s="302"/>
      <c r="J13" s="302">
        <v>2435.8236964000002</v>
      </c>
      <c r="K13" s="289"/>
      <c r="L13" s="289"/>
    </row>
    <row r="14" spans="1:12" ht="28.5" customHeight="1" x14ac:dyDescent="0.25">
      <c r="A14" s="289"/>
      <c r="B14" s="299" t="s">
        <v>560</v>
      </c>
      <c r="C14" s="299"/>
      <c r="D14" s="299"/>
      <c r="E14" s="299"/>
      <c r="F14" s="300">
        <v>99.218257599999987</v>
      </c>
      <c r="G14" s="301"/>
      <c r="H14" s="302">
        <v>2336.6054388000002</v>
      </c>
      <c r="I14" s="302"/>
      <c r="J14" s="302">
        <v>2435.8236964000002</v>
      </c>
      <c r="K14" s="289"/>
      <c r="L14" s="289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82</v>
      </c>
      <c r="D18" s="12"/>
      <c r="E18" s="12"/>
    </row>
    <row r="19" spans="3:5" ht="15" customHeight="1" x14ac:dyDescent="0.25">
      <c r="C19" s="114" t="s">
        <v>69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70</v>
      </c>
      <c r="D21" s="12"/>
      <c r="E21" s="12"/>
    </row>
    <row r="22" spans="3:5" ht="15" customHeight="1" x14ac:dyDescent="0.25">
      <c r="C22" s="114" t="s">
        <v>71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B13:E13"/>
    <mergeCell ref="F13:G13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118"/>
  <sheetViews>
    <sheetView view="pageBreakPreview" topLeftCell="A28" zoomScale="85" workbookViewId="0">
      <selection activeCell="D51" sqref="D51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</cols>
  <sheetData>
    <row r="2" spans="1:11" x14ac:dyDescent="0.25">
      <c r="A2" s="205" t="s">
        <v>83</v>
      </c>
      <c r="B2" s="205"/>
      <c r="C2" s="205"/>
      <c r="D2" s="205"/>
      <c r="E2" s="205"/>
      <c r="F2" s="205"/>
      <c r="G2" s="205"/>
      <c r="H2" s="205"/>
    </row>
    <row r="3" spans="1:11" x14ac:dyDescent="0.25">
      <c r="A3" s="206" t="s">
        <v>84</v>
      </c>
      <c r="B3" s="206"/>
      <c r="C3" s="206"/>
      <c r="D3" s="206"/>
      <c r="E3" s="206"/>
      <c r="F3" s="206"/>
      <c r="G3" s="206"/>
      <c r="H3" s="206"/>
    </row>
    <row r="4" spans="1:11" ht="18.75" customHeight="1" x14ac:dyDescent="0.25">
      <c r="A4" s="153"/>
      <c r="B4" s="153"/>
      <c r="C4" s="211" t="s">
        <v>85</v>
      </c>
      <c r="D4" s="211"/>
      <c r="E4" s="211"/>
      <c r="F4" s="211"/>
      <c r="G4" s="211"/>
      <c r="H4" s="211"/>
    </row>
    <row r="5" spans="1:11" x14ac:dyDescent="0.25">
      <c r="A5" s="142"/>
    </row>
    <row r="6" spans="1:11" ht="33.75" customHeight="1" x14ac:dyDescent="0.25">
      <c r="A6" s="210" t="s">
        <v>552</v>
      </c>
      <c r="B6" s="210"/>
      <c r="C6" s="210"/>
      <c r="D6" s="210"/>
      <c r="E6" s="210"/>
      <c r="F6" s="210"/>
      <c r="G6" s="210"/>
      <c r="H6" s="210"/>
    </row>
    <row r="7" spans="1:11" x14ac:dyDescent="0.25">
      <c r="A7" s="154"/>
      <c r="B7" s="154"/>
      <c r="C7" s="154"/>
      <c r="D7" s="154"/>
      <c r="E7" s="154"/>
      <c r="F7" s="154"/>
      <c r="G7" s="154"/>
      <c r="H7" s="154"/>
    </row>
    <row r="8" spans="1:11" ht="38.25" customHeight="1" x14ac:dyDescent="0.25">
      <c r="A8" s="209" t="s">
        <v>86</v>
      </c>
      <c r="B8" s="209" t="s">
        <v>87</v>
      </c>
      <c r="C8" s="209" t="s">
        <v>88</v>
      </c>
      <c r="D8" s="209" t="s">
        <v>89</v>
      </c>
      <c r="E8" s="209" t="s">
        <v>90</v>
      </c>
      <c r="F8" s="209" t="s">
        <v>91</v>
      </c>
      <c r="G8" s="209" t="s">
        <v>92</v>
      </c>
      <c r="H8" s="209"/>
    </row>
    <row r="9" spans="1:11" ht="40.5" customHeight="1" x14ac:dyDescent="0.25">
      <c r="A9" s="209"/>
      <c r="B9" s="209"/>
      <c r="C9" s="209"/>
      <c r="D9" s="209"/>
      <c r="E9" s="209"/>
      <c r="F9" s="209"/>
      <c r="G9" s="108" t="s">
        <v>93</v>
      </c>
      <c r="H9" s="108" t="s">
        <v>94</v>
      </c>
    </row>
    <row r="10" spans="1:11" x14ac:dyDescent="0.25">
      <c r="A10" s="155">
        <v>1</v>
      </c>
      <c r="B10" s="155"/>
      <c r="C10" s="155">
        <v>2</v>
      </c>
      <c r="D10" s="155" t="s">
        <v>95</v>
      </c>
      <c r="E10" s="155">
        <v>4</v>
      </c>
      <c r="F10" s="155">
        <v>5</v>
      </c>
      <c r="G10" s="155">
        <v>6</v>
      </c>
      <c r="H10" s="155">
        <v>7</v>
      </c>
    </row>
    <row r="11" spans="1:11" s="156" customFormat="1" x14ac:dyDescent="0.25">
      <c r="A11" s="213" t="s">
        <v>96</v>
      </c>
      <c r="B11" s="214"/>
      <c r="C11" s="215"/>
      <c r="D11" s="215"/>
      <c r="E11" s="214"/>
      <c r="F11" s="123">
        <f>SUM(F12:F22)</f>
        <v>657.81059336204783</v>
      </c>
      <c r="G11" s="10"/>
      <c r="H11" s="123">
        <f>SUM(H12:H22)</f>
        <v>6591.94</v>
      </c>
    </row>
    <row r="12" spans="1:11" x14ac:dyDescent="0.25">
      <c r="A12" s="131">
        <v>1</v>
      </c>
      <c r="B12" s="124"/>
      <c r="C12" s="129" t="s">
        <v>97</v>
      </c>
      <c r="D12" s="130" t="s">
        <v>98</v>
      </c>
      <c r="E12" s="131" t="s">
        <v>99</v>
      </c>
      <c r="F12" s="157">
        <v>209.78477455142411</v>
      </c>
      <c r="G12" s="125">
        <v>8.5299999999999994</v>
      </c>
      <c r="H12" s="125">
        <f t="shared" ref="H12:H22" si="0">ROUND(F12*G12,2)</f>
        <v>1789.46</v>
      </c>
      <c r="K12" s="158">
        <f>(SUM(I12:I22)/F11)</f>
        <v>0</v>
      </c>
    </row>
    <row r="13" spans="1:11" x14ac:dyDescent="0.25">
      <c r="A13" s="131">
        <v>2</v>
      </c>
      <c r="B13" s="124"/>
      <c r="C13" s="129" t="s">
        <v>100</v>
      </c>
      <c r="D13" s="130" t="s">
        <v>101</v>
      </c>
      <c r="E13" s="131" t="s">
        <v>99</v>
      </c>
      <c r="F13" s="157">
        <v>175.77380814081368</v>
      </c>
      <c r="G13" s="125">
        <v>9.6199999999999992</v>
      </c>
      <c r="H13" s="125">
        <f t="shared" si="0"/>
        <v>1690.94</v>
      </c>
      <c r="K13" s="158"/>
    </row>
    <row r="14" spans="1:11" x14ac:dyDescent="0.25">
      <c r="A14" s="131">
        <v>3</v>
      </c>
      <c r="B14" s="124"/>
      <c r="C14" s="129" t="s">
        <v>102</v>
      </c>
      <c r="D14" s="130" t="s">
        <v>103</v>
      </c>
      <c r="E14" s="131" t="s">
        <v>99</v>
      </c>
      <c r="F14" s="157">
        <v>124.74965792872959</v>
      </c>
      <c r="G14" s="125">
        <v>12.92</v>
      </c>
      <c r="H14" s="125">
        <f t="shared" si="0"/>
        <v>1611.77</v>
      </c>
    </row>
    <row r="15" spans="1:11" x14ac:dyDescent="0.25">
      <c r="A15" s="131">
        <v>4</v>
      </c>
      <c r="B15" s="124"/>
      <c r="C15" s="129" t="s">
        <v>104</v>
      </c>
      <c r="D15" s="130" t="s">
        <v>105</v>
      </c>
      <c r="E15" s="131" t="s">
        <v>99</v>
      </c>
      <c r="F15" s="157">
        <v>100.46711134424847</v>
      </c>
      <c r="G15" s="125">
        <v>10.35</v>
      </c>
      <c r="H15" s="125">
        <f t="shared" si="0"/>
        <v>1039.83</v>
      </c>
    </row>
    <row r="16" spans="1:11" x14ac:dyDescent="0.25">
      <c r="A16" s="131">
        <v>5</v>
      </c>
      <c r="B16" s="124"/>
      <c r="C16" s="129" t="s">
        <v>106</v>
      </c>
      <c r="D16" s="130" t="s">
        <v>107</v>
      </c>
      <c r="E16" s="131" t="s">
        <v>99</v>
      </c>
      <c r="F16" s="157">
        <v>15.139372067153232</v>
      </c>
      <c r="G16" s="125">
        <v>11.09</v>
      </c>
      <c r="H16" s="125">
        <f t="shared" si="0"/>
        <v>167.9</v>
      </c>
    </row>
    <row r="17" spans="1:10" x14ac:dyDescent="0.25">
      <c r="A17" s="131">
        <v>6</v>
      </c>
      <c r="B17" s="124"/>
      <c r="C17" s="129" t="s">
        <v>108</v>
      </c>
      <c r="D17" s="130" t="s">
        <v>109</v>
      </c>
      <c r="E17" s="131" t="s">
        <v>99</v>
      </c>
      <c r="F17" s="157">
        <v>7.2077580136599311</v>
      </c>
      <c r="G17" s="125">
        <v>9.51</v>
      </c>
      <c r="H17" s="125">
        <f t="shared" si="0"/>
        <v>68.55</v>
      </c>
    </row>
    <row r="18" spans="1:10" x14ac:dyDescent="0.25">
      <c r="A18" s="131">
        <v>7</v>
      </c>
      <c r="B18" s="124"/>
      <c r="C18" s="129" t="s">
        <v>110</v>
      </c>
      <c r="D18" s="130" t="s">
        <v>111</v>
      </c>
      <c r="E18" s="131" t="s">
        <v>99</v>
      </c>
      <c r="F18" s="157">
        <v>6.4479658583738422</v>
      </c>
      <c r="G18" s="125">
        <v>9.4</v>
      </c>
      <c r="H18" s="125">
        <f t="shared" si="0"/>
        <v>60.61</v>
      </c>
    </row>
    <row r="19" spans="1:10" x14ac:dyDescent="0.25">
      <c r="A19" s="131">
        <v>8</v>
      </c>
      <c r="B19" s="124"/>
      <c r="C19" s="129" t="s">
        <v>112</v>
      </c>
      <c r="D19" s="130" t="s">
        <v>113</v>
      </c>
      <c r="E19" s="131" t="s">
        <v>99</v>
      </c>
      <c r="F19" s="157">
        <v>6.8946004361433681</v>
      </c>
      <c r="G19" s="125">
        <v>8.74</v>
      </c>
      <c r="H19" s="125">
        <f t="shared" si="0"/>
        <v>60.26</v>
      </c>
    </row>
    <row r="20" spans="1:10" x14ac:dyDescent="0.25">
      <c r="A20" s="131">
        <v>9</v>
      </c>
      <c r="B20" s="124"/>
      <c r="C20" s="129" t="s">
        <v>114</v>
      </c>
      <c r="D20" s="130" t="s">
        <v>115</v>
      </c>
      <c r="E20" s="131" t="s">
        <v>99</v>
      </c>
      <c r="F20" s="157">
        <v>6.34529124279464</v>
      </c>
      <c r="G20" s="125">
        <v>8.64</v>
      </c>
      <c r="H20" s="125">
        <f t="shared" si="0"/>
        <v>54.82</v>
      </c>
    </row>
    <row r="21" spans="1:10" x14ac:dyDescent="0.25">
      <c r="A21" s="131">
        <v>10</v>
      </c>
      <c r="B21" s="124"/>
      <c r="C21" s="129" t="s">
        <v>116</v>
      </c>
      <c r="D21" s="130" t="s">
        <v>117</v>
      </c>
      <c r="E21" s="131" t="s">
        <v>99</v>
      </c>
      <c r="F21" s="157">
        <v>2.8851566977755567</v>
      </c>
      <c r="G21" s="125">
        <v>9.92</v>
      </c>
      <c r="H21" s="125">
        <f t="shared" si="0"/>
        <v>28.62</v>
      </c>
    </row>
    <row r="22" spans="1:10" x14ac:dyDescent="0.25">
      <c r="A22" s="131">
        <v>11</v>
      </c>
      <c r="B22" s="124"/>
      <c r="C22" s="129" t="s">
        <v>118</v>
      </c>
      <c r="D22" s="130" t="s">
        <v>119</v>
      </c>
      <c r="E22" s="131" t="s">
        <v>99</v>
      </c>
      <c r="F22" s="157">
        <v>2.1150970809315472</v>
      </c>
      <c r="G22" s="125">
        <v>9.07</v>
      </c>
      <c r="H22" s="125">
        <f t="shared" si="0"/>
        <v>19.18</v>
      </c>
    </row>
    <row r="23" spans="1:10" x14ac:dyDescent="0.25">
      <c r="A23" s="212" t="s">
        <v>120</v>
      </c>
      <c r="B23" s="212"/>
      <c r="C23" s="212"/>
      <c r="D23" s="212"/>
      <c r="E23" s="212"/>
      <c r="F23" s="140"/>
      <c r="G23" s="126"/>
      <c r="H23" s="123">
        <f>H24</f>
        <v>632.17999999999995</v>
      </c>
    </row>
    <row r="24" spans="1:10" x14ac:dyDescent="0.25">
      <c r="A24" s="131">
        <v>12</v>
      </c>
      <c r="B24" s="128"/>
      <c r="C24" s="129">
        <v>2</v>
      </c>
      <c r="D24" s="130" t="s">
        <v>120</v>
      </c>
      <c r="E24" s="131" t="s">
        <v>121</v>
      </c>
      <c r="F24" s="157">
        <v>31.2</v>
      </c>
      <c r="G24" s="125"/>
      <c r="H24" s="159">
        <v>632.17999999999995</v>
      </c>
    </row>
    <row r="25" spans="1:10" s="156" customFormat="1" x14ac:dyDescent="0.25">
      <c r="A25" s="213" t="s">
        <v>122</v>
      </c>
      <c r="B25" s="214"/>
      <c r="C25" s="215"/>
      <c r="D25" s="215"/>
      <c r="E25" s="214"/>
      <c r="F25" s="140"/>
      <c r="G25" s="126"/>
      <c r="H25" s="123">
        <f>SUM(H26:H37)</f>
        <v>2806.0799999999995</v>
      </c>
    </row>
    <row r="26" spans="1:10" x14ac:dyDescent="0.25">
      <c r="A26" s="131">
        <v>13</v>
      </c>
      <c r="B26" s="128"/>
      <c r="C26" s="129" t="s">
        <v>123</v>
      </c>
      <c r="D26" s="130" t="s">
        <v>124</v>
      </c>
      <c r="E26" s="131" t="s">
        <v>125</v>
      </c>
      <c r="F26" s="131">
        <v>29.139975257462147</v>
      </c>
      <c r="G26" s="160">
        <v>89.99</v>
      </c>
      <c r="H26" s="125">
        <f t="shared" ref="H26:H37" si="1">ROUND(F26*G26,2)</f>
        <v>2622.31</v>
      </c>
      <c r="J26" s="137"/>
    </row>
    <row r="27" spans="1:10" ht="25.5" customHeight="1" x14ac:dyDescent="0.25">
      <c r="A27" s="131">
        <v>14</v>
      </c>
      <c r="B27" s="128"/>
      <c r="C27" s="129" t="s">
        <v>126</v>
      </c>
      <c r="D27" s="130" t="s">
        <v>127</v>
      </c>
      <c r="E27" s="131" t="s">
        <v>125</v>
      </c>
      <c r="F27" s="131">
        <v>0.42499268419126929</v>
      </c>
      <c r="G27" s="160">
        <v>111.99</v>
      </c>
      <c r="H27" s="125">
        <f t="shared" si="1"/>
        <v>47.59</v>
      </c>
      <c r="I27" s="137"/>
      <c r="J27" s="137"/>
    </row>
    <row r="28" spans="1:10" s="156" customFormat="1" x14ac:dyDescent="0.25">
      <c r="A28" s="131">
        <v>15</v>
      </c>
      <c r="B28" s="128"/>
      <c r="C28" s="129" t="s">
        <v>128</v>
      </c>
      <c r="D28" s="130" t="s">
        <v>129</v>
      </c>
      <c r="E28" s="131" t="s">
        <v>125</v>
      </c>
      <c r="F28" s="131">
        <v>0.55499902618493258</v>
      </c>
      <c r="G28" s="160">
        <v>70</v>
      </c>
      <c r="H28" s="125">
        <f t="shared" si="1"/>
        <v>38.85</v>
      </c>
      <c r="J28" s="137"/>
    </row>
    <row r="29" spans="1:10" s="156" customFormat="1" x14ac:dyDescent="0.25">
      <c r="A29" s="131">
        <v>16</v>
      </c>
      <c r="B29" s="128"/>
      <c r="C29" s="129" t="s">
        <v>130</v>
      </c>
      <c r="D29" s="130" t="s">
        <v>131</v>
      </c>
      <c r="E29" s="131" t="s">
        <v>125</v>
      </c>
      <c r="F29" s="131">
        <v>0.5000001406415242</v>
      </c>
      <c r="G29" s="160">
        <v>65.709999999999994</v>
      </c>
      <c r="H29" s="125">
        <f t="shared" si="1"/>
        <v>32.86</v>
      </c>
      <c r="J29" s="137"/>
    </row>
    <row r="30" spans="1:10" s="156" customFormat="1" x14ac:dyDescent="0.25">
      <c r="A30" s="131">
        <v>17</v>
      </c>
      <c r="B30" s="128"/>
      <c r="C30" s="129" t="s">
        <v>132</v>
      </c>
      <c r="D30" s="130" t="s">
        <v>133</v>
      </c>
      <c r="E30" s="131" t="s">
        <v>125</v>
      </c>
      <c r="F30" s="131">
        <v>0.55503136188487445</v>
      </c>
      <c r="G30" s="160">
        <v>56.24</v>
      </c>
      <c r="H30" s="125">
        <f t="shared" si="1"/>
        <v>31.21</v>
      </c>
      <c r="J30" s="137"/>
    </row>
    <row r="31" spans="1:10" s="156" customFormat="1" ht="25.5" customHeight="1" x14ac:dyDescent="0.25">
      <c r="A31" s="131">
        <v>18</v>
      </c>
      <c r="B31" s="128"/>
      <c r="C31" s="129" t="s">
        <v>134</v>
      </c>
      <c r="D31" s="130" t="s">
        <v>135</v>
      </c>
      <c r="E31" s="131" t="s">
        <v>125</v>
      </c>
      <c r="F31" s="131">
        <v>1.8851040416477967</v>
      </c>
      <c r="G31" s="160">
        <v>8.1</v>
      </c>
      <c r="H31" s="125">
        <f t="shared" si="1"/>
        <v>15.27</v>
      </c>
      <c r="I31" s="137"/>
      <c r="J31" s="137"/>
    </row>
    <row r="32" spans="1:10" s="156" customFormat="1" x14ac:dyDescent="0.25">
      <c r="A32" s="131">
        <v>19</v>
      </c>
      <c r="B32" s="128"/>
      <c r="C32" s="129" t="s">
        <v>136</v>
      </c>
      <c r="D32" s="130" t="s">
        <v>137</v>
      </c>
      <c r="E32" s="131" t="s">
        <v>125</v>
      </c>
      <c r="F32" s="131">
        <v>0.55497234111612403</v>
      </c>
      <c r="G32" s="160">
        <v>16.920000000000002</v>
      </c>
      <c r="H32" s="125">
        <f t="shared" si="1"/>
        <v>9.39</v>
      </c>
      <c r="I32" s="112"/>
      <c r="J32" s="137"/>
    </row>
    <row r="33" spans="1:10" s="156" customFormat="1" ht="25.5" customHeight="1" x14ac:dyDescent="0.25">
      <c r="A33" s="131">
        <v>20</v>
      </c>
      <c r="B33" s="128"/>
      <c r="C33" s="129" t="s">
        <v>138</v>
      </c>
      <c r="D33" s="130" t="s">
        <v>139</v>
      </c>
      <c r="E33" s="131" t="s">
        <v>125</v>
      </c>
      <c r="F33" s="131">
        <v>0.56522887215595974</v>
      </c>
      <c r="G33" s="160">
        <v>6.82</v>
      </c>
      <c r="H33" s="125">
        <f t="shared" si="1"/>
        <v>3.85</v>
      </c>
      <c r="I33" s="112"/>
      <c r="J33" s="137"/>
    </row>
    <row r="34" spans="1:10" s="156" customFormat="1" x14ac:dyDescent="0.25">
      <c r="A34" s="131">
        <v>21</v>
      </c>
      <c r="B34" s="128"/>
      <c r="C34" s="129" t="s">
        <v>140</v>
      </c>
      <c r="D34" s="130" t="s">
        <v>141</v>
      </c>
      <c r="E34" s="131" t="s">
        <v>125</v>
      </c>
      <c r="F34" s="131">
        <v>1.9978925641895517E-2</v>
      </c>
      <c r="G34" s="160">
        <v>85.84</v>
      </c>
      <c r="H34" s="125">
        <f t="shared" si="1"/>
        <v>1.71</v>
      </c>
      <c r="I34" s="112"/>
      <c r="J34" s="137"/>
    </row>
    <row r="35" spans="1:10" s="156" customFormat="1" x14ac:dyDescent="0.25">
      <c r="A35" s="131">
        <v>22</v>
      </c>
      <c r="B35" s="128"/>
      <c r="C35" s="129" t="s">
        <v>142</v>
      </c>
      <c r="D35" s="130" t="s">
        <v>143</v>
      </c>
      <c r="E35" s="131" t="s">
        <v>125</v>
      </c>
      <c r="F35" s="131">
        <v>0.5549972550226272</v>
      </c>
      <c r="G35" s="160">
        <v>2.36</v>
      </c>
      <c r="H35" s="125">
        <f t="shared" si="1"/>
        <v>1.31</v>
      </c>
      <c r="I35" s="112"/>
      <c r="J35" s="137"/>
    </row>
    <row r="36" spans="1:10" s="156" customFormat="1" ht="25.5" customHeight="1" x14ac:dyDescent="0.25">
      <c r="A36" s="131">
        <v>23</v>
      </c>
      <c r="B36" s="128"/>
      <c r="C36" s="129" t="s">
        <v>144</v>
      </c>
      <c r="D36" s="130" t="s">
        <v>145</v>
      </c>
      <c r="E36" s="131" t="s">
        <v>125</v>
      </c>
      <c r="F36" s="131">
        <v>0.7265407812682948</v>
      </c>
      <c r="G36" s="160">
        <v>1.7</v>
      </c>
      <c r="H36" s="125">
        <f t="shared" si="1"/>
        <v>1.24</v>
      </c>
      <c r="I36" s="112"/>
      <c r="J36" s="137"/>
    </row>
    <row r="37" spans="1:10" s="156" customFormat="1" x14ac:dyDescent="0.25">
      <c r="A37" s="131">
        <v>24</v>
      </c>
      <c r="B37" s="128"/>
      <c r="C37" s="129" t="s">
        <v>146</v>
      </c>
      <c r="D37" s="130" t="s">
        <v>147</v>
      </c>
      <c r="E37" s="131" t="s">
        <v>125</v>
      </c>
      <c r="F37" s="131">
        <v>0.54464588449952744</v>
      </c>
      <c r="G37" s="160">
        <v>0.9</v>
      </c>
      <c r="H37" s="125">
        <f t="shared" si="1"/>
        <v>0.49</v>
      </c>
      <c r="I37" s="112"/>
      <c r="J37" s="137"/>
    </row>
    <row r="38" spans="1:10" ht="15" customHeight="1" x14ac:dyDescent="0.25">
      <c r="A38" s="213" t="s">
        <v>43</v>
      </c>
      <c r="B38" s="214"/>
      <c r="C38" s="215"/>
      <c r="D38" s="215"/>
      <c r="E38" s="214"/>
      <c r="F38" s="10"/>
      <c r="G38" s="10"/>
      <c r="H38" s="123">
        <f>SUM(H39:H44)</f>
        <v>510175.86</v>
      </c>
      <c r="I38"/>
    </row>
    <row r="39" spans="1:10" ht="25.5" customHeight="1" x14ac:dyDescent="0.25">
      <c r="A39" s="161">
        <v>25</v>
      </c>
      <c r="B39" s="128"/>
      <c r="C39" s="129" t="s">
        <v>148</v>
      </c>
      <c r="D39" s="130" t="s">
        <v>149</v>
      </c>
      <c r="E39" s="131" t="s">
        <v>150</v>
      </c>
      <c r="F39" s="131">
        <v>1.0000002148438918</v>
      </c>
      <c r="G39" s="125">
        <v>183336.36</v>
      </c>
      <c r="H39" s="125">
        <f t="shared" ref="H39:H44" si="2">ROUND(F39*G39,2)</f>
        <v>183336.4</v>
      </c>
    </row>
    <row r="40" spans="1:10" x14ac:dyDescent="0.25">
      <c r="A40" s="161">
        <v>26</v>
      </c>
      <c r="B40" s="128"/>
      <c r="C40" s="129" t="s">
        <v>148</v>
      </c>
      <c r="D40" s="130" t="s">
        <v>151</v>
      </c>
      <c r="E40" s="131" t="s">
        <v>150</v>
      </c>
      <c r="F40" s="131">
        <v>1.000000226249272</v>
      </c>
      <c r="G40" s="125">
        <v>161904</v>
      </c>
      <c r="H40" s="125">
        <f t="shared" si="2"/>
        <v>161904.04</v>
      </c>
      <c r="I40" s="137"/>
    </row>
    <row r="41" spans="1:10" ht="25.5" customHeight="1" x14ac:dyDescent="0.25">
      <c r="A41" s="161">
        <v>27</v>
      </c>
      <c r="B41" s="128"/>
      <c r="C41" s="129" t="s">
        <v>148</v>
      </c>
      <c r="D41" s="130" t="s">
        <v>152</v>
      </c>
      <c r="E41" s="131" t="s">
        <v>150</v>
      </c>
      <c r="F41" s="131">
        <v>1.0000001890071579</v>
      </c>
      <c r="G41" s="125">
        <v>146812</v>
      </c>
      <c r="H41" s="125">
        <f t="shared" si="2"/>
        <v>146812.03</v>
      </c>
      <c r="I41" s="137"/>
    </row>
    <row r="42" spans="1:10" ht="25.5" customHeight="1" x14ac:dyDescent="0.25">
      <c r="A42" s="161">
        <v>29</v>
      </c>
      <c r="B42" s="128"/>
      <c r="C42" s="129" t="s">
        <v>148</v>
      </c>
      <c r="D42" s="130" t="s">
        <v>153</v>
      </c>
      <c r="E42" s="131" t="s">
        <v>150</v>
      </c>
      <c r="F42" s="131">
        <v>1.0000004567763203</v>
      </c>
      <c r="G42" s="125">
        <v>13427</v>
      </c>
      <c r="H42" s="125">
        <f t="shared" si="2"/>
        <v>13427.01</v>
      </c>
      <c r="I42" s="137"/>
    </row>
    <row r="43" spans="1:10" ht="25.5" customHeight="1" x14ac:dyDescent="0.25">
      <c r="A43" s="161">
        <v>30</v>
      </c>
      <c r="B43" s="128"/>
      <c r="C43" s="129" t="s">
        <v>154</v>
      </c>
      <c r="D43" s="130" t="s">
        <v>155</v>
      </c>
      <c r="E43" s="131" t="s">
        <v>150</v>
      </c>
      <c r="F43" s="131">
        <v>0.5000000747590051</v>
      </c>
      <c r="G43" s="125">
        <v>9392.75</v>
      </c>
      <c r="H43" s="125">
        <f t="shared" si="2"/>
        <v>4696.38</v>
      </c>
    </row>
    <row r="44" spans="1:10" x14ac:dyDescent="0.25">
      <c r="A44" s="161">
        <v>31</v>
      </c>
      <c r="B44" s="128"/>
      <c r="C44" s="129" t="s">
        <v>148</v>
      </c>
      <c r="D44" s="130" t="s">
        <v>156</v>
      </c>
      <c r="E44" s="131" t="s">
        <v>150</v>
      </c>
      <c r="F44" s="131">
        <v>0.50000017379195572</v>
      </c>
      <c r="G44" s="125">
        <v>0</v>
      </c>
      <c r="H44" s="125">
        <f t="shared" si="2"/>
        <v>0</v>
      </c>
      <c r="I44" s="137"/>
    </row>
    <row r="45" spans="1:10" x14ac:dyDescent="0.25">
      <c r="A45" s="213" t="s">
        <v>157</v>
      </c>
      <c r="B45" s="214"/>
      <c r="C45" s="215"/>
      <c r="D45" s="215"/>
      <c r="E45" s="214"/>
      <c r="F45" s="140"/>
      <c r="G45" s="126"/>
      <c r="H45" s="123">
        <f>SUM(H46:H111)</f>
        <v>3257.369999999999</v>
      </c>
    </row>
    <row r="46" spans="1:10" x14ac:dyDescent="0.25">
      <c r="A46" s="161">
        <v>32</v>
      </c>
      <c r="B46" s="128"/>
      <c r="C46" s="129" t="s">
        <v>158</v>
      </c>
      <c r="D46" s="130" t="s">
        <v>159</v>
      </c>
      <c r="E46" s="131" t="s">
        <v>160</v>
      </c>
      <c r="F46" s="131">
        <v>47.940127188027205</v>
      </c>
      <c r="G46" s="125">
        <v>30.6</v>
      </c>
      <c r="H46" s="125">
        <f t="shared" ref="H46:H77" si="3">ROUND(F46*G46,2)</f>
        <v>1466.97</v>
      </c>
      <c r="I46" s="137"/>
    </row>
    <row r="47" spans="1:10" x14ac:dyDescent="0.25">
      <c r="A47" s="161">
        <v>33</v>
      </c>
      <c r="B47" s="128"/>
      <c r="C47" s="129" t="s">
        <v>161</v>
      </c>
      <c r="D47" s="130" t="s">
        <v>162</v>
      </c>
      <c r="E47" s="131" t="s">
        <v>163</v>
      </c>
      <c r="F47" s="131">
        <v>3.7199822079437908E-2</v>
      </c>
      <c r="G47" s="125">
        <v>5763</v>
      </c>
      <c r="H47" s="125">
        <f t="shared" si="3"/>
        <v>214.38</v>
      </c>
      <c r="I47" s="137"/>
    </row>
    <row r="48" spans="1:10" x14ac:dyDescent="0.25">
      <c r="A48" s="161">
        <v>34</v>
      </c>
      <c r="B48" s="128"/>
      <c r="C48" s="129" t="s">
        <v>164</v>
      </c>
      <c r="D48" s="130" t="s">
        <v>165</v>
      </c>
      <c r="E48" s="131" t="s">
        <v>166</v>
      </c>
      <c r="F48" s="131">
        <v>0.25499711516276535</v>
      </c>
      <c r="G48" s="125">
        <v>580</v>
      </c>
      <c r="H48" s="125">
        <f t="shared" si="3"/>
        <v>147.9</v>
      </c>
    </row>
    <row r="49" spans="1:9" ht="25.5" customHeight="1" x14ac:dyDescent="0.25">
      <c r="A49" s="161">
        <v>35</v>
      </c>
      <c r="B49" s="128"/>
      <c r="C49" s="129" t="s">
        <v>167</v>
      </c>
      <c r="D49" s="130" t="s">
        <v>168</v>
      </c>
      <c r="E49" s="131" t="s">
        <v>169</v>
      </c>
      <c r="F49" s="131">
        <v>128.32354824808661</v>
      </c>
      <c r="G49" s="125">
        <v>1</v>
      </c>
      <c r="H49" s="125">
        <f t="shared" si="3"/>
        <v>128.32</v>
      </c>
      <c r="I49" s="137"/>
    </row>
    <row r="50" spans="1:9" x14ac:dyDescent="0.25">
      <c r="A50" s="161">
        <v>36</v>
      </c>
      <c r="B50" s="128"/>
      <c r="C50" s="129" t="s">
        <v>170</v>
      </c>
      <c r="D50" s="130" t="s">
        <v>171</v>
      </c>
      <c r="E50" s="131" t="s">
        <v>163</v>
      </c>
      <c r="F50" s="131">
        <v>1.4999830303692228E-2</v>
      </c>
      <c r="G50" s="125">
        <v>6800</v>
      </c>
      <c r="H50" s="125">
        <f t="shared" si="3"/>
        <v>102</v>
      </c>
      <c r="I50" s="137"/>
    </row>
    <row r="51" spans="1:9" ht="25.5" customHeight="1" x14ac:dyDescent="0.25">
      <c r="A51" s="161">
        <v>37</v>
      </c>
      <c r="B51" s="128"/>
      <c r="C51" s="129" t="s">
        <v>172</v>
      </c>
      <c r="D51" s="130" t="s">
        <v>173</v>
      </c>
      <c r="E51" s="131" t="s">
        <v>163</v>
      </c>
      <c r="F51" s="131">
        <v>1.6999448511981208E-2</v>
      </c>
      <c r="G51" s="125">
        <v>5941.89</v>
      </c>
      <c r="H51" s="125">
        <f t="shared" si="3"/>
        <v>101.01</v>
      </c>
      <c r="I51" s="137"/>
    </row>
    <row r="52" spans="1:9" ht="25.5" customHeight="1" x14ac:dyDescent="0.25">
      <c r="A52" s="161">
        <v>38</v>
      </c>
      <c r="B52" s="128"/>
      <c r="C52" s="129" t="s">
        <v>174</v>
      </c>
      <c r="D52" s="130" t="s">
        <v>175</v>
      </c>
      <c r="E52" s="131" t="s">
        <v>160</v>
      </c>
      <c r="F52" s="131">
        <v>3.7950973958885168</v>
      </c>
      <c r="G52" s="125">
        <v>23.79</v>
      </c>
      <c r="H52" s="125">
        <f t="shared" si="3"/>
        <v>90.29</v>
      </c>
      <c r="I52" s="137"/>
    </row>
    <row r="53" spans="1:9" ht="51" customHeight="1" x14ac:dyDescent="0.25">
      <c r="A53" s="161">
        <v>39</v>
      </c>
      <c r="B53" s="128"/>
      <c r="C53" s="129" t="s">
        <v>176</v>
      </c>
      <c r="D53" s="130" t="s">
        <v>177</v>
      </c>
      <c r="E53" s="131" t="s">
        <v>178</v>
      </c>
      <c r="F53" s="131">
        <v>2.9999995322350318E-2</v>
      </c>
      <c r="G53" s="125">
        <v>3005.8</v>
      </c>
      <c r="H53" s="125">
        <f t="shared" si="3"/>
        <v>90.17</v>
      </c>
      <c r="I53" s="137"/>
    </row>
    <row r="54" spans="1:9" x14ac:dyDescent="0.25">
      <c r="A54" s="161">
        <v>40</v>
      </c>
      <c r="B54" s="128"/>
      <c r="C54" s="129" t="s">
        <v>179</v>
      </c>
      <c r="D54" s="130" t="s">
        <v>180</v>
      </c>
      <c r="E54" s="131" t="s">
        <v>181</v>
      </c>
      <c r="F54" s="131">
        <v>0.44260789590743099</v>
      </c>
      <c r="G54" s="125">
        <v>155</v>
      </c>
      <c r="H54" s="125">
        <f t="shared" si="3"/>
        <v>68.599999999999994</v>
      </c>
      <c r="I54" s="137"/>
    </row>
    <row r="55" spans="1:9" x14ac:dyDescent="0.25">
      <c r="A55" s="161">
        <v>41</v>
      </c>
      <c r="B55" s="128"/>
      <c r="C55" s="129" t="s">
        <v>182</v>
      </c>
      <c r="D55" s="130" t="s">
        <v>183</v>
      </c>
      <c r="E55" s="131" t="s">
        <v>163</v>
      </c>
      <c r="F55" s="131">
        <v>8.9998981822153308E-4</v>
      </c>
      <c r="G55" s="125">
        <v>75000</v>
      </c>
      <c r="H55" s="125">
        <f t="shared" si="3"/>
        <v>67.5</v>
      </c>
      <c r="I55" s="137"/>
    </row>
    <row r="56" spans="1:9" ht="25.5" customHeight="1" x14ac:dyDescent="0.25">
      <c r="A56" s="161">
        <v>42</v>
      </c>
      <c r="B56" s="128"/>
      <c r="C56" s="129" t="s">
        <v>184</v>
      </c>
      <c r="D56" s="130" t="s">
        <v>185</v>
      </c>
      <c r="E56" s="131" t="s">
        <v>160</v>
      </c>
      <c r="F56" s="131">
        <v>3.8000026841205448</v>
      </c>
      <c r="G56" s="125">
        <v>15.13</v>
      </c>
      <c r="H56" s="125">
        <f t="shared" si="3"/>
        <v>57.49</v>
      </c>
      <c r="I56" s="137"/>
    </row>
    <row r="57" spans="1:9" ht="25.5" customHeight="1" x14ac:dyDescent="0.25">
      <c r="A57" s="161">
        <v>43</v>
      </c>
      <c r="B57" s="128"/>
      <c r="C57" s="129" t="s">
        <v>186</v>
      </c>
      <c r="D57" s="130" t="s">
        <v>187</v>
      </c>
      <c r="E57" s="131" t="s">
        <v>163</v>
      </c>
      <c r="F57" s="131">
        <v>4.4999490911075326E-3</v>
      </c>
      <c r="G57" s="125">
        <v>11500</v>
      </c>
      <c r="H57" s="125">
        <f t="shared" si="3"/>
        <v>51.75</v>
      </c>
      <c r="I57" s="137"/>
    </row>
    <row r="58" spans="1:9" x14ac:dyDescent="0.25">
      <c r="A58" s="161">
        <v>44</v>
      </c>
      <c r="B58" s="128"/>
      <c r="C58" s="129" t="s">
        <v>188</v>
      </c>
      <c r="D58" s="130" t="s">
        <v>189</v>
      </c>
      <c r="E58" s="131" t="s">
        <v>166</v>
      </c>
      <c r="F58" s="131">
        <v>1.6099447591070446</v>
      </c>
      <c r="G58" s="125">
        <v>30.74</v>
      </c>
      <c r="H58" s="125">
        <f t="shared" si="3"/>
        <v>49.49</v>
      </c>
      <c r="I58" s="137"/>
    </row>
    <row r="59" spans="1:9" ht="25.5" customHeight="1" x14ac:dyDescent="0.25">
      <c r="A59" s="161">
        <v>45</v>
      </c>
      <c r="B59" s="128"/>
      <c r="C59" s="129" t="s">
        <v>190</v>
      </c>
      <c r="D59" s="130" t="s">
        <v>191</v>
      </c>
      <c r="E59" s="131" t="s">
        <v>192</v>
      </c>
      <c r="F59" s="131">
        <v>8.9999782599914681E-3</v>
      </c>
      <c r="G59" s="125">
        <v>4949.3999999999996</v>
      </c>
      <c r="H59" s="125">
        <f t="shared" si="3"/>
        <v>44.54</v>
      </c>
      <c r="I59" s="137"/>
    </row>
    <row r="60" spans="1:9" ht="25.5" customHeight="1" x14ac:dyDescent="0.25">
      <c r="A60" s="161">
        <v>46</v>
      </c>
      <c r="B60" s="128"/>
      <c r="C60" s="129" t="s">
        <v>193</v>
      </c>
      <c r="D60" s="130" t="s">
        <v>194</v>
      </c>
      <c r="E60" s="131" t="s">
        <v>163</v>
      </c>
      <c r="F60" s="131">
        <v>1.6500373050742309E-3</v>
      </c>
      <c r="G60" s="125">
        <v>26932.42</v>
      </c>
      <c r="H60" s="125">
        <f t="shared" si="3"/>
        <v>44.44</v>
      </c>
      <c r="I60" s="137"/>
    </row>
    <row r="61" spans="1:9" ht="25.5" customHeight="1" x14ac:dyDescent="0.25">
      <c r="A61" s="161">
        <v>47</v>
      </c>
      <c r="B61" s="128"/>
      <c r="C61" s="129" t="s">
        <v>195</v>
      </c>
      <c r="D61" s="130" t="s">
        <v>196</v>
      </c>
      <c r="E61" s="131" t="s">
        <v>181</v>
      </c>
      <c r="F61" s="131">
        <v>0.64349081890922943</v>
      </c>
      <c r="G61" s="125">
        <v>65.75</v>
      </c>
      <c r="H61" s="125">
        <f t="shared" si="3"/>
        <v>42.31</v>
      </c>
      <c r="I61" s="137"/>
    </row>
    <row r="62" spans="1:9" ht="25.5" customHeight="1" x14ac:dyDescent="0.25">
      <c r="A62" s="161">
        <v>48</v>
      </c>
      <c r="B62" s="128"/>
      <c r="C62" s="129" t="s">
        <v>197</v>
      </c>
      <c r="D62" s="130" t="s">
        <v>198</v>
      </c>
      <c r="E62" s="131" t="s">
        <v>163</v>
      </c>
      <c r="F62" s="131">
        <v>5.9999900783959939E-3</v>
      </c>
      <c r="G62" s="125">
        <v>5891.61</v>
      </c>
      <c r="H62" s="125">
        <f t="shared" si="3"/>
        <v>35.35</v>
      </c>
      <c r="I62" s="137"/>
    </row>
    <row r="63" spans="1:9" ht="38.25" customHeight="1" x14ac:dyDescent="0.25">
      <c r="A63" s="161">
        <v>49</v>
      </c>
      <c r="B63" s="128"/>
      <c r="C63" s="129" t="s">
        <v>199</v>
      </c>
      <c r="D63" s="130" t="s">
        <v>200</v>
      </c>
      <c r="E63" s="131" t="s">
        <v>163</v>
      </c>
      <c r="F63" s="131">
        <v>5.9998493204078268E-3</v>
      </c>
      <c r="G63" s="125">
        <v>5817.58</v>
      </c>
      <c r="H63" s="125">
        <f t="shared" si="3"/>
        <v>34.9</v>
      </c>
      <c r="I63" s="137"/>
    </row>
    <row r="64" spans="1:9" ht="25.5" customHeight="1" x14ac:dyDescent="0.25">
      <c r="A64" s="161">
        <v>50</v>
      </c>
      <c r="B64" s="128"/>
      <c r="C64" s="129" t="s">
        <v>201</v>
      </c>
      <c r="D64" s="130" t="s">
        <v>202</v>
      </c>
      <c r="E64" s="131" t="s">
        <v>181</v>
      </c>
      <c r="F64" s="131">
        <v>0.51050272952342457</v>
      </c>
      <c r="G64" s="125">
        <v>68.05</v>
      </c>
      <c r="H64" s="125">
        <f t="shared" si="3"/>
        <v>34.74</v>
      </c>
      <c r="I64" s="137"/>
    </row>
    <row r="65" spans="1:9" x14ac:dyDescent="0.25">
      <c r="A65" s="161">
        <v>51</v>
      </c>
      <c r="B65" s="128"/>
      <c r="C65" s="129" t="s">
        <v>203</v>
      </c>
      <c r="D65" s="130" t="s">
        <v>204</v>
      </c>
      <c r="E65" s="131" t="s">
        <v>163</v>
      </c>
      <c r="F65" s="131">
        <v>1.0999719924966605E-3</v>
      </c>
      <c r="G65" s="125">
        <v>28300.400000000001</v>
      </c>
      <c r="H65" s="125">
        <f t="shared" si="3"/>
        <v>31.13</v>
      </c>
      <c r="I65" s="137"/>
    </row>
    <row r="66" spans="1:9" x14ac:dyDescent="0.25">
      <c r="A66" s="161">
        <v>52</v>
      </c>
      <c r="B66" s="128"/>
      <c r="C66" s="129" t="s">
        <v>205</v>
      </c>
      <c r="D66" s="130" t="s">
        <v>206</v>
      </c>
      <c r="E66" s="131" t="s">
        <v>166</v>
      </c>
      <c r="F66" s="131">
        <v>0.34499609698491818</v>
      </c>
      <c r="G66" s="125">
        <v>83</v>
      </c>
      <c r="H66" s="125">
        <f t="shared" si="3"/>
        <v>28.63</v>
      </c>
      <c r="I66" s="137"/>
    </row>
    <row r="67" spans="1:9" x14ac:dyDescent="0.25">
      <c r="A67" s="161">
        <v>53</v>
      </c>
      <c r="B67" s="128"/>
      <c r="C67" s="129" t="s">
        <v>207</v>
      </c>
      <c r="D67" s="130" t="s">
        <v>208</v>
      </c>
      <c r="E67" s="131" t="s">
        <v>181</v>
      </c>
      <c r="F67" s="131">
        <v>0.85000098292051307</v>
      </c>
      <c r="G67" s="125">
        <v>32.6</v>
      </c>
      <c r="H67" s="125">
        <f t="shared" si="3"/>
        <v>27.71</v>
      </c>
      <c r="I67" s="137"/>
    </row>
    <row r="68" spans="1:9" x14ac:dyDescent="0.25">
      <c r="A68" s="161">
        <v>54</v>
      </c>
      <c r="B68" s="128"/>
      <c r="C68" s="129" t="s">
        <v>209</v>
      </c>
      <c r="D68" s="130" t="s">
        <v>210</v>
      </c>
      <c r="E68" s="131" t="s">
        <v>163</v>
      </c>
      <c r="F68" s="131">
        <v>2.1998946615953735E-3</v>
      </c>
      <c r="G68" s="125">
        <v>12430</v>
      </c>
      <c r="H68" s="125">
        <f t="shared" si="3"/>
        <v>27.34</v>
      </c>
      <c r="I68" s="137"/>
    </row>
    <row r="69" spans="1:9" ht="38.25" customHeight="1" x14ac:dyDescent="0.25">
      <c r="A69" s="161">
        <v>55</v>
      </c>
      <c r="B69" s="128"/>
      <c r="C69" s="129" t="s">
        <v>211</v>
      </c>
      <c r="D69" s="130" t="s">
        <v>212</v>
      </c>
      <c r="E69" s="131" t="s">
        <v>181</v>
      </c>
      <c r="F69" s="131">
        <v>0.29247239503414985</v>
      </c>
      <c r="G69" s="125">
        <v>91.29</v>
      </c>
      <c r="H69" s="125">
        <f t="shared" si="3"/>
        <v>26.7</v>
      </c>
      <c r="I69" s="137"/>
    </row>
    <row r="70" spans="1:9" x14ac:dyDescent="0.25">
      <c r="A70" s="161">
        <v>56</v>
      </c>
      <c r="B70" s="128"/>
      <c r="C70" s="129" t="s">
        <v>213</v>
      </c>
      <c r="D70" s="130" t="s">
        <v>214</v>
      </c>
      <c r="E70" s="131" t="s">
        <v>163</v>
      </c>
      <c r="F70" s="131">
        <v>2.300020186409844E-3</v>
      </c>
      <c r="G70" s="125">
        <v>10315.01</v>
      </c>
      <c r="H70" s="125">
        <f t="shared" si="3"/>
        <v>23.72</v>
      </c>
      <c r="I70" s="137"/>
    </row>
    <row r="71" spans="1:9" x14ac:dyDescent="0.25">
      <c r="A71" s="161">
        <v>57</v>
      </c>
      <c r="B71" s="128"/>
      <c r="C71" s="129" t="s">
        <v>215</v>
      </c>
      <c r="D71" s="130" t="s">
        <v>216</v>
      </c>
      <c r="E71" s="131" t="s">
        <v>217</v>
      </c>
      <c r="F71" s="131">
        <v>0.44999490911075984</v>
      </c>
      <c r="G71" s="125">
        <v>39</v>
      </c>
      <c r="H71" s="125">
        <f t="shared" si="3"/>
        <v>17.55</v>
      </c>
      <c r="I71" s="137"/>
    </row>
    <row r="72" spans="1:9" x14ac:dyDescent="0.25">
      <c r="A72" s="161">
        <v>58</v>
      </c>
      <c r="B72" s="128"/>
      <c r="C72" s="129" t="s">
        <v>218</v>
      </c>
      <c r="D72" s="130" t="s">
        <v>219</v>
      </c>
      <c r="E72" s="131" t="s">
        <v>181</v>
      </c>
      <c r="F72" s="131">
        <v>0.35494567358555695</v>
      </c>
      <c r="G72" s="125">
        <v>47.57</v>
      </c>
      <c r="H72" s="125">
        <f t="shared" si="3"/>
        <v>16.88</v>
      </c>
      <c r="I72" s="137"/>
    </row>
    <row r="73" spans="1:9" x14ac:dyDescent="0.25">
      <c r="A73" s="161">
        <v>59</v>
      </c>
      <c r="B73" s="128"/>
      <c r="C73" s="129" t="s">
        <v>220</v>
      </c>
      <c r="D73" s="130" t="s">
        <v>221</v>
      </c>
      <c r="E73" s="131" t="s">
        <v>181</v>
      </c>
      <c r="F73" s="131">
        <v>0.44793104198626094</v>
      </c>
      <c r="G73" s="125">
        <v>35.630000000000003</v>
      </c>
      <c r="H73" s="125">
        <f t="shared" si="3"/>
        <v>15.96</v>
      </c>
      <c r="I73" s="137"/>
    </row>
    <row r="74" spans="1:9" x14ac:dyDescent="0.25">
      <c r="A74" s="161">
        <v>60</v>
      </c>
      <c r="B74" s="128"/>
      <c r="C74" s="129" t="s">
        <v>222</v>
      </c>
      <c r="D74" s="130" t="s">
        <v>223</v>
      </c>
      <c r="E74" s="131" t="s">
        <v>150</v>
      </c>
      <c r="F74" s="131">
        <v>0.23503133291840422</v>
      </c>
      <c r="G74" s="125">
        <v>66.819999999999993</v>
      </c>
      <c r="H74" s="125">
        <f t="shared" si="3"/>
        <v>15.7</v>
      </c>
      <c r="I74" s="137"/>
    </row>
    <row r="75" spans="1:9" ht="51" customHeight="1" x14ac:dyDescent="0.25">
      <c r="A75" s="161">
        <v>61</v>
      </c>
      <c r="B75" s="128"/>
      <c r="C75" s="129" t="s">
        <v>224</v>
      </c>
      <c r="D75" s="130" t="s">
        <v>225</v>
      </c>
      <c r="E75" s="131" t="s">
        <v>178</v>
      </c>
      <c r="F75" s="131">
        <v>1.4000804328831134E-3</v>
      </c>
      <c r="G75" s="125">
        <v>10534.99</v>
      </c>
      <c r="H75" s="125">
        <f t="shared" si="3"/>
        <v>14.75</v>
      </c>
      <c r="I75" s="137"/>
    </row>
    <row r="76" spans="1:9" x14ac:dyDescent="0.25">
      <c r="A76" s="161">
        <v>62</v>
      </c>
      <c r="B76" s="128"/>
      <c r="C76" s="129" t="s">
        <v>226</v>
      </c>
      <c r="D76" s="130" t="s">
        <v>227</v>
      </c>
      <c r="E76" s="131" t="s">
        <v>217</v>
      </c>
      <c r="F76" s="131">
        <v>0.49998743029575776</v>
      </c>
      <c r="G76" s="125">
        <v>29.4</v>
      </c>
      <c r="H76" s="125">
        <f t="shared" si="3"/>
        <v>14.7</v>
      </c>
      <c r="I76" s="137"/>
    </row>
    <row r="77" spans="1:9" x14ac:dyDescent="0.25">
      <c r="A77" s="161">
        <v>63</v>
      </c>
      <c r="B77" s="128"/>
      <c r="C77" s="129" t="s">
        <v>228</v>
      </c>
      <c r="D77" s="130" t="s">
        <v>229</v>
      </c>
      <c r="E77" s="131" t="s">
        <v>181</v>
      </c>
      <c r="F77" s="131">
        <v>1.5957323687215126</v>
      </c>
      <c r="G77" s="125">
        <v>9.0399999999999991</v>
      </c>
      <c r="H77" s="125">
        <f t="shared" si="3"/>
        <v>14.43</v>
      </c>
      <c r="I77" s="137"/>
    </row>
    <row r="78" spans="1:9" x14ac:dyDescent="0.25">
      <c r="A78" s="161">
        <v>64</v>
      </c>
      <c r="B78" s="128"/>
      <c r="C78" s="129" t="s">
        <v>230</v>
      </c>
      <c r="D78" s="130" t="s">
        <v>231</v>
      </c>
      <c r="E78" s="131" t="s">
        <v>163</v>
      </c>
      <c r="F78" s="131">
        <v>7.0005610060125737E-4</v>
      </c>
      <c r="G78" s="125">
        <v>15620</v>
      </c>
      <c r="H78" s="125">
        <f t="shared" ref="H78:H109" si="4">ROUND(F78*G78,2)</f>
        <v>10.93</v>
      </c>
      <c r="I78" s="137"/>
    </row>
    <row r="79" spans="1:9" x14ac:dyDescent="0.25">
      <c r="A79" s="161">
        <v>65</v>
      </c>
      <c r="B79" s="128"/>
      <c r="C79" s="129" t="s">
        <v>232</v>
      </c>
      <c r="D79" s="130" t="s">
        <v>233</v>
      </c>
      <c r="E79" s="131" t="s">
        <v>166</v>
      </c>
      <c r="F79" s="131">
        <v>4.9999434345640199E-2</v>
      </c>
      <c r="G79" s="125">
        <v>203</v>
      </c>
      <c r="H79" s="125">
        <f t="shared" si="4"/>
        <v>10.15</v>
      </c>
      <c r="I79" s="137"/>
    </row>
    <row r="80" spans="1:9" ht="25.5" customHeight="1" x14ac:dyDescent="0.25">
      <c r="A80" s="161">
        <v>66</v>
      </c>
      <c r="B80" s="128"/>
      <c r="C80" s="129" t="s">
        <v>234</v>
      </c>
      <c r="D80" s="130" t="s">
        <v>235</v>
      </c>
      <c r="E80" s="131" t="s">
        <v>160</v>
      </c>
      <c r="F80" s="131">
        <v>0.79506494544978079</v>
      </c>
      <c r="G80" s="125">
        <v>12.37</v>
      </c>
      <c r="H80" s="125">
        <f t="shared" si="4"/>
        <v>9.83</v>
      </c>
      <c r="I80" s="137"/>
    </row>
    <row r="81" spans="1:9" x14ac:dyDescent="0.25">
      <c r="A81" s="161">
        <v>67</v>
      </c>
      <c r="B81" s="128"/>
      <c r="C81" s="129" t="s">
        <v>236</v>
      </c>
      <c r="D81" s="130" t="s">
        <v>237</v>
      </c>
      <c r="E81" s="131" t="s">
        <v>217</v>
      </c>
      <c r="F81" s="131">
        <v>0.47008558162660696</v>
      </c>
      <c r="G81" s="125">
        <v>19.899999999999999</v>
      </c>
      <c r="H81" s="125">
        <f t="shared" si="4"/>
        <v>9.35</v>
      </c>
      <c r="I81" s="137"/>
    </row>
    <row r="82" spans="1:9" x14ac:dyDescent="0.25">
      <c r="A82" s="161">
        <v>68</v>
      </c>
      <c r="B82" s="128"/>
      <c r="C82" s="129" t="s">
        <v>238</v>
      </c>
      <c r="D82" s="130" t="s">
        <v>239</v>
      </c>
      <c r="E82" s="131" t="s">
        <v>166</v>
      </c>
      <c r="F82" s="131">
        <v>0.29003874516771555</v>
      </c>
      <c r="G82" s="125">
        <v>26.6</v>
      </c>
      <c r="H82" s="125">
        <f t="shared" si="4"/>
        <v>7.72</v>
      </c>
      <c r="I82" s="137"/>
    </row>
    <row r="83" spans="1:9" ht="25.5" customHeight="1" x14ac:dyDescent="0.25">
      <c r="A83" s="161">
        <v>69</v>
      </c>
      <c r="B83" s="128"/>
      <c r="C83" s="129" t="s">
        <v>240</v>
      </c>
      <c r="D83" s="130" t="s">
        <v>241</v>
      </c>
      <c r="E83" s="131" t="s">
        <v>181</v>
      </c>
      <c r="F83" s="131">
        <v>0.17500902016481734</v>
      </c>
      <c r="G83" s="125">
        <v>38.340000000000003</v>
      </c>
      <c r="H83" s="125">
        <f t="shared" si="4"/>
        <v>6.71</v>
      </c>
      <c r="I83" s="137"/>
    </row>
    <row r="84" spans="1:9" x14ac:dyDescent="0.25">
      <c r="A84" s="161">
        <v>70</v>
      </c>
      <c r="B84" s="128"/>
      <c r="C84" s="129" t="s">
        <v>242</v>
      </c>
      <c r="D84" s="130" t="s">
        <v>243</v>
      </c>
      <c r="E84" s="131" t="s">
        <v>192</v>
      </c>
      <c r="F84" s="131">
        <v>9.849888566090979E-3</v>
      </c>
      <c r="G84" s="125">
        <v>600</v>
      </c>
      <c r="H84" s="125">
        <f t="shared" si="4"/>
        <v>5.91</v>
      </c>
      <c r="I84" s="137"/>
    </row>
    <row r="85" spans="1:9" x14ac:dyDescent="0.25">
      <c r="A85" s="161">
        <v>71</v>
      </c>
      <c r="B85" s="128"/>
      <c r="C85" s="129" t="s">
        <v>244</v>
      </c>
      <c r="D85" s="130" t="s">
        <v>245</v>
      </c>
      <c r="E85" s="131" t="s">
        <v>166</v>
      </c>
      <c r="F85" s="131">
        <v>6.3022542826364006E-2</v>
      </c>
      <c r="G85" s="125">
        <v>86</v>
      </c>
      <c r="H85" s="125">
        <f t="shared" si="4"/>
        <v>5.42</v>
      </c>
      <c r="I85" s="137"/>
    </row>
    <row r="86" spans="1:9" x14ac:dyDescent="0.25">
      <c r="A86" s="161">
        <v>72</v>
      </c>
      <c r="B86" s="128"/>
      <c r="C86" s="129" t="s">
        <v>246</v>
      </c>
      <c r="D86" s="130" t="s">
        <v>247</v>
      </c>
      <c r="E86" s="131" t="s">
        <v>181</v>
      </c>
      <c r="F86" s="131">
        <v>0.16206340710750822</v>
      </c>
      <c r="G86" s="125">
        <v>28.6</v>
      </c>
      <c r="H86" s="125">
        <f t="shared" si="4"/>
        <v>4.6399999999999997</v>
      </c>
      <c r="I86" s="137"/>
    </row>
    <row r="87" spans="1:9" x14ac:dyDescent="0.25">
      <c r="A87" s="161">
        <v>73</v>
      </c>
      <c r="B87" s="128"/>
      <c r="C87" s="129" t="s">
        <v>248</v>
      </c>
      <c r="D87" s="130" t="s">
        <v>249</v>
      </c>
      <c r="E87" s="131" t="s">
        <v>163</v>
      </c>
      <c r="F87" s="131">
        <v>4.5010106502233268E-4</v>
      </c>
      <c r="G87" s="125">
        <v>9420</v>
      </c>
      <c r="H87" s="125">
        <f t="shared" si="4"/>
        <v>4.24</v>
      </c>
      <c r="I87" s="137"/>
    </row>
    <row r="88" spans="1:9" x14ac:dyDescent="0.25">
      <c r="A88" s="161">
        <v>74</v>
      </c>
      <c r="B88" s="128"/>
      <c r="C88" s="129" t="s">
        <v>250</v>
      </c>
      <c r="D88" s="130" t="s">
        <v>251</v>
      </c>
      <c r="E88" s="131" t="s">
        <v>252</v>
      </c>
      <c r="F88" s="131">
        <v>1.5055385230742209E-2</v>
      </c>
      <c r="G88" s="125">
        <v>270</v>
      </c>
      <c r="H88" s="125">
        <f t="shared" si="4"/>
        <v>4.0599999999999996</v>
      </c>
      <c r="I88" s="137"/>
    </row>
    <row r="89" spans="1:9" x14ac:dyDescent="0.25">
      <c r="A89" s="161">
        <v>75</v>
      </c>
      <c r="B89" s="128"/>
      <c r="C89" s="129" t="s">
        <v>253</v>
      </c>
      <c r="D89" s="130" t="s">
        <v>254</v>
      </c>
      <c r="E89" s="131" t="s">
        <v>163</v>
      </c>
      <c r="F89" s="131">
        <v>3.5000779979083854E-4</v>
      </c>
      <c r="G89" s="125">
        <v>10971.06</v>
      </c>
      <c r="H89" s="125">
        <f t="shared" si="4"/>
        <v>3.84</v>
      </c>
      <c r="I89" s="137"/>
    </row>
    <row r="90" spans="1:9" x14ac:dyDescent="0.25">
      <c r="A90" s="161">
        <v>76</v>
      </c>
      <c r="B90" s="128"/>
      <c r="C90" s="129" t="s">
        <v>255</v>
      </c>
      <c r="D90" s="130" t="s">
        <v>256</v>
      </c>
      <c r="E90" s="131" t="s">
        <v>181</v>
      </c>
      <c r="F90" s="131">
        <v>0.31503537450063279</v>
      </c>
      <c r="G90" s="125">
        <v>10.57</v>
      </c>
      <c r="H90" s="125">
        <f t="shared" si="4"/>
        <v>3.33</v>
      </c>
      <c r="I90" s="137"/>
    </row>
    <row r="91" spans="1:9" ht="25.5" customHeight="1" x14ac:dyDescent="0.25">
      <c r="A91" s="161">
        <v>77</v>
      </c>
      <c r="B91" s="128"/>
      <c r="C91" s="129" t="s">
        <v>257</v>
      </c>
      <c r="D91" s="130" t="s">
        <v>258</v>
      </c>
      <c r="E91" s="131" t="s">
        <v>181</v>
      </c>
      <c r="F91" s="131">
        <v>9.9929725134709366E-2</v>
      </c>
      <c r="G91" s="125">
        <v>28.22</v>
      </c>
      <c r="H91" s="125">
        <f t="shared" si="4"/>
        <v>2.82</v>
      </c>
      <c r="I91" s="137"/>
    </row>
    <row r="92" spans="1:9" x14ac:dyDescent="0.25">
      <c r="A92" s="161">
        <v>78</v>
      </c>
      <c r="B92" s="128"/>
      <c r="C92" s="129" t="s">
        <v>259</v>
      </c>
      <c r="D92" s="130" t="s">
        <v>260</v>
      </c>
      <c r="E92" s="131" t="s">
        <v>163</v>
      </c>
      <c r="F92" s="131">
        <v>4.996165362556868E-5</v>
      </c>
      <c r="G92" s="125">
        <v>52539.7</v>
      </c>
      <c r="H92" s="125">
        <f t="shared" si="4"/>
        <v>2.62</v>
      </c>
      <c r="I92" s="137"/>
    </row>
    <row r="93" spans="1:9" x14ac:dyDescent="0.25">
      <c r="A93" s="161">
        <v>79</v>
      </c>
      <c r="B93" s="128"/>
      <c r="C93" s="129" t="s">
        <v>261</v>
      </c>
      <c r="D93" s="130" t="s">
        <v>262</v>
      </c>
      <c r="E93" s="131" t="s">
        <v>181</v>
      </c>
      <c r="F93" s="131">
        <v>9.3991925186564809E-2</v>
      </c>
      <c r="G93" s="125">
        <v>25.8</v>
      </c>
      <c r="H93" s="125">
        <f t="shared" si="4"/>
        <v>2.42</v>
      </c>
      <c r="I93" s="137"/>
    </row>
    <row r="94" spans="1:9" ht="25.5" customHeight="1" x14ac:dyDescent="0.25">
      <c r="A94" s="161">
        <v>80</v>
      </c>
      <c r="B94" s="128"/>
      <c r="C94" s="129" t="s">
        <v>263</v>
      </c>
      <c r="D94" s="130" t="s">
        <v>264</v>
      </c>
      <c r="E94" s="131" t="s">
        <v>181</v>
      </c>
      <c r="F94" s="131">
        <v>9.5926030652157435E-2</v>
      </c>
      <c r="G94" s="125">
        <v>23.09</v>
      </c>
      <c r="H94" s="125">
        <f t="shared" si="4"/>
        <v>2.21</v>
      </c>
      <c r="I94" s="137"/>
    </row>
    <row r="95" spans="1:9" x14ac:dyDescent="0.25">
      <c r="A95" s="161">
        <v>81</v>
      </c>
      <c r="B95" s="128"/>
      <c r="C95" s="129" t="s">
        <v>265</v>
      </c>
      <c r="D95" s="130" t="s">
        <v>266</v>
      </c>
      <c r="E95" s="131" t="s">
        <v>267</v>
      </c>
      <c r="F95" s="131">
        <v>0.22507980082397563</v>
      </c>
      <c r="G95" s="125">
        <v>8.33</v>
      </c>
      <c r="H95" s="125">
        <f t="shared" si="4"/>
        <v>1.87</v>
      </c>
      <c r="I95" s="137"/>
    </row>
    <row r="96" spans="1:9" ht="25.5" customHeight="1" x14ac:dyDescent="0.25">
      <c r="A96" s="161">
        <v>82</v>
      </c>
      <c r="B96" s="128"/>
      <c r="C96" s="129" t="s">
        <v>268</v>
      </c>
      <c r="D96" s="130" t="s">
        <v>269</v>
      </c>
      <c r="E96" s="131" t="s">
        <v>163</v>
      </c>
      <c r="F96" s="131">
        <v>4.9976778206186859E-5</v>
      </c>
      <c r="G96" s="125">
        <v>37517</v>
      </c>
      <c r="H96" s="125">
        <f t="shared" si="4"/>
        <v>1.87</v>
      </c>
      <c r="I96" s="137"/>
    </row>
    <row r="97" spans="1:9" ht="25.5" customHeight="1" x14ac:dyDescent="0.25">
      <c r="A97" s="161">
        <v>83</v>
      </c>
      <c r="B97" s="128"/>
      <c r="C97" s="129" t="s">
        <v>270</v>
      </c>
      <c r="D97" s="130" t="s">
        <v>271</v>
      </c>
      <c r="E97" s="131" t="s">
        <v>181</v>
      </c>
      <c r="F97" s="131">
        <v>5.3946036751768324E-2</v>
      </c>
      <c r="G97" s="125">
        <v>30.4</v>
      </c>
      <c r="H97" s="125">
        <f t="shared" si="4"/>
        <v>1.64</v>
      </c>
      <c r="I97" s="137"/>
    </row>
    <row r="98" spans="1:9" x14ac:dyDescent="0.25">
      <c r="A98" s="161">
        <v>84</v>
      </c>
      <c r="B98" s="128"/>
      <c r="C98" s="129" t="s">
        <v>272</v>
      </c>
      <c r="D98" s="130" t="s">
        <v>273</v>
      </c>
      <c r="E98" s="131" t="s">
        <v>181</v>
      </c>
      <c r="F98" s="131">
        <v>3.2021332651027301E-2</v>
      </c>
      <c r="G98" s="125">
        <v>44.97</v>
      </c>
      <c r="H98" s="125">
        <f t="shared" si="4"/>
        <v>1.44</v>
      </c>
      <c r="I98" s="137"/>
    </row>
    <row r="99" spans="1:9" x14ac:dyDescent="0.25">
      <c r="A99" s="161">
        <v>85</v>
      </c>
      <c r="B99" s="128"/>
      <c r="C99" s="129" t="s">
        <v>274</v>
      </c>
      <c r="D99" s="130" t="s">
        <v>275</v>
      </c>
      <c r="E99" s="131" t="s">
        <v>276</v>
      </c>
      <c r="F99" s="131">
        <v>2.5066383085280738E-2</v>
      </c>
      <c r="G99" s="125">
        <v>37.5</v>
      </c>
      <c r="H99" s="125">
        <f t="shared" si="4"/>
        <v>0.94</v>
      </c>
      <c r="I99" s="137"/>
    </row>
    <row r="100" spans="1:9" x14ac:dyDescent="0.25">
      <c r="A100" s="161">
        <v>86</v>
      </c>
      <c r="B100" s="128"/>
      <c r="C100" s="129" t="s">
        <v>277</v>
      </c>
      <c r="D100" s="130" t="s">
        <v>278</v>
      </c>
      <c r="E100" s="131" t="s">
        <v>279</v>
      </c>
      <c r="F100" s="131">
        <v>2.3475876544336529</v>
      </c>
      <c r="G100" s="125">
        <v>0.4</v>
      </c>
      <c r="H100" s="125">
        <f t="shared" si="4"/>
        <v>0.94</v>
      </c>
      <c r="I100" s="137"/>
    </row>
    <row r="101" spans="1:9" x14ac:dyDescent="0.25">
      <c r="A101" s="161">
        <v>87</v>
      </c>
      <c r="B101" s="128"/>
      <c r="C101" s="129" t="s">
        <v>280</v>
      </c>
      <c r="D101" s="130" t="s">
        <v>281</v>
      </c>
      <c r="E101" s="131" t="s">
        <v>163</v>
      </c>
      <c r="F101" s="131">
        <v>1.1027579544443551E-3</v>
      </c>
      <c r="G101" s="125">
        <v>729.98</v>
      </c>
      <c r="H101" s="125">
        <f t="shared" si="4"/>
        <v>0.8</v>
      </c>
      <c r="I101" s="137"/>
    </row>
    <row r="102" spans="1:9" x14ac:dyDescent="0.25">
      <c r="A102" s="161">
        <v>88</v>
      </c>
      <c r="B102" s="128"/>
      <c r="C102" s="129" t="s">
        <v>282</v>
      </c>
      <c r="D102" s="130" t="s">
        <v>283</v>
      </c>
      <c r="E102" s="131" t="s">
        <v>181</v>
      </c>
      <c r="F102" s="131">
        <v>2.5053936958012755E-2</v>
      </c>
      <c r="G102" s="125">
        <v>27.74</v>
      </c>
      <c r="H102" s="125">
        <f t="shared" si="4"/>
        <v>0.69</v>
      </c>
      <c r="I102" s="137"/>
    </row>
    <row r="103" spans="1:9" x14ac:dyDescent="0.25">
      <c r="A103" s="161">
        <v>89</v>
      </c>
      <c r="B103" s="128"/>
      <c r="C103" s="129" t="s">
        <v>284</v>
      </c>
      <c r="D103" s="130" t="s">
        <v>285</v>
      </c>
      <c r="E103" s="131" t="s">
        <v>181</v>
      </c>
      <c r="F103" s="131">
        <v>5.0085854929391828E-3</v>
      </c>
      <c r="G103" s="125">
        <v>138.76</v>
      </c>
      <c r="H103" s="125">
        <f t="shared" si="4"/>
        <v>0.69</v>
      </c>
      <c r="I103" s="137"/>
    </row>
    <row r="104" spans="1:9" x14ac:dyDescent="0.25">
      <c r="A104" s="161">
        <v>90</v>
      </c>
      <c r="B104" s="128"/>
      <c r="C104" s="129" t="s">
        <v>286</v>
      </c>
      <c r="D104" s="130" t="s">
        <v>287</v>
      </c>
      <c r="E104" s="131" t="s">
        <v>163</v>
      </c>
      <c r="F104" s="131">
        <v>9.974388432533358E-5</v>
      </c>
      <c r="G104" s="125">
        <v>6667</v>
      </c>
      <c r="H104" s="125">
        <f t="shared" si="4"/>
        <v>0.66</v>
      </c>
      <c r="I104" s="137"/>
    </row>
    <row r="105" spans="1:9" x14ac:dyDescent="0.25">
      <c r="A105" s="161">
        <v>91</v>
      </c>
      <c r="B105" s="128"/>
      <c r="C105" s="129" t="s">
        <v>288</v>
      </c>
      <c r="D105" s="130" t="s">
        <v>289</v>
      </c>
      <c r="E105" s="131" t="s">
        <v>181</v>
      </c>
      <c r="F105" s="131">
        <v>4.5095387352167993E-3</v>
      </c>
      <c r="G105" s="125">
        <v>133.05000000000001</v>
      </c>
      <c r="H105" s="125">
        <f t="shared" si="4"/>
        <v>0.6</v>
      </c>
      <c r="I105" s="137"/>
    </row>
    <row r="106" spans="1:9" ht="25.5" customHeight="1" x14ac:dyDescent="0.25">
      <c r="A106" s="161">
        <v>92</v>
      </c>
      <c r="B106" s="128"/>
      <c r="C106" s="129" t="s">
        <v>290</v>
      </c>
      <c r="D106" s="130" t="s">
        <v>291</v>
      </c>
      <c r="E106" s="131" t="s">
        <v>181</v>
      </c>
      <c r="F106" s="131">
        <v>4.9903343184181208E-3</v>
      </c>
      <c r="G106" s="125">
        <v>114.22</v>
      </c>
      <c r="H106" s="125">
        <f t="shared" si="4"/>
        <v>0.56999999999999995</v>
      </c>
      <c r="I106" s="137"/>
    </row>
    <row r="107" spans="1:9" x14ac:dyDescent="0.25">
      <c r="A107" s="161">
        <v>93</v>
      </c>
      <c r="B107" s="128"/>
      <c r="C107" s="129" t="s">
        <v>292</v>
      </c>
      <c r="D107" s="130" t="s">
        <v>293</v>
      </c>
      <c r="E107" s="131" t="s">
        <v>252</v>
      </c>
      <c r="F107" s="131">
        <v>2.0094351408482904E-3</v>
      </c>
      <c r="G107" s="125">
        <v>253.8</v>
      </c>
      <c r="H107" s="125">
        <f t="shared" si="4"/>
        <v>0.51</v>
      </c>
      <c r="I107" s="137"/>
    </row>
    <row r="108" spans="1:9" x14ac:dyDescent="0.25">
      <c r="A108" s="161">
        <v>94</v>
      </c>
      <c r="B108" s="128"/>
      <c r="C108" s="129" t="s">
        <v>294</v>
      </c>
      <c r="D108" s="130" t="s">
        <v>295</v>
      </c>
      <c r="E108" s="131" t="s">
        <v>181</v>
      </c>
      <c r="F108" s="131">
        <v>1.4964125867634582E-2</v>
      </c>
      <c r="G108" s="125">
        <v>15.37</v>
      </c>
      <c r="H108" s="125">
        <f t="shared" si="4"/>
        <v>0.23</v>
      </c>
      <c r="I108" s="137"/>
    </row>
    <row r="109" spans="1:9" x14ac:dyDescent="0.25">
      <c r="A109" s="161">
        <v>95</v>
      </c>
      <c r="B109" s="128"/>
      <c r="C109" s="129" t="s">
        <v>296</v>
      </c>
      <c r="D109" s="130" t="s">
        <v>297</v>
      </c>
      <c r="E109" s="131" t="s">
        <v>181</v>
      </c>
      <c r="F109" s="131">
        <v>1.2389091807881858E-2</v>
      </c>
      <c r="G109" s="125">
        <v>16.95</v>
      </c>
      <c r="H109" s="125">
        <f t="shared" si="4"/>
        <v>0.21</v>
      </c>
      <c r="I109" s="137"/>
    </row>
    <row r="110" spans="1:9" x14ac:dyDescent="0.25">
      <c r="A110" s="161">
        <v>96</v>
      </c>
      <c r="B110" s="128"/>
      <c r="C110" s="129" t="s">
        <v>298</v>
      </c>
      <c r="D110" s="130" t="s">
        <v>299</v>
      </c>
      <c r="E110" s="131" t="s">
        <v>181</v>
      </c>
      <c r="F110" s="131">
        <v>2.8284408767492875E-3</v>
      </c>
      <c r="G110" s="125">
        <v>38.89</v>
      </c>
      <c r="H110" s="125">
        <f t="shared" ref="H110:H111" si="5">ROUND(F110*G110,2)</f>
        <v>0.11</v>
      </c>
      <c r="I110" s="137"/>
    </row>
    <row r="111" spans="1:9" x14ac:dyDescent="0.25">
      <c r="A111" s="161">
        <v>97</v>
      </c>
      <c r="B111" s="128"/>
      <c r="C111" s="129" t="s">
        <v>300</v>
      </c>
      <c r="D111" s="130" t="s">
        <v>301</v>
      </c>
      <c r="E111" s="131" t="s">
        <v>181</v>
      </c>
      <c r="F111" s="131">
        <v>4.3477768996208806E-3</v>
      </c>
      <c r="G111" s="125">
        <v>11.5</v>
      </c>
      <c r="H111" s="125">
        <f t="shared" si="5"/>
        <v>0.05</v>
      </c>
      <c r="I111" s="137"/>
    </row>
    <row r="114" spans="2:2" x14ac:dyDescent="0.25">
      <c r="B114" s="112" t="s">
        <v>82</v>
      </c>
    </row>
    <row r="115" spans="2:2" x14ac:dyDescent="0.25">
      <c r="B115" s="115" t="s">
        <v>69</v>
      </c>
    </row>
    <row r="117" spans="2:2" x14ac:dyDescent="0.25">
      <c r="B117" s="112" t="s">
        <v>70</v>
      </c>
    </row>
    <row r="118" spans="2:2" x14ac:dyDescent="0.25">
      <c r="B118" s="115" t="s">
        <v>71</v>
      </c>
    </row>
  </sheetData>
  <mergeCells count="16">
    <mergeCell ref="A23:E23"/>
    <mergeCell ref="A45:E45"/>
    <mergeCell ref="A11:E11"/>
    <mergeCell ref="A25:E25"/>
    <mergeCell ref="D8:D9"/>
    <mergeCell ref="E8:E9"/>
    <mergeCell ref="A38:E38"/>
    <mergeCell ref="A2:H2"/>
    <mergeCell ref="A3:H3"/>
    <mergeCell ref="A6:H6"/>
    <mergeCell ref="A8:A9"/>
    <mergeCell ref="B8:B9"/>
    <mergeCell ref="C8:C9"/>
    <mergeCell ref="C4:H4"/>
    <mergeCell ref="F8:F9"/>
    <mergeCell ref="G8:H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7" workbookViewId="0">
      <selection activeCell="H35" sqref="H3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302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8" t="s">
        <v>303</v>
      </c>
      <c r="C5" s="198"/>
      <c r="D5" s="198"/>
      <c r="E5" s="198"/>
    </row>
    <row r="6" spans="2:5" x14ac:dyDescent="0.25">
      <c r="B6" s="162"/>
      <c r="C6" s="4"/>
      <c r="D6" s="4"/>
      <c r="E6" s="4"/>
    </row>
    <row r="7" spans="2:5" ht="38.25" customHeight="1" x14ac:dyDescent="0.25">
      <c r="B7" s="216" t="s">
        <v>553</v>
      </c>
      <c r="C7" s="216"/>
      <c r="D7" s="216"/>
      <c r="E7" s="216"/>
    </row>
    <row r="8" spans="2:5" x14ac:dyDescent="0.25">
      <c r="B8" s="217" t="s">
        <v>542</v>
      </c>
      <c r="C8" s="217"/>
      <c r="D8" s="217"/>
      <c r="E8" s="217"/>
    </row>
    <row r="9" spans="2:5" x14ac:dyDescent="0.25">
      <c r="B9" s="162"/>
      <c r="C9" s="4"/>
      <c r="D9" s="4"/>
      <c r="E9" s="4"/>
    </row>
    <row r="10" spans="2:5" ht="51" customHeight="1" x14ac:dyDescent="0.25">
      <c r="B10" s="2" t="s">
        <v>304</v>
      </c>
      <c r="C10" s="2" t="s">
        <v>305</v>
      </c>
      <c r="D10" s="2" t="s">
        <v>306</v>
      </c>
      <c r="E10" s="2" t="s">
        <v>307</v>
      </c>
    </row>
    <row r="11" spans="2:5" x14ac:dyDescent="0.25">
      <c r="B11" s="117" t="s">
        <v>308</v>
      </c>
      <c r="C11" s="163">
        <f>'Прил.5 Расчет СМР и ОБ'!J15</f>
        <v>296475.15000000002</v>
      </c>
      <c r="D11" s="164">
        <f t="shared" ref="D11:D18" si="0">C11/$C$24</f>
        <v>0.35098784426624846</v>
      </c>
      <c r="E11" s="164">
        <f t="shared" ref="E11:E18" si="1">C11/$C$40</f>
        <v>6.43669341919159E-2</v>
      </c>
    </row>
    <row r="12" spans="2:5" x14ac:dyDescent="0.25">
      <c r="B12" s="117" t="s">
        <v>309</v>
      </c>
      <c r="C12" s="163">
        <f>'Прил.5 Расчет СМР и ОБ'!J21</f>
        <v>31362.77</v>
      </c>
      <c r="D12" s="164">
        <f t="shared" si="0"/>
        <v>3.7129422255181142E-2</v>
      </c>
      <c r="E12" s="164">
        <f t="shared" si="1"/>
        <v>6.8090878870158064E-3</v>
      </c>
    </row>
    <row r="13" spans="2:5" x14ac:dyDescent="0.25">
      <c r="B13" s="117" t="s">
        <v>310</v>
      </c>
      <c r="C13" s="163">
        <f>'Прил.5 Расчет СМР и ОБ'!J33</f>
        <v>2198.0200000000004</v>
      </c>
      <c r="D13" s="164">
        <f t="shared" si="0"/>
        <v>2.6021685171728542E-3</v>
      </c>
      <c r="E13" s="164">
        <f t="shared" si="1"/>
        <v>4.7720629770324773E-4</v>
      </c>
    </row>
    <row r="14" spans="2:5" x14ac:dyDescent="0.25">
      <c r="B14" s="117" t="s">
        <v>311</v>
      </c>
      <c r="C14" s="163">
        <f>C13+C12</f>
        <v>33560.79</v>
      </c>
      <c r="D14" s="164">
        <f t="shared" si="0"/>
        <v>3.9731590772353997E-2</v>
      </c>
      <c r="E14" s="164">
        <f t="shared" si="1"/>
        <v>7.2862941847190539E-3</v>
      </c>
    </row>
    <row r="15" spans="2:5" x14ac:dyDescent="0.25">
      <c r="B15" s="117" t="s">
        <v>312</v>
      </c>
      <c r="C15" s="163">
        <f>'Прил.5 Расчет СМР и ОБ'!J17</f>
        <v>29605.06</v>
      </c>
      <c r="D15" s="164">
        <f t="shared" si="0"/>
        <v>3.504852325320669E-2</v>
      </c>
      <c r="E15" s="164">
        <f t="shared" si="1"/>
        <v>6.4274761266423907E-3</v>
      </c>
    </row>
    <row r="16" spans="2:5" x14ac:dyDescent="0.25">
      <c r="B16" s="117" t="s">
        <v>313</v>
      </c>
      <c r="C16" s="163">
        <f>'Прил.5 Расчет СМР и ОБ'!J66</f>
        <v>27576.57</v>
      </c>
      <c r="D16" s="164">
        <f t="shared" si="0"/>
        <v>3.264705610759383E-2</v>
      </c>
      <c r="E16" s="164">
        <f t="shared" si="1"/>
        <v>5.9870760380044069E-3</v>
      </c>
    </row>
    <row r="17" spans="2:6" x14ac:dyDescent="0.25">
      <c r="B17" s="117" t="s">
        <v>314</v>
      </c>
      <c r="C17" s="163">
        <f>'Прил.5 Расчет СМР и ОБ'!J116</f>
        <v>4476.58</v>
      </c>
      <c r="D17" s="164">
        <f t="shared" si="0"/>
        <v>5.2996858721056465E-3</v>
      </c>
      <c r="E17" s="164">
        <f t="shared" si="1"/>
        <v>9.7189842138488468E-4</v>
      </c>
      <c r="F17" s="165"/>
    </row>
    <row r="18" spans="2:6" x14ac:dyDescent="0.25">
      <c r="B18" s="117" t="s">
        <v>315</v>
      </c>
      <c r="C18" s="163">
        <f>C17+C16</f>
        <v>32053.15</v>
      </c>
      <c r="D18" s="164">
        <f t="shared" si="0"/>
        <v>3.794674197969948E-2</v>
      </c>
      <c r="E18" s="164">
        <f t="shared" si="1"/>
        <v>6.9589744593892919E-3</v>
      </c>
    </row>
    <row r="19" spans="2:6" x14ac:dyDescent="0.25">
      <c r="B19" s="117" t="s">
        <v>316</v>
      </c>
      <c r="C19" s="163">
        <f>C18+C14+C11</f>
        <v>362089.09</v>
      </c>
      <c r="D19" s="164"/>
      <c r="E19" s="117"/>
    </row>
    <row r="20" spans="2:6" x14ac:dyDescent="0.25">
      <c r="B20" s="117" t="s">
        <v>317</v>
      </c>
      <c r="C20" s="163">
        <f>ROUND(C21*(C11+C15),2)</f>
        <v>202169.73</v>
      </c>
      <c r="D20" s="164">
        <f>C20/$C$24</f>
        <v>0.23934254762528831</v>
      </c>
      <c r="E20" s="164">
        <f>C20/$C$40</f>
        <v>4.3892534354084675E-2</v>
      </c>
    </row>
    <row r="21" spans="2:6" x14ac:dyDescent="0.25">
      <c r="B21" s="117" t="s">
        <v>318</v>
      </c>
      <c r="C21" s="166">
        <v>0.62</v>
      </c>
      <c r="D21" s="164"/>
      <c r="E21" s="117"/>
    </row>
    <row r="22" spans="2:6" x14ac:dyDescent="0.25">
      <c r="B22" s="117" t="s">
        <v>319</v>
      </c>
      <c r="C22" s="163">
        <f>ROUND(C23*(C11+C15),2)</f>
        <v>280428.98</v>
      </c>
      <c r="D22" s="164">
        <f>C22/$C$24</f>
        <v>0.33199127535640977</v>
      </c>
      <c r="E22" s="164">
        <f>C22/$C$40</f>
        <v>6.0883192743695719E-2</v>
      </c>
    </row>
    <row r="23" spans="2:6" x14ac:dyDescent="0.25">
      <c r="B23" s="117" t="s">
        <v>320</v>
      </c>
      <c r="C23" s="166">
        <v>0.86</v>
      </c>
      <c r="D23" s="164"/>
      <c r="E23" s="117"/>
    </row>
    <row r="24" spans="2:6" x14ac:dyDescent="0.25">
      <c r="B24" s="117" t="s">
        <v>321</v>
      </c>
      <c r="C24" s="163">
        <f>C19+C20+C22</f>
        <v>844687.8</v>
      </c>
      <c r="D24" s="164">
        <f>C24/$C$24</f>
        <v>1</v>
      </c>
      <c r="E24" s="164">
        <f>C24/$C$40</f>
        <v>0.18338792993380465</v>
      </c>
    </row>
    <row r="25" spans="2:6" ht="25.5" customHeight="1" x14ac:dyDescent="0.25">
      <c r="B25" s="117" t="s">
        <v>322</v>
      </c>
      <c r="C25" s="163">
        <f>'Прил.5 Расчет СМР и ОБ'!J45</f>
        <v>3315000.7399999998</v>
      </c>
      <c r="D25" s="164"/>
      <c r="E25" s="164">
        <f>C25/$C$40</f>
        <v>0.71971102629590544</v>
      </c>
    </row>
    <row r="26" spans="2:6" ht="25.5" customHeight="1" x14ac:dyDescent="0.25">
      <c r="B26" s="117" t="s">
        <v>323</v>
      </c>
      <c r="C26" s="163">
        <f>'Прил.5 Расчет СМР и ОБ'!J46</f>
        <v>3315000.7399999998</v>
      </c>
      <c r="D26" s="164"/>
      <c r="E26" s="164">
        <f>C26/$C$40</f>
        <v>0.71971102629590544</v>
      </c>
    </row>
    <row r="27" spans="2:6" x14ac:dyDescent="0.25">
      <c r="B27" s="117" t="s">
        <v>324</v>
      </c>
      <c r="C27" s="111">
        <f>C24+C25</f>
        <v>4159688.54</v>
      </c>
      <c r="D27" s="164"/>
      <c r="E27" s="164">
        <f>C27/$C$40</f>
        <v>0.90309895622971015</v>
      </c>
    </row>
    <row r="28" spans="2:6" ht="33" customHeight="1" x14ac:dyDescent="0.25">
      <c r="B28" s="117" t="s">
        <v>325</v>
      </c>
      <c r="C28" s="117"/>
      <c r="D28" s="117"/>
      <c r="E28" s="117"/>
    </row>
    <row r="29" spans="2:6" ht="25.5" customHeight="1" x14ac:dyDescent="0.25">
      <c r="B29" s="117" t="s">
        <v>326</v>
      </c>
      <c r="C29" s="111">
        <f>ROUND(C24*3.9%,2)</f>
        <v>32942.82</v>
      </c>
      <c r="D29" s="117"/>
      <c r="E29" s="164">
        <f t="shared" ref="E29:E38" si="2">C29/$C$40</f>
        <v>7.1521283555675101E-3</v>
      </c>
    </row>
    <row r="30" spans="2:6" ht="38.25" customHeight="1" x14ac:dyDescent="0.25">
      <c r="B30" s="117" t="s">
        <v>327</v>
      </c>
      <c r="C30" s="111">
        <f>ROUND((C24+C29)*2.1%,2)</f>
        <v>18430.240000000002</v>
      </c>
      <c r="D30" s="117"/>
      <c r="E30" s="164">
        <f t="shared" si="2"/>
        <v>4.0013405684126181E-3</v>
      </c>
    </row>
    <row r="31" spans="2:6" x14ac:dyDescent="0.25">
      <c r="B31" s="117" t="s">
        <v>328</v>
      </c>
      <c r="C31" s="111">
        <v>158550</v>
      </c>
      <c r="D31" s="117"/>
      <c r="E31" s="164">
        <f t="shared" si="2"/>
        <v>3.4422370360983938E-2</v>
      </c>
    </row>
    <row r="32" spans="2:6" ht="25.5" customHeight="1" x14ac:dyDescent="0.25">
      <c r="B32" s="117" t="s">
        <v>329</v>
      </c>
      <c r="C32" s="111">
        <f>ROUND(C27*0%,2)</f>
        <v>0</v>
      </c>
      <c r="D32" s="117"/>
      <c r="E32" s="164">
        <f t="shared" si="2"/>
        <v>0</v>
      </c>
    </row>
    <row r="33" spans="2:11" ht="25.5" customHeight="1" x14ac:dyDescent="0.25">
      <c r="B33" s="117" t="s">
        <v>330</v>
      </c>
      <c r="C33" s="111">
        <f>ROUND(C28*0%,2)</f>
        <v>0</v>
      </c>
      <c r="D33" s="117"/>
      <c r="E33" s="164">
        <f t="shared" si="2"/>
        <v>0</v>
      </c>
    </row>
    <row r="34" spans="2:11" ht="51" customHeight="1" x14ac:dyDescent="0.25">
      <c r="B34" s="117" t="s">
        <v>331</v>
      </c>
      <c r="C34" s="111">
        <f>ROUND(C29*0%,2)</f>
        <v>0</v>
      </c>
      <c r="D34" s="117"/>
      <c r="E34" s="164">
        <f t="shared" si="2"/>
        <v>0</v>
      </c>
      <c r="G34" s="168"/>
    </row>
    <row r="35" spans="2:11" ht="76.5" customHeight="1" x14ac:dyDescent="0.25">
      <c r="B35" s="117" t="s">
        <v>332</v>
      </c>
      <c r="C35" s="111">
        <f>ROUND(C30*0%,2)</f>
        <v>0</v>
      </c>
      <c r="D35" s="117"/>
      <c r="E35" s="164">
        <f t="shared" si="2"/>
        <v>0</v>
      </c>
    </row>
    <row r="36" spans="2:11" ht="25.5" customHeight="1" x14ac:dyDescent="0.25">
      <c r="B36" s="117" t="s">
        <v>333</v>
      </c>
      <c r="C36" s="111">
        <f>ROUND((C27+C32+C33+C34+C35+C29+C31+C30)*2.14%,2)</f>
        <v>93509.69</v>
      </c>
      <c r="D36" s="117"/>
      <c r="E36" s="164">
        <f t="shared" si="2"/>
        <v>2.0301641006122962E-2</v>
      </c>
      <c r="K36" s="167"/>
    </row>
    <row r="37" spans="2:11" x14ac:dyDescent="0.25">
      <c r="B37" s="117" t="s">
        <v>334</v>
      </c>
      <c r="C37" s="111">
        <f>ROUND((C27+C32+C33+C34+C35+C29+C31+C30)*0.2%,2)</f>
        <v>8739.2199999999993</v>
      </c>
      <c r="D37" s="117"/>
      <c r="E37" s="164">
        <f t="shared" si="2"/>
        <v>1.8973488962858278E-3</v>
      </c>
      <c r="K37" s="167"/>
    </row>
    <row r="38" spans="2:11" ht="38.25" customHeight="1" x14ac:dyDescent="0.25">
      <c r="B38" s="117" t="s">
        <v>335</v>
      </c>
      <c r="C38" s="163">
        <f>C27+C32+C33+C34+C35+C29+C31+C30+C36+C37</f>
        <v>4471860.51</v>
      </c>
      <c r="D38" s="117"/>
      <c r="E38" s="164">
        <f t="shared" si="2"/>
        <v>0.97087378541708291</v>
      </c>
    </row>
    <row r="39" spans="2:11" ht="13.5" customHeight="1" x14ac:dyDescent="0.25">
      <c r="B39" s="117" t="s">
        <v>336</v>
      </c>
      <c r="C39" s="163">
        <f>ROUND(C38*3%,2)</f>
        <v>134155.82</v>
      </c>
      <c r="D39" s="117"/>
      <c r="E39" s="164">
        <f>C39/$C$38</f>
        <v>3.0000001051016686E-2</v>
      </c>
    </row>
    <row r="40" spans="2:11" x14ac:dyDescent="0.25">
      <c r="B40" s="117" t="s">
        <v>337</v>
      </c>
      <c r="C40" s="163">
        <f>C39+C38</f>
        <v>4606016.33</v>
      </c>
      <c r="D40" s="117"/>
      <c r="E40" s="164">
        <f>C40/$C$40</f>
        <v>1</v>
      </c>
    </row>
    <row r="41" spans="2:11" x14ac:dyDescent="0.25">
      <c r="B41" s="117" t="s">
        <v>338</v>
      </c>
      <c r="C41" s="163">
        <f>C40/'Прил.5 Расчет СМР и ОБ'!E123</f>
        <v>4606016.33</v>
      </c>
      <c r="D41" s="117"/>
      <c r="E41" s="117"/>
    </row>
    <row r="42" spans="2:11" x14ac:dyDescent="0.25">
      <c r="B42" s="116"/>
      <c r="C42" s="4"/>
      <c r="D42" s="4"/>
      <c r="E42" s="4"/>
    </row>
    <row r="43" spans="2:11" x14ac:dyDescent="0.25">
      <c r="B43" s="116" t="s">
        <v>339</v>
      </c>
      <c r="C43" s="4"/>
      <c r="D43" s="4"/>
      <c r="E43" s="4"/>
    </row>
    <row r="44" spans="2:11" x14ac:dyDescent="0.25">
      <c r="B44" s="116" t="s">
        <v>340</v>
      </c>
      <c r="C44" s="4"/>
      <c r="D44" s="4"/>
      <c r="E44" s="4"/>
    </row>
    <row r="45" spans="2:11" x14ac:dyDescent="0.25">
      <c r="B45" s="116"/>
      <c r="C45" s="4"/>
      <c r="D45" s="4"/>
      <c r="E45" s="4"/>
    </row>
    <row r="46" spans="2:11" x14ac:dyDescent="0.25">
      <c r="B46" s="116" t="s">
        <v>341</v>
      </c>
      <c r="C46" s="4"/>
      <c r="D46" s="4"/>
      <c r="E46" s="4"/>
    </row>
    <row r="47" spans="2:11" x14ac:dyDescent="0.25">
      <c r="B47" s="217" t="s">
        <v>342</v>
      </c>
      <c r="C47" s="21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9"/>
  <sheetViews>
    <sheetView view="pageBreakPreview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32" t="s">
        <v>343</v>
      </c>
      <c r="I2" s="232"/>
      <c r="J2" s="232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198" t="s">
        <v>344</v>
      </c>
      <c r="B4" s="198"/>
      <c r="C4" s="198"/>
      <c r="D4" s="198"/>
      <c r="E4" s="198"/>
      <c r="F4" s="198"/>
      <c r="G4" s="198"/>
      <c r="H4" s="198"/>
      <c r="I4" s="198"/>
      <c r="J4" s="198"/>
    </row>
    <row r="5" spans="1:12" s="4" customFormat="1" ht="12.75" customHeight="1" x14ac:dyDescent="0.2">
      <c r="A5" s="190"/>
      <c r="B5" s="190"/>
      <c r="C5" s="28"/>
      <c r="D5" s="190"/>
      <c r="E5" s="190"/>
      <c r="F5" s="190"/>
      <c r="G5" s="190"/>
      <c r="H5" s="190"/>
      <c r="I5" s="190"/>
      <c r="J5" s="190"/>
    </row>
    <row r="6" spans="1:12" s="4" customFormat="1" ht="27.75" customHeight="1" x14ac:dyDescent="0.2">
      <c r="A6" s="169" t="s">
        <v>345</v>
      </c>
      <c r="B6" s="170"/>
      <c r="C6" s="170"/>
      <c r="D6" s="236" t="s">
        <v>550</v>
      </c>
      <c r="E6" s="236"/>
      <c r="F6" s="236"/>
      <c r="G6" s="236"/>
      <c r="H6" s="236"/>
      <c r="I6" s="236"/>
      <c r="J6" s="236"/>
    </row>
    <row r="7" spans="1:12" s="4" customFormat="1" ht="12.75" customHeight="1" x14ac:dyDescent="0.2">
      <c r="A7" s="201" t="s">
        <v>542</v>
      </c>
      <c r="B7" s="216"/>
      <c r="C7" s="216"/>
      <c r="D7" s="216"/>
      <c r="E7" s="216"/>
      <c r="F7" s="216"/>
      <c r="G7" s="216"/>
      <c r="H7" s="216"/>
      <c r="I7" s="42"/>
      <c r="J7" s="42"/>
    </row>
    <row r="8" spans="1:12" s="4" customFormat="1" ht="13.5" customHeight="1" x14ac:dyDescent="0.2">
      <c r="A8" s="201"/>
      <c r="B8" s="216"/>
      <c r="C8" s="216"/>
      <c r="D8" s="216"/>
      <c r="E8" s="216"/>
      <c r="F8" s="216"/>
      <c r="G8" s="216"/>
      <c r="H8" s="216"/>
    </row>
    <row r="9" spans="1:12" s="4" customFormat="1" ht="13.15" customHeight="1" x14ac:dyDescent="0.2"/>
    <row r="10" spans="1:12" ht="27" customHeight="1" x14ac:dyDescent="0.25">
      <c r="A10" s="224" t="s">
        <v>13</v>
      </c>
      <c r="B10" s="224" t="s">
        <v>88</v>
      </c>
      <c r="C10" s="224" t="s">
        <v>304</v>
      </c>
      <c r="D10" s="224" t="s">
        <v>90</v>
      </c>
      <c r="E10" s="219" t="s">
        <v>346</v>
      </c>
      <c r="F10" s="233" t="s">
        <v>92</v>
      </c>
      <c r="G10" s="234"/>
      <c r="H10" s="219" t="s">
        <v>347</v>
      </c>
      <c r="I10" s="233" t="s">
        <v>348</v>
      </c>
      <c r="J10" s="234"/>
      <c r="K10" s="12"/>
      <c r="L10" s="12"/>
    </row>
    <row r="11" spans="1:12" ht="28.5" customHeight="1" x14ac:dyDescent="0.25">
      <c r="A11" s="224"/>
      <c r="B11" s="224"/>
      <c r="C11" s="224"/>
      <c r="D11" s="224"/>
      <c r="E11" s="235"/>
      <c r="F11" s="2" t="s">
        <v>349</v>
      </c>
      <c r="G11" s="2" t="s">
        <v>94</v>
      </c>
      <c r="H11" s="235"/>
      <c r="I11" s="2" t="s">
        <v>349</v>
      </c>
      <c r="J11" s="2" t="s">
        <v>94</v>
      </c>
      <c r="K11" s="12"/>
      <c r="L11" s="12"/>
    </row>
    <row r="12" spans="1:12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9">
        <v>9</v>
      </c>
      <c r="J12" s="189">
        <v>10</v>
      </c>
      <c r="K12" s="12"/>
      <c r="L12" s="12"/>
    </row>
    <row r="13" spans="1:12" x14ac:dyDescent="0.25">
      <c r="A13" s="2"/>
      <c r="B13" s="212" t="s">
        <v>350</v>
      </c>
      <c r="C13" s="223"/>
      <c r="D13" s="224"/>
      <c r="E13" s="225"/>
      <c r="F13" s="226"/>
      <c r="G13" s="226"/>
      <c r="H13" s="227"/>
      <c r="I13" s="134"/>
      <c r="J13" s="134"/>
    </row>
    <row r="14" spans="1:12" ht="25.5" customHeight="1" x14ac:dyDescent="0.25">
      <c r="A14" s="2">
        <v>1</v>
      </c>
      <c r="B14" s="138" t="s">
        <v>351</v>
      </c>
      <c r="C14" s="8" t="s">
        <v>352</v>
      </c>
      <c r="D14" s="2" t="s">
        <v>353</v>
      </c>
      <c r="E14" s="127">
        <v>657.81059336204794</v>
      </c>
      <c r="F14" s="26">
        <v>9.76</v>
      </c>
      <c r="G14" s="26">
        <f>'Прил. 3'!H11</f>
        <v>6591.94</v>
      </c>
      <c r="H14" s="171">
        <f>G14/G15</f>
        <v>1</v>
      </c>
      <c r="I14" s="26">
        <f>ФОТр.тек.!E13</f>
        <v>450.69987855412063</v>
      </c>
      <c r="J14" s="26">
        <f>ROUND(I14*E14,2)</f>
        <v>296475.15000000002</v>
      </c>
    </row>
    <row r="15" spans="1:12" s="12" customFormat="1" ht="25.5" customHeight="1" x14ac:dyDescent="0.2">
      <c r="A15" s="2"/>
      <c r="B15" s="2"/>
      <c r="C15" s="118" t="s">
        <v>354</v>
      </c>
      <c r="D15" s="2" t="s">
        <v>353</v>
      </c>
      <c r="E15" s="127">
        <f>SUM(E14)</f>
        <v>657.81059336204794</v>
      </c>
      <c r="F15" s="26"/>
      <c r="G15" s="26">
        <f>SUM(G14:G14)</f>
        <v>6591.94</v>
      </c>
      <c r="H15" s="192">
        <v>1</v>
      </c>
      <c r="I15" s="134"/>
      <c r="J15" s="26">
        <f>SUM(J14:J14)</f>
        <v>296475.15000000002</v>
      </c>
    </row>
    <row r="16" spans="1:12" s="12" customFormat="1" ht="14.25" customHeight="1" x14ac:dyDescent="0.2">
      <c r="A16" s="2"/>
      <c r="B16" s="223" t="s">
        <v>120</v>
      </c>
      <c r="C16" s="223"/>
      <c r="D16" s="224"/>
      <c r="E16" s="225"/>
      <c r="F16" s="226"/>
      <c r="G16" s="226"/>
      <c r="H16" s="227"/>
      <c r="I16" s="134"/>
      <c r="J16" s="134"/>
    </row>
    <row r="17" spans="1:10" s="12" customFormat="1" ht="14.25" customHeight="1" x14ac:dyDescent="0.2">
      <c r="A17" s="2">
        <v>2</v>
      </c>
      <c r="B17" s="2">
        <v>2</v>
      </c>
      <c r="C17" s="8" t="s">
        <v>120</v>
      </c>
      <c r="D17" s="2" t="s">
        <v>353</v>
      </c>
      <c r="E17" s="127">
        <v>31.2</v>
      </c>
      <c r="F17" s="26">
        <f>G17/E17</f>
        <v>20.262179487179488</v>
      </c>
      <c r="G17" s="26">
        <f>'Прил. 3'!H23</f>
        <v>632.17999999999995</v>
      </c>
      <c r="H17" s="192">
        <v>1</v>
      </c>
      <c r="I17" s="26">
        <f>ROUND(F17*'Прил. 10'!D11,2)</f>
        <v>948.88</v>
      </c>
      <c r="J17" s="26">
        <f>ROUND(I17*E17,2)</f>
        <v>29605.06</v>
      </c>
    </row>
    <row r="18" spans="1:10" s="12" customFormat="1" ht="14.25" customHeight="1" x14ac:dyDescent="0.2">
      <c r="A18" s="2"/>
      <c r="B18" s="212" t="s">
        <v>122</v>
      </c>
      <c r="C18" s="223"/>
      <c r="D18" s="224"/>
      <c r="E18" s="225"/>
      <c r="F18" s="226"/>
      <c r="G18" s="226"/>
      <c r="H18" s="227"/>
      <c r="I18" s="134"/>
      <c r="J18" s="134"/>
    </row>
    <row r="19" spans="1:10" s="12" customFormat="1" ht="14.25" customHeight="1" x14ac:dyDescent="0.2">
      <c r="A19" s="2"/>
      <c r="B19" s="223" t="s">
        <v>355</v>
      </c>
      <c r="C19" s="223"/>
      <c r="D19" s="224"/>
      <c r="E19" s="225"/>
      <c r="F19" s="226"/>
      <c r="G19" s="226"/>
      <c r="H19" s="227"/>
      <c r="I19" s="134"/>
      <c r="J19" s="134"/>
    </row>
    <row r="20" spans="1:10" s="12" customFormat="1" ht="14.25" customHeight="1" x14ac:dyDescent="0.2">
      <c r="A20" s="2">
        <v>3</v>
      </c>
      <c r="B20" s="138" t="s">
        <v>123</v>
      </c>
      <c r="C20" s="8" t="s">
        <v>124</v>
      </c>
      <c r="D20" s="2" t="s">
        <v>125</v>
      </c>
      <c r="E20" s="127">
        <v>29.139975257462147</v>
      </c>
      <c r="F20" s="120">
        <v>89.99</v>
      </c>
      <c r="G20" s="26">
        <f>ROUND(E20*F20,2)</f>
        <v>2622.31</v>
      </c>
      <c r="H20" s="171">
        <f>G20/$G$34</f>
        <v>0.93451006386132973</v>
      </c>
      <c r="I20" s="26">
        <f>ROUND(F20*'Прил. 10'!$D$12,2)</f>
        <v>1076.28</v>
      </c>
      <c r="J20" s="26">
        <f>ROUND(I20*E20,2)</f>
        <v>31362.77</v>
      </c>
    </row>
    <row r="21" spans="1:10" s="12" customFormat="1" ht="14.25" customHeight="1" x14ac:dyDescent="0.2">
      <c r="A21" s="2"/>
      <c r="B21" s="2"/>
      <c r="C21" s="8" t="s">
        <v>356</v>
      </c>
      <c r="D21" s="2"/>
      <c r="E21" s="127"/>
      <c r="F21" s="26"/>
      <c r="G21" s="26">
        <f>SUM(G20)</f>
        <v>2622.31</v>
      </c>
      <c r="H21" s="192">
        <f>G21/G34</f>
        <v>0.93451006386132973</v>
      </c>
      <c r="I21" s="136"/>
      <c r="J21" s="26">
        <f>SUM(J20)</f>
        <v>31362.77</v>
      </c>
    </row>
    <row r="22" spans="1:10" s="12" customFormat="1" ht="25.5" customHeight="1" outlineLevel="1" x14ac:dyDescent="0.2">
      <c r="A22" s="2">
        <v>4</v>
      </c>
      <c r="B22" s="138" t="s">
        <v>126</v>
      </c>
      <c r="C22" s="8" t="s">
        <v>127</v>
      </c>
      <c r="D22" s="2" t="s">
        <v>125</v>
      </c>
      <c r="E22" s="127">
        <v>0.42499268419126929</v>
      </c>
      <c r="F22" s="120">
        <v>111.99</v>
      </c>
      <c r="G22" s="26">
        <f t="shared" ref="G22:G32" si="0">ROUND(E22*F22,2)</f>
        <v>47.59</v>
      </c>
      <c r="H22" s="171">
        <f t="shared" ref="H22:H32" si="1">G22/$G$34</f>
        <v>1.6959602007070362E-2</v>
      </c>
      <c r="I22" s="26">
        <f>ROUND(F22*'Прил. 10'!$D$12,2)</f>
        <v>1339.4</v>
      </c>
      <c r="J22" s="26">
        <f t="shared" ref="J22:J32" si="2">ROUND(I22*E22,2)</f>
        <v>569.24</v>
      </c>
    </row>
    <row r="23" spans="1:10" s="12" customFormat="1" ht="25.5" customHeight="1" outlineLevel="1" x14ac:dyDescent="0.2">
      <c r="A23" s="2">
        <v>5</v>
      </c>
      <c r="B23" s="138" t="s">
        <v>128</v>
      </c>
      <c r="C23" s="8" t="s">
        <v>129</v>
      </c>
      <c r="D23" s="2" t="s">
        <v>125</v>
      </c>
      <c r="E23" s="127">
        <v>0.55499902618493258</v>
      </c>
      <c r="F23" s="120">
        <v>70</v>
      </c>
      <c r="G23" s="26">
        <f t="shared" si="0"/>
        <v>38.85</v>
      </c>
      <c r="H23" s="171">
        <f t="shared" si="1"/>
        <v>1.384493670886076E-2</v>
      </c>
      <c r="I23" s="26">
        <f>ROUND(F23*'Прил. 10'!$D$12,2)</f>
        <v>837.2</v>
      </c>
      <c r="J23" s="26">
        <f t="shared" si="2"/>
        <v>464.65</v>
      </c>
    </row>
    <row r="24" spans="1:10" s="12" customFormat="1" ht="25.5" customHeight="1" outlineLevel="1" x14ac:dyDescent="0.2">
      <c r="A24" s="2">
        <v>6</v>
      </c>
      <c r="B24" s="138" t="s">
        <v>130</v>
      </c>
      <c r="C24" s="8" t="s">
        <v>131</v>
      </c>
      <c r="D24" s="2" t="s">
        <v>125</v>
      </c>
      <c r="E24" s="127">
        <v>0.5000001406415242</v>
      </c>
      <c r="F24" s="120">
        <v>65.709999999999994</v>
      </c>
      <c r="G24" s="26">
        <f t="shared" si="0"/>
        <v>32.86</v>
      </c>
      <c r="H24" s="171">
        <f t="shared" si="1"/>
        <v>1.1710286235602692E-2</v>
      </c>
      <c r="I24" s="26">
        <f>ROUND(F24*'Прил. 10'!$D$12,2)</f>
        <v>785.89</v>
      </c>
      <c r="J24" s="26">
        <f t="shared" si="2"/>
        <v>392.95</v>
      </c>
    </row>
    <row r="25" spans="1:10" s="12" customFormat="1" ht="25.5" customHeight="1" outlineLevel="1" x14ac:dyDescent="0.2">
      <c r="A25" s="2">
        <v>7</v>
      </c>
      <c r="B25" s="138" t="s">
        <v>132</v>
      </c>
      <c r="C25" s="8" t="s">
        <v>133</v>
      </c>
      <c r="D25" s="2" t="s">
        <v>125</v>
      </c>
      <c r="E25" s="127">
        <v>0.55503136188487445</v>
      </c>
      <c r="F25" s="120">
        <v>56.24</v>
      </c>
      <c r="G25" s="26">
        <f t="shared" si="0"/>
        <v>31.21</v>
      </c>
      <c r="H25" s="171">
        <f t="shared" si="1"/>
        <v>1.1122277340631771E-2</v>
      </c>
      <c r="I25" s="26">
        <f>ROUND(F25*'Прил. 10'!$D$12,2)</f>
        <v>672.63</v>
      </c>
      <c r="J25" s="26">
        <f t="shared" si="2"/>
        <v>373.33</v>
      </c>
    </row>
    <row r="26" spans="1:10" s="12" customFormat="1" ht="25.5" customHeight="1" outlineLevel="1" x14ac:dyDescent="0.2">
      <c r="A26" s="2">
        <v>8</v>
      </c>
      <c r="B26" s="138" t="s">
        <v>134</v>
      </c>
      <c r="C26" s="8" t="s">
        <v>135</v>
      </c>
      <c r="D26" s="2" t="s">
        <v>125</v>
      </c>
      <c r="E26" s="127">
        <v>1.8851040416477967</v>
      </c>
      <c r="F26" s="120">
        <v>8.1</v>
      </c>
      <c r="G26" s="26">
        <f t="shared" si="0"/>
        <v>15.27</v>
      </c>
      <c r="H26" s="171">
        <f t="shared" si="1"/>
        <v>5.4417550461854257E-3</v>
      </c>
      <c r="I26" s="26">
        <f>ROUND(F26*'Прил. 10'!$D$12,2)</f>
        <v>96.88</v>
      </c>
      <c r="J26" s="26">
        <f t="shared" si="2"/>
        <v>182.63</v>
      </c>
    </row>
    <row r="27" spans="1:10" s="12" customFormat="1" ht="25.5" customHeight="1" outlineLevel="1" x14ac:dyDescent="0.2">
      <c r="A27" s="2">
        <v>9</v>
      </c>
      <c r="B27" s="138" t="s">
        <v>136</v>
      </c>
      <c r="C27" s="8" t="s">
        <v>137</v>
      </c>
      <c r="D27" s="2" t="s">
        <v>125</v>
      </c>
      <c r="E27" s="127">
        <v>0.55497234111612403</v>
      </c>
      <c r="F27" s="120">
        <v>16.920000000000002</v>
      </c>
      <c r="G27" s="26">
        <f t="shared" si="0"/>
        <v>9.39</v>
      </c>
      <c r="H27" s="171">
        <f t="shared" si="1"/>
        <v>3.3463051659254192E-3</v>
      </c>
      <c r="I27" s="26">
        <f>ROUND(F27*'Прил. 10'!$D$12,2)</f>
        <v>202.36</v>
      </c>
      <c r="J27" s="26">
        <f t="shared" si="2"/>
        <v>112.3</v>
      </c>
    </row>
    <row r="28" spans="1:10" s="12" customFormat="1" ht="38.25" customHeight="1" outlineLevel="1" x14ac:dyDescent="0.2">
      <c r="A28" s="2">
        <v>10</v>
      </c>
      <c r="B28" s="138" t="s">
        <v>138</v>
      </c>
      <c r="C28" s="8" t="s">
        <v>139</v>
      </c>
      <c r="D28" s="2" t="s">
        <v>125</v>
      </c>
      <c r="E28" s="127">
        <v>0.56522887215595974</v>
      </c>
      <c r="F28" s="120">
        <v>6.82</v>
      </c>
      <c r="G28" s="26">
        <f t="shared" si="0"/>
        <v>3.85</v>
      </c>
      <c r="H28" s="171">
        <f t="shared" si="1"/>
        <v>1.3720207549321474E-3</v>
      </c>
      <c r="I28" s="26">
        <f>ROUND(F28*'Прил. 10'!$D$12,2)</f>
        <v>81.569999999999993</v>
      </c>
      <c r="J28" s="26">
        <f t="shared" si="2"/>
        <v>46.11</v>
      </c>
    </row>
    <row r="29" spans="1:10" s="12" customFormat="1" ht="25.5" customHeight="1" outlineLevel="1" x14ac:dyDescent="0.2">
      <c r="A29" s="2">
        <v>11</v>
      </c>
      <c r="B29" s="138" t="s">
        <v>140</v>
      </c>
      <c r="C29" s="8" t="s">
        <v>141</v>
      </c>
      <c r="D29" s="2" t="s">
        <v>125</v>
      </c>
      <c r="E29" s="127">
        <v>1.9978925641895517E-2</v>
      </c>
      <c r="F29" s="120">
        <v>85.84</v>
      </c>
      <c r="G29" s="26">
        <f t="shared" si="0"/>
        <v>1.71</v>
      </c>
      <c r="H29" s="171">
        <f t="shared" si="1"/>
        <v>6.0939103660622644E-4</v>
      </c>
      <c r="I29" s="26">
        <f>ROUND(F29*'Прил. 10'!$D$12,2)</f>
        <v>1026.6500000000001</v>
      </c>
      <c r="J29" s="26">
        <f t="shared" si="2"/>
        <v>20.51</v>
      </c>
    </row>
    <row r="30" spans="1:10" s="12" customFormat="1" ht="14.25" customHeight="1" outlineLevel="1" x14ac:dyDescent="0.2">
      <c r="A30" s="2">
        <v>12</v>
      </c>
      <c r="B30" s="138" t="s">
        <v>142</v>
      </c>
      <c r="C30" s="8" t="s">
        <v>143</v>
      </c>
      <c r="D30" s="2" t="s">
        <v>125</v>
      </c>
      <c r="E30" s="127">
        <v>0.5549972550226272</v>
      </c>
      <c r="F30" s="120">
        <v>2.36</v>
      </c>
      <c r="G30" s="26">
        <f t="shared" si="0"/>
        <v>1.31</v>
      </c>
      <c r="H30" s="171">
        <f t="shared" si="1"/>
        <v>4.6684342570418522E-4</v>
      </c>
      <c r="I30" s="26">
        <f>ROUND(F30*'Прил. 10'!$D$12,2)</f>
        <v>28.23</v>
      </c>
      <c r="J30" s="26">
        <f t="shared" si="2"/>
        <v>15.67</v>
      </c>
    </row>
    <row r="31" spans="1:10" s="12" customFormat="1" ht="25.5" customHeight="1" outlineLevel="1" x14ac:dyDescent="0.2">
      <c r="A31" s="2">
        <v>13</v>
      </c>
      <c r="B31" s="138" t="s">
        <v>144</v>
      </c>
      <c r="C31" s="8" t="s">
        <v>145</v>
      </c>
      <c r="D31" s="2" t="s">
        <v>125</v>
      </c>
      <c r="E31" s="127">
        <v>0.7265407812682948</v>
      </c>
      <c r="F31" s="120">
        <v>1.7</v>
      </c>
      <c r="G31" s="26">
        <f t="shared" si="0"/>
        <v>1.24</v>
      </c>
      <c r="H31" s="171">
        <f t="shared" si="1"/>
        <v>4.4189759379632799E-4</v>
      </c>
      <c r="I31" s="26">
        <f>ROUND(F31*'Прил. 10'!$D$12,2)</f>
        <v>20.329999999999998</v>
      </c>
      <c r="J31" s="26">
        <f t="shared" si="2"/>
        <v>14.77</v>
      </c>
    </row>
    <row r="32" spans="1:10" s="12" customFormat="1" ht="25.5" customHeight="1" outlineLevel="1" x14ac:dyDescent="0.2">
      <c r="A32" s="2">
        <v>14</v>
      </c>
      <c r="B32" s="138" t="s">
        <v>146</v>
      </c>
      <c r="C32" s="8" t="s">
        <v>147</v>
      </c>
      <c r="D32" s="2" t="s">
        <v>125</v>
      </c>
      <c r="E32" s="127">
        <v>0.54464588449952744</v>
      </c>
      <c r="F32" s="120">
        <v>0.9</v>
      </c>
      <c r="G32" s="26">
        <f t="shared" si="0"/>
        <v>0.49</v>
      </c>
      <c r="H32" s="171">
        <f t="shared" si="1"/>
        <v>1.7462082335500058E-4</v>
      </c>
      <c r="I32" s="26">
        <f>ROUND(F32*'Прил. 10'!$D$12,2)</f>
        <v>10.76</v>
      </c>
      <c r="J32" s="26">
        <f t="shared" si="2"/>
        <v>5.86</v>
      </c>
    </row>
    <row r="33" spans="1:10" s="12" customFormat="1" ht="14.25" customHeight="1" x14ac:dyDescent="0.2">
      <c r="A33" s="2"/>
      <c r="B33" s="2"/>
      <c r="C33" s="8" t="s">
        <v>357</v>
      </c>
      <c r="D33" s="2"/>
      <c r="E33" s="191"/>
      <c r="F33" s="26"/>
      <c r="G33" s="136">
        <f>SUM(G22:G32)</f>
        <v>183.77000000000004</v>
      </c>
      <c r="H33" s="171">
        <f>G33/G34</f>
        <v>6.5489936138670338E-2</v>
      </c>
      <c r="I33" s="26"/>
      <c r="J33" s="136">
        <f>SUM(J22:J32)</f>
        <v>2198.0200000000004</v>
      </c>
    </row>
    <row r="34" spans="1:10" s="12" customFormat="1" ht="25.5" customHeight="1" x14ac:dyDescent="0.2">
      <c r="A34" s="2"/>
      <c r="B34" s="2"/>
      <c r="C34" s="118" t="s">
        <v>358</v>
      </c>
      <c r="D34" s="2"/>
      <c r="E34" s="191"/>
      <c r="F34" s="26"/>
      <c r="G34" s="26">
        <f>G21+G33</f>
        <v>2806.08</v>
      </c>
      <c r="H34" s="132">
        <v>1</v>
      </c>
      <c r="I34" s="133"/>
      <c r="J34" s="26">
        <f>J21+J33</f>
        <v>33560.79</v>
      </c>
    </row>
    <row r="35" spans="1:10" s="12" customFormat="1" ht="14.25" customHeight="1" x14ac:dyDescent="0.2">
      <c r="A35" s="2"/>
      <c r="B35" s="212" t="s">
        <v>43</v>
      </c>
      <c r="C35" s="212"/>
      <c r="D35" s="228"/>
      <c r="E35" s="229"/>
      <c r="F35" s="230"/>
      <c r="G35" s="230"/>
      <c r="H35" s="231"/>
      <c r="I35" s="134"/>
      <c r="J35" s="134"/>
    </row>
    <row r="36" spans="1:10" x14ac:dyDescent="0.25">
      <c r="A36" s="2"/>
      <c r="B36" s="223" t="s">
        <v>359</v>
      </c>
      <c r="C36" s="223"/>
      <c r="D36" s="224"/>
      <c r="E36" s="225"/>
      <c r="F36" s="226"/>
      <c r="G36" s="226"/>
      <c r="H36" s="227"/>
      <c r="I36" s="134"/>
      <c r="J36" s="134"/>
    </row>
    <row r="37" spans="1:10" s="12" customFormat="1" ht="25.5" customHeight="1" x14ac:dyDescent="0.2">
      <c r="A37" s="2">
        <v>15</v>
      </c>
      <c r="B37" s="2" t="s">
        <v>360</v>
      </c>
      <c r="C37" s="8" t="s">
        <v>149</v>
      </c>
      <c r="D37" s="2" t="s">
        <v>150</v>
      </c>
      <c r="E37" s="135">
        <v>1.0000002148438918</v>
      </c>
      <c r="F37" s="120">
        <f>ROUND(I37/'Прил. 10'!$D$14,2)</f>
        <v>110223.64</v>
      </c>
      <c r="G37" s="26">
        <f t="shared" ref="G37:G42" si="3">ROUND(E37*F37,2)</f>
        <v>110223.66</v>
      </c>
      <c r="H37" s="171">
        <f t="shared" ref="H37:H44" si="4">G37/$G$45</f>
        <v>0.20814478903162109</v>
      </c>
      <c r="I37" s="26">
        <v>690000</v>
      </c>
      <c r="J37" s="26">
        <f t="shared" ref="J37:J42" si="5">ROUND(I37*E37,2)</f>
        <v>690000.15</v>
      </c>
    </row>
    <row r="38" spans="1:10" s="12" customFormat="1" ht="14.25" customHeight="1" x14ac:dyDescent="0.2">
      <c r="A38" s="2">
        <v>16</v>
      </c>
      <c r="B38" s="2" t="s">
        <v>361</v>
      </c>
      <c r="C38" s="8" t="s">
        <v>151</v>
      </c>
      <c r="D38" s="2" t="s">
        <v>150</v>
      </c>
      <c r="E38" s="135">
        <v>1.000000226249272</v>
      </c>
      <c r="F38" s="120">
        <f>ROUND(I38/'Прил. 10'!$D$14,2)</f>
        <v>419329.07</v>
      </c>
      <c r="G38" s="26">
        <f t="shared" si="3"/>
        <v>419329.16</v>
      </c>
      <c r="H38" s="171">
        <f t="shared" si="4"/>
        <v>0.79185521096837896</v>
      </c>
      <c r="I38" s="26">
        <v>2625000</v>
      </c>
      <c r="J38" s="26">
        <f t="shared" si="5"/>
        <v>2625000.59</v>
      </c>
    </row>
    <row r="39" spans="1:10" s="12" customFormat="1" ht="25.5" customHeight="1" x14ac:dyDescent="0.2">
      <c r="A39" s="2">
        <v>18</v>
      </c>
      <c r="B39" s="2" t="s">
        <v>362</v>
      </c>
      <c r="C39" s="8" t="s">
        <v>152</v>
      </c>
      <c r="D39" s="2" t="s">
        <v>150</v>
      </c>
      <c r="E39" s="135">
        <v>1.0000001890071579</v>
      </c>
      <c r="F39" s="120">
        <f>ROUND(I39/'Прил. 10'!$D$14,2)</f>
        <v>95397.28</v>
      </c>
      <c r="G39" s="26">
        <f t="shared" si="3"/>
        <v>95397.3</v>
      </c>
      <c r="H39" s="171">
        <f t="shared" si="4"/>
        <v>0.18014690205974168</v>
      </c>
      <c r="I39" s="26">
        <v>597187</v>
      </c>
      <c r="J39" s="26">
        <f t="shared" si="5"/>
        <v>597187.11</v>
      </c>
    </row>
    <row r="40" spans="1:10" s="12" customFormat="1" ht="25.5" customHeight="1" x14ac:dyDescent="0.2">
      <c r="A40" s="2">
        <v>22</v>
      </c>
      <c r="B40" s="2" t="s">
        <v>363</v>
      </c>
      <c r="C40" s="8" t="s">
        <v>153</v>
      </c>
      <c r="D40" s="2" t="s">
        <v>150</v>
      </c>
      <c r="E40" s="135">
        <v>1.0000004567763203</v>
      </c>
      <c r="F40" s="120">
        <f>ROUND(I40/'Прил. 10'!$D$14,2)</f>
        <v>2875.4</v>
      </c>
      <c r="G40" s="26">
        <f t="shared" si="3"/>
        <v>2875.4</v>
      </c>
      <c r="H40" s="171">
        <f t="shared" si="4"/>
        <v>5.4298643901093766E-3</v>
      </c>
      <c r="I40" s="26">
        <v>18000</v>
      </c>
      <c r="J40" s="26">
        <f t="shared" si="5"/>
        <v>18000.009999999998</v>
      </c>
    </row>
    <row r="41" spans="1:10" s="12" customFormat="1" ht="25.5" customHeight="1" x14ac:dyDescent="0.2">
      <c r="A41" s="2">
        <v>23</v>
      </c>
      <c r="B41" s="2" t="s">
        <v>154</v>
      </c>
      <c r="C41" s="8" t="s">
        <v>155</v>
      </c>
      <c r="D41" s="2" t="s">
        <v>150</v>
      </c>
      <c r="E41" s="135">
        <v>0.5000000747590051</v>
      </c>
      <c r="F41" s="120">
        <v>9392.75</v>
      </c>
      <c r="G41" s="26">
        <f t="shared" si="3"/>
        <v>4696.38</v>
      </c>
      <c r="H41" s="171">
        <f t="shared" si="4"/>
        <v>8.8685770760318118E-3</v>
      </c>
      <c r="I41" s="26">
        <f>ROUND(F41*'Прил. 10'!$D$14,2)</f>
        <v>58798.62</v>
      </c>
      <c r="J41" s="26">
        <f t="shared" si="5"/>
        <v>29399.31</v>
      </c>
    </row>
    <row r="42" spans="1:10" s="12" customFormat="1" ht="14.25" customHeight="1" x14ac:dyDescent="0.2">
      <c r="A42" s="2">
        <v>24</v>
      </c>
      <c r="B42" s="2" t="s">
        <v>364</v>
      </c>
      <c r="C42" s="8" t="s">
        <v>156</v>
      </c>
      <c r="D42" s="2" t="s">
        <v>150</v>
      </c>
      <c r="E42" s="135">
        <v>0.50000017379195572</v>
      </c>
      <c r="F42" s="120">
        <f>ROUND(I42/'Прил. 10'!$D$14,2)</f>
        <v>22895.37</v>
      </c>
      <c r="G42" s="26">
        <f t="shared" si="3"/>
        <v>11447.69</v>
      </c>
      <c r="H42" s="171">
        <f t="shared" si="4"/>
        <v>2.1617654684569523E-2</v>
      </c>
      <c r="I42" s="26">
        <v>143325</v>
      </c>
      <c r="J42" s="26">
        <f t="shared" si="5"/>
        <v>71662.52</v>
      </c>
    </row>
    <row r="43" spans="1:10" x14ac:dyDescent="0.25">
      <c r="A43" s="2"/>
      <c r="B43" s="2"/>
      <c r="C43" s="8" t="s">
        <v>365</v>
      </c>
      <c r="D43" s="2"/>
      <c r="E43" s="135"/>
      <c r="F43" s="120"/>
      <c r="G43" s="26">
        <f>SUM(G37:G38)</f>
        <v>529552.81999999995</v>
      </c>
      <c r="H43" s="171">
        <f t="shared" si="4"/>
        <v>1</v>
      </c>
      <c r="I43" s="136"/>
      <c r="J43" s="26">
        <f>SUM(J37:J38)</f>
        <v>3315000.7399999998</v>
      </c>
    </row>
    <row r="44" spans="1:10" x14ac:dyDescent="0.25">
      <c r="A44" s="2"/>
      <c r="B44" s="2"/>
      <c r="C44" s="8" t="s">
        <v>366</v>
      </c>
      <c r="D44" s="2"/>
      <c r="E44" s="127"/>
      <c r="F44" s="120"/>
      <c r="G44" s="26">
        <v>0</v>
      </c>
      <c r="H44" s="171">
        <f t="shared" si="4"/>
        <v>0</v>
      </c>
      <c r="I44" s="136"/>
      <c r="J44" s="26">
        <v>0</v>
      </c>
    </row>
    <row r="45" spans="1:10" x14ac:dyDescent="0.25">
      <c r="A45" s="2"/>
      <c r="B45" s="2"/>
      <c r="C45" s="118" t="s">
        <v>367</v>
      </c>
      <c r="D45" s="2"/>
      <c r="E45" s="191"/>
      <c r="F45" s="120"/>
      <c r="G45" s="26">
        <f>G43+G44</f>
        <v>529552.81999999995</v>
      </c>
      <c r="H45" s="171">
        <f>H43+H44</f>
        <v>1</v>
      </c>
      <c r="I45" s="136"/>
      <c r="J45" s="26">
        <f>J44+J43</f>
        <v>3315000.7399999998</v>
      </c>
    </row>
    <row r="46" spans="1:10" ht="25.5" customHeight="1" x14ac:dyDescent="0.25">
      <c r="A46" s="2"/>
      <c r="B46" s="2"/>
      <c r="C46" s="8" t="s">
        <v>368</v>
      </c>
      <c r="D46" s="2"/>
      <c r="E46" s="135"/>
      <c r="F46" s="120"/>
      <c r="G46" s="26">
        <f>'Прил.6 Расчет ОБ'!G18</f>
        <v>643969.59</v>
      </c>
      <c r="H46" s="192"/>
      <c r="I46" s="136"/>
      <c r="J46" s="26">
        <f>J45</f>
        <v>3315000.7399999998</v>
      </c>
    </row>
    <row r="47" spans="1:10" s="12" customFormat="1" ht="14.25" customHeight="1" x14ac:dyDescent="0.2">
      <c r="A47" s="2"/>
      <c r="B47" s="212" t="s">
        <v>157</v>
      </c>
      <c r="C47" s="212"/>
      <c r="D47" s="228"/>
      <c r="E47" s="229"/>
      <c r="F47" s="230"/>
      <c r="G47" s="230"/>
      <c r="H47" s="231"/>
      <c r="I47" s="134"/>
      <c r="J47" s="134"/>
    </row>
    <row r="48" spans="1:10" s="12" customFormat="1" ht="14.25" customHeight="1" x14ac:dyDescent="0.2">
      <c r="A48" s="189"/>
      <c r="B48" s="218" t="s">
        <v>369</v>
      </c>
      <c r="C48" s="218"/>
      <c r="D48" s="219"/>
      <c r="E48" s="220"/>
      <c r="F48" s="221"/>
      <c r="G48" s="221"/>
      <c r="H48" s="222"/>
      <c r="I48" s="172"/>
      <c r="J48" s="172"/>
    </row>
    <row r="49" spans="1:10" s="12" customFormat="1" ht="14.25" customHeight="1" x14ac:dyDescent="0.2">
      <c r="A49" s="2">
        <v>25</v>
      </c>
      <c r="B49" s="2" t="s">
        <v>158</v>
      </c>
      <c r="C49" s="8" t="s">
        <v>159</v>
      </c>
      <c r="D49" s="2" t="s">
        <v>160</v>
      </c>
      <c r="E49" s="135">
        <v>47.940127188027205</v>
      </c>
      <c r="F49" s="120">
        <v>30.6</v>
      </c>
      <c r="G49" s="26">
        <f t="shared" ref="G49:G65" si="6">ROUND(E49*F49,2)</f>
        <v>1466.97</v>
      </c>
      <c r="H49" s="171">
        <f t="shared" ref="H49:H80" si="7">G49/$G$117</f>
        <v>0.45035412004162878</v>
      </c>
      <c r="I49" s="26">
        <f>ROUND(F49*'Прил. 10'!$D$13,2)</f>
        <v>301.10000000000002</v>
      </c>
      <c r="J49" s="26">
        <f t="shared" ref="J49:J65" si="8">ROUND(I49*E49,2)</f>
        <v>14434.77</v>
      </c>
    </row>
    <row r="50" spans="1:10" s="12" customFormat="1" ht="14.25" customHeight="1" x14ac:dyDescent="0.2">
      <c r="A50" s="2">
        <v>26</v>
      </c>
      <c r="B50" s="2" t="s">
        <v>161</v>
      </c>
      <c r="C50" s="8" t="s">
        <v>162</v>
      </c>
      <c r="D50" s="2" t="s">
        <v>163</v>
      </c>
      <c r="E50" s="135">
        <v>3.7199822079437908E-2</v>
      </c>
      <c r="F50" s="120">
        <v>5763</v>
      </c>
      <c r="G50" s="26">
        <f t="shared" si="6"/>
        <v>214.38</v>
      </c>
      <c r="H50" s="171">
        <f t="shared" si="7"/>
        <v>6.5813831403862641E-2</v>
      </c>
      <c r="I50" s="26">
        <f>ROUND(F50*'Прил. 10'!$D$13,2)</f>
        <v>56707.92</v>
      </c>
      <c r="J50" s="26">
        <f t="shared" si="8"/>
        <v>2109.52</v>
      </c>
    </row>
    <row r="51" spans="1:10" s="12" customFormat="1" ht="14.25" customHeight="1" x14ac:dyDescent="0.2">
      <c r="A51" s="2">
        <v>27</v>
      </c>
      <c r="B51" s="2" t="s">
        <v>164</v>
      </c>
      <c r="C51" s="8" t="s">
        <v>165</v>
      </c>
      <c r="D51" s="2" t="s">
        <v>166</v>
      </c>
      <c r="E51" s="135">
        <v>0.25499711516276535</v>
      </c>
      <c r="F51" s="120">
        <v>580</v>
      </c>
      <c r="G51" s="26">
        <f t="shared" si="6"/>
        <v>147.9</v>
      </c>
      <c r="H51" s="171">
        <f t="shared" si="7"/>
        <v>4.5404728354470028E-2</v>
      </c>
      <c r="I51" s="26">
        <f>ROUND(F51*'Прил. 10'!$D$13,2)</f>
        <v>5707.2</v>
      </c>
      <c r="J51" s="26">
        <f t="shared" si="8"/>
        <v>1455.32</v>
      </c>
    </row>
    <row r="52" spans="1:10" s="12" customFormat="1" ht="25.5" customHeight="1" x14ac:dyDescent="0.2">
      <c r="A52" s="2">
        <v>28</v>
      </c>
      <c r="B52" s="2" t="s">
        <v>167</v>
      </c>
      <c r="C52" s="8" t="s">
        <v>168</v>
      </c>
      <c r="D52" s="2" t="s">
        <v>169</v>
      </c>
      <c r="E52" s="135">
        <v>128.32354824808661</v>
      </c>
      <c r="F52" s="120">
        <v>1</v>
      </c>
      <c r="G52" s="26">
        <f t="shared" si="6"/>
        <v>128.32</v>
      </c>
      <c r="H52" s="171">
        <f t="shared" si="7"/>
        <v>3.9393744032762634E-2</v>
      </c>
      <c r="I52" s="26">
        <f>ROUND(F52*'Прил. 10'!$D$13,2)</f>
        <v>9.84</v>
      </c>
      <c r="J52" s="26">
        <f t="shared" si="8"/>
        <v>1262.7</v>
      </c>
    </row>
    <row r="53" spans="1:10" s="12" customFormat="1" ht="14.25" customHeight="1" x14ac:dyDescent="0.2">
      <c r="A53" s="2">
        <v>29</v>
      </c>
      <c r="B53" s="2" t="s">
        <v>170</v>
      </c>
      <c r="C53" s="8" t="s">
        <v>171</v>
      </c>
      <c r="D53" s="2" t="s">
        <v>163</v>
      </c>
      <c r="E53" s="135">
        <v>1.4999830303692228E-2</v>
      </c>
      <c r="F53" s="120">
        <v>6800</v>
      </c>
      <c r="G53" s="26">
        <f t="shared" si="6"/>
        <v>102</v>
      </c>
      <c r="H53" s="171">
        <f t="shared" si="7"/>
        <v>3.1313605761703465E-2</v>
      </c>
      <c r="I53" s="26">
        <f>ROUND(F53*'Прил. 10'!$D$13,2)</f>
        <v>66912</v>
      </c>
      <c r="J53" s="26">
        <f t="shared" si="8"/>
        <v>1003.67</v>
      </c>
    </row>
    <row r="54" spans="1:10" s="12" customFormat="1" ht="25.5" customHeight="1" x14ac:dyDescent="0.2">
      <c r="A54" s="2">
        <v>30</v>
      </c>
      <c r="B54" s="2" t="s">
        <v>172</v>
      </c>
      <c r="C54" s="8" t="s">
        <v>173</v>
      </c>
      <c r="D54" s="2" t="s">
        <v>163</v>
      </c>
      <c r="E54" s="135">
        <v>1.6999448511981208E-2</v>
      </c>
      <c r="F54" s="120">
        <v>5941.89</v>
      </c>
      <c r="G54" s="26">
        <f t="shared" si="6"/>
        <v>101.01</v>
      </c>
      <c r="H54" s="171">
        <f t="shared" si="7"/>
        <v>3.1009679588133991E-2</v>
      </c>
      <c r="I54" s="26">
        <f>ROUND(F54*'Прил. 10'!$D$13,2)</f>
        <v>58468.2</v>
      </c>
      <c r="J54" s="26">
        <f t="shared" si="8"/>
        <v>993.93</v>
      </c>
    </row>
    <row r="55" spans="1:10" s="12" customFormat="1" ht="25.5" customHeight="1" x14ac:dyDescent="0.2">
      <c r="A55" s="2">
        <v>31</v>
      </c>
      <c r="B55" s="2" t="s">
        <v>174</v>
      </c>
      <c r="C55" s="8" t="s">
        <v>175</v>
      </c>
      <c r="D55" s="2" t="s">
        <v>160</v>
      </c>
      <c r="E55" s="135">
        <v>3.7950973958885168</v>
      </c>
      <c r="F55" s="120">
        <v>23.79</v>
      </c>
      <c r="G55" s="26">
        <f t="shared" si="6"/>
        <v>90.29</v>
      </c>
      <c r="H55" s="171">
        <f t="shared" si="7"/>
        <v>2.7718681021805941E-2</v>
      </c>
      <c r="I55" s="26">
        <f>ROUND(F55*'Прил. 10'!$D$13,2)</f>
        <v>234.09</v>
      </c>
      <c r="J55" s="26">
        <f t="shared" si="8"/>
        <v>888.39</v>
      </c>
    </row>
    <row r="56" spans="1:10" s="12" customFormat="1" ht="63.75" customHeight="1" x14ac:dyDescent="0.2">
      <c r="A56" s="2">
        <v>32</v>
      </c>
      <c r="B56" s="2" t="s">
        <v>176</v>
      </c>
      <c r="C56" s="8" t="s">
        <v>177</v>
      </c>
      <c r="D56" s="2" t="s">
        <v>178</v>
      </c>
      <c r="E56" s="135">
        <v>2.9999995322350318E-2</v>
      </c>
      <c r="F56" s="120">
        <v>3005.8</v>
      </c>
      <c r="G56" s="26">
        <f t="shared" si="6"/>
        <v>90.17</v>
      </c>
      <c r="H56" s="171">
        <f t="shared" si="7"/>
        <v>2.7681841485615703E-2</v>
      </c>
      <c r="I56" s="26">
        <f>ROUND(F56*'Прил. 10'!$D$13,2)</f>
        <v>29577.07</v>
      </c>
      <c r="J56" s="26">
        <f t="shared" si="8"/>
        <v>887.31</v>
      </c>
    </row>
    <row r="57" spans="1:10" s="12" customFormat="1" ht="14.25" customHeight="1" x14ac:dyDescent="0.2">
      <c r="A57" s="2">
        <v>33</v>
      </c>
      <c r="B57" s="2" t="s">
        <v>179</v>
      </c>
      <c r="C57" s="8" t="s">
        <v>180</v>
      </c>
      <c r="D57" s="2" t="s">
        <v>181</v>
      </c>
      <c r="E57" s="135">
        <v>0.44260789590743099</v>
      </c>
      <c r="F57" s="120">
        <v>155</v>
      </c>
      <c r="G57" s="26">
        <f t="shared" si="6"/>
        <v>68.599999999999994</v>
      </c>
      <c r="H57" s="171">
        <f t="shared" si="7"/>
        <v>2.1059934855420171E-2</v>
      </c>
      <c r="I57" s="26">
        <f>ROUND(F57*'Прил. 10'!$D$13,2)</f>
        <v>1525.2</v>
      </c>
      <c r="J57" s="26">
        <f t="shared" si="8"/>
        <v>675.07</v>
      </c>
    </row>
    <row r="58" spans="1:10" s="12" customFormat="1" ht="14.25" customHeight="1" x14ac:dyDescent="0.2">
      <c r="A58" s="2">
        <v>34</v>
      </c>
      <c r="B58" s="2" t="s">
        <v>182</v>
      </c>
      <c r="C58" s="8" t="s">
        <v>183</v>
      </c>
      <c r="D58" s="2" t="s">
        <v>163</v>
      </c>
      <c r="E58" s="135">
        <v>8.9998981822153308E-4</v>
      </c>
      <c r="F58" s="120">
        <v>75000</v>
      </c>
      <c r="G58" s="26">
        <f t="shared" si="6"/>
        <v>67.5</v>
      </c>
      <c r="H58" s="171">
        <f t="shared" si="7"/>
        <v>2.0722239107009648E-2</v>
      </c>
      <c r="I58" s="26">
        <f>ROUND(F58*'Прил. 10'!$D$13,2)</f>
        <v>738000</v>
      </c>
      <c r="J58" s="26">
        <f t="shared" si="8"/>
        <v>664.19</v>
      </c>
    </row>
    <row r="59" spans="1:10" s="12" customFormat="1" ht="25.5" customHeight="1" x14ac:dyDescent="0.2">
      <c r="A59" s="2">
        <v>35</v>
      </c>
      <c r="B59" s="2" t="s">
        <v>184</v>
      </c>
      <c r="C59" s="8" t="s">
        <v>185</v>
      </c>
      <c r="D59" s="2" t="s">
        <v>160</v>
      </c>
      <c r="E59" s="135">
        <v>3.8000026841205448</v>
      </c>
      <c r="F59" s="120">
        <v>15.13</v>
      </c>
      <c r="G59" s="26">
        <f t="shared" si="6"/>
        <v>57.49</v>
      </c>
      <c r="H59" s="171">
        <f t="shared" si="7"/>
        <v>1.7649207796473845E-2</v>
      </c>
      <c r="I59" s="26">
        <f>ROUND(F59*'Прил. 10'!$D$13,2)</f>
        <v>148.88</v>
      </c>
      <c r="J59" s="26">
        <f t="shared" si="8"/>
        <v>565.74</v>
      </c>
    </row>
    <row r="60" spans="1:10" s="12" customFormat="1" ht="25.5" customHeight="1" x14ac:dyDescent="0.2">
      <c r="A60" s="2">
        <v>36</v>
      </c>
      <c r="B60" s="2" t="s">
        <v>186</v>
      </c>
      <c r="C60" s="8" t="s">
        <v>187</v>
      </c>
      <c r="D60" s="2" t="s">
        <v>163</v>
      </c>
      <c r="E60" s="135">
        <v>4.4999490911075326E-3</v>
      </c>
      <c r="F60" s="120">
        <v>11500</v>
      </c>
      <c r="G60" s="26">
        <f t="shared" si="6"/>
        <v>51.75</v>
      </c>
      <c r="H60" s="171">
        <f t="shared" si="7"/>
        <v>1.588704998204073E-2</v>
      </c>
      <c r="I60" s="26">
        <f>ROUND(F60*'Прил. 10'!$D$13,2)</f>
        <v>113160</v>
      </c>
      <c r="J60" s="26">
        <f t="shared" si="8"/>
        <v>509.21</v>
      </c>
    </row>
    <row r="61" spans="1:10" s="12" customFormat="1" ht="14.25" customHeight="1" x14ac:dyDescent="0.2">
      <c r="A61" s="2">
        <v>37</v>
      </c>
      <c r="B61" s="2" t="s">
        <v>188</v>
      </c>
      <c r="C61" s="8" t="s">
        <v>189</v>
      </c>
      <c r="D61" s="2" t="s">
        <v>166</v>
      </c>
      <c r="E61" s="135">
        <v>1.6099447591070446</v>
      </c>
      <c r="F61" s="120">
        <v>30.74</v>
      </c>
      <c r="G61" s="26">
        <f t="shared" si="6"/>
        <v>49.49</v>
      </c>
      <c r="H61" s="171">
        <f t="shared" si="7"/>
        <v>1.5193238717124555E-2</v>
      </c>
      <c r="I61" s="26">
        <f>ROUND(F61*'Прил. 10'!$D$13,2)</f>
        <v>302.48</v>
      </c>
      <c r="J61" s="26">
        <f t="shared" si="8"/>
        <v>486.98</v>
      </c>
    </row>
    <row r="62" spans="1:10" s="12" customFormat="1" ht="25.5" customHeight="1" x14ac:dyDescent="0.2">
      <c r="A62" s="2">
        <v>38</v>
      </c>
      <c r="B62" s="2" t="s">
        <v>190</v>
      </c>
      <c r="C62" s="8" t="s">
        <v>191</v>
      </c>
      <c r="D62" s="2" t="s">
        <v>192</v>
      </c>
      <c r="E62" s="135">
        <v>8.9999782599914681E-3</v>
      </c>
      <c r="F62" s="120">
        <v>4949.3999999999996</v>
      </c>
      <c r="G62" s="26">
        <f t="shared" si="6"/>
        <v>44.54</v>
      </c>
      <c r="H62" s="171">
        <f t="shared" si="7"/>
        <v>1.3673607849277179E-2</v>
      </c>
      <c r="I62" s="26">
        <f>ROUND(F62*'Прил. 10'!$D$13,2)</f>
        <v>48702.1</v>
      </c>
      <c r="J62" s="26">
        <f t="shared" si="8"/>
        <v>438.32</v>
      </c>
    </row>
    <row r="63" spans="1:10" s="12" customFormat="1" ht="25.5" customHeight="1" x14ac:dyDescent="0.2">
      <c r="A63" s="2">
        <v>39</v>
      </c>
      <c r="B63" s="2" t="s">
        <v>193</v>
      </c>
      <c r="C63" s="8" t="s">
        <v>194</v>
      </c>
      <c r="D63" s="2" t="s">
        <v>163</v>
      </c>
      <c r="E63" s="135">
        <v>1.6500373050742309E-3</v>
      </c>
      <c r="F63" s="120">
        <v>26932.42</v>
      </c>
      <c r="G63" s="26">
        <f t="shared" si="6"/>
        <v>44.44</v>
      </c>
      <c r="H63" s="171">
        <f t="shared" si="7"/>
        <v>1.3642908235785314E-2</v>
      </c>
      <c r="I63" s="26">
        <f>ROUND(F63*'Прил. 10'!$D$13,2)</f>
        <v>265015.01</v>
      </c>
      <c r="J63" s="26">
        <f t="shared" si="8"/>
        <v>437.28</v>
      </c>
    </row>
    <row r="64" spans="1:10" s="12" customFormat="1" ht="25.5" customHeight="1" x14ac:dyDescent="0.2">
      <c r="A64" s="2">
        <v>40</v>
      </c>
      <c r="B64" s="2" t="s">
        <v>195</v>
      </c>
      <c r="C64" s="8" t="s">
        <v>196</v>
      </c>
      <c r="D64" s="2" t="s">
        <v>181</v>
      </c>
      <c r="E64" s="135">
        <v>0.64349081890922943</v>
      </c>
      <c r="F64" s="120">
        <v>65.75</v>
      </c>
      <c r="G64" s="26">
        <f t="shared" si="6"/>
        <v>42.31</v>
      </c>
      <c r="H64" s="171">
        <f t="shared" si="7"/>
        <v>1.2989006468408566E-2</v>
      </c>
      <c r="I64" s="26">
        <f>ROUND(F64*'Прил. 10'!$D$13,2)</f>
        <v>646.98</v>
      </c>
      <c r="J64" s="26">
        <f t="shared" si="8"/>
        <v>416.33</v>
      </c>
    </row>
    <row r="65" spans="1:10" s="12" customFormat="1" ht="25.5" customHeight="1" x14ac:dyDescent="0.2">
      <c r="A65" s="2">
        <v>41</v>
      </c>
      <c r="B65" s="2" t="s">
        <v>197</v>
      </c>
      <c r="C65" s="8" t="s">
        <v>198</v>
      </c>
      <c r="D65" s="2" t="s">
        <v>163</v>
      </c>
      <c r="E65" s="135">
        <v>5.9999900783959939E-3</v>
      </c>
      <c r="F65" s="120">
        <v>5891.61</v>
      </c>
      <c r="G65" s="26">
        <f t="shared" si="6"/>
        <v>35.35</v>
      </c>
      <c r="H65" s="171">
        <f t="shared" si="7"/>
        <v>1.0852313369374682E-2</v>
      </c>
      <c r="I65" s="26">
        <f>ROUND(F65*'Прил. 10'!$D$13,2)</f>
        <v>57973.440000000002</v>
      </c>
      <c r="J65" s="26">
        <f t="shared" si="8"/>
        <v>347.84</v>
      </c>
    </row>
    <row r="66" spans="1:10" s="12" customFormat="1" ht="14.25" customHeight="1" x14ac:dyDescent="0.2">
      <c r="A66" s="173"/>
      <c r="B66" s="174"/>
      <c r="C66" s="175" t="s">
        <v>370</v>
      </c>
      <c r="D66" s="173"/>
      <c r="E66" s="176"/>
      <c r="F66" s="177"/>
      <c r="G66" s="177">
        <f>SUM(G49:G65)</f>
        <v>2802.5099999999993</v>
      </c>
      <c r="H66" s="171">
        <f t="shared" si="7"/>
        <v>0.86035973807089761</v>
      </c>
      <c r="I66" s="26"/>
      <c r="J66" s="177">
        <f>SUM(J49:J65)</f>
        <v>27576.57</v>
      </c>
    </row>
    <row r="67" spans="1:10" s="12" customFormat="1" ht="51" customHeight="1" outlineLevel="1" x14ac:dyDescent="0.2">
      <c r="A67" s="2">
        <v>42</v>
      </c>
      <c r="B67" s="2" t="s">
        <v>199</v>
      </c>
      <c r="C67" s="8" t="s">
        <v>200</v>
      </c>
      <c r="D67" s="2" t="s">
        <v>163</v>
      </c>
      <c r="E67" s="135">
        <v>5.9998493204078268E-3</v>
      </c>
      <c r="F67" s="120">
        <v>5817.58</v>
      </c>
      <c r="G67" s="26">
        <f t="shared" ref="G67:G98" si="9">ROUND(E67*F67,2)</f>
        <v>34.9</v>
      </c>
      <c r="H67" s="171">
        <f t="shared" si="7"/>
        <v>1.0714165108661283E-2</v>
      </c>
      <c r="I67" s="26">
        <f>ROUND(F67*'Прил. 10'!$D$13,2)</f>
        <v>57244.99</v>
      </c>
      <c r="J67" s="26">
        <f t="shared" ref="J67:J98" si="10">ROUND(I67*E67,2)</f>
        <v>343.46</v>
      </c>
    </row>
    <row r="68" spans="1:10" s="12" customFormat="1" ht="25.5" customHeight="1" outlineLevel="1" x14ac:dyDescent="0.2">
      <c r="A68" s="2">
        <v>43</v>
      </c>
      <c r="B68" s="2" t="s">
        <v>201</v>
      </c>
      <c r="C68" s="8" t="s">
        <v>202</v>
      </c>
      <c r="D68" s="2" t="s">
        <v>181</v>
      </c>
      <c r="E68" s="135">
        <v>0.51050272952342457</v>
      </c>
      <c r="F68" s="120">
        <v>68.05</v>
      </c>
      <c r="G68" s="26">
        <f t="shared" si="9"/>
        <v>34.74</v>
      </c>
      <c r="H68" s="171">
        <f t="shared" si="7"/>
        <v>1.0665045727074298E-2</v>
      </c>
      <c r="I68" s="26">
        <f>ROUND(F68*'Прил. 10'!$D$13,2)</f>
        <v>669.61</v>
      </c>
      <c r="J68" s="26">
        <f t="shared" si="10"/>
        <v>341.84</v>
      </c>
    </row>
    <row r="69" spans="1:10" s="12" customFormat="1" ht="14.25" customHeight="1" outlineLevel="1" x14ac:dyDescent="0.2">
      <c r="A69" s="2">
        <v>44</v>
      </c>
      <c r="B69" s="2" t="s">
        <v>203</v>
      </c>
      <c r="C69" s="8" t="s">
        <v>204</v>
      </c>
      <c r="D69" s="2" t="s">
        <v>163</v>
      </c>
      <c r="E69" s="135">
        <v>1.0999719924966605E-3</v>
      </c>
      <c r="F69" s="120">
        <v>28300.400000000001</v>
      </c>
      <c r="G69" s="26">
        <f t="shared" si="9"/>
        <v>31.13</v>
      </c>
      <c r="H69" s="171">
        <f t="shared" si="7"/>
        <v>9.5567896800179304E-3</v>
      </c>
      <c r="I69" s="26">
        <f>ROUND(F69*'Прил. 10'!$D$13,2)</f>
        <v>278475.94</v>
      </c>
      <c r="J69" s="26">
        <f t="shared" si="10"/>
        <v>306.32</v>
      </c>
    </row>
    <row r="70" spans="1:10" s="12" customFormat="1" ht="25.5" customHeight="1" outlineLevel="1" x14ac:dyDescent="0.2">
      <c r="A70" s="2">
        <v>45</v>
      </c>
      <c r="B70" s="2" t="s">
        <v>205</v>
      </c>
      <c r="C70" s="8" t="s">
        <v>206</v>
      </c>
      <c r="D70" s="2" t="s">
        <v>166</v>
      </c>
      <c r="E70" s="135">
        <v>0.34499609698491818</v>
      </c>
      <c r="F70" s="120">
        <v>83</v>
      </c>
      <c r="G70" s="26">
        <f t="shared" si="9"/>
        <v>28.63</v>
      </c>
      <c r="H70" s="171">
        <f t="shared" si="7"/>
        <v>8.7892993427212771E-3</v>
      </c>
      <c r="I70" s="26">
        <f>ROUND(F70*'Прил. 10'!$D$13,2)</f>
        <v>816.72</v>
      </c>
      <c r="J70" s="26">
        <f t="shared" si="10"/>
        <v>281.77</v>
      </c>
    </row>
    <row r="71" spans="1:10" s="12" customFormat="1" ht="14.25" customHeight="1" outlineLevel="1" x14ac:dyDescent="0.2">
      <c r="A71" s="2">
        <v>46</v>
      </c>
      <c r="B71" s="2" t="s">
        <v>207</v>
      </c>
      <c r="C71" s="8" t="s">
        <v>208</v>
      </c>
      <c r="D71" s="2" t="s">
        <v>181</v>
      </c>
      <c r="E71" s="135">
        <v>0.85000098292051307</v>
      </c>
      <c r="F71" s="120">
        <v>32.6</v>
      </c>
      <c r="G71" s="26">
        <f t="shared" si="9"/>
        <v>27.71</v>
      </c>
      <c r="H71" s="171">
        <f t="shared" si="7"/>
        <v>8.5068628985961077E-3</v>
      </c>
      <c r="I71" s="26">
        <f>ROUND(F71*'Прил. 10'!$D$13,2)</f>
        <v>320.77999999999997</v>
      </c>
      <c r="J71" s="26">
        <f t="shared" si="10"/>
        <v>272.66000000000003</v>
      </c>
    </row>
    <row r="72" spans="1:10" s="12" customFormat="1" ht="14.25" customHeight="1" outlineLevel="1" x14ac:dyDescent="0.2">
      <c r="A72" s="2">
        <v>47</v>
      </c>
      <c r="B72" s="2" t="s">
        <v>209</v>
      </c>
      <c r="C72" s="8" t="s">
        <v>210</v>
      </c>
      <c r="D72" s="2" t="s">
        <v>163</v>
      </c>
      <c r="E72" s="135">
        <v>2.1998946615953735E-3</v>
      </c>
      <c r="F72" s="120">
        <v>12430</v>
      </c>
      <c r="G72" s="26">
        <f t="shared" si="9"/>
        <v>27.34</v>
      </c>
      <c r="H72" s="171">
        <f t="shared" si="7"/>
        <v>8.3932743286762035E-3</v>
      </c>
      <c r="I72" s="26">
        <f>ROUND(F72*'Прил. 10'!$D$13,2)</f>
        <v>122311.2</v>
      </c>
      <c r="J72" s="26">
        <f t="shared" si="10"/>
        <v>269.07</v>
      </c>
    </row>
    <row r="73" spans="1:10" s="12" customFormat="1" ht="51" customHeight="1" outlineLevel="1" x14ac:dyDescent="0.2">
      <c r="A73" s="2">
        <v>48</v>
      </c>
      <c r="B73" s="2" t="s">
        <v>211</v>
      </c>
      <c r="C73" s="8" t="s">
        <v>212</v>
      </c>
      <c r="D73" s="2" t="s">
        <v>181</v>
      </c>
      <c r="E73" s="135">
        <v>0.29247239503414985</v>
      </c>
      <c r="F73" s="120">
        <v>91.29</v>
      </c>
      <c r="G73" s="26">
        <f t="shared" si="9"/>
        <v>26.7</v>
      </c>
      <c r="H73" s="171">
        <f t="shared" si="7"/>
        <v>8.1967968023282604E-3</v>
      </c>
      <c r="I73" s="26">
        <f>ROUND(F73*'Прил. 10'!$D$13,2)</f>
        <v>898.29</v>
      </c>
      <c r="J73" s="26">
        <f t="shared" si="10"/>
        <v>262.73</v>
      </c>
    </row>
    <row r="74" spans="1:10" s="12" customFormat="1" ht="14.25" customHeight="1" outlineLevel="1" x14ac:dyDescent="0.2">
      <c r="A74" s="2">
        <v>49</v>
      </c>
      <c r="B74" s="2" t="s">
        <v>213</v>
      </c>
      <c r="C74" s="8" t="s">
        <v>214</v>
      </c>
      <c r="D74" s="2" t="s">
        <v>163</v>
      </c>
      <c r="E74" s="135">
        <v>2.300020186409844E-3</v>
      </c>
      <c r="F74" s="120">
        <v>10315.01</v>
      </c>
      <c r="G74" s="26">
        <f t="shared" si="9"/>
        <v>23.72</v>
      </c>
      <c r="H74" s="171">
        <f t="shared" si="7"/>
        <v>7.2819483202706484E-3</v>
      </c>
      <c r="I74" s="26">
        <f>ROUND(F74*'Прил. 10'!$D$13,2)</f>
        <v>101499.7</v>
      </c>
      <c r="J74" s="26">
        <f t="shared" si="10"/>
        <v>233.45</v>
      </c>
    </row>
    <row r="75" spans="1:10" s="12" customFormat="1" ht="14.25" customHeight="1" outlineLevel="1" x14ac:dyDescent="0.2">
      <c r="A75" s="2">
        <v>50</v>
      </c>
      <c r="B75" s="2" t="s">
        <v>215</v>
      </c>
      <c r="C75" s="8" t="s">
        <v>216</v>
      </c>
      <c r="D75" s="2" t="s">
        <v>217</v>
      </c>
      <c r="E75" s="135">
        <v>0.44999490911075984</v>
      </c>
      <c r="F75" s="120">
        <v>39</v>
      </c>
      <c r="G75" s="26">
        <f t="shared" si="9"/>
        <v>17.55</v>
      </c>
      <c r="H75" s="171">
        <f t="shared" si="7"/>
        <v>5.3877821678225083E-3</v>
      </c>
      <c r="I75" s="26">
        <f>ROUND(F75*'Прил. 10'!$D$13,2)</f>
        <v>383.76</v>
      </c>
      <c r="J75" s="26">
        <f t="shared" si="10"/>
        <v>172.69</v>
      </c>
    </row>
    <row r="76" spans="1:10" s="12" customFormat="1" ht="14.25" customHeight="1" outlineLevel="1" x14ac:dyDescent="0.2">
      <c r="A76" s="2">
        <v>51</v>
      </c>
      <c r="B76" s="2" t="s">
        <v>218</v>
      </c>
      <c r="C76" s="8" t="s">
        <v>219</v>
      </c>
      <c r="D76" s="2" t="s">
        <v>181</v>
      </c>
      <c r="E76" s="135">
        <v>0.35494567358555695</v>
      </c>
      <c r="F76" s="120">
        <v>47.57</v>
      </c>
      <c r="G76" s="26">
        <f t="shared" si="9"/>
        <v>16.88</v>
      </c>
      <c r="H76" s="171">
        <f t="shared" si="7"/>
        <v>5.1820947574270047E-3</v>
      </c>
      <c r="I76" s="26">
        <f>ROUND(F76*'Прил. 10'!$D$13,2)</f>
        <v>468.09</v>
      </c>
      <c r="J76" s="26">
        <f t="shared" si="10"/>
        <v>166.15</v>
      </c>
    </row>
    <row r="77" spans="1:10" s="12" customFormat="1" ht="14.25" customHeight="1" outlineLevel="1" x14ac:dyDescent="0.2">
      <c r="A77" s="2">
        <v>52</v>
      </c>
      <c r="B77" s="2" t="s">
        <v>220</v>
      </c>
      <c r="C77" s="8" t="s">
        <v>221</v>
      </c>
      <c r="D77" s="2" t="s">
        <v>181</v>
      </c>
      <c r="E77" s="135">
        <v>0.44793104198626094</v>
      </c>
      <c r="F77" s="120">
        <v>35.630000000000003</v>
      </c>
      <c r="G77" s="26">
        <f t="shared" si="9"/>
        <v>15.96</v>
      </c>
      <c r="H77" s="171">
        <f t="shared" si="7"/>
        <v>4.899658313301837E-3</v>
      </c>
      <c r="I77" s="26">
        <f>ROUND(F77*'Прил. 10'!$D$13,2)</f>
        <v>350.6</v>
      </c>
      <c r="J77" s="26">
        <f t="shared" si="10"/>
        <v>157.04</v>
      </c>
    </row>
    <row r="78" spans="1:10" s="12" customFormat="1" ht="14.25" customHeight="1" outlineLevel="1" x14ac:dyDescent="0.2">
      <c r="A78" s="2">
        <v>53</v>
      </c>
      <c r="B78" s="2" t="s">
        <v>222</v>
      </c>
      <c r="C78" s="8" t="s">
        <v>223</v>
      </c>
      <c r="D78" s="2" t="s">
        <v>150</v>
      </c>
      <c r="E78" s="135">
        <v>0.23503133291840422</v>
      </c>
      <c r="F78" s="120">
        <v>66.819999999999993</v>
      </c>
      <c r="G78" s="26">
        <f t="shared" si="9"/>
        <v>15.7</v>
      </c>
      <c r="H78" s="171">
        <f t="shared" si="7"/>
        <v>4.8198393182229838E-3</v>
      </c>
      <c r="I78" s="26">
        <f>ROUND(F78*'Прил. 10'!$D$13,2)</f>
        <v>657.51</v>
      </c>
      <c r="J78" s="26">
        <f t="shared" si="10"/>
        <v>154.54</v>
      </c>
    </row>
    <row r="79" spans="1:10" s="12" customFormat="1" ht="63.75" customHeight="1" outlineLevel="1" x14ac:dyDescent="0.2">
      <c r="A79" s="2">
        <v>54</v>
      </c>
      <c r="B79" s="2" t="s">
        <v>224</v>
      </c>
      <c r="C79" s="8" t="s">
        <v>225</v>
      </c>
      <c r="D79" s="2" t="s">
        <v>178</v>
      </c>
      <c r="E79" s="135">
        <v>1.4000804328831134E-3</v>
      </c>
      <c r="F79" s="120">
        <v>10534.99</v>
      </c>
      <c r="G79" s="26">
        <f t="shared" si="9"/>
        <v>14.75</v>
      </c>
      <c r="H79" s="171">
        <f t="shared" si="7"/>
        <v>4.5281929900502556E-3</v>
      </c>
      <c r="I79" s="26">
        <f>ROUND(F79*'Прил. 10'!$D$13,2)</f>
        <v>103664.3</v>
      </c>
      <c r="J79" s="26">
        <f t="shared" si="10"/>
        <v>145.13999999999999</v>
      </c>
    </row>
    <row r="80" spans="1:10" s="12" customFormat="1" ht="25.5" customHeight="1" outlineLevel="1" x14ac:dyDescent="0.2">
      <c r="A80" s="2">
        <v>55</v>
      </c>
      <c r="B80" s="2" t="s">
        <v>226</v>
      </c>
      <c r="C80" s="8" t="s">
        <v>227</v>
      </c>
      <c r="D80" s="2" t="s">
        <v>217</v>
      </c>
      <c r="E80" s="135">
        <v>0.49998743029575776</v>
      </c>
      <c r="F80" s="120">
        <v>29.4</v>
      </c>
      <c r="G80" s="26">
        <f t="shared" si="9"/>
        <v>14.7</v>
      </c>
      <c r="H80" s="171">
        <f t="shared" si="7"/>
        <v>4.512843183304323E-3</v>
      </c>
      <c r="I80" s="26">
        <f>ROUND(F80*'Прил. 10'!$D$13,2)</f>
        <v>289.3</v>
      </c>
      <c r="J80" s="26">
        <f t="shared" si="10"/>
        <v>144.65</v>
      </c>
    </row>
    <row r="81" spans="1:10" s="12" customFormat="1" ht="14.25" customHeight="1" outlineLevel="1" x14ac:dyDescent="0.2">
      <c r="A81" s="2">
        <v>56</v>
      </c>
      <c r="B81" s="2" t="s">
        <v>228</v>
      </c>
      <c r="C81" s="8" t="s">
        <v>229</v>
      </c>
      <c r="D81" s="2" t="s">
        <v>181</v>
      </c>
      <c r="E81" s="135">
        <v>1.5957323687215126</v>
      </c>
      <c r="F81" s="120">
        <v>9.0399999999999991</v>
      </c>
      <c r="G81" s="26">
        <f t="shared" si="9"/>
        <v>14.43</v>
      </c>
      <c r="H81" s="171">
        <f t="shared" ref="H81:H112" si="11">G81/$G$117</f>
        <v>4.4299542268762841E-3</v>
      </c>
      <c r="I81" s="26">
        <f>ROUND(F81*'Прил. 10'!$D$13,2)</f>
        <v>88.95</v>
      </c>
      <c r="J81" s="26">
        <f t="shared" si="10"/>
        <v>141.94</v>
      </c>
    </row>
    <row r="82" spans="1:10" s="12" customFormat="1" ht="14.25" customHeight="1" outlineLevel="1" x14ac:dyDescent="0.2">
      <c r="A82" s="2">
        <v>57</v>
      </c>
      <c r="B82" s="2" t="s">
        <v>230</v>
      </c>
      <c r="C82" s="8" t="s">
        <v>231</v>
      </c>
      <c r="D82" s="2" t="s">
        <v>163</v>
      </c>
      <c r="E82" s="135">
        <v>7.0005610060125737E-4</v>
      </c>
      <c r="F82" s="120">
        <v>15620</v>
      </c>
      <c r="G82" s="26">
        <f t="shared" si="9"/>
        <v>10.93</v>
      </c>
      <c r="H82" s="171">
        <f t="shared" si="11"/>
        <v>3.3554677546609691E-3</v>
      </c>
      <c r="I82" s="26">
        <f>ROUND(F82*'Прил. 10'!$D$13,2)</f>
        <v>153700.79999999999</v>
      </c>
      <c r="J82" s="26">
        <f t="shared" si="10"/>
        <v>107.6</v>
      </c>
    </row>
    <row r="83" spans="1:10" s="12" customFormat="1" ht="14.25" customHeight="1" outlineLevel="1" x14ac:dyDescent="0.2">
      <c r="A83" s="2">
        <v>58</v>
      </c>
      <c r="B83" s="2" t="s">
        <v>232</v>
      </c>
      <c r="C83" s="8" t="s">
        <v>233</v>
      </c>
      <c r="D83" s="2" t="s">
        <v>166</v>
      </c>
      <c r="E83" s="135">
        <v>4.9999434345640199E-2</v>
      </c>
      <c r="F83" s="120">
        <v>203</v>
      </c>
      <c r="G83" s="26">
        <f t="shared" si="9"/>
        <v>10.15</v>
      </c>
      <c r="H83" s="171">
        <f t="shared" si="11"/>
        <v>3.1160107694244137E-3</v>
      </c>
      <c r="I83" s="26">
        <f>ROUND(F83*'Прил. 10'!$D$13,2)</f>
        <v>1997.52</v>
      </c>
      <c r="J83" s="26">
        <f t="shared" si="10"/>
        <v>99.87</v>
      </c>
    </row>
    <row r="84" spans="1:10" s="12" customFormat="1" ht="38.25" customHeight="1" outlineLevel="1" x14ac:dyDescent="0.2">
      <c r="A84" s="2">
        <v>59</v>
      </c>
      <c r="B84" s="2" t="s">
        <v>234</v>
      </c>
      <c r="C84" s="8" t="s">
        <v>235</v>
      </c>
      <c r="D84" s="2" t="s">
        <v>160</v>
      </c>
      <c r="E84" s="135">
        <v>0.79506494544978079</v>
      </c>
      <c r="F84" s="120">
        <v>12.37</v>
      </c>
      <c r="G84" s="26">
        <f t="shared" si="9"/>
        <v>9.83</v>
      </c>
      <c r="H84" s="171">
        <f t="shared" si="11"/>
        <v>3.0177720062504417E-3</v>
      </c>
      <c r="I84" s="26">
        <f>ROUND(F84*'Прил. 10'!$D$13,2)</f>
        <v>121.72</v>
      </c>
      <c r="J84" s="26">
        <f t="shared" si="10"/>
        <v>96.78</v>
      </c>
    </row>
    <row r="85" spans="1:10" s="12" customFormat="1" ht="14.25" customHeight="1" outlineLevel="1" x14ac:dyDescent="0.2">
      <c r="A85" s="2">
        <v>60</v>
      </c>
      <c r="B85" s="2" t="s">
        <v>236</v>
      </c>
      <c r="C85" s="8" t="s">
        <v>237</v>
      </c>
      <c r="D85" s="2" t="s">
        <v>217</v>
      </c>
      <c r="E85" s="135">
        <v>0.47008558162660696</v>
      </c>
      <c r="F85" s="120">
        <v>19.899999999999999</v>
      </c>
      <c r="G85" s="26">
        <f t="shared" si="9"/>
        <v>9.35</v>
      </c>
      <c r="H85" s="171">
        <f t="shared" si="11"/>
        <v>2.8704138614894844E-3</v>
      </c>
      <c r="I85" s="26">
        <f>ROUND(F85*'Прил. 10'!$D$13,2)</f>
        <v>195.82</v>
      </c>
      <c r="J85" s="26">
        <f t="shared" si="10"/>
        <v>92.05</v>
      </c>
    </row>
    <row r="86" spans="1:10" s="12" customFormat="1" ht="14.25" customHeight="1" outlineLevel="1" x14ac:dyDescent="0.2">
      <c r="A86" s="2">
        <v>61</v>
      </c>
      <c r="B86" s="2" t="s">
        <v>238</v>
      </c>
      <c r="C86" s="8" t="s">
        <v>239</v>
      </c>
      <c r="D86" s="2" t="s">
        <v>166</v>
      </c>
      <c r="E86" s="135">
        <v>0.29003874516771555</v>
      </c>
      <c r="F86" s="120">
        <v>26.6</v>
      </c>
      <c r="G86" s="26">
        <f t="shared" si="9"/>
        <v>7.72</v>
      </c>
      <c r="H86" s="171">
        <f t="shared" si="11"/>
        <v>2.3700101615720661E-3</v>
      </c>
      <c r="I86" s="26">
        <f>ROUND(F86*'Прил. 10'!$D$13,2)</f>
        <v>261.74</v>
      </c>
      <c r="J86" s="26">
        <f t="shared" si="10"/>
        <v>75.91</v>
      </c>
    </row>
    <row r="87" spans="1:10" s="12" customFormat="1" ht="25.5" customHeight="1" outlineLevel="1" x14ac:dyDescent="0.2">
      <c r="A87" s="2">
        <v>62</v>
      </c>
      <c r="B87" s="2" t="s">
        <v>240</v>
      </c>
      <c r="C87" s="8" t="s">
        <v>241</v>
      </c>
      <c r="D87" s="2" t="s">
        <v>181</v>
      </c>
      <c r="E87" s="135">
        <v>0.17500902016481734</v>
      </c>
      <c r="F87" s="120">
        <v>38.340000000000003</v>
      </c>
      <c r="G87" s="26">
        <f t="shared" si="9"/>
        <v>6.71</v>
      </c>
      <c r="H87" s="171">
        <f t="shared" si="11"/>
        <v>2.0599440653042184E-3</v>
      </c>
      <c r="I87" s="26">
        <f>ROUND(F87*'Прил. 10'!$D$13,2)</f>
        <v>377.27</v>
      </c>
      <c r="J87" s="26">
        <f t="shared" si="10"/>
        <v>66.03</v>
      </c>
    </row>
    <row r="88" spans="1:10" s="12" customFormat="1" ht="25.5" customHeight="1" outlineLevel="1" x14ac:dyDescent="0.2">
      <c r="A88" s="2">
        <v>63</v>
      </c>
      <c r="B88" s="2" t="s">
        <v>242</v>
      </c>
      <c r="C88" s="8" t="s">
        <v>243</v>
      </c>
      <c r="D88" s="2" t="s">
        <v>192</v>
      </c>
      <c r="E88" s="135">
        <v>9.849888566090979E-3</v>
      </c>
      <c r="F88" s="120">
        <v>600</v>
      </c>
      <c r="G88" s="26">
        <f t="shared" si="9"/>
        <v>5.91</v>
      </c>
      <c r="H88" s="171">
        <f t="shared" si="11"/>
        <v>1.814347157369289E-3</v>
      </c>
      <c r="I88" s="26">
        <f>ROUND(F88*'Прил. 10'!$D$13,2)</f>
        <v>5904</v>
      </c>
      <c r="J88" s="26">
        <f t="shared" si="10"/>
        <v>58.15</v>
      </c>
    </row>
    <row r="89" spans="1:10" s="12" customFormat="1" ht="14.25" customHeight="1" outlineLevel="1" x14ac:dyDescent="0.2">
      <c r="A89" s="2">
        <v>64</v>
      </c>
      <c r="B89" s="2" t="s">
        <v>244</v>
      </c>
      <c r="C89" s="8" t="s">
        <v>245</v>
      </c>
      <c r="D89" s="2" t="s">
        <v>166</v>
      </c>
      <c r="E89" s="135">
        <v>6.3022542826364006E-2</v>
      </c>
      <c r="F89" s="120">
        <v>86</v>
      </c>
      <c r="G89" s="26">
        <f t="shared" si="9"/>
        <v>5.42</v>
      </c>
      <c r="H89" s="171">
        <f t="shared" si="11"/>
        <v>1.663919051259145E-3</v>
      </c>
      <c r="I89" s="26">
        <f>ROUND(F89*'Прил. 10'!$D$13,2)</f>
        <v>846.24</v>
      </c>
      <c r="J89" s="26">
        <f t="shared" si="10"/>
        <v>53.33</v>
      </c>
    </row>
    <row r="90" spans="1:10" s="12" customFormat="1" ht="14.25" customHeight="1" outlineLevel="1" x14ac:dyDescent="0.2">
      <c r="A90" s="2">
        <v>65</v>
      </c>
      <c r="B90" s="2" t="s">
        <v>246</v>
      </c>
      <c r="C90" s="8" t="s">
        <v>247</v>
      </c>
      <c r="D90" s="2" t="s">
        <v>181</v>
      </c>
      <c r="E90" s="135">
        <v>0.16206340710750822</v>
      </c>
      <c r="F90" s="120">
        <v>28.6</v>
      </c>
      <c r="G90" s="26">
        <f t="shared" si="9"/>
        <v>4.6399999999999997</v>
      </c>
      <c r="H90" s="171">
        <f t="shared" si="11"/>
        <v>1.4244620660225889E-3</v>
      </c>
      <c r="I90" s="26">
        <f>ROUND(F90*'Прил. 10'!$D$13,2)</f>
        <v>281.42</v>
      </c>
      <c r="J90" s="26">
        <f t="shared" si="10"/>
        <v>45.61</v>
      </c>
    </row>
    <row r="91" spans="1:10" s="12" customFormat="1" ht="14.25" customHeight="1" outlineLevel="1" x14ac:dyDescent="0.2">
      <c r="A91" s="2">
        <v>66</v>
      </c>
      <c r="B91" s="2" t="s">
        <v>248</v>
      </c>
      <c r="C91" s="8" t="s">
        <v>249</v>
      </c>
      <c r="D91" s="2" t="s">
        <v>163</v>
      </c>
      <c r="E91" s="135">
        <v>4.5010106502233268E-4</v>
      </c>
      <c r="F91" s="120">
        <v>9420</v>
      </c>
      <c r="G91" s="26">
        <f t="shared" si="9"/>
        <v>4.24</v>
      </c>
      <c r="H91" s="171">
        <f t="shared" si="11"/>
        <v>1.3016636120551245E-3</v>
      </c>
      <c r="I91" s="26">
        <f>ROUND(F91*'Прил. 10'!$D$13,2)</f>
        <v>92692.800000000003</v>
      </c>
      <c r="J91" s="26">
        <f t="shared" si="10"/>
        <v>41.72</v>
      </c>
    </row>
    <row r="92" spans="1:10" s="12" customFormat="1" ht="14.25" customHeight="1" outlineLevel="1" x14ac:dyDescent="0.2">
      <c r="A92" s="2">
        <v>67</v>
      </c>
      <c r="B92" s="2" t="s">
        <v>250</v>
      </c>
      <c r="C92" s="8" t="s">
        <v>251</v>
      </c>
      <c r="D92" s="2" t="s">
        <v>252</v>
      </c>
      <c r="E92" s="135">
        <v>1.5055385230742209E-2</v>
      </c>
      <c r="F92" s="120">
        <v>270</v>
      </c>
      <c r="G92" s="26">
        <f t="shared" si="9"/>
        <v>4.0599999999999996</v>
      </c>
      <c r="H92" s="171">
        <f t="shared" si="11"/>
        <v>1.2464043077697652E-3</v>
      </c>
      <c r="I92" s="26">
        <f>ROUND(F92*'Прил. 10'!$D$13,2)</f>
        <v>2656.8</v>
      </c>
      <c r="J92" s="26">
        <f t="shared" si="10"/>
        <v>40</v>
      </c>
    </row>
    <row r="93" spans="1:10" s="12" customFormat="1" ht="14.25" customHeight="1" outlineLevel="1" x14ac:dyDescent="0.2">
      <c r="A93" s="2">
        <v>68</v>
      </c>
      <c r="B93" s="2" t="s">
        <v>253</v>
      </c>
      <c r="C93" s="8" t="s">
        <v>254</v>
      </c>
      <c r="D93" s="2" t="s">
        <v>163</v>
      </c>
      <c r="E93" s="135">
        <v>3.5000779979083854E-4</v>
      </c>
      <c r="F93" s="120">
        <v>10971.06</v>
      </c>
      <c r="G93" s="26">
        <f t="shared" si="9"/>
        <v>3.84</v>
      </c>
      <c r="H93" s="171">
        <f t="shared" si="11"/>
        <v>1.1788651580876598E-3</v>
      </c>
      <c r="I93" s="26">
        <f>ROUND(F93*'Прил. 10'!$D$13,2)</f>
        <v>107955.23</v>
      </c>
      <c r="J93" s="26">
        <f t="shared" si="10"/>
        <v>37.79</v>
      </c>
    </row>
    <row r="94" spans="1:10" s="12" customFormat="1" ht="14.25" customHeight="1" outlineLevel="1" x14ac:dyDescent="0.2">
      <c r="A94" s="2">
        <v>69</v>
      </c>
      <c r="B94" s="2" t="s">
        <v>255</v>
      </c>
      <c r="C94" s="8" t="s">
        <v>256</v>
      </c>
      <c r="D94" s="2" t="s">
        <v>181</v>
      </c>
      <c r="E94" s="135">
        <v>0.31503537450063279</v>
      </c>
      <c r="F94" s="120">
        <v>10.57</v>
      </c>
      <c r="G94" s="26">
        <f t="shared" si="9"/>
        <v>3.33</v>
      </c>
      <c r="H94" s="171">
        <f t="shared" si="11"/>
        <v>1.0222971292791426E-3</v>
      </c>
      <c r="I94" s="26">
        <f>ROUND(F94*'Прил. 10'!$D$13,2)</f>
        <v>104.01</v>
      </c>
      <c r="J94" s="26">
        <f t="shared" si="10"/>
        <v>32.770000000000003</v>
      </c>
    </row>
    <row r="95" spans="1:10" s="12" customFormat="1" ht="25.5" customHeight="1" outlineLevel="1" x14ac:dyDescent="0.2">
      <c r="A95" s="2">
        <v>70</v>
      </c>
      <c r="B95" s="2" t="s">
        <v>257</v>
      </c>
      <c r="C95" s="8" t="s">
        <v>258</v>
      </c>
      <c r="D95" s="2" t="s">
        <v>181</v>
      </c>
      <c r="E95" s="135">
        <v>9.9929725134709366E-2</v>
      </c>
      <c r="F95" s="120">
        <v>28.22</v>
      </c>
      <c r="G95" s="26">
        <f t="shared" si="9"/>
        <v>2.82</v>
      </c>
      <c r="H95" s="171">
        <f t="shared" si="11"/>
        <v>8.6572910047062518E-4</v>
      </c>
      <c r="I95" s="26">
        <f>ROUND(F95*'Прил. 10'!$D$13,2)</f>
        <v>277.68</v>
      </c>
      <c r="J95" s="26">
        <f t="shared" si="10"/>
        <v>27.75</v>
      </c>
    </row>
    <row r="96" spans="1:10" s="12" customFormat="1" ht="25.5" customHeight="1" outlineLevel="1" x14ac:dyDescent="0.2">
      <c r="A96" s="2">
        <v>71</v>
      </c>
      <c r="B96" s="2" t="s">
        <v>259</v>
      </c>
      <c r="C96" s="8" t="s">
        <v>260</v>
      </c>
      <c r="D96" s="2" t="s">
        <v>163</v>
      </c>
      <c r="E96" s="195">
        <v>4.996165362556868E-5</v>
      </c>
      <c r="F96" s="120">
        <v>52539.7</v>
      </c>
      <c r="G96" s="26">
        <f t="shared" si="9"/>
        <v>2.62</v>
      </c>
      <c r="H96" s="171">
        <f t="shared" si="11"/>
        <v>8.0432987348689295E-4</v>
      </c>
      <c r="I96" s="26">
        <f>ROUND(F96*'Прил. 10'!$D$13,2)</f>
        <v>516990.65</v>
      </c>
      <c r="J96" s="26">
        <f t="shared" si="10"/>
        <v>25.83</v>
      </c>
    </row>
    <row r="97" spans="1:10" s="12" customFormat="1" ht="14.25" customHeight="1" outlineLevel="1" x14ac:dyDescent="0.2">
      <c r="A97" s="2">
        <v>72</v>
      </c>
      <c r="B97" s="2" t="s">
        <v>261</v>
      </c>
      <c r="C97" s="8" t="s">
        <v>262</v>
      </c>
      <c r="D97" s="2" t="s">
        <v>181</v>
      </c>
      <c r="E97" s="135">
        <v>9.3991925186564809E-2</v>
      </c>
      <c r="F97" s="120">
        <v>25.8</v>
      </c>
      <c r="G97" s="26">
        <f t="shared" si="9"/>
        <v>2.42</v>
      </c>
      <c r="H97" s="171">
        <f t="shared" si="11"/>
        <v>7.4293064650316062E-4</v>
      </c>
      <c r="I97" s="26">
        <f>ROUND(F97*'Прил. 10'!$D$13,2)</f>
        <v>253.87</v>
      </c>
      <c r="J97" s="26">
        <f t="shared" si="10"/>
        <v>23.86</v>
      </c>
    </row>
    <row r="98" spans="1:10" s="12" customFormat="1" ht="25.5" customHeight="1" outlineLevel="1" x14ac:dyDescent="0.2">
      <c r="A98" s="2">
        <v>73</v>
      </c>
      <c r="B98" s="2" t="s">
        <v>263</v>
      </c>
      <c r="C98" s="8" t="s">
        <v>264</v>
      </c>
      <c r="D98" s="2" t="s">
        <v>181</v>
      </c>
      <c r="E98" s="135">
        <v>9.5926030652157435E-2</v>
      </c>
      <c r="F98" s="120">
        <v>23.09</v>
      </c>
      <c r="G98" s="26">
        <f t="shared" si="9"/>
        <v>2.21</v>
      </c>
      <c r="H98" s="171">
        <f t="shared" si="11"/>
        <v>6.7846145817024176E-4</v>
      </c>
      <c r="I98" s="26">
        <f>ROUND(F98*'Прил. 10'!$D$13,2)</f>
        <v>227.21</v>
      </c>
      <c r="J98" s="26">
        <f t="shared" si="10"/>
        <v>21.8</v>
      </c>
    </row>
    <row r="99" spans="1:10" s="12" customFormat="1" ht="14.25" customHeight="1" outlineLevel="1" x14ac:dyDescent="0.2">
      <c r="A99" s="2">
        <v>74</v>
      </c>
      <c r="B99" s="2" t="s">
        <v>265</v>
      </c>
      <c r="C99" s="8" t="s">
        <v>266</v>
      </c>
      <c r="D99" s="2" t="s">
        <v>267</v>
      </c>
      <c r="E99" s="135">
        <v>0.22507980082397563</v>
      </c>
      <c r="F99" s="120">
        <v>8.33</v>
      </c>
      <c r="G99" s="26">
        <f t="shared" ref="G99:G115" si="12">ROUND(E99*F99,2)</f>
        <v>1.87</v>
      </c>
      <c r="H99" s="171">
        <f t="shared" si="11"/>
        <v>5.7408277229789692E-4</v>
      </c>
      <c r="I99" s="26">
        <f>ROUND(F99*'Прил. 10'!$D$13,2)</f>
        <v>81.97</v>
      </c>
      <c r="J99" s="26">
        <f t="shared" ref="J99:J115" si="13">ROUND(I99*E99,2)</f>
        <v>18.45</v>
      </c>
    </row>
    <row r="100" spans="1:10" s="12" customFormat="1" ht="38.25" customHeight="1" outlineLevel="1" x14ac:dyDescent="0.2">
      <c r="A100" s="2">
        <v>75</v>
      </c>
      <c r="B100" s="2" t="s">
        <v>268</v>
      </c>
      <c r="C100" s="8" t="s">
        <v>269</v>
      </c>
      <c r="D100" s="2" t="s">
        <v>163</v>
      </c>
      <c r="E100" s="195">
        <v>4.9976778206186859E-5</v>
      </c>
      <c r="F100" s="120">
        <v>37517</v>
      </c>
      <c r="G100" s="26">
        <f t="shared" si="12"/>
        <v>1.87</v>
      </c>
      <c r="H100" s="171">
        <f t="shared" si="11"/>
        <v>5.7408277229789692E-4</v>
      </c>
      <c r="I100" s="26">
        <f>ROUND(F100*'Прил. 10'!$D$13,2)</f>
        <v>369167.28</v>
      </c>
      <c r="J100" s="26">
        <f t="shared" si="13"/>
        <v>18.45</v>
      </c>
    </row>
    <row r="101" spans="1:10" s="12" customFormat="1" ht="38.25" customHeight="1" outlineLevel="1" x14ac:dyDescent="0.2">
      <c r="A101" s="2">
        <v>76</v>
      </c>
      <c r="B101" s="2" t="s">
        <v>270</v>
      </c>
      <c r="C101" s="8" t="s">
        <v>271</v>
      </c>
      <c r="D101" s="2" t="s">
        <v>181</v>
      </c>
      <c r="E101" s="135">
        <v>5.3946036751768324E-2</v>
      </c>
      <c r="F101" s="120">
        <v>30.4</v>
      </c>
      <c r="G101" s="26">
        <f t="shared" si="12"/>
        <v>1.64</v>
      </c>
      <c r="H101" s="171">
        <f t="shared" si="11"/>
        <v>5.0347366126660467E-4</v>
      </c>
      <c r="I101" s="26">
        <f>ROUND(F101*'Прил. 10'!$D$13,2)</f>
        <v>299.14</v>
      </c>
      <c r="J101" s="26">
        <f t="shared" si="13"/>
        <v>16.14</v>
      </c>
    </row>
    <row r="102" spans="1:10" s="12" customFormat="1" ht="14.25" customHeight="1" outlineLevel="1" x14ac:dyDescent="0.2">
      <c r="A102" s="2">
        <v>77</v>
      </c>
      <c r="B102" s="2" t="s">
        <v>272</v>
      </c>
      <c r="C102" s="8" t="s">
        <v>273</v>
      </c>
      <c r="D102" s="2" t="s">
        <v>181</v>
      </c>
      <c r="E102" s="135">
        <v>3.2021332651027301E-2</v>
      </c>
      <c r="F102" s="120">
        <v>44.97</v>
      </c>
      <c r="G102" s="26">
        <f t="shared" si="12"/>
        <v>1.44</v>
      </c>
      <c r="H102" s="171">
        <f t="shared" si="11"/>
        <v>4.4207443428287245E-4</v>
      </c>
      <c r="I102" s="26">
        <f>ROUND(F102*'Прил. 10'!$D$13,2)</f>
        <v>442.5</v>
      </c>
      <c r="J102" s="26">
        <f t="shared" si="13"/>
        <v>14.17</v>
      </c>
    </row>
    <row r="103" spans="1:10" s="12" customFormat="1" ht="14.25" customHeight="1" outlineLevel="1" x14ac:dyDescent="0.2">
      <c r="A103" s="2">
        <v>78</v>
      </c>
      <c r="B103" s="2" t="s">
        <v>274</v>
      </c>
      <c r="C103" s="8" t="s">
        <v>275</v>
      </c>
      <c r="D103" s="2" t="s">
        <v>276</v>
      </c>
      <c r="E103" s="135">
        <v>2.5066383085280738E-2</v>
      </c>
      <c r="F103" s="120">
        <v>37.5</v>
      </c>
      <c r="G103" s="26">
        <f t="shared" si="12"/>
        <v>0.94</v>
      </c>
      <c r="H103" s="171">
        <f t="shared" si="11"/>
        <v>2.8857636682354173E-4</v>
      </c>
      <c r="I103" s="26">
        <f>ROUND(F103*'Прил. 10'!$D$13,2)</f>
        <v>369</v>
      </c>
      <c r="J103" s="26">
        <f t="shared" si="13"/>
        <v>9.25</v>
      </c>
    </row>
    <row r="104" spans="1:10" s="12" customFormat="1" ht="14.25" customHeight="1" outlineLevel="1" x14ac:dyDescent="0.2">
      <c r="A104" s="2">
        <v>79</v>
      </c>
      <c r="B104" s="2" t="s">
        <v>277</v>
      </c>
      <c r="C104" s="8" t="s">
        <v>278</v>
      </c>
      <c r="D104" s="2" t="s">
        <v>279</v>
      </c>
      <c r="E104" s="135">
        <v>2.3475876544336529</v>
      </c>
      <c r="F104" s="120">
        <v>0.4</v>
      </c>
      <c r="G104" s="26">
        <f t="shared" si="12"/>
        <v>0.94</v>
      </c>
      <c r="H104" s="171">
        <f t="shared" si="11"/>
        <v>2.8857636682354173E-4</v>
      </c>
      <c r="I104" s="26">
        <f>ROUND(F104*'Прил. 10'!$D$13,2)</f>
        <v>3.94</v>
      </c>
      <c r="J104" s="26">
        <f t="shared" si="13"/>
        <v>9.25</v>
      </c>
    </row>
    <row r="105" spans="1:10" s="12" customFormat="1" ht="14.25" customHeight="1" outlineLevel="1" x14ac:dyDescent="0.2">
      <c r="A105" s="2">
        <v>80</v>
      </c>
      <c r="B105" s="2" t="s">
        <v>280</v>
      </c>
      <c r="C105" s="8" t="s">
        <v>281</v>
      </c>
      <c r="D105" s="2" t="s">
        <v>163</v>
      </c>
      <c r="E105" s="135">
        <v>1.1027579544443551E-3</v>
      </c>
      <c r="F105" s="120">
        <v>729.98</v>
      </c>
      <c r="G105" s="26">
        <f t="shared" si="12"/>
        <v>0.8</v>
      </c>
      <c r="H105" s="171">
        <f t="shared" si="11"/>
        <v>2.4559690793492917E-4</v>
      </c>
      <c r="I105" s="26">
        <f>ROUND(F105*'Прил. 10'!$D$13,2)</f>
        <v>7183</v>
      </c>
      <c r="J105" s="26">
        <f t="shared" si="13"/>
        <v>7.92</v>
      </c>
    </row>
    <row r="106" spans="1:10" s="12" customFormat="1" ht="14.25" customHeight="1" outlineLevel="1" x14ac:dyDescent="0.2">
      <c r="A106" s="2">
        <v>81</v>
      </c>
      <c r="B106" s="2" t="s">
        <v>282</v>
      </c>
      <c r="C106" s="8" t="s">
        <v>283</v>
      </c>
      <c r="D106" s="2" t="s">
        <v>181</v>
      </c>
      <c r="E106" s="135">
        <v>2.5053936958012755E-2</v>
      </c>
      <c r="F106" s="120">
        <v>27.74</v>
      </c>
      <c r="G106" s="26">
        <f t="shared" si="12"/>
        <v>0.69</v>
      </c>
      <c r="H106" s="171">
        <f t="shared" si="11"/>
        <v>2.1182733309387636E-4</v>
      </c>
      <c r="I106" s="26">
        <f>ROUND(F106*'Прил. 10'!$D$13,2)</f>
        <v>272.95999999999998</v>
      </c>
      <c r="J106" s="26">
        <f t="shared" si="13"/>
        <v>6.84</v>
      </c>
    </row>
    <row r="107" spans="1:10" s="12" customFormat="1" ht="14.25" customHeight="1" outlineLevel="1" x14ac:dyDescent="0.2">
      <c r="A107" s="2">
        <v>82</v>
      </c>
      <c r="B107" s="2" t="s">
        <v>284</v>
      </c>
      <c r="C107" s="8" t="s">
        <v>285</v>
      </c>
      <c r="D107" s="2" t="s">
        <v>181</v>
      </c>
      <c r="E107" s="135">
        <v>5.0085854929391828E-3</v>
      </c>
      <c r="F107" s="120">
        <v>138.76</v>
      </c>
      <c r="G107" s="26">
        <f t="shared" si="12"/>
        <v>0.69</v>
      </c>
      <c r="H107" s="171">
        <f t="shared" si="11"/>
        <v>2.1182733309387636E-4</v>
      </c>
      <c r="I107" s="26">
        <f>ROUND(F107*'Прил. 10'!$D$13,2)</f>
        <v>1365.4</v>
      </c>
      <c r="J107" s="26">
        <f t="shared" si="13"/>
        <v>6.84</v>
      </c>
    </row>
    <row r="108" spans="1:10" s="12" customFormat="1" ht="14.25" customHeight="1" outlineLevel="1" x14ac:dyDescent="0.2">
      <c r="A108" s="2">
        <v>83</v>
      </c>
      <c r="B108" s="2" t="s">
        <v>286</v>
      </c>
      <c r="C108" s="8" t="s">
        <v>287</v>
      </c>
      <c r="D108" s="2" t="s">
        <v>163</v>
      </c>
      <c r="E108" s="135">
        <v>9.974388432533358E-5</v>
      </c>
      <c r="F108" s="120">
        <v>6667</v>
      </c>
      <c r="G108" s="26">
        <f t="shared" si="12"/>
        <v>0.66</v>
      </c>
      <c r="H108" s="171">
        <f t="shared" si="11"/>
        <v>2.0261744904631656E-4</v>
      </c>
      <c r="I108" s="26">
        <f>ROUND(F108*'Прил. 10'!$D$13,2)</f>
        <v>65603.28</v>
      </c>
      <c r="J108" s="26">
        <f t="shared" si="13"/>
        <v>6.54</v>
      </c>
    </row>
    <row r="109" spans="1:10" s="12" customFormat="1" ht="14.25" customHeight="1" outlineLevel="1" x14ac:dyDescent="0.2">
      <c r="A109" s="2">
        <v>84</v>
      </c>
      <c r="B109" s="2" t="s">
        <v>288</v>
      </c>
      <c r="C109" s="8" t="s">
        <v>289</v>
      </c>
      <c r="D109" s="2" t="s">
        <v>181</v>
      </c>
      <c r="E109" s="135">
        <v>4.5095387352167993E-3</v>
      </c>
      <c r="F109" s="120">
        <v>133.05000000000001</v>
      </c>
      <c r="G109" s="26">
        <f t="shared" si="12"/>
        <v>0.6</v>
      </c>
      <c r="H109" s="171">
        <f t="shared" si="11"/>
        <v>1.8419768095119684E-4</v>
      </c>
      <c r="I109" s="26">
        <f>ROUND(F109*'Прил. 10'!$D$13,2)</f>
        <v>1309.21</v>
      </c>
      <c r="J109" s="26">
        <f t="shared" si="13"/>
        <v>5.9</v>
      </c>
    </row>
    <row r="110" spans="1:10" s="12" customFormat="1" ht="25.5" customHeight="1" outlineLevel="1" x14ac:dyDescent="0.2">
      <c r="A110" s="2">
        <v>85</v>
      </c>
      <c r="B110" s="2" t="s">
        <v>290</v>
      </c>
      <c r="C110" s="8" t="s">
        <v>291</v>
      </c>
      <c r="D110" s="2" t="s">
        <v>181</v>
      </c>
      <c r="E110" s="135">
        <v>4.9903343184181208E-3</v>
      </c>
      <c r="F110" s="120">
        <v>114.22</v>
      </c>
      <c r="G110" s="26">
        <f t="shared" si="12"/>
        <v>0.56999999999999995</v>
      </c>
      <c r="H110" s="171">
        <f t="shared" si="11"/>
        <v>1.74987796903637E-4</v>
      </c>
      <c r="I110" s="26">
        <f>ROUND(F110*'Прил. 10'!$D$13,2)</f>
        <v>1123.92</v>
      </c>
      <c r="J110" s="26">
        <f t="shared" si="13"/>
        <v>5.61</v>
      </c>
    </row>
    <row r="111" spans="1:10" s="12" customFormat="1" ht="25.5" customHeight="1" outlineLevel="1" x14ac:dyDescent="0.2">
      <c r="A111" s="2">
        <v>86</v>
      </c>
      <c r="B111" s="2" t="s">
        <v>292</v>
      </c>
      <c r="C111" s="8" t="s">
        <v>293</v>
      </c>
      <c r="D111" s="2" t="s">
        <v>252</v>
      </c>
      <c r="E111" s="135">
        <v>2.0094351408482904E-3</v>
      </c>
      <c r="F111" s="120">
        <v>253.8</v>
      </c>
      <c r="G111" s="26">
        <f t="shared" si="12"/>
        <v>0.51</v>
      </c>
      <c r="H111" s="171">
        <f t="shared" si="11"/>
        <v>1.5656802880851734E-4</v>
      </c>
      <c r="I111" s="26">
        <f>ROUND(F111*'Прил. 10'!$D$13,2)</f>
        <v>2497.39</v>
      </c>
      <c r="J111" s="26">
        <f t="shared" si="13"/>
        <v>5.0199999999999996</v>
      </c>
    </row>
    <row r="112" spans="1:10" s="12" customFormat="1" ht="14.25" customHeight="1" outlineLevel="1" x14ac:dyDescent="0.2">
      <c r="A112" s="2">
        <v>87</v>
      </c>
      <c r="B112" s="2" t="s">
        <v>294</v>
      </c>
      <c r="C112" s="8" t="s">
        <v>295</v>
      </c>
      <c r="D112" s="2" t="s">
        <v>181</v>
      </c>
      <c r="E112" s="135">
        <v>1.4964125867634582E-2</v>
      </c>
      <c r="F112" s="120">
        <v>15.37</v>
      </c>
      <c r="G112" s="26">
        <f t="shared" si="12"/>
        <v>0.23</v>
      </c>
      <c r="H112" s="171">
        <f t="shared" si="11"/>
        <v>7.0609111031292126E-5</v>
      </c>
      <c r="I112" s="26">
        <f>ROUND(F112*'Прил. 10'!$D$13,2)</f>
        <v>151.24</v>
      </c>
      <c r="J112" s="26">
        <f t="shared" si="13"/>
        <v>2.2599999999999998</v>
      </c>
    </row>
    <row r="113" spans="1:10" s="12" customFormat="1" ht="14.25" customHeight="1" outlineLevel="1" x14ac:dyDescent="0.2">
      <c r="A113" s="2">
        <v>88</v>
      </c>
      <c r="B113" s="2" t="s">
        <v>296</v>
      </c>
      <c r="C113" s="8" t="s">
        <v>297</v>
      </c>
      <c r="D113" s="2" t="s">
        <v>181</v>
      </c>
      <c r="E113" s="135">
        <v>1.2389091807881858E-2</v>
      </c>
      <c r="F113" s="120">
        <v>16.95</v>
      </c>
      <c r="G113" s="26">
        <f t="shared" si="12"/>
        <v>0.21</v>
      </c>
      <c r="H113" s="171">
        <f t="shared" ref="H113:H117" si="14">G113/$G$117</f>
        <v>6.4469188332918903E-5</v>
      </c>
      <c r="I113" s="26">
        <f>ROUND(F113*'Прил. 10'!$D$13,2)</f>
        <v>166.79</v>
      </c>
      <c r="J113" s="26">
        <f t="shared" si="13"/>
        <v>2.0699999999999998</v>
      </c>
    </row>
    <row r="114" spans="1:10" s="12" customFormat="1" ht="25.5" customHeight="1" outlineLevel="1" x14ac:dyDescent="0.2">
      <c r="A114" s="2">
        <v>89</v>
      </c>
      <c r="B114" s="2" t="s">
        <v>298</v>
      </c>
      <c r="C114" s="8" t="s">
        <v>299</v>
      </c>
      <c r="D114" s="2" t="s">
        <v>181</v>
      </c>
      <c r="E114" s="135">
        <v>2.8284408767492875E-3</v>
      </c>
      <c r="F114" s="120">
        <v>38.89</v>
      </c>
      <c r="G114" s="26">
        <f t="shared" si="12"/>
        <v>0.11</v>
      </c>
      <c r="H114" s="171">
        <f t="shared" si="14"/>
        <v>3.3769574841052757E-5</v>
      </c>
      <c r="I114" s="26">
        <f>ROUND(F114*'Прил. 10'!$D$13,2)</f>
        <v>382.68</v>
      </c>
      <c r="J114" s="26">
        <f t="shared" si="13"/>
        <v>1.08</v>
      </c>
    </row>
    <row r="115" spans="1:10" s="12" customFormat="1" ht="14.25" customHeight="1" outlineLevel="1" x14ac:dyDescent="0.2">
      <c r="A115" s="2">
        <v>90</v>
      </c>
      <c r="B115" s="2" t="s">
        <v>300</v>
      </c>
      <c r="C115" s="8" t="s">
        <v>301</v>
      </c>
      <c r="D115" s="2" t="s">
        <v>181</v>
      </c>
      <c r="E115" s="135">
        <v>4.3477768996208806E-3</v>
      </c>
      <c r="F115" s="120">
        <v>11.5</v>
      </c>
      <c r="G115" s="26">
        <f t="shared" si="12"/>
        <v>0.05</v>
      </c>
      <c r="H115" s="171">
        <f t="shared" si="14"/>
        <v>1.5349806745933073E-5</v>
      </c>
      <c r="I115" s="26">
        <f>ROUND(F115*'Прил. 10'!$D$13,2)</f>
        <v>113.16</v>
      </c>
      <c r="J115" s="26">
        <f t="shared" si="13"/>
        <v>0.49</v>
      </c>
    </row>
    <row r="116" spans="1:10" s="12" customFormat="1" ht="14.25" customHeight="1" x14ac:dyDescent="0.2">
      <c r="A116" s="2"/>
      <c r="B116" s="2"/>
      <c r="C116" s="8" t="s">
        <v>371</v>
      </c>
      <c r="D116" s="2"/>
      <c r="E116" s="191"/>
      <c r="F116" s="120"/>
      <c r="G116" s="26">
        <f>SUM(G67:G115)</f>
        <v>454.86</v>
      </c>
      <c r="H116" s="171">
        <f t="shared" si="14"/>
        <v>0.13964026192910234</v>
      </c>
      <c r="I116" s="26"/>
      <c r="J116" s="26">
        <f>SUM(J67:J115)</f>
        <v>4476.58</v>
      </c>
    </row>
    <row r="117" spans="1:10" s="12" customFormat="1" ht="14.25" customHeight="1" x14ac:dyDescent="0.2">
      <c r="A117" s="2"/>
      <c r="B117" s="2"/>
      <c r="C117" s="118" t="s">
        <v>372</v>
      </c>
      <c r="D117" s="2"/>
      <c r="E117" s="191"/>
      <c r="F117" s="120"/>
      <c r="G117" s="26">
        <f>G66+G116</f>
        <v>3257.3699999999994</v>
      </c>
      <c r="H117" s="192">
        <f t="shared" si="14"/>
        <v>1</v>
      </c>
      <c r="I117" s="26"/>
      <c r="J117" s="26">
        <f>J66+J116</f>
        <v>32053.15</v>
      </c>
    </row>
    <row r="118" spans="1:10" s="12" customFormat="1" ht="14.25" customHeight="1" x14ac:dyDescent="0.2">
      <c r="A118" s="2"/>
      <c r="B118" s="2"/>
      <c r="C118" s="8" t="s">
        <v>373</v>
      </c>
      <c r="D118" s="2"/>
      <c r="E118" s="191"/>
      <c r="F118" s="120"/>
      <c r="G118" s="26">
        <f>G15+G34+G117</f>
        <v>12655.39</v>
      </c>
      <c r="H118" s="192"/>
      <c r="I118" s="26"/>
      <c r="J118" s="26">
        <f>J15+J34+J117</f>
        <v>362089.09</v>
      </c>
    </row>
    <row r="119" spans="1:10" s="12" customFormat="1" ht="14.25" customHeight="1" x14ac:dyDescent="0.2">
      <c r="A119" s="2"/>
      <c r="B119" s="2"/>
      <c r="C119" s="8" t="s">
        <v>374</v>
      </c>
      <c r="D119" s="122">
        <f>ROUND(G119/(G$17+$G$15),2)</f>
        <v>1.6</v>
      </c>
      <c r="E119" s="191"/>
      <c r="F119" s="120"/>
      <c r="G119" s="26">
        <v>11581.32</v>
      </c>
      <c r="H119" s="192"/>
      <c r="I119" s="26"/>
      <c r="J119" s="26">
        <f>ROUND(D119*(J15+J17),2)</f>
        <v>521728.34</v>
      </c>
    </row>
    <row r="120" spans="1:10" s="12" customFormat="1" ht="14.25" customHeight="1" x14ac:dyDescent="0.2">
      <c r="A120" s="2"/>
      <c r="B120" s="2"/>
      <c r="C120" s="8" t="s">
        <v>375</v>
      </c>
      <c r="D120" s="122">
        <f>ROUND(G120/(G$15+G$17),2)</f>
        <v>1.1599999999999999</v>
      </c>
      <c r="E120" s="191"/>
      <c r="F120" s="120"/>
      <c r="G120" s="26">
        <v>8412.65</v>
      </c>
      <c r="H120" s="192"/>
      <c r="I120" s="26"/>
      <c r="J120" s="26">
        <f>ROUND(D120*(J15+J17),2)</f>
        <v>378253.04</v>
      </c>
    </row>
    <row r="121" spans="1:10" s="12" customFormat="1" ht="14.25" customHeight="1" x14ac:dyDescent="0.2">
      <c r="A121" s="2"/>
      <c r="B121" s="2"/>
      <c r="C121" s="8" t="s">
        <v>376</v>
      </c>
      <c r="D121" s="2"/>
      <c r="E121" s="191"/>
      <c r="F121" s="120"/>
      <c r="G121" s="26">
        <f>G15+G34+G117+G119+G120</f>
        <v>32649.360000000001</v>
      </c>
      <c r="H121" s="192"/>
      <c r="I121" s="26"/>
      <c r="J121" s="26">
        <f>J15+J34+J117+J119+J120</f>
        <v>1262070.47</v>
      </c>
    </row>
    <row r="122" spans="1:10" s="12" customFormat="1" ht="14.25" customHeight="1" x14ac:dyDescent="0.2">
      <c r="A122" s="2"/>
      <c r="B122" s="2"/>
      <c r="C122" s="8" t="s">
        <v>377</v>
      </c>
      <c r="D122" s="2"/>
      <c r="E122" s="191"/>
      <c r="F122" s="120"/>
      <c r="G122" s="26">
        <f>G121+G45</f>
        <v>562202.17999999993</v>
      </c>
      <c r="H122" s="192"/>
      <c r="I122" s="26"/>
      <c r="J122" s="26">
        <f>J121+J45</f>
        <v>4577071.21</v>
      </c>
    </row>
    <row r="123" spans="1:10" s="12" customFormat="1" ht="34.5" customHeight="1" x14ac:dyDescent="0.2">
      <c r="A123" s="2"/>
      <c r="B123" s="2"/>
      <c r="C123" s="8" t="s">
        <v>338</v>
      </c>
      <c r="D123" s="2" t="s">
        <v>543</v>
      </c>
      <c r="E123" s="178">
        <v>1</v>
      </c>
      <c r="F123" s="120"/>
      <c r="G123" s="26">
        <f>G122/E123</f>
        <v>562202.17999999993</v>
      </c>
      <c r="H123" s="192"/>
      <c r="I123" s="26"/>
      <c r="J123" s="26">
        <f>J122/E123</f>
        <v>4577071.21</v>
      </c>
    </row>
    <row r="125" spans="1:10" s="12" customFormat="1" ht="14.25" customHeight="1" x14ac:dyDescent="0.2">
      <c r="A125" s="4" t="s">
        <v>378</v>
      </c>
    </row>
    <row r="126" spans="1:10" s="12" customFormat="1" ht="14.25" customHeight="1" x14ac:dyDescent="0.2">
      <c r="A126" s="114" t="s">
        <v>69</v>
      </c>
    </row>
    <row r="127" spans="1:10" s="12" customFormat="1" ht="14.25" customHeight="1" x14ac:dyDescent="0.2">
      <c r="A127" s="4"/>
    </row>
    <row r="128" spans="1:10" s="12" customFormat="1" ht="14.25" customHeight="1" x14ac:dyDescent="0.2">
      <c r="A128" s="4" t="s">
        <v>379</v>
      </c>
    </row>
    <row r="129" spans="1:1" s="12" customFormat="1" ht="14.25" customHeight="1" x14ac:dyDescent="0.2">
      <c r="A129" s="11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8:H48"/>
    <mergeCell ref="B13:H13"/>
    <mergeCell ref="B16:H16"/>
    <mergeCell ref="B18:H18"/>
    <mergeCell ref="B19:H19"/>
    <mergeCell ref="B36:H36"/>
    <mergeCell ref="B35:H35"/>
    <mergeCell ref="B47:H47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"/>
  <sheetViews>
    <sheetView view="pageBreakPreview" workbookViewId="0">
      <selection activeCell="G24" sqref="G24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7" t="s">
        <v>380</v>
      </c>
      <c r="B1" s="237"/>
      <c r="C1" s="237"/>
      <c r="D1" s="237"/>
      <c r="E1" s="237"/>
      <c r="F1" s="237"/>
      <c r="G1" s="237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8" t="s">
        <v>381</v>
      </c>
      <c r="B3" s="198"/>
      <c r="C3" s="198"/>
      <c r="D3" s="198"/>
      <c r="E3" s="198"/>
      <c r="F3" s="198"/>
      <c r="G3" s="198"/>
    </row>
    <row r="4" spans="1:7" ht="27" customHeight="1" x14ac:dyDescent="0.25">
      <c r="A4" s="201" t="s">
        <v>553</v>
      </c>
      <c r="B4" s="201"/>
      <c r="C4" s="201"/>
      <c r="D4" s="201"/>
      <c r="E4" s="201"/>
      <c r="F4" s="201"/>
      <c r="G4" s="20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2" t="s">
        <v>13</v>
      </c>
      <c r="B6" s="242" t="s">
        <v>88</v>
      </c>
      <c r="C6" s="242" t="s">
        <v>304</v>
      </c>
      <c r="D6" s="242" t="s">
        <v>90</v>
      </c>
      <c r="E6" s="219" t="s">
        <v>346</v>
      </c>
      <c r="F6" s="242" t="s">
        <v>92</v>
      </c>
      <c r="G6" s="242"/>
    </row>
    <row r="7" spans="1:7" x14ac:dyDescent="0.25">
      <c r="A7" s="242"/>
      <c r="B7" s="242"/>
      <c r="C7" s="242"/>
      <c r="D7" s="242"/>
      <c r="E7" s="235"/>
      <c r="F7" s="2" t="s">
        <v>349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38" t="s">
        <v>382</v>
      </c>
      <c r="C9" s="239"/>
      <c r="D9" s="239"/>
      <c r="E9" s="239"/>
      <c r="F9" s="239"/>
      <c r="G9" s="240"/>
    </row>
    <row r="10" spans="1:7" ht="27" customHeight="1" x14ac:dyDescent="0.25">
      <c r="A10" s="2"/>
      <c r="B10" s="118"/>
      <c r="C10" s="8" t="s">
        <v>383</v>
      </c>
      <c r="D10" s="118"/>
      <c r="E10" s="119"/>
      <c r="F10" s="120"/>
      <c r="G10" s="120">
        <v>0</v>
      </c>
    </row>
    <row r="11" spans="1:7" x14ac:dyDescent="0.25">
      <c r="A11" s="2"/>
      <c r="B11" s="223" t="s">
        <v>384</v>
      </c>
      <c r="C11" s="223"/>
      <c r="D11" s="223"/>
      <c r="E11" s="241"/>
      <c r="F11" s="226"/>
      <c r="G11" s="226"/>
    </row>
    <row r="12" spans="1:7" ht="25.5" customHeight="1" x14ac:dyDescent="0.25">
      <c r="A12" s="2">
        <v>1</v>
      </c>
      <c r="B12" s="8" t="str">
        <f>'Прил.5 Расчет СМР и ОБ'!B37</f>
        <v>БЦ 36.42</v>
      </c>
      <c r="C12" s="8" t="str">
        <f>'Прил.5 Расчет СМР и ОБ'!C37</f>
        <v>Межсетевой экран Cisco ASA5510 c DC блоком питания</v>
      </c>
      <c r="D12" s="8" t="str">
        <f>'Прил.5 Расчет СМР и ОБ'!D37</f>
        <v>шт</v>
      </c>
      <c r="E12" s="8">
        <f>'Прил.5 Расчет СМР и ОБ'!E37</f>
        <v>1.0000002148438918</v>
      </c>
      <c r="F12" s="8">
        <f>'Прил.5 Расчет СМР и ОБ'!F37</f>
        <v>110223.64</v>
      </c>
      <c r="G12" s="26">
        <f t="shared" ref="G12:G17" si="0">ROUND(E12*F12,2)</f>
        <v>110223.66</v>
      </c>
    </row>
    <row r="13" spans="1:7" x14ac:dyDescent="0.25">
      <c r="A13" s="2">
        <v>2</v>
      </c>
      <c r="B13" s="8" t="str">
        <f>'Прил.5 Расчет СМР и ОБ'!B38</f>
        <v>БЦ 36.41</v>
      </c>
      <c r="C13" s="8" t="str">
        <f>'Прил.5 Расчет СМР и ОБ'!C38</f>
        <v xml:space="preserve">Маршрутизатор Ciscо 2921/K9 </v>
      </c>
      <c r="D13" s="8" t="str">
        <f>'Прил.5 Расчет СМР и ОБ'!D38</f>
        <v>шт</v>
      </c>
      <c r="E13" s="8">
        <f>'Прил.5 Расчет СМР и ОБ'!E38</f>
        <v>1.000000226249272</v>
      </c>
      <c r="F13" s="8">
        <f>'Прил.5 Расчет СМР и ОБ'!F38</f>
        <v>419329.07</v>
      </c>
      <c r="G13" s="26">
        <f t="shared" si="0"/>
        <v>419329.16</v>
      </c>
    </row>
    <row r="14" spans="1:7" ht="25.5" customHeight="1" x14ac:dyDescent="0.25">
      <c r="A14" s="2">
        <v>3</v>
      </c>
      <c r="B14" s="8" t="str">
        <f>'Прил.5 Расчет СМР и ОБ'!B39</f>
        <v>БЦ 36.39</v>
      </c>
      <c r="C14" s="8" t="str">
        <f>'Прил.5 Расчет СМР и ОБ'!C39</f>
        <v>Коммутатор, 24 порта Cisco ME-3400 (с 2 модулями GLC-T)</v>
      </c>
      <c r="D14" s="8" t="str">
        <f>'Прил.5 Расчет СМР и ОБ'!D39</f>
        <v>шт</v>
      </c>
      <c r="E14" s="8">
        <f>'Прил.5 Расчет СМР и ОБ'!E39</f>
        <v>1.0000001890071579</v>
      </c>
      <c r="F14" s="8">
        <f>'Прил.5 Расчет СМР и ОБ'!F39</f>
        <v>95397.28</v>
      </c>
      <c r="G14" s="26">
        <f t="shared" si="0"/>
        <v>95397.3</v>
      </c>
    </row>
    <row r="15" spans="1:7" ht="25.5" customHeight="1" x14ac:dyDescent="0.25">
      <c r="A15" s="2">
        <v>4</v>
      </c>
      <c r="B15" s="8" t="str">
        <f>'Прил.5 Расчет СМР и ОБ'!B40</f>
        <v>БЦ.36.43</v>
      </c>
      <c r="C15" s="8" t="str">
        <f>'Прил.5 Расчет СМР и ОБ'!C40</f>
        <v>Модуль SFP для Cisco Catalyst 2960 (с модулями GLC)</v>
      </c>
      <c r="D15" s="8" t="str">
        <f>'Прил.5 Расчет СМР и ОБ'!D40</f>
        <v>шт</v>
      </c>
      <c r="E15" s="8">
        <f>'Прил.5 Расчет СМР и ОБ'!E40</f>
        <v>1.0000004567763203</v>
      </c>
      <c r="F15" s="8">
        <f>'Прил.5 Расчет СМР и ОБ'!F40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ОБ'!B41</f>
        <v>61.1.04.08-0002</v>
      </c>
      <c r="C16" s="8" t="str">
        <f>'Прил.5 Расчет СМР и ОБ'!C41</f>
        <v>Шкаф телекоммуникационный, размер 800х800х2080 мм</v>
      </c>
      <c r="D16" s="8" t="str">
        <f>'Прил.5 Расчет СМР и ОБ'!D41</f>
        <v>шт</v>
      </c>
      <c r="E16" s="8">
        <f>'Прил.5 Расчет СМР и ОБ'!E41</f>
        <v>0.5000000747590051</v>
      </c>
      <c r="F16" s="8">
        <f>'Прил.5 Расчет СМР и ОБ'!F41</f>
        <v>9392.75</v>
      </c>
      <c r="G16" s="26">
        <f t="shared" si="0"/>
        <v>4696.38</v>
      </c>
    </row>
    <row r="17" spans="1:7" x14ac:dyDescent="0.25">
      <c r="A17" s="2">
        <v>6</v>
      </c>
      <c r="B17" s="8" t="str">
        <f>'Прил.5 Расчет СМР и ОБ'!B42</f>
        <v>БЦ.36.40</v>
      </c>
      <c r="C17" s="8" t="str">
        <f>'Прил.5 Расчет СМР и ОБ'!C42</f>
        <v>Коммутатор, 8 портов Cisco Catalyst 2960</v>
      </c>
      <c r="D17" s="8" t="str">
        <f>'Прил.5 Расчет СМР и ОБ'!D42</f>
        <v>шт</v>
      </c>
      <c r="E17" s="8">
        <f>'Прил.5 Расчет СМР и ОБ'!E42</f>
        <v>0.50000017379195572</v>
      </c>
      <c r="F17" s="8">
        <f>'Прил.5 Расчет СМР и ОБ'!F42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385</v>
      </c>
      <c r="D18" s="8"/>
      <c r="E18" s="40"/>
      <c r="F18" s="120"/>
      <c r="G18" s="26">
        <f>SUM(G12:G17)</f>
        <v>643969.59</v>
      </c>
    </row>
    <row r="19" spans="1:7" ht="19.5" customHeight="1" x14ac:dyDescent="0.25">
      <c r="A19" s="2"/>
      <c r="B19" s="8"/>
      <c r="C19" s="8" t="s">
        <v>386</v>
      </c>
      <c r="D19" s="8"/>
      <c r="E19" s="40"/>
      <c r="F19" s="120"/>
      <c r="G19" s="26">
        <f>G10+G18</f>
        <v>643969.59</v>
      </c>
    </row>
    <row r="20" spans="1:7" x14ac:dyDescent="0.25">
      <c r="A20" s="24"/>
      <c r="B20" s="121"/>
      <c r="C20" s="24"/>
      <c r="D20" s="24"/>
      <c r="E20" s="24"/>
      <c r="F20" s="24"/>
      <c r="G20" s="24"/>
    </row>
    <row r="21" spans="1:7" x14ac:dyDescent="0.25">
      <c r="A21" s="4" t="s">
        <v>378</v>
      </c>
      <c r="B21" s="12"/>
      <c r="C21" s="12"/>
      <c r="D21" s="24"/>
      <c r="E21" s="24"/>
      <c r="F21" s="24"/>
      <c r="G21" s="24"/>
    </row>
    <row r="22" spans="1:7" x14ac:dyDescent="0.25">
      <c r="A22" s="114" t="s">
        <v>69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379</v>
      </c>
      <c r="B24" s="12"/>
      <c r="C24" s="12"/>
      <c r="D24" s="24"/>
      <c r="E24" s="24"/>
      <c r="F24" s="24"/>
      <c r="G24" s="24"/>
    </row>
    <row r="25" spans="1:7" x14ac:dyDescent="0.25">
      <c r="A25" s="114" t="s">
        <v>71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2023-10-07T17:26:48Z</dcterms:modified>
  <cp:category/>
</cp:coreProperties>
</file>