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73FD0EC3-58F5-4EAE-A5AE-A69F02FFD0E8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3'!$A$1:$H$126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H22" i="15"/>
  <c r="G22" i="15"/>
  <c r="O22" i="15" s="1"/>
  <c r="F22" i="15"/>
  <c r="M21" i="15"/>
  <c r="P21" i="15" s="1"/>
  <c r="L21" i="15"/>
  <c r="O21" i="15" s="1"/>
  <c r="K21" i="15"/>
  <c r="J21" i="15"/>
  <c r="I21" i="15"/>
  <c r="H21" i="15"/>
  <c r="G21" i="15"/>
  <c r="N21" i="15" s="1"/>
  <c r="F21" i="15"/>
  <c r="P20" i="15"/>
  <c r="O20" i="15"/>
  <c r="N20" i="15"/>
  <c r="P19" i="15"/>
  <c r="O19" i="15"/>
  <c r="R19" i="15" s="1"/>
  <c r="N19" i="15"/>
  <c r="P18" i="15"/>
  <c r="O18" i="15"/>
  <c r="N18" i="15"/>
  <c r="F18" i="15"/>
  <c r="M17" i="15"/>
  <c r="P17" i="15" s="1"/>
  <c r="L17" i="15"/>
  <c r="O17" i="15" s="1"/>
  <c r="K17" i="15"/>
  <c r="N17" i="15" s="1"/>
  <c r="I17" i="15"/>
  <c r="H17" i="15"/>
  <c r="G17" i="15"/>
  <c r="F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P13" i="15" s="1"/>
  <c r="G13" i="15"/>
  <c r="F13" i="15" s="1"/>
  <c r="P12" i="15"/>
  <c r="O12" i="15"/>
  <c r="N12" i="15"/>
  <c r="F12" i="15"/>
  <c r="M11" i="15"/>
  <c r="P11" i="15" s="1"/>
  <c r="L11" i="15"/>
  <c r="O11" i="15" s="1"/>
  <c r="K11" i="15"/>
  <c r="I11" i="15"/>
  <c r="H11" i="15"/>
  <c r="G11" i="15"/>
  <c r="N11" i="15" s="1"/>
  <c r="F11" i="15"/>
  <c r="P10" i="15"/>
  <c r="M10" i="15"/>
  <c r="K10" i="15"/>
  <c r="N10" i="15" s="1"/>
  <c r="I10" i="15"/>
  <c r="I9" i="15" s="1"/>
  <c r="H10" i="15"/>
  <c r="H9" i="15" s="1"/>
  <c r="G10" i="15"/>
  <c r="F10" i="15" s="1"/>
  <c r="M9" i="15"/>
  <c r="G9" i="15"/>
  <c r="P9" i="15" s="1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25" i="9"/>
  <c r="E25" i="9"/>
  <c r="G25" i="9" s="1"/>
  <c r="D25" i="9"/>
  <c r="C25" i="9"/>
  <c r="B25" i="9"/>
  <c r="G24" i="9"/>
  <c r="F24" i="9"/>
  <c r="E24" i="9"/>
  <c r="D24" i="9"/>
  <c r="C24" i="9"/>
  <c r="B24" i="9"/>
  <c r="F23" i="9"/>
  <c r="E23" i="9"/>
  <c r="D23" i="9"/>
  <c r="C23" i="9"/>
  <c r="B23" i="9"/>
  <c r="F22" i="9"/>
  <c r="E22" i="9"/>
  <c r="G22" i="9" s="1"/>
  <c r="D22" i="9"/>
  <c r="C22" i="9"/>
  <c r="B22" i="9"/>
  <c r="F21" i="9"/>
  <c r="E21" i="9"/>
  <c r="D21" i="9"/>
  <c r="C21" i="9"/>
  <c r="B21" i="9"/>
  <c r="F20" i="9"/>
  <c r="E20" i="9"/>
  <c r="G20" i="9" s="1"/>
  <c r="D20" i="9"/>
  <c r="C20" i="9"/>
  <c r="B20" i="9"/>
  <c r="F19" i="9"/>
  <c r="E19" i="9"/>
  <c r="D19" i="9"/>
  <c r="C19" i="9"/>
  <c r="B19" i="9"/>
  <c r="G18" i="9"/>
  <c r="F18" i="9"/>
  <c r="E18" i="9"/>
  <c r="D18" i="9"/>
  <c r="C18" i="9"/>
  <c r="B18" i="9"/>
  <c r="F17" i="9"/>
  <c r="E17" i="9"/>
  <c r="G17" i="9" s="1"/>
  <c r="D17" i="9"/>
  <c r="C17" i="9"/>
  <c r="B17" i="9"/>
  <c r="G16" i="9"/>
  <c r="F16" i="9"/>
  <c r="E16" i="9"/>
  <c r="D16" i="9"/>
  <c r="C16" i="9"/>
  <c r="B16" i="9"/>
  <c r="F15" i="9"/>
  <c r="E15" i="9"/>
  <c r="D15" i="9"/>
  <c r="C15" i="9"/>
  <c r="B15" i="9"/>
  <c r="F14" i="9"/>
  <c r="E14" i="9"/>
  <c r="G14" i="9" s="1"/>
  <c r="D14" i="9"/>
  <c r="C14" i="9"/>
  <c r="B14" i="9"/>
  <c r="E13" i="9"/>
  <c r="D13" i="9"/>
  <c r="C13" i="9"/>
  <c r="B13" i="9"/>
  <c r="E12" i="9"/>
  <c r="D12" i="9"/>
  <c r="C12" i="9"/>
  <c r="B12" i="9"/>
  <c r="I123" i="8"/>
  <c r="J123" i="8" s="1"/>
  <c r="G123" i="8"/>
  <c r="J122" i="8"/>
  <c r="I122" i="8"/>
  <c r="G122" i="8"/>
  <c r="J121" i="8"/>
  <c r="I121" i="8"/>
  <c r="G121" i="8"/>
  <c r="I120" i="8"/>
  <c r="J120" i="8" s="1"/>
  <c r="G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I115" i="8"/>
  <c r="J115" i="8" s="1"/>
  <c r="G115" i="8"/>
  <c r="J114" i="8"/>
  <c r="I114" i="8"/>
  <c r="G114" i="8"/>
  <c r="J113" i="8"/>
  <c r="I113" i="8"/>
  <c r="G113" i="8"/>
  <c r="I112" i="8"/>
  <c r="J112" i="8" s="1"/>
  <c r="G112" i="8"/>
  <c r="I111" i="8"/>
  <c r="J111" i="8" s="1"/>
  <c r="G111" i="8"/>
  <c r="J110" i="8"/>
  <c r="I110" i="8"/>
  <c r="G110" i="8"/>
  <c r="J109" i="8"/>
  <c r="I109" i="8"/>
  <c r="G109" i="8"/>
  <c r="I108" i="8"/>
  <c r="J108" i="8" s="1"/>
  <c r="G108" i="8"/>
  <c r="I107" i="8"/>
  <c r="J107" i="8" s="1"/>
  <c r="G107" i="8"/>
  <c r="J106" i="8"/>
  <c r="I106" i="8"/>
  <c r="G106" i="8"/>
  <c r="J105" i="8"/>
  <c r="I105" i="8"/>
  <c r="G105" i="8"/>
  <c r="I104" i="8"/>
  <c r="J104" i="8" s="1"/>
  <c r="G104" i="8"/>
  <c r="I103" i="8"/>
  <c r="J103" i="8" s="1"/>
  <c r="G103" i="8"/>
  <c r="J102" i="8"/>
  <c r="I102" i="8"/>
  <c r="G102" i="8"/>
  <c r="J101" i="8"/>
  <c r="I101" i="8"/>
  <c r="G101" i="8"/>
  <c r="I100" i="8"/>
  <c r="J100" i="8" s="1"/>
  <c r="G100" i="8"/>
  <c r="I99" i="8"/>
  <c r="J99" i="8" s="1"/>
  <c r="G99" i="8"/>
  <c r="J98" i="8"/>
  <c r="I98" i="8"/>
  <c r="G98" i="8"/>
  <c r="J97" i="8"/>
  <c r="I97" i="8"/>
  <c r="G97" i="8"/>
  <c r="I96" i="8"/>
  <c r="J96" i="8" s="1"/>
  <c r="G96" i="8"/>
  <c r="I95" i="8"/>
  <c r="J95" i="8" s="1"/>
  <c r="G95" i="8"/>
  <c r="J94" i="8"/>
  <c r="I94" i="8"/>
  <c r="G94" i="8"/>
  <c r="J93" i="8"/>
  <c r="I93" i="8"/>
  <c r="G93" i="8"/>
  <c r="I92" i="8"/>
  <c r="J92" i="8" s="1"/>
  <c r="G92" i="8"/>
  <c r="I91" i="8"/>
  <c r="J91" i="8" s="1"/>
  <c r="G91" i="8"/>
  <c r="J90" i="8"/>
  <c r="I90" i="8"/>
  <c r="G90" i="8"/>
  <c r="J89" i="8"/>
  <c r="I89" i="8"/>
  <c r="G89" i="8"/>
  <c r="I88" i="8"/>
  <c r="J88" i="8" s="1"/>
  <c r="G88" i="8"/>
  <c r="I87" i="8"/>
  <c r="J87" i="8" s="1"/>
  <c r="G87" i="8"/>
  <c r="J86" i="8"/>
  <c r="I86" i="8"/>
  <c r="G86" i="8"/>
  <c r="J85" i="8"/>
  <c r="I85" i="8"/>
  <c r="G85" i="8"/>
  <c r="I84" i="8"/>
  <c r="J84" i="8" s="1"/>
  <c r="G84" i="8"/>
  <c r="I83" i="8"/>
  <c r="J83" i="8" s="1"/>
  <c r="G83" i="8"/>
  <c r="J82" i="8"/>
  <c r="I82" i="8"/>
  <c r="G82" i="8"/>
  <c r="J81" i="8"/>
  <c r="I81" i="8"/>
  <c r="G81" i="8"/>
  <c r="I80" i="8"/>
  <c r="J80" i="8" s="1"/>
  <c r="G80" i="8"/>
  <c r="I79" i="8"/>
  <c r="J79" i="8" s="1"/>
  <c r="G79" i="8"/>
  <c r="J78" i="8"/>
  <c r="I78" i="8"/>
  <c r="G78" i="8"/>
  <c r="J77" i="8"/>
  <c r="I77" i="8"/>
  <c r="G77" i="8"/>
  <c r="I76" i="8"/>
  <c r="J76" i="8" s="1"/>
  <c r="G76" i="8"/>
  <c r="I75" i="8"/>
  <c r="J75" i="8" s="1"/>
  <c r="G75" i="8"/>
  <c r="G124" i="8" s="1"/>
  <c r="I73" i="8"/>
  <c r="J73" i="8" s="1"/>
  <c r="G73" i="8"/>
  <c r="J72" i="8"/>
  <c r="I72" i="8"/>
  <c r="G72" i="8"/>
  <c r="J71" i="8"/>
  <c r="I71" i="8"/>
  <c r="G71" i="8"/>
  <c r="I70" i="8"/>
  <c r="J70" i="8" s="1"/>
  <c r="G70" i="8"/>
  <c r="I69" i="8"/>
  <c r="J69" i="8" s="1"/>
  <c r="G69" i="8"/>
  <c r="J68" i="8"/>
  <c r="I68" i="8"/>
  <c r="G68" i="8"/>
  <c r="J67" i="8"/>
  <c r="I67" i="8"/>
  <c r="G67" i="8"/>
  <c r="I66" i="8"/>
  <c r="J66" i="8" s="1"/>
  <c r="G66" i="8"/>
  <c r="I65" i="8"/>
  <c r="J65" i="8" s="1"/>
  <c r="G65" i="8"/>
  <c r="J64" i="8"/>
  <c r="I64" i="8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J59" i="8"/>
  <c r="I59" i="8"/>
  <c r="G59" i="8"/>
  <c r="I58" i="8"/>
  <c r="J58" i="8" s="1"/>
  <c r="G58" i="8"/>
  <c r="I57" i="8"/>
  <c r="J57" i="8" s="1"/>
  <c r="J74" i="8" s="1"/>
  <c r="G57" i="8"/>
  <c r="J51" i="8"/>
  <c r="I51" i="8"/>
  <c r="G51" i="8"/>
  <c r="J50" i="8"/>
  <c r="I50" i="8"/>
  <c r="G50" i="8"/>
  <c r="I49" i="8"/>
  <c r="J49" i="8" s="1"/>
  <c r="G49" i="8"/>
  <c r="I48" i="8"/>
  <c r="J48" i="8" s="1"/>
  <c r="G48" i="8"/>
  <c r="J47" i="8"/>
  <c r="I47" i="8"/>
  <c r="G47" i="8"/>
  <c r="J46" i="8"/>
  <c r="I46" i="8"/>
  <c r="G46" i="8"/>
  <c r="I45" i="8"/>
  <c r="J45" i="8" s="1"/>
  <c r="G45" i="8"/>
  <c r="I44" i="8"/>
  <c r="J44" i="8" s="1"/>
  <c r="G44" i="8"/>
  <c r="J43" i="8"/>
  <c r="I43" i="8"/>
  <c r="G43" i="8"/>
  <c r="J42" i="8"/>
  <c r="I42" i="8"/>
  <c r="G42" i="8"/>
  <c r="I41" i="8"/>
  <c r="J41" i="8" s="1"/>
  <c r="G41" i="8"/>
  <c r="I40" i="8"/>
  <c r="J40" i="8" s="1"/>
  <c r="G40" i="8"/>
  <c r="G52" i="8" s="1"/>
  <c r="J39" i="8"/>
  <c r="J38" i="8"/>
  <c r="G38" i="8"/>
  <c r="F38" i="8"/>
  <c r="F13" i="9" s="1"/>
  <c r="J37" i="8"/>
  <c r="F37" i="8"/>
  <c r="F12" i="9" s="1"/>
  <c r="J32" i="8"/>
  <c r="I32" i="8"/>
  <c r="G32" i="8"/>
  <c r="J31" i="8"/>
  <c r="I31" i="8"/>
  <c r="G31" i="8"/>
  <c r="I30" i="8"/>
  <c r="J30" i="8" s="1"/>
  <c r="G30" i="8"/>
  <c r="I29" i="8"/>
  <c r="J29" i="8" s="1"/>
  <c r="G29" i="8"/>
  <c r="J28" i="8"/>
  <c r="I28" i="8"/>
  <c r="G28" i="8"/>
  <c r="J27" i="8"/>
  <c r="I27" i="8"/>
  <c r="G27" i="8"/>
  <c r="I26" i="8"/>
  <c r="J26" i="8" s="1"/>
  <c r="G26" i="8"/>
  <c r="I25" i="8"/>
  <c r="J25" i="8" s="1"/>
  <c r="G25" i="8"/>
  <c r="G33" i="8" s="1"/>
  <c r="J24" i="8"/>
  <c r="I24" i="8"/>
  <c r="G24" i="8"/>
  <c r="J23" i="8"/>
  <c r="I23" i="8"/>
  <c r="G23" i="8"/>
  <c r="I22" i="8"/>
  <c r="J22" i="8" s="1"/>
  <c r="J33" i="8" s="1"/>
  <c r="C13" i="7" s="1"/>
  <c r="G22" i="8"/>
  <c r="I20" i="8"/>
  <c r="J20" i="8" s="1"/>
  <c r="J21" i="8" s="1"/>
  <c r="G20" i="8"/>
  <c r="G17" i="8"/>
  <c r="E15" i="8"/>
  <c r="I14" i="8"/>
  <c r="J14" i="8" s="1"/>
  <c r="J15" i="8" s="1"/>
  <c r="C33" i="7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3" i="6" s="1"/>
  <c r="H55" i="6"/>
  <c r="H54" i="6"/>
  <c r="H52" i="6"/>
  <c r="H51" i="6"/>
  <c r="H50" i="6"/>
  <c r="H49" i="6"/>
  <c r="H48" i="6"/>
  <c r="H47" i="6"/>
  <c r="H46" i="6"/>
  <c r="H45" i="6"/>
  <c r="H44" i="6"/>
  <c r="H43" i="6"/>
  <c r="H42" i="6"/>
  <c r="H41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H22" i="6"/>
  <c r="H21" i="6"/>
  <c r="H20" i="6"/>
  <c r="H19" i="6"/>
  <c r="H18" i="6"/>
  <c r="H17" i="6"/>
  <c r="H16" i="6"/>
  <c r="H15" i="6"/>
  <c r="H14" i="6"/>
  <c r="H13" i="6"/>
  <c r="H12" i="6"/>
  <c r="F11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5" i="6" l="1"/>
  <c r="H11" i="6"/>
  <c r="G14" i="8" s="1"/>
  <c r="G15" i="8" s="1"/>
  <c r="D128" i="8" s="1"/>
  <c r="J52" i="8"/>
  <c r="G12" i="9"/>
  <c r="J124" i="8"/>
  <c r="C17" i="7" s="1"/>
  <c r="G37" i="8"/>
  <c r="G39" i="8" s="1"/>
  <c r="G15" i="9"/>
  <c r="G23" i="9"/>
  <c r="H40" i="6"/>
  <c r="H38" i="6" s="1"/>
  <c r="F17" i="8"/>
  <c r="I17" i="8" s="1"/>
  <c r="J17" i="8" s="1"/>
  <c r="J128" i="8" s="1"/>
  <c r="G13" i="9"/>
  <c r="G21" i="9"/>
  <c r="G53" i="8"/>
  <c r="H39" i="8" s="1"/>
  <c r="G19" i="9"/>
  <c r="J125" i="8"/>
  <c r="C16" i="7"/>
  <c r="C18" i="7" s="1"/>
  <c r="G74" i="8"/>
  <c r="G26" i="9"/>
  <c r="G27" i="9" s="1"/>
  <c r="J53" i="8"/>
  <c r="C25" i="7"/>
  <c r="J54" i="8"/>
  <c r="C26" i="7" s="1"/>
  <c r="H42" i="8"/>
  <c r="H46" i="8"/>
  <c r="H50" i="8"/>
  <c r="J34" i="8"/>
  <c r="J126" i="8" s="1"/>
  <c r="C12" i="7"/>
  <c r="C14" i="7" s="1"/>
  <c r="G21" i="8"/>
  <c r="C11" i="7"/>
  <c r="R21" i="15"/>
  <c r="P23" i="15"/>
  <c r="F9" i="15"/>
  <c r="R11" i="15"/>
  <c r="R17" i="15"/>
  <c r="O9" i="15"/>
  <c r="O10" i="15"/>
  <c r="P22" i="15"/>
  <c r="N22" i="15"/>
  <c r="O13" i="15"/>
  <c r="R13" i="15" s="1"/>
  <c r="K9" i="15"/>
  <c r="N9" i="15" s="1"/>
  <c r="D127" i="8" l="1"/>
  <c r="J127" i="8" s="1"/>
  <c r="J129" i="8" s="1"/>
  <c r="J130" i="8" s="1"/>
  <c r="J131" i="8" s="1"/>
  <c r="C15" i="7"/>
  <c r="H14" i="8"/>
  <c r="C22" i="7"/>
  <c r="H41" i="8"/>
  <c r="C19" i="7"/>
  <c r="H49" i="8"/>
  <c r="H45" i="8"/>
  <c r="H37" i="8"/>
  <c r="H52" i="8"/>
  <c r="H48" i="8"/>
  <c r="H44" i="8"/>
  <c r="H40" i="8"/>
  <c r="H38" i="8"/>
  <c r="H51" i="8"/>
  <c r="H47" i="8"/>
  <c r="H43" i="8"/>
  <c r="G54" i="8"/>
  <c r="G125" i="8"/>
  <c r="H53" i="8"/>
  <c r="G34" i="8"/>
  <c r="C20" i="7"/>
  <c r="R9" i="15"/>
  <c r="N23" i="15"/>
  <c r="O23" i="15"/>
  <c r="C24" i="7" l="1"/>
  <c r="D22" i="7" s="1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125" i="8"/>
  <c r="H59" i="8"/>
  <c r="H67" i="8"/>
  <c r="H70" i="8"/>
  <c r="H69" i="8"/>
  <c r="H72" i="8"/>
  <c r="H57" i="8"/>
  <c r="H62" i="8"/>
  <c r="H61" i="8"/>
  <c r="H65" i="8"/>
  <c r="H63" i="8"/>
  <c r="H58" i="8"/>
  <c r="H60" i="8"/>
  <c r="H71" i="8"/>
  <c r="H64" i="8"/>
  <c r="H73" i="8"/>
  <c r="H66" i="8"/>
  <c r="H68" i="8"/>
  <c r="H74" i="8"/>
  <c r="D18" i="7"/>
  <c r="G126" i="8"/>
  <c r="H33" i="8"/>
  <c r="H32" i="8"/>
  <c r="H31" i="8"/>
  <c r="H30" i="8"/>
  <c r="H29" i="8"/>
  <c r="H28" i="8"/>
  <c r="H27" i="8"/>
  <c r="H26" i="8"/>
  <c r="H25" i="8"/>
  <c r="H24" i="8"/>
  <c r="H23" i="8"/>
  <c r="H22" i="8"/>
  <c r="G129" i="8"/>
  <c r="G130" i="8" s="1"/>
  <c r="G131" i="8" s="1"/>
  <c r="H20" i="8"/>
  <c r="D16" i="7"/>
  <c r="H21" i="8"/>
  <c r="D20" i="7"/>
  <c r="R23" i="15"/>
  <c r="D15" i="7" l="1"/>
  <c r="D13" i="7"/>
  <c r="D24" i="7"/>
  <c r="D11" i="7"/>
  <c r="C29" i="7"/>
  <c r="C30" i="7" s="1"/>
  <c r="C35" i="7" s="1"/>
  <c r="D14" i="7"/>
  <c r="D17" i="7"/>
  <c r="C27" i="7"/>
  <c r="C32" i="7" s="1"/>
  <c r="D12" i="7"/>
  <c r="C34" i="7" l="1"/>
  <c r="C36" i="7" s="1"/>
  <c r="C37" i="7"/>
  <c r="C38" i="7" s="1"/>
  <c r="C39" i="7" s="1"/>
  <c r="E39" i="7" l="1"/>
  <c r="C40" i="7"/>
  <c r="E33" i="7" l="1"/>
  <c r="E31" i="7"/>
  <c r="E16" i="7"/>
  <c r="E12" i="7"/>
  <c r="E11" i="7"/>
  <c r="C41" i="7"/>
  <c r="D11" i="10" s="1"/>
  <c r="E25" i="7"/>
  <c r="E17" i="7"/>
  <c r="E13" i="7"/>
  <c r="E40" i="7"/>
  <c r="E20" i="7"/>
  <c r="E18" i="7"/>
  <c r="E14" i="7"/>
  <c r="E26" i="7"/>
  <c r="E22" i="7"/>
  <c r="E15" i="7"/>
  <c r="E24" i="7"/>
  <c r="E29" i="7"/>
  <c r="E27" i="7"/>
  <c r="E30" i="7"/>
  <c r="E34" i="7"/>
  <c r="E32" i="7"/>
  <c r="E35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<sst xmlns="http://schemas.openxmlformats.org/spreadsheetml/2006/main" count="1078" uniqueCount="569">
  <si>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</si>
  <si>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</si>
  <si>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</si>
  <si>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</si>
  <si>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</si>
  <si>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</si>
  <si>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</si>
  <si>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</si>
  <si>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</si>
  <si>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</si>
  <si>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</si>
  <si>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</si>
  <si>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</si>
  <si>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</si>
  <si>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</si>
  <si>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</si>
  <si>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</si>
  <si>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</si>
  <si>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</si>
  <si>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</si>
  <si>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</si>
  <si>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</si>
  <si>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</si>
  <si>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</si>
  <si>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</si>
  <si>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</si>
  <si>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</si>
  <si>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</si>
  <si>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</si>
  <si>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</si>
  <si>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</si>
  <si>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</si>
  <si>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</si>
  <si>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</si>
  <si>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</si>
  <si>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</si>
  <si>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</si>
  <si>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</si>
  <si>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</si>
  <si>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</si>
  <si>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</si>
  <si>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</si>
  <si>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</si>
  <si>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</si>
  <si>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</si>
  <si>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</si>
  <si>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</si>
  <si>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</si>
  <si>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</si>
  <si>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</si>
  <si>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</si>
  <si>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</si>
  <si>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</si>
  <si>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</si>
  <si>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</si>
  <si>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</si>
  <si>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</si>
  <si>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</si>
  <si>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</si>
  <si>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</si>
  <si>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</si>
  <si>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</si>
  <si>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</si>
  <si>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</si>
  <si>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</si>
  <si>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</si>
  <si>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</si>
  <si>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</si>
  <si>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</si>
  <si>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</si>
  <si>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</si>
  <si>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</si>
  <si>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</si>
  <si>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</si>
  <si>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</si>
  <si>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</si>
  <si>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</si>
  <si>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</si>
  <si>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</si>
  <si>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</si>
  <si>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</si>
  <si>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</si>
  <si>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</si>
  <si>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</si>
  <si>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</si>
  <si>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</si>
  <si>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</si>
  <si>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</si>
  <si>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</si>
  <si>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</si>
  <si>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</si>
  <si>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</si>
  <si>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</si>
  <si>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</si>
  <si>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</si>
  <si>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</si>
  <si>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</si>
  <si>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</si>
  <si>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</si>
  <si>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</si>
  <si>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</si>
  <si>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</si>
  <si>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</si>
  <si>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</si>
  <si>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</si>
  <si>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</si>
  <si>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</si>
  <si>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</si>
  <si>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</si>
  <si>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</si>
  <si>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</si>
  <si>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</si>
  <si>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</si>
  <si>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</si>
  <si>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</si>
  <si>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</si>
  <si>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</si>
  <si>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</si>
  <si>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</si>
  <si>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</si>
  <si>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</si>
  <si>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</si>
  <si>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</si>
  <si>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</si>
  <si>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</si>
  <si>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</si>
  <si>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</si>
  <si>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</si>
  <si>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</si>
  <si>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</si>
  <si>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</si>
  <si>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</si>
  <si>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</si>
  <si>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</si>
  <si>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</si>
  <si>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</si>
  <si>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</si>
  <si>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</si>
  <si>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</si>
  <si>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</si>
  <si>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</si>
  <si>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</si>
  <si>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</si>
  <si>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</si>
  <si>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</si>
  <si>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</si>
  <si>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</si>
  <si>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</si>
  <si>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</si>
  <si>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</si>
  <si>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</si>
  <si>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</si>
  <si>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</si>
  <si>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</si>
  <si>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</si>
  <si>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</si>
  <si>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</si>
  <si>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</si>
  <si>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</si>
  <si>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</si>
  <si>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</si>
  <si>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</si>
  <si>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</si>
  <si>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</si>
  <si>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</si>
  <si>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</si>
  <si>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</si>
  <si>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</si>
  <si>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</si>
  <si>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</si>
  <si>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</si>
  <si>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</si>
  <si>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</si>
  <si>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</si>
  <si>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</si>
  <si>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</si>
  <si>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</si>
  <si>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</si>
  <si>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</si>
  <si>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</si>
  <si>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</si>
  <si>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</si>
  <si>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</si>
  <si>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</si>
  <si>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</si>
  <si>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</si>
  <si>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</si>
  <si>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</si>
  <si>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</si>
  <si>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</si>
  <si>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</si>
  <si>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</si>
  <si>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</si>
  <si>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</si>
  <si>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</si>
  <si>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</si>
  <si>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</si>
  <si>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</si>
  <si>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</si>
  <si>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</si>
  <si>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</si>
  <si>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</si>
  <si>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</si>
  <si>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</si>
  <si>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</si>
  <si>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</si>
  <si>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</si>
  <si>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</si>
  <si>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</si>
  <si>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</si>
  <si>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</si>
  <si>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</si>
  <si>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</si>
  <si>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</si>
  <si>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</si>
  <si>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</si>
  <si>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</si>
  <si>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</si>
  <si>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</si>
  <si>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</si>
  <si>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</si>
  <si>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</si>
  <si>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</si>
  <si>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</si>
  <si>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</si>
  <si>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</si>
  <si>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</si>
  <si>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</si>
  <si>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</si>
  <si>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</si>
  <si>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</si>
  <si>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</si>
  <si>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</si>
  <si>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</si>
  <si>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</si>
  <si>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</si>
  <si>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</si>
  <si>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</si>
  <si>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</si>
  <si>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</si>
  <si>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</si>
  <si>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</si>
  <si>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</si>
  <si>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</si>
  <si>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</si>
  <si>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</si>
  <si>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</si>
  <si>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</si>
  <si>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</si>
  <si>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</si>
  <si>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</si>
  <si>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</si>
  <si>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</si>
  <si>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</si>
  <si>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</si>
  <si>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</si>
  <si>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</si>
  <si>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</si>
  <si>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</si>
  <si>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</si>
  <si>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</si>
  <si>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</si>
  <si>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</si>
  <si>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</si>
  <si>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</si>
  <si>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</si>
  <si>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</si>
  <si>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</si>
  <si>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</si>
  <si>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</si>
  <si>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</si>
  <si>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</si>
  <si>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</si>
  <si>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</si>
  <si>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</si>
  <si>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</si>
  <si>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</si>
  <si>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</si>
  <si>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</si>
  <si>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</si>
  <si>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</si>
  <si>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</si>
  <si>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</si>
  <si>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</si>
  <si>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</si>
  <si>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</si>
  <si>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</si>
  <si>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</si>
  <si>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</si>
  <si>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</si>
  <si>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</si>
  <si>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</si>
  <si>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</si>
  <si>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</si>
  <si>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</si>
  <si>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</si>
  <si>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</si>
  <si>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</si>
  <si>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</si>
  <si>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</si>
  <si>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</si>
  <si>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</si>
  <si>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</si>
  <si>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</si>
  <si>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</si>
  <si>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</si>
  <si>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</si>
  <si>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</si>
  <si>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</si>
  <si>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</si>
  <si>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</si>
  <si>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</si>
  <si>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</si>
  <si>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</si>
  <si>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</si>
  <si>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</si>
  <si>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</si>
  <si>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</si>
  <si>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</si>
  <si>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</si>
  <si>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</si>
  <si>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</si>
  <si>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</si>
  <si>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</si>
  <si>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</si>
  <si>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</si>
  <si>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</si>
  <si>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</si>
  <si>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</si>
  <si>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</si>
  <si>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</si>
  <si>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</si>
  <si>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</si>
  <si>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</si>
  <si>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</si>
  <si>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</si>
  <si>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</si>
  <si>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</si>
  <si>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</si>
  <si>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</si>
  <si>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</si>
  <si>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</si>
  <si>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</si>
  <si>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</si>
  <si>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</si>
  <si>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</si>
  <si>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</si>
  <si>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</si>
  <si>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</si>
  <si>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</si>
  <si>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</si>
  <si>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</si>
  <si>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</si>
  <si>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</si>
  <si>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</si>
  <si>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</si>
  <si>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</si>
  <si>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</si>
  <si>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</si>
  <si>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</si>
  <si>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</si>
  <si>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</si>
  <si>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</si>
  <si>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</si>
  <si>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</si>
  <si>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</si>
  <si>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</si>
  <si>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</si>
  <si>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</si>
  <si>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</si>
  <si>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</si>
  <si>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</si>
  <si>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</si>
  <si>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</si>
  <si>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</si>
  <si>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</si>
  <si>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</si>
  <si>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</si>
  <si>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</si>
  <si>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</si>
  <si>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</si>
  <si>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</si>
  <si>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</si>
  <si>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</si>
  <si>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</si>
  <si>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</si>
  <si>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</si>
  <si>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</si>
  <si>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</si>
  <si>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</si>
  <si>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</si>
  <si>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</si>
  <si>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</si>
  <si>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</si>
  <si>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</si>
  <si>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</si>
  <si>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</si>
  <si>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</si>
  <si>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</si>
  <si>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</si>
  <si>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</si>
  <si>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</si>
  <si>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</si>
  <si>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</si>
  <si>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</si>
  <si>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</si>
  <si>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</si>
  <si>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</si>
  <si>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</si>
  <si>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</si>
  <si>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</si>
  <si>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</si>
  <si>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</si>
  <si>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</si>
  <si>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</si>
  <si>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</si>
  <si>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</si>
  <si>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</si>
  <si>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</si>
  <si>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</si>
  <si>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</si>
  <si>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</si>
  <si>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</si>
  <si>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</si>
  <si>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</si>
  <si>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</si>
  <si>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</si>
  <si>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</si>
  <si>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</si>
  <si>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</si>
  <si>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</si>
  <si>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</si>
  <si>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</si>
  <si>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</si>
  <si>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</si>
  <si>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</si>
  <si>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</si>
  <si>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</si>
  <si>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</si>
  <si>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</si>
  <si>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</si>
  <si>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</si>
  <si>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</si>
  <si>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</si>
  <si>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</si>
  <si>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</si>
  <si>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</si>
  <si>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</si>
  <si>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</si>
  <si>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</si>
  <si>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</si>
  <si>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</si>
  <si>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</si>
  <si>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</si>
  <si>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</si>
  <si>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</si>
  <si>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</si>
  <si>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</si>
  <si>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</si>
  <si>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</si>
  <si>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</si>
  <si>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</si>
  <si>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</si>
  <si>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</si>
  <si>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</si>
  <si>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</si>
  <si>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</si>
  <si>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</si>
  <si>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</si>
  <si>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</si>
  <si>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</si>
  <si>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</si>
  <si>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</si>
  <si>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</si>
  <si>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</si>
  <si>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</si>
  <si>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</si>
  <si>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</si>
  <si>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</si>
  <si>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</si>
  <si>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</si>
  <si>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</si>
  <si>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</si>
  <si>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</si>
  <si>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</si>
  <si>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</si>
  <si>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</si>
  <si>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</si>
  <si>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</si>
  <si>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</si>
  <si>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</si>
  <si>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</si>
  <si>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</si>
  <si>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</si>
  <si>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</si>
  <si>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</si>
  <si>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</si>
  <si>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</si>
  <si>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</si>
  <si>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</si>
  <si>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</si>
  <si>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</si>
  <si>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</si>
  <si>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</si>
  <si>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</si>
  <si>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</si>
  <si>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</si>
  <si>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</si>
  <si>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</si>
  <si>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</si>
  <si>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</si>
  <si>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</si>
  <si>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</si>
  <si>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</si>
  <si>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</si>
  <si>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</si>
  <si>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</si>
  <si>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</si>
  <si>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</si>
  <si>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</si>
  <si>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</si>
  <si>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</si>
  <si>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</si>
  <si>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</si>
  <si>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</si>
  <si>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</si>
  <si>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</si>
  <si>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</si>
  <si>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</si>
  <si>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</si>
  <si>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</si>
  <si>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</si>
  <si>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</si>
  <si>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</si>
  <si>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</si>
  <si>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</si>
  <si>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</si>
  <si>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</si>
  <si>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</si>
  <si>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</si>
  <si>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</si>
  <si>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</si>
  <si>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</si>
  <si>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</si>
  <si>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</si>
  <si>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</si>
  <si>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</si>
  <si>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</si>
  <si>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</si>
  <si>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</si>
  <si>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</si>
  <si>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</si>
  <si>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комплект СКС</t>
  </si>
  <si>
    <t>IIВ</t>
  </si>
  <si>
    <t>1 ПС</t>
  </si>
  <si>
    <t>З1-02</t>
  </si>
  <si>
    <t>УНЦ постоянной части ПС 110 кВ</t>
  </si>
  <si>
    <t>З1_ПС_СКС_110_кВ</t>
  </si>
  <si>
    <t>Наименование разрабатываемого показателя УНЦ - Постоянная часть ПС, СКС ПС 110 кВ</t>
  </si>
  <si>
    <t>Наименование разрабатываемого показателя УНЦ -  Постоянная часть ПС, СКС ПС 110 кВ</t>
  </si>
  <si>
    <t>Наименование разрабатываемого показателя УНЦ — Постоянная часть ПС, СКС ПС 110 кВ</t>
  </si>
  <si>
    <t>Постоянная часть ПС, СКС ПС 110 кВ</t>
  </si>
  <si>
    <t>ПС 110 кВ Джуракская</t>
  </si>
  <si>
    <t>Республика Калмыкия</t>
  </si>
  <si>
    <t>СКС ПС 110 кВ</t>
  </si>
  <si>
    <t>Сметная стоимость в уровне цен 2 кв. 2020г., тыс. руб.</t>
  </si>
  <si>
    <t>Всего по объекту в сопоставимом уровне цен 2кв. 2020г: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</si>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</sst>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  <numFmt numFmtId="186" formatCode="0.00000"/>
    <numFmt numFmtId="187" formatCode="0.000000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99">
    <xf numFmtId="0" fontId="0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</cellStyleXfs>
  <cellXfs count="4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10" fontId="20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1" fillId="0" borderId="0" xfId="0" applyFont="1"/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68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9" fontId="17" fillId="0" borderId="1" xfId="0" applyNumberFormat="1" applyFont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0" fontId="17" fillId="0" borderId="0" xfId="0" applyFont="1"/>
    <xf numFmtId="0" fontId="0" fillId="0" borderId="0" xfId="0"/>
    <xf numFmtId="0" fontId="21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86" fontId="2" fillId="0" borderId="1" xfId="0" applyNumberFormat="1" applyFont="1" applyBorder="1" applyAlignment="1">
      <alignment horizontal="center" vertical="center" wrapText="1"/>
    </xf>
    <xf numFmtId="0" fontId="31" fillId="0" borderId="0" xfId="0" applyFont="1"/>
    <xf numFmtId="187" fontId="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19" fillId="0" borderId="4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67" xfId="0" applyFont="1" applyBorder="1" applyAlignment="1">
      <alignment horizontal="center" vertical="center" wrapText="1"/>
    </xf>
    <xf numFmtId="0" fontId="17" fillId="0" borderId="16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</cellXfs>
  <cellStyles count="3799">
    <cellStyle name=" 1" xfId="6" xr:uid="{8BD8C9DE-9213-437E-9D97-97CE75210510}"/>
    <cellStyle name="_2008г. и 4кв" xfId="7" xr:uid="{F968EC39-80D4-4146-AB65-78546E7B292E}"/>
    <cellStyle name="_4_macro 2009" xfId="8" xr:uid="{5C8DEE98-7772-4AFF-BD82-BDFF03A77D21}"/>
    <cellStyle name="_Condition-long(2012-2030)нах" xfId="9" xr:uid="{63ABD1AD-CBD3-40C4-A405-27548CAD0BCB}"/>
    <cellStyle name="_CPI foodimp" xfId="10" xr:uid="{6D155BB7-04B2-45DB-88FC-FF23D0D3EBF7}"/>
    <cellStyle name="_macro 2012 var 1" xfId="11" xr:uid="{72052966-6DF0-454E-ADDA-4873C709AFA3}"/>
    <cellStyle name="_SeriesAttributes" xfId="12" xr:uid="{E26CFAF1-B08E-4CB5-991C-4E14DA9C8F8E}"/>
    <cellStyle name="_SeriesAttributes 2" xfId="686" xr:uid="{A8C2A973-1F27-471A-9E57-21C6A7E668C0}"/>
    <cellStyle name="_SeriesAttributes 2 2" xfId="958" xr:uid="{9A2B616C-65CE-46C1-AE81-CFE2BAD9FB67}"/>
    <cellStyle name="_SeriesAttributes 2 2 2" xfId="1474" xr:uid="{560FFB20-2571-49CA-BF5B-10DE963D60D7}"/>
    <cellStyle name="_SeriesAttributes 2 2 2 2" xfId="3025" xr:uid="{4DF02C55-C605-4EC5-8A8C-EA92C9769CB6}"/>
    <cellStyle name="_SeriesAttributes 2 2 3" xfId="1993" xr:uid="{6DC9547F-BE11-4E90-83D8-279464B152AD}"/>
    <cellStyle name="_SeriesAttributes 2 2 3 2" xfId="3541" xr:uid="{127E7B9D-8E71-4440-BBDE-C94F3CE6D577}"/>
    <cellStyle name="_SeriesAttributes 2 2 4" xfId="2509" xr:uid="{522AAD87-D9CA-4CCB-96A2-B09396BBAF5B}"/>
    <cellStyle name="_SeriesAttributes 2 3" xfId="1216" xr:uid="{46A192A8-1C13-49C9-AACB-995458717D7A}"/>
    <cellStyle name="_SeriesAttributes 2 3 2" xfId="2767" xr:uid="{3C064EF4-7381-4764-B749-71BF559C6501}"/>
    <cellStyle name="_SeriesAttributes 2 4" xfId="1735" xr:uid="{F821642E-D5BC-4179-967D-484B0B9CCB90}"/>
    <cellStyle name="_SeriesAttributes 2 4 2" xfId="3283" xr:uid="{80C30157-F7CF-4403-9EC3-216A8AE67EF9}"/>
    <cellStyle name="_SeriesAttributes 2 5" xfId="2251" xr:uid="{44407EB7-21F8-4C04-9CDE-E81551CEDC43}"/>
    <cellStyle name="_v2008-2012-15.12.09вар(2)-11.2030" xfId="13" xr:uid="{2745330F-04DE-4084-AC31-C049F80E0FCA}"/>
    <cellStyle name="_v-2013-2030- 2b17.01.11Нах-cpiнов. курс inn 1-2-Е1xls" xfId="14" xr:uid="{B3FC6D37-41C3-4963-8498-8579128C81F8}"/>
    <cellStyle name="_Газ-расчет-16 0508Клдо 2023" xfId="15" xr:uid="{A22D2686-E582-445F-8E46-DB3B6B1FFCAE}"/>
    <cellStyle name="_Газ-расчет-net-back 21,12.09 до 2030 в2" xfId="16" xr:uid="{FCDF18CE-2F3C-4E6C-B42F-8AB517EDD1B4}"/>
    <cellStyle name="_ИПЦЖКХ2105 08-до 2023вар1" xfId="17" xr:uid="{788EDDF7-DFA8-4A93-9F90-C5C547F86035}"/>
    <cellStyle name="_Книга1" xfId="18" xr:uid="{B517E0CB-46B8-419B-AEEE-54E00C56CE30}"/>
    <cellStyle name="_Книга3" xfId="19" xr:uid="{B104781B-D47B-4B0A-B610-5CF078FB8D6B}"/>
    <cellStyle name="_Копия Condition-все вар13.12.08" xfId="20" xr:uid="{D1A2C4D5-A64F-45AD-BC8C-6BDDF8450A91}"/>
    <cellStyle name="_курсовые разницы 01,06,08" xfId="21" xr:uid="{09BF8E74-8A95-4B2B-B590-1C642B2EF3A9}"/>
    <cellStyle name="_Макро_2030 год" xfId="22" xr:uid="{46679F6F-C20A-441D-B1B4-0B689C0979DC}"/>
    <cellStyle name="_Модель - 2(23)" xfId="23" xr:uid="{D3E9A61A-8398-4749-BEA9-87ACC3198657}"/>
    <cellStyle name="_Правила заполнения" xfId="24" xr:uid="{26810896-DA08-4DDC-AD6A-320CDBC739C3}"/>
    <cellStyle name="_Сб-macro 2020" xfId="25" xr:uid="{2EF8ADD4-69E5-4848-B071-5DBEF6D67219}"/>
    <cellStyle name="_Сб-macro 2020_v2008-2012-15.12.09вар(2)-11.2030" xfId="26" xr:uid="{22E93465-9407-4E69-95F0-3FF2BA916663}"/>
    <cellStyle name="_Сб-macro 2020_v2008-2012-23.09.09вар2а-11" xfId="27" xr:uid="{B7EE6D31-0E8A-4E8A-8545-2100B87E1A76}"/>
    <cellStyle name="_ЦФ  реализация акций 2008-2010" xfId="28" xr:uid="{BFE42190-69BE-4721-B857-E4DB127BF52A}"/>
    <cellStyle name="_ЦФ  реализация акций 2008-2010_акции по годам 2009-2012" xfId="29" xr:uid="{430E08C6-ADAB-4824-AED6-751C478FF456}"/>
    <cellStyle name="_ЦФ  реализация акций 2008-2010_Копия Прогноз ПТРдо 2030г  (3)" xfId="30" xr:uid="{9D3A3A33-8ECA-485D-ABB7-23778E81DE10}"/>
    <cellStyle name="_ЦФ  реализация акций 2008-2010_Прогноз ПТРдо 2030г." xfId="31" xr:uid="{D6D48BC3-4703-409D-9351-432DA4E31C28}"/>
    <cellStyle name="1Normal" xfId="32" xr:uid="{75E67B7F-99C5-4EBA-B4A9-2F7D40EF7FB2}"/>
    <cellStyle name="20% - Accent1" xfId="33" xr:uid="{D6AB24A1-4D6D-46DC-97A0-9A2E104437AF}"/>
    <cellStyle name="20% - Accent2" xfId="34" xr:uid="{D769C509-A1F3-4BAE-ABF0-58E706BA89C7}"/>
    <cellStyle name="20% - Accent3" xfId="35" xr:uid="{BF279263-6FF6-4F20-9DFC-E917C1FA98BC}"/>
    <cellStyle name="20% - Accent4" xfId="36" xr:uid="{8D6D9AF4-8B4F-4C2D-BCC7-616332932EB7}"/>
    <cellStyle name="20% - Accent5" xfId="37" xr:uid="{EC29CF91-6300-41DB-9051-1996F8369BA5}"/>
    <cellStyle name="20% - Accent6" xfId="38" xr:uid="{1FA950B2-4161-4A81-8D6C-1F7B33C23B11}"/>
    <cellStyle name="20% - Акцент6 2" xfId="39" xr:uid="{84F0A5C2-9849-4582-AA0C-AC604BDB94C8}"/>
    <cellStyle name="40% - Accent1" xfId="40" xr:uid="{EE34F2F0-A9CB-41C5-BEBB-6D9DDB340571}"/>
    <cellStyle name="40% - Accent2" xfId="41" xr:uid="{8911F377-9DB8-48E4-87FE-0202EC44C85B}"/>
    <cellStyle name="40% - Accent3" xfId="42" xr:uid="{02E3B7F6-0CA4-4D8C-B95F-D74953E29A0C}"/>
    <cellStyle name="40% - Accent4" xfId="43" xr:uid="{5DEF38B8-B008-4F4B-B992-2B26BFF902D2}"/>
    <cellStyle name="40% - Accent5" xfId="44" xr:uid="{FEEFAB6A-A266-42A4-A08F-3DE307C03C25}"/>
    <cellStyle name="40% - Accent6" xfId="45" xr:uid="{BAF648F7-C1A1-44BE-838B-024F41636308}"/>
    <cellStyle name="60% - Accent1" xfId="46" xr:uid="{8A0FF709-1F6D-4F62-99BC-6967E10CE7C0}"/>
    <cellStyle name="60% - Accent2" xfId="47" xr:uid="{1C385B87-A56B-4484-9CAE-30D723E4ABBA}"/>
    <cellStyle name="60% - Accent3" xfId="48" xr:uid="{5BD1F681-C369-4797-9A24-0BCB4D851B3E}"/>
    <cellStyle name="60% - Accent4" xfId="49" xr:uid="{67221432-2AB8-4930-B01A-68A09AFBEAEA}"/>
    <cellStyle name="60% - Accent5" xfId="50" xr:uid="{7ABF8C30-13E0-47AE-9FC9-2D3D4DAE11D5}"/>
    <cellStyle name="60% - Accent6" xfId="51" xr:uid="{E3BBE3CD-620A-47C3-B637-3A5EEDC9B6B8}"/>
    <cellStyle name="Accent1" xfId="52" xr:uid="{FE94B639-42C8-41B8-BD83-82F11E351371}"/>
    <cellStyle name="Accent1 - 20%" xfId="53" xr:uid="{48565918-8040-47BA-932C-3713DC6D3503}"/>
    <cellStyle name="Accent1 - 20% 2" xfId="54" xr:uid="{51849D3B-04B5-43F7-9841-9BB6D0BB1B41}"/>
    <cellStyle name="Accent1 - 20% 3" xfId="55" xr:uid="{D2438E7E-372C-4F28-8AE7-F81B48B1E9E1}"/>
    <cellStyle name="Accent1 - 20% 4" xfId="56" xr:uid="{7983A1F7-5215-47B0-BE09-3DDD4A97BD7D}"/>
    <cellStyle name="Accent1 - 20% 5" xfId="57" xr:uid="{5E5EFF05-0768-4A00-87DD-B938B833608D}"/>
    <cellStyle name="Accent1 - 20% 6" xfId="58" xr:uid="{A79936C6-D6DF-4444-9A39-EA4F1854AE02}"/>
    <cellStyle name="Accent1 - 40%" xfId="59" xr:uid="{34DE379E-C047-4F23-8316-17636CC7FB5A}"/>
    <cellStyle name="Accent1 - 40% 2" xfId="60" xr:uid="{8FDA6CEA-6BDA-491F-9E5F-B92FD4580A47}"/>
    <cellStyle name="Accent1 - 40% 3" xfId="61" xr:uid="{1493831E-4A8E-4325-9131-FA5B8CBE58CD}"/>
    <cellStyle name="Accent1 - 40% 4" xfId="62" xr:uid="{10A66C75-342A-43C3-A74A-7320AFFEECC1}"/>
    <cellStyle name="Accent1 - 40% 5" xfId="63" xr:uid="{E243F789-E373-4CF4-89F8-56689F7EEAF5}"/>
    <cellStyle name="Accent1 - 40% 6" xfId="64" xr:uid="{D3592303-B5EF-4A68-9EA7-F9E17F499430}"/>
    <cellStyle name="Accent1 - 60%" xfId="65" xr:uid="{48A7BF60-CCAB-4F7A-A5FA-023F5840EA69}"/>
    <cellStyle name="Accent1 - 60% 2" xfId="66" xr:uid="{ADDCF456-87BA-40F4-9461-9556146CB66D}"/>
    <cellStyle name="Accent1 - 60% 3" xfId="67" xr:uid="{1E5842F5-DB90-4626-BBE6-D354A392CFB6}"/>
    <cellStyle name="Accent1 - 60% 4" xfId="68" xr:uid="{074B9BDC-F33E-477F-8FF9-0C1B96F683FE}"/>
    <cellStyle name="Accent1 - 60% 5" xfId="69" xr:uid="{1C14C2A5-ED8F-4B51-AABC-4AF51537A82F}"/>
    <cellStyle name="Accent1 - 60% 6" xfId="70" xr:uid="{48654B1C-8579-4838-84BA-0DF48229E749}"/>
    <cellStyle name="Accent1_акции по годам 2009-2012" xfId="71" xr:uid="{3EA80190-EB7D-482E-91A5-0D8778C6A2C3}"/>
    <cellStyle name="Accent2" xfId="72" xr:uid="{F0E2BEEC-FD3F-444B-8206-F85666DD5CAE}"/>
    <cellStyle name="Accent2 - 20%" xfId="73" xr:uid="{C1F5816F-189B-4E00-AAA9-2BD617E1C334}"/>
    <cellStyle name="Accent2 - 20% 2" xfId="74" xr:uid="{6CF672C8-81DC-4B78-B4FF-9B212C9DFF4E}"/>
    <cellStyle name="Accent2 - 20% 3" xfId="75" xr:uid="{71AE127A-EE09-4C01-B474-E95E1F942853}"/>
    <cellStyle name="Accent2 - 20% 4" xfId="76" xr:uid="{C7BEF467-A81A-4A24-B5AA-34003A85C585}"/>
    <cellStyle name="Accent2 - 20% 5" xfId="77" xr:uid="{BF42F1BC-38C6-4542-8946-73FD12CCE026}"/>
    <cellStyle name="Accent2 - 20% 6" xfId="78" xr:uid="{30EDA258-6560-423C-9036-BD27B6F55CD5}"/>
    <cellStyle name="Accent2 - 40%" xfId="79" xr:uid="{72930E82-5C3A-4E0B-BAFA-1A6D6EFC75C6}"/>
    <cellStyle name="Accent2 - 40% 2" xfId="80" xr:uid="{F99EC0EA-D611-4D2D-848C-D65A99688376}"/>
    <cellStyle name="Accent2 - 40% 3" xfId="81" xr:uid="{20A57750-7ECB-498A-986E-977B98EFFBAB}"/>
    <cellStyle name="Accent2 - 40% 4" xfId="82" xr:uid="{55ED7813-E80E-4633-BF0C-7FB26465F05C}"/>
    <cellStyle name="Accent2 - 40% 5" xfId="83" xr:uid="{6D327599-A2EC-41A1-A123-3A6A48298ED6}"/>
    <cellStyle name="Accent2 - 40% 6" xfId="84" xr:uid="{84DDB3BB-2F09-45F8-9287-2D032813A9DA}"/>
    <cellStyle name="Accent2 - 60%" xfId="85" xr:uid="{422EB17C-BD8C-4897-9F69-9CE41DF6D00A}"/>
    <cellStyle name="Accent2 - 60% 2" xfId="86" xr:uid="{E65E4197-F331-4C22-BF67-D148CA292371}"/>
    <cellStyle name="Accent2 - 60% 3" xfId="87" xr:uid="{E41D2D8F-9F75-4803-A648-4CE13CA91924}"/>
    <cellStyle name="Accent2 - 60% 4" xfId="88" xr:uid="{B426B949-7903-48DA-A3C6-19FA5252ADF8}"/>
    <cellStyle name="Accent2 - 60% 5" xfId="89" xr:uid="{6BA05261-60DB-4C1D-BA40-CCF0CE80E560}"/>
    <cellStyle name="Accent2 - 60% 6" xfId="90" xr:uid="{450A7906-1BEB-4FF5-B7B9-A79D370B3544}"/>
    <cellStyle name="Accent2_акции по годам 2009-2012" xfId="91" xr:uid="{5A6931A9-A976-42EF-BAA6-6D7ED00F434F}"/>
    <cellStyle name="Accent3" xfId="92" xr:uid="{985CE726-42FC-4713-9BDF-C9C7DE58E08C}"/>
    <cellStyle name="Accent3 - 20%" xfId="93" xr:uid="{82FB0C23-42D1-49AE-9292-B018DAD64D57}"/>
    <cellStyle name="Accent3 - 20% 2" xfId="94" xr:uid="{A7E53C1E-E12A-4A0A-83E2-C9211C3391F3}"/>
    <cellStyle name="Accent3 - 20% 3" xfId="95" xr:uid="{C7251FA2-CAEC-4414-903B-93C71AC50E71}"/>
    <cellStyle name="Accent3 - 20% 4" xfId="96" xr:uid="{5F97A8FF-8433-4C08-A34C-BEE14828D0D3}"/>
    <cellStyle name="Accent3 - 20% 5" xfId="97" xr:uid="{B0C9DEDF-E836-486C-83DB-3D3C3CDA4026}"/>
    <cellStyle name="Accent3 - 20% 6" xfId="98" xr:uid="{B8256278-B572-472E-AB85-F15D7754305B}"/>
    <cellStyle name="Accent3 - 40%" xfId="99" xr:uid="{AF82D8D4-350B-4EDF-8568-2DB67B8A10D2}"/>
    <cellStyle name="Accent3 - 40% 2" xfId="100" xr:uid="{15BE066F-804D-4BF1-892D-ECE9BA6E824E}"/>
    <cellStyle name="Accent3 - 40% 3" xfId="101" xr:uid="{F5A75E7D-AFA8-46AD-893D-557B10AE7A88}"/>
    <cellStyle name="Accent3 - 40% 4" xfId="102" xr:uid="{08947B67-A79B-472E-88CC-8CF5BD6D79EE}"/>
    <cellStyle name="Accent3 - 40% 5" xfId="103" xr:uid="{E97F080E-AC08-4EA1-974C-F7B66BF894DC}"/>
    <cellStyle name="Accent3 - 40% 6" xfId="104" xr:uid="{08C6272C-FC2A-4C62-AC0D-D83268650C24}"/>
    <cellStyle name="Accent3 - 60%" xfId="105" xr:uid="{EB66B6CE-9EF5-47B4-B2FC-8283722B261E}"/>
    <cellStyle name="Accent3 - 60% 2" xfId="106" xr:uid="{0353E8A5-D7F5-4704-BCC0-F6365ABF8CC9}"/>
    <cellStyle name="Accent3 - 60% 3" xfId="107" xr:uid="{331335CE-7C37-47EE-9E73-6FD1B59E0790}"/>
    <cellStyle name="Accent3 - 60% 4" xfId="108" xr:uid="{0F2344C7-A6E7-48FA-A538-EC4D4788D2F7}"/>
    <cellStyle name="Accent3 - 60% 5" xfId="109" xr:uid="{E3C0A246-5652-4C72-BB14-DB0CCECA2156}"/>
    <cellStyle name="Accent3 - 60% 6" xfId="110" xr:uid="{D7B83313-3141-4BB3-9C32-4D8D92ADEE14}"/>
    <cellStyle name="Accent3_7-р" xfId="111" xr:uid="{4A38E58D-087F-467E-8D36-33D237ED652A}"/>
    <cellStyle name="Accent4" xfId="112" xr:uid="{D99CF284-C282-442C-B444-BD56C461A38B}"/>
    <cellStyle name="Accent4 - 20%" xfId="113" xr:uid="{5FED5A82-0567-45C2-A709-A05F8CBFD8A5}"/>
    <cellStyle name="Accent4 - 20% 2" xfId="114" xr:uid="{C1C8AE3A-4E80-4459-BA05-CDD7A62B555F}"/>
    <cellStyle name="Accent4 - 20% 3" xfId="115" xr:uid="{D844B484-9E45-4FFC-9A47-C865641BA970}"/>
    <cellStyle name="Accent4 - 20% 4" xfId="116" xr:uid="{A0912814-B438-47E9-A47B-DFD02024DECF}"/>
    <cellStyle name="Accent4 - 20% 5" xfId="117" xr:uid="{8944043A-94DD-44B8-A065-2677416F1A69}"/>
    <cellStyle name="Accent4 - 20% 6" xfId="118" xr:uid="{6339316D-2530-4CE8-9669-2256B4A3AE05}"/>
    <cellStyle name="Accent4 - 40%" xfId="119" xr:uid="{FDA8AD66-5F66-49C1-B19B-AE821BF9819B}"/>
    <cellStyle name="Accent4 - 40% 2" xfId="120" xr:uid="{69846C08-DDAB-4A0C-A27C-FEBA7C30738A}"/>
    <cellStyle name="Accent4 - 40% 3" xfId="121" xr:uid="{4745AA81-A946-4F46-9FBA-429FD356A708}"/>
    <cellStyle name="Accent4 - 40% 4" xfId="122" xr:uid="{ABEACC50-BCB3-4C55-8663-3094D72516B6}"/>
    <cellStyle name="Accent4 - 40% 5" xfId="123" xr:uid="{DE778D9F-ECEC-4698-BFBB-8D36F12C3B57}"/>
    <cellStyle name="Accent4 - 40% 6" xfId="124" xr:uid="{EBD4196F-6EA6-4173-9684-63576F94CD62}"/>
    <cellStyle name="Accent4 - 60%" xfId="125" xr:uid="{BB6C8BD9-5046-4491-B174-D7F30F48B2FA}"/>
    <cellStyle name="Accent4 - 60% 2" xfId="126" xr:uid="{85700673-B74C-42BC-945D-2FAF1D9912E7}"/>
    <cellStyle name="Accent4 - 60% 3" xfId="127" xr:uid="{6F45C7A2-7B9D-43AB-9192-43B15D3BDBE4}"/>
    <cellStyle name="Accent4 - 60% 4" xfId="128" xr:uid="{1646DF47-58D2-485A-8D0C-4BA3ECB44848}"/>
    <cellStyle name="Accent4 - 60% 5" xfId="129" xr:uid="{194DFD7A-A8B8-44BA-AC9A-1956CC0F53BC}"/>
    <cellStyle name="Accent4 - 60% 6" xfId="130" xr:uid="{722DFB4A-C04E-4B75-B024-C22295865F78}"/>
    <cellStyle name="Accent4_7-р" xfId="131" xr:uid="{E8EF05B8-F50D-4EBA-907D-0CEA2D7A3FCE}"/>
    <cellStyle name="Accent5" xfId="132" xr:uid="{97CC53F7-65AF-4B8A-9CA2-1A7D983C834C}"/>
    <cellStyle name="Accent5 - 20%" xfId="133" xr:uid="{64D96D1F-20AE-4C6A-8FA4-BB3AFADD3724}"/>
    <cellStyle name="Accent5 - 20% 2" xfId="134" xr:uid="{3B810073-FD45-49D0-9C35-1F20E90FA0FA}"/>
    <cellStyle name="Accent5 - 20% 3" xfId="135" xr:uid="{3B7E9BE0-F5ED-482E-A1CB-AC7B0F66FB4F}"/>
    <cellStyle name="Accent5 - 20% 4" xfId="136" xr:uid="{37801554-BDED-4EBC-9F9E-B69C7A44D787}"/>
    <cellStyle name="Accent5 - 20% 5" xfId="137" xr:uid="{4B95A230-7FF4-4941-AA4F-609F24A20CE0}"/>
    <cellStyle name="Accent5 - 20% 6" xfId="138" xr:uid="{F4F006FC-4CA8-4738-9B90-BCC8D2D72773}"/>
    <cellStyle name="Accent5 - 40%" xfId="139" xr:uid="{DE933852-82D6-4F44-B652-6DC19F47009C}"/>
    <cellStyle name="Accent5 - 60%" xfId="140" xr:uid="{50D1FA78-D7C8-4F85-8FE9-DC8C488C2143}"/>
    <cellStyle name="Accent5 - 60% 2" xfId="141" xr:uid="{F9738596-439A-462C-A6D6-EDC2C01E1C6C}"/>
    <cellStyle name="Accent5 - 60% 3" xfId="142" xr:uid="{28DBA00E-8A37-47EC-9490-06C893E99B20}"/>
    <cellStyle name="Accent5 - 60% 4" xfId="143" xr:uid="{011CB30F-C02A-4908-9EC1-A852F45EBA5B}"/>
    <cellStyle name="Accent5 - 60% 5" xfId="144" xr:uid="{48675AF0-E9E0-412D-8864-600EA1F31256}"/>
    <cellStyle name="Accent5 - 60% 6" xfId="145" xr:uid="{A66F287E-BDA4-4408-89A1-A86D7FCEDFEF}"/>
    <cellStyle name="Accent5_7-р" xfId="146" xr:uid="{F98EF4F3-DDA5-4D71-90D2-7488F5F15EE0}"/>
    <cellStyle name="Accent6" xfId="147" xr:uid="{E13A852F-FEA7-4033-962D-F6B35BC275CC}"/>
    <cellStyle name="Accent6 - 20%" xfId="148" xr:uid="{794C834F-6F4A-4156-8697-CCCE4DFDD5CF}"/>
    <cellStyle name="Accent6 - 40%" xfId="149" xr:uid="{83BBA05C-95AA-428A-9D06-756C3B9B127A}"/>
    <cellStyle name="Accent6 - 40% 2" xfId="150" xr:uid="{C03DB164-3CF6-4E07-896B-D84890B1731E}"/>
    <cellStyle name="Accent6 - 40% 3" xfId="151" xr:uid="{98461C5C-39CA-4B3C-AA21-592C50495A46}"/>
    <cellStyle name="Accent6 - 40% 4" xfId="152" xr:uid="{8629F5E2-9940-4254-8E85-77AC5054AA45}"/>
    <cellStyle name="Accent6 - 40% 5" xfId="153" xr:uid="{29374E85-F2FC-48DC-AB97-B8082CFB47E0}"/>
    <cellStyle name="Accent6 - 40% 6" xfId="154" xr:uid="{C86BDD40-7BE0-4720-AB34-D6C46B482563}"/>
    <cellStyle name="Accent6 - 60%" xfId="155" xr:uid="{83F8AAF1-A49F-4328-8445-25EF7E9EFAD0}"/>
    <cellStyle name="Accent6 - 60% 2" xfId="156" xr:uid="{9A2F40CC-ADCF-4DC4-86E1-9AB88D97A53B}"/>
    <cellStyle name="Accent6 - 60% 3" xfId="157" xr:uid="{55E8773E-56CB-4FEC-8A53-38E16D3AD031}"/>
    <cellStyle name="Accent6 - 60% 4" xfId="158" xr:uid="{82A1BD54-DD9F-4C5D-8A4E-0FE071D15843}"/>
    <cellStyle name="Accent6 - 60% 5" xfId="159" xr:uid="{BD3364B5-D22D-42CC-8540-88489044AE68}"/>
    <cellStyle name="Accent6 - 60% 6" xfId="160" xr:uid="{9A0E366E-131C-476B-B9F5-39358D7612A2}"/>
    <cellStyle name="Accent6_7-р" xfId="161" xr:uid="{6A516737-2FD0-4AC9-B81A-3779AE5C39DA}"/>
    <cellStyle name="Annotations Cell - PerformancePoint" xfId="162" xr:uid="{096A137E-C949-4A77-8C87-CFF272E9E688}"/>
    <cellStyle name="Arial007000001514155735" xfId="163" xr:uid="{02E8EB21-4D68-4C00-A230-5825F15EB978}"/>
    <cellStyle name="Arial007000001514155735 2" xfId="164" xr:uid="{A2979164-B23A-4EE4-99B1-0A6C74EFDB0D}"/>
    <cellStyle name="Arial0070000015536870911" xfId="165" xr:uid="{69284D98-2904-429C-8BD5-239A8B2D3762}"/>
    <cellStyle name="Arial0070000015536870911 2" xfId="166" xr:uid="{BD10178F-91E7-4976-8F58-851BAE9240C2}"/>
    <cellStyle name="Arial007000001565535" xfId="167" xr:uid="{35C4090B-7A02-4E81-A93B-B2FD9072F33D}"/>
    <cellStyle name="Arial007000001565535 2" xfId="168" xr:uid="{6B1FEEB4-8450-4285-8DE5-736C0245FCA0}"/>
    <cellStyle name="Arial0110010000536870911" xfId="169" xr:uid="{58843B32-D162-46CF-A826-9F1D90DBCCB1}"/>
    <cellStyle name="Arial01101000015536870911" xfId="170" xr:uid="{12EECD40-5707-4235-9AF8-1E6C82FE8C45}"/>
    <cellStyle name="Arial01101000015536870911 2" xfId="687" xr:uid="{A79F8537-FF47-4803-A80F-CB2FEA2F0E75}"/>
    <cellStyle name="Arial01101000015536870911 2 2" xfId="959" xr:uid="{C754C0A5-D9AD-4479-AD0E-F648CE04CEF0}"/>
    <cellStyle name="Arial01101000015536870911 2 2 2" xfId="1475" xr:uid="{22641F9F-63C9-43C0-83D3-21FCB7AF71B4}"/>
    <cellStyle name="Arial01101000015536870911 2 2 2 2" xfId="3026" xr:uid="{46C103CB-7386-46F8-BB31-5F4729F045A6}"/>
    <cellStyle name="Arial01101000015536870911 2 2 3" xfId="1994" xr:uid="{3552FA4A-9F34-477D-B9A8-4B28F7DBFB3D}"/>
    <cellStyle name="Arial01101000015536870911 2 2 3 2" xfId="3542" xr:uid="{3C97D587-55BF-4923-9ADE-3414503EE0F8}"/>
    <cellStyle name="Arial01101000015536870911 2 2 4" xfId="2510" xr:uid="{537EC225-46A2-46D9-9EA3-72B909D8798D}"/>
    <cellStyle name="Arial01101000015536870911 2 3" xfId="1217" xr:uid="{3DF80E46-8C31-4BFF-A4AB-BC8573A67070}"/>
    <cellStyle name="Arial01101000015536870911 2 3 2" xfId="2768" xr:uid="{9B5E8684-8E33-4B6F-A4A8-0996D467238F}"/>
    <cellStyle name="Arial01101000015536870911 2 4" xfId="1736" xr:uid="{C8FA9CF0-B084-41B0-A16D-432B536B15AE}"/>
    <cellStyle name="Arial01101000015536870911 2 4 2" xfId="3284" xr:uid="{6CEAD66B-8078-4DB6-A8F4-65403249F1AE}"/>
    <cellStyle name="Arial01101000015536870911 2 5" xfId="2252" xr:uid="{32BC498E-AA5B-49A8-A367-9FD52285CE9D}"/>
    <cellStyle name="Arial017010000536870911" xfId="171" xr:uid="{C7AADE2A-3FC5-4DAA-8231-6846F23C7961}"/>
    <cellStyle name="Arial018000000536870911" xfId="172" xr:uid="{4B133549-5ECD-415A-B604-8FD02A540A97}"/>
    <cellStyle name="Arial10170100015536870911" xfId="173" xr:uid="{D0D70A2A-A0F0-4BCC-BABC-0EAF55B33933}"/>
    <cellStyle name="Arial10170100015536870911 2" xfId="174" xr:uid="{094010B2-E759-497D-B047-792F57BB15BB}"/>
    <cellStyle name="Arial10170100015536870911 2 2" xfId="689" xr:uid="{5A62A470-3170-46A9-8E1C-4078BDB20D88}"/>
    <cellStyle name="Arial10170100015536870911 2 2 2" xfId="961" xr:uid="{78A7A634-4A0D-4BF7-993C-25E6EBBA013D}"/>
    <cellStyle name="Arial10170100015536870911 2 2 2 2" xfId="1477" xr:uid="{1AC25221-B0EB-4275-9BB0-A19222DAABB1}"/>
    <cellStyle name="Arial10170100015536870911 2 2 2 2 2" xfId="3028" xr:uid="{D4EA2B7E-BC39-4AA5-BA2D-194D1F1C1437}"/>
    <cellStyle name="Arial10170100015536870911 2 2 2 3" xfId="1996" xr:uid="{6A685575-AD6C-487E-A58F-7A32A1BB4616}"/>
    <cellStyle name="Arial10170100015536870911 2 2 2 3 2" xfId="3544" xr:uid="{5CBF35E9-EBAC-4F80-AA4B-1B18FC936E8A}"/>
    <cellStyle name="Arial10170100015536870911 2 2 2 4" xfId="2512" xr:uid="{F1448785-8123-40F9-9263-CA75FA0A72BE}"/>
    <cellStyle name="Arial10170100015536870911 2 2 3" xfId="1219" xr:uid="{E92CE35B-55B8-461A-95C4-41298E9BE157}"/>
    <cellStyle name="Arial10170100015536870911 2 2 3 2" xfId="2770" xr:uid="{880A2E41-C204-457A-BC28-65B3A0BEE88F}"/>
    <cellStyle name="Arial10170100015536870911 2 2 4" xfId="1738" xr:uid="{23F64D41-1B95-44D3-AAAE-AA70E2807D5A}"/>
    <cellStyle name="Arial10170100015536870911 2 2 4 2" xfId="3286" xr:uid="{2E52BCF6-013B-433D-AF3F-2DEA7C7F0FDF}"/>
    <cellStyle name="Arial10170100015536870911 2 2 5" xfId="2254" xr:uid="{A41B7C2A-2755-4B20-8308-52C3EF8D246B}"/>
    <cellStyle name="Arial10170100015536870911 2 3" xfId="945" xr:uid="{914133E4-B2EA-4061-8C33-CDD4ECEE7793}"/>
    <cellStyle name="Arial10170100015536870911 3" xfId="688" xr:uid="{078AD601-E6E6-44E0-8EE1-52DCDB0208D2}"/>
    <cellStyle name="Arial10170100015536870911 3 2" xfId="960" xr:uid="{F6601404-BF2E-42B5-896C-DDD41A8154C8}"/>
    <cellStyle name="Arial10170100015536870911 3 2 2" xfId="1476" xr:uid="{82EA5530-ECDF-4C4E-B6D8-F9B2F4363834}"/>
    <cellStyle name="Arial10170100015536870911 3 2 2 2" xfId="3027" xr:uid="{0072E33B-875C-47AC-B82F-FF8077811B3F}"/>
    <cellStyle name="Arial10170100015536870911 3 2 3" xfId="1995" xr:uid="{4AA77E27-22EE-4504-94FA-E5C6F1FD9169}"/>
    <cellStyle name="Arial10170100015536870911 3 2 3 2" xfId="3543" xr:uid="{7FDD56C6-9879-4B9F-A0C4-D1747E201669}"/>
    <cellStyle name="Arial10170100015536870911 3 2 4" xfId="2511" xr:uid="{7A7BD071-723D-4C5E-9DDD-196B81293662}"/>
    <cellStyle name="Arial10170100015536870911 3 3" xfId="1218" xr:uid="{C1965080-9873-4209-948F-7224512D8D5E}"/>
    <cellStyle name="Arial10170100015536870911 3 3 2" xfId="2769" xr:uid="{47791E43-0CAE-4F94-A3A3-B80F66F922EE}"/>
    <cellStyle name="Arial10170100015536870911 3 4" xfId="1737" xr:uid="{E1EC2CA7-990F-4CFA-BDAB-5E0C8F47CEA3}"/>
    <cellStyle name="Arial10170100015536870911 3 4 2" xfId="3285" xr:uid="{B7DE0055-AADA-4914-A6C6-CBCF2551DE3C}"/>
    <cellStyle name="Arial10170100015536870911 3 5" xfId="2253" xr:uid="{B3DC6C66-8948-430A-8700-D4F57C5FAB12}"/>
    <cellStyle name="Arial10170100015536870911 4" xfId="944" xr:uid="{1C093CC8-A516-4F71-8D2F-4B141411DEF3}"/>
    <cellStyle name="Arial107000000536870911" xfId="175" xr:uid="{78C191E2-9D44-498F-9372-9274F286F714}"/>
    <cellStyle name="Arial107000001514155735" xfId="176" xr:uid="{E6A34DF7-E7BB-4AAB-935A-20429851E2B0}"/>
    <cellStyle name="Arial107000001514155735 2" xfId="177" xr:uid="{F0E417F2-2ED4-4FB9-ABC1-290E6217EFF0}"/>
    <cellStyle name="Arial107000001514155735 2 2" xfId="691" xr:uid="{9898D78A-AF45-4E27-9DA0-B099A10C4A9F}"/>
    <cellStyle name="Arial107000001514155735 2 2 2" xfId="963" xr:uid="{A2E03A9F-CB9E-459C-BA1B-A1DF4E673B15}"/>
    <cellStyle name="Arial107000001514155735 2 2 2 2" xfId="1479" xr:uid="{239BBF7F-481C-408C-BD19-A237AC986AC6}"/>
    <cellStyle name="Arial107000001514155735 2 2 2 2 2" xfId="3030" xr:uid="{FFB92483-9C75-4356-921B-4817ECC108C4}"/>
    <cellStyle name="Arial107000001514155735 2 2 2 3" xfId="1998" xr:uid="{7EE4E933-6814-4DCE-B19C-D37638F92118}"/>
    <cellStyle name="Arial107000001514155735 2 2 2 3 2" xfId="3546" xr:uid="{E5B47503-1258-4C4C-A5AD-8ADB25C65FD2}"/>
    <cellStyle name="Arial107000001514155735 2 2 2 4" xfId="2514" xr:uid="{A692B7A9-3810-49C7-8AA6-DF623927A8FF}"/>
    <cellStyle name="Arial107000001514155735 2 2 3" xfId="1221" xr:uid="{5CA729BB-3835-4E89-9A8B-FE95DC5F8015}"/>
    <cellStyle name="Arial107000001514155735 2 2 3 2" xfId="2772" xr:uid="{8F25FA09-41BD-49C3-B163-07BC1385CD54}"/>
    <cellStyle name="Arial107000001514155735 2 2 4" xfId="1740" xr:uid="{21FD9C02-FAC9-43D6-AC95-A4B60E338355}"/>
    <cellStyle name="Arial107000001514155735 2 2 4 2" xfId="3288" xr:uid="{148E7464-F835-4EFF-8E38-100EDFF7A752}"/>
    <cellStyle name="Arial107000001514155735 2 2 5" xfId="2256" xr:uid="{0EA4B6DC-A08B-4ED2-9FEE-BCADC3481F1F}"/>
    <cellStyle name="Arial107000001514155735 2 3" xfId="947" xr:uid="{8C374262-C022-4502-88DB-53A45D3845DF}"/>
    <cellStyle name="Arial107000001514155735 3" xfId="690" xr:uid="{C0A5E5BD-8111-401C-97CA-79CDEFA2FFCD}"/>
    <cellStyle name="Arial107000001514155735 3 2" xfId="962" xr:uid="{41F0D423-36FD-4FD6-96D8-25D9032E54A9}"/>
    <cellStyle name="Arial107000001514155735 3 2 2" xfId="1478" xr:uid="{2D7B7D84-EEB0-4F57-A0BB-133E2942CB04}"/>
    <cellStyle name="Arial107000001514155735 3 2 2 2" xfId="3029" xr:uid="{32400799-F7A2-4BD6-87F4-16E76B6B60F6}"/>
    <cellStyle name="Arial107000001514155735 3 2 3" xfId="1997" xr:uid="{58EBA1E3-CFA5-478F-B031-759D95930F8A}"/>
    <cellStyle name="Arial107000001514155735 3 2 3 2" xfId="3545" xr:uid="{F03A6FA8-6B83-4A83-84C8-94047F5C89A1}"/>
    <cellStyle name="Arial107000001514155735 3 2 4" xfId="2513" xr:uid="{49920043-B386-44A5-AFDB-462C052BE796}"/>
    <cellStyle name="Arial107000001514155735 3 3" xfId="1220" xr:uid="{FF7680BF-1C28-4091-820F-E892C57954B5}"/>
    <cellStyle name="Arial107000001514155735 3 3 2" xfId="2771" xr:uid="{83974540-5D92-4028-ADC0-75C75F17660C}"/>
    <cellStyle name="Arial107000001514155735 3 4" xfId="1739" xr:uid="{765A08D7-0993-4C60-8C35-43CD223107C5}"/>
    <cellStyle name="Arial107000001514155735 3 4 2" xfId="3287" xr:uid="{D5257077-4279-44A1-BCAF-126CB85B1F00}"/>
    <cellStyle name="Arial107000001514155735 3 5" xfId="2255" xr:uid="{69A06899-DD4D-4F8A-B80C-F1B73F33044D}"/>
    <cellStyle name="Arial107000001514155735 4" xfId="946" xr:uid="{CFB5DFD8-77B1-41F0-98AF-A940AE42D41E}"/>
    <cellStyle name="Arial107000001514155735FMT" xfId="178" xr:uid="{419E7BA0-A835-4F96-BD72-04D0E1D2FCE2}"/>
    <cellStyle name="Arial107000001514155735FMT 2" xfId="179" xr:uid="{7D1A0F1C-4AA0-42C7-A287-423724EE79F1}"/>
    <cellStyle name="Arial107000001514155735FMT 2 2" xfId="693" xr:uid="{63F9ABC3-8177-46D9-9E7D-B8938C25EE0A}"/>
    <cellStyle name="Arial107000001514155735FMT 2 2 2" xfId="965" xr:uid="{7FE1FFA6-5C47-49BC-8962-26740AE03058}"/>
    <cellStyle name="Arial107000001514155735FMT 2 2 2 2" xfId="1481" xr:uid="{09718A2F-1086-4457-9A0D-DC11B987A3B2}"/>
    <cellStyle name="Arial107000001514155735FMT 2 2 2 2 2" xfId="3032" xr:uid="{D3D251FA-97C5-479B-AD38-4CA289DEC8F9}"/>
    <cellStyle name="Arial107000001514155735FMT 2 2 2 3" xfId="2000" xr:uid="{9ACB5DA1-7A42-44C5-A852-4E955B38036D}"/>
    <cellStyle name="Arial107000001514155735FMT 2 2 2 3 2" xfId="3548" xr:uid="{67BE1FB2-AAF1-444A-B16F-AB8EC4C99745}"/>
    <cellStyle name="Arial107000001514155735FMT 2 2 2 4" xfId="2516" xr:uid="{8E1FC38E-F2D8-43E6-8FDC-D28930AAFA33}"/>
    <cellStyle name="Arial107000001514155735FMT 2 2 3" xfId="1223" xr:uid="{F4C68E4E-DD43-4192-92E6-3D56A168D047}"/>
    <cellStyle name="Arial107000001514155735FMT 2 2 3 2" xfId="2774" xr:uid="{89795A4B-65A5-485F-A6C9-2EAE52258529}"/>
    <cellStyle name="Arial107000001514155735FMT 2 2 4" xfId="1742" xr:uid="{ED20E1C7-8475-4C4D-987E-F3A3B24F6794}"/>
    <cellStyle name="Arial107000001514155735FMT 2 2 4 2" xfId="3290" xr:uid="{9FE19AD3-AA28-4E11-BB62-CEAE43DB491B}"/>
    <cellStyle name="Arial107000001514155735FMT 2 2 5" xfId="2258" xr:uid="{01FEB16D-AF9C-4116-A6E1-A72FD5D16D09}"/>
    <cellStyle name="Arial107000001514155735FMT 2 3" xfId="949" xr:uid="{8A472845-AC42-4719-80D1-1B9C89FD7CCE}"/>
    <cellStyle name="Arial107000001514155735FMT 3" xfId="692" xr:uid="{69119CDE-45BB-4A18-8923-AD8C26FA7C43}"/>
    <cellStyle name="Arial107000001514155735FMT 3 2" xfId="964" xr:uid="{1F03E523-2A07-4DAC-B8CB-DC23BE1FFDB1}"/>
    <cellStyle name="Arial107000001514155735FMT 3 2 2" xfId="1480" xr:uid="{672125B3-9916-4D71-BC11-2280411DD28D}"/>
    <cellStyle name="Arial107000001514155735FMT 3 2 2 2" xfId="3031" xr:uid="{29E5503F-8A5D-4B6E-97BF-E651B2E84166}"/>
    <cellStyle name="Arial107000001514155735FMT 3 2 3" xfId="1999" xr:uid="{CC556073-ED11-449A-A043-8A868F9CD87E}"/>
    <cellStyle name="Arial107000001514155735FMT 3 2 3 2" xfId="3547" xr:uid="{A38DC2E6-D365-4727-81FA-10428330ADDE}"/>
    <cellStyle name="Arial107000001514155735FMT 3 2 4" xfId="2515" xr:uid="{FCD9B2DA-AAF6-4ADA-A85F-499F1D9E94D5}"/>
    <cellStyle name="Arial107000001514155735FMT 3 3" xfId="1222" xr:uid="{666AC9DE-2DFE-4A33-8CC7-78B3B6248FA8}"/>
    <cellStyle name="Arial107000001514155735FMT 3 3 2" xfId="2773" xr:uid="{B14ACB07-DC30-411A-9ED6-31618C550BBD}"/>
    <cellStyle name="Arial107000001514155735FMT 3 4" xfId="1741" xr:uid="{DEDD992D-60FD-43E2-8FE8-883F68178AA7}"/>
    <cellStyle name="Arial107000001514155735FMT 3 4 2" xfId="3289" xr:uid="{BC214577-8E15-4190-ABD8-6D6D5BAF1EC4}"/>
    <cellStyle name="Arial107000001514155735FMT 3 5" xfId="2257" xr:uid="{ABF6E620-447A-4856-9ABE-5F5ACD33CB58}"/>
    <cellStyle name="Arial107000001514155735FMT 4" xfId="948" xr:uid="{DA34C0A0-78F8-468F-B929-C6A05D05DB27}"/>
    <cellStyle name="Arial1070000015536870911" xfId="180" xr:uid="{56B2E662-15C2-4005-AA33-07951EAAFE4C}"/>
    <cellStyle name="Arial1070000015536870911 2" xfId="181" xr:uid="{422A9103-F8B0-43FD-B523-118DD272E69F}"/>
    <cellStyle name="Arial1070000015536870911 2 2" xfId="695" xr:uid="{8FFEDCED-1AD9-4256-87EB-158989A275BC}"/>
    <cellStyle name="Arial1070000015536870911 2 2 2" xfId="967" xr:uid="{B09943A2-4C7F-44D2-A963-B30A485EF532}"/>
    <cellStyle name="Arial1070000015536870911 2 2 2 2" xfId="1483" xr:uid="{A995D408-7912-429B-8ADE-D001D6D03DA3}"/>
    <cellStyle name="Arial1070000015536870911 2 2 2 2 2" xfId="3034" xr:uid="{66EDC83D-4D64-4517-9071-BE4966D49CD2}"/>
    <cellStyle name="Arial1070000015536870911 2 2 2 3" xfId="2002" xr:uid="{690887F2-ED8F-4A86-8FE9-8864E3538C76}"/>
    <cellStyle name="Arial1070000015536870911 2 2 2 3 2" xfId="3550" xr:uid="{05C78AC5-880D-4A6F-9B60-71EB1D12D73D}"/>
    <cellStyle name="Arial1070000015536870911 2 2 2 4" xfId="2518" xr:uid="{7ED0C130-10DB-4C38-BB4F-E06D564666FF}"/>
    <cellStyle name="Arial1070000015536870911 2 2 3" xfId="1225" xr:uid="{ED345B39-6676-456C-B791-81EB4A8521BB}"/>
    <cellStyle name="Arial1070000015536870911 2 2 3 2" xfId="2776" xr:uid="{F7FCF51B-8E36-4091-9FF7-E217BBF9DF2B}"/>
    <cellStyle name="Arial1070000015536870911 2 2 4" xfId="1744" xr:uid="{E15FF2CD-8E41-4CC3-875A-C2EAD924B8B2}"/>
    <cellStyle name="Arial1070000015536870911 2 2 4 2" xfId="3292" xr:uid="{5609B3A0-ACA7-4D05-8A8B-5D6189328914}"/>
    <cellStyle name="Arial1070000015536870911 2 2 5" xfId="2260" xr:uid="{DB9CDD51-74F0-426E-BE73-287C6669F52F}"/>
    <cellStyle name="Arial1070000015536870911 2 3" xfId="951" xr:uid="{DAAAC75F-C81D-4E56-A3BD-B960C7CA72B4}"/>
    <cellStyle name="Arial1070000015536870911 3" xfId="694" xr:uid="{7B6D8CEE-B05E-473B-A15F-5A8E3024907C}"/>
    <cellStyle name="Arial1070000015536870911 3 2" xfId="966" xr:uid="{A5FAD564-6181-4C2E-B9AA-F9917D059CF5}"/>
    <cellStyle name="Arial1070000015536870911 3 2 2" xfId="1482" xr:uid="{ABD3CA7E-FB1C-4E87-ABA4-97FE71070138}"/>
    <cellStyle name="Arial1070000015536870911 3 2 2 2" xfId="3033" xr:uid="{0867B7EE-A705-405C-AE0A-ACB62318953B}"/>
    <cellStyle name="Arial1070000015536870911 3 2 3" xfId="2001" xr:uid="{4B85D9C3-7DB3-4747-ABF6-3C353EF00451}"/>
    <cellStyle name="Arial1070000015536870911 3 2 3 2" xfId="3549" xr:uid="{90D5EA29-6688-48A2-AADA-C8CC3DF788BA}"/>
    <cellStyle name="Arial1070000015536870911 3 2 4" xfId="2517" xr:uid="{3CDFDCA1-0B07-445D-9321-5DB63E897051}"/>
    <cellStyle name="Arial1070000015536870911 3 3" xfId="1224" xr:uid="{F13AD2E8-1D9B-48D4-8F1E-22D9B71277E9}"/>
    <cellStyle name="Arial1070000015536870911 3 3 2" xfId="2775" xr:uid="{185358C9-828D-4E5F-8FEF-0FB46E156223}"/>
    <cellStyle name="Arial1070000015536870911 3 4" xfId="1743" xr:uid="{C06DBD67-E376-455E-9DBB-F4100733B2F2}"/>
    <cellStyle name="Arial1070000015536870911 3 4 2" xfId="3291" xr:uid="{D4BCF6FA-4CAA-4D13-AE20-66D5EBA8B107}"/>
    <cellStyle name="Arial1070000015536870911 3 5" xfId="2259" xr:uid="{616A6DE1-A64D-4852-93CF-C0040C176B0D}"/>
    <cellStyle name="Arial1070000015536870911 4" xfId="950" xr:uid="{9793339B-983A-4258-8743-D23D10889CEC}"/>
    <cellStyle name="Arial1070000015536870911FMT" xfId="182" xr:uid="{F1733BEA-16C2-4329-AA95-B0B141D49AE5}"/>
    <cellStyle name="Arial1070000015536870911FMT 2" xfId="183" xr:uid="{8FC66F47-C7D2-4EAA-B896-1F5FCFD2F3A7}"/>
    <cellStyle name="Arial1070000015536870911FMT 2 2" xfId="697" xr:uid="{9B6FE560-EB70-46BD-9424-30B141884EF7}"/>
    <cellStyle name="Arial1070000015536870911FMT 2 2 2" xfId="969" xr:uid="{DB2D3ED7-D7B7-4BA6-8790-7FAD863E3517}"/>
    <cellStyle name="Arial1070000015536870911FMT 2 2 2 2" xfId="1485" xr:uid="{B8148E42-1193-4051-A2AD-61746F4FF02B}"/>
    <cellStyle name="Arial1070000015536870911FMT 2 2 2 2 2" xfId="3036" xr:uid="{071BFD73-28B5-48AC-9E53-EEF320433260}"/>
    <cellStyle name="Arial1070000015536870911FMT 2 2 2 3" xfId="2004" xr:uid="{CB5B9767-DAB7-498D-A5EE-AF96D9837EE7}"/>
    <cellStyle name="Arial1070000015536870911FMT 2 2 2 3 2" xfId="3552" xr:uid="{4BD9B04B-443D-4798-94E9-AC9EFD733284}"/>
    <cellStyle name="Arial1070000015536870911FMT 2 2 2 4" xfId="2520" xr:uid="{D1C47E09-BC53-4F69-AF87-7E096EFE78B9}"/>
    <cellStyle name="Arial1070000015536870911FMT 2 2 3" xfId="1227" xr:uid="{D20847AA-D60C-45E2-A4DD-5DAD0779D8C0}"/>
    <cellStyle name="Arial1070000015536870911FMT 2 2 3 2" xfId="2778" xr:uid="{99FD2D7E-A0B9-4872-8D47-383EF07F97F6}"/>
    <cellStyle name="Arial1070000015536870911FMT 2 2 4" xfId="1746" xr:uid="{F13E1DED-D04B-457F-84FC-186BBAEEC8CC}"/>
    <cellStyle name="Arial1070000015536870911FMT 2 2 4 2" xfId="3294" xr:uid="{F425A5CA-FAE4-4D91-9225-61FC585A49E0}"/>
    <cellStyle name="Arial1070000015536870911FMT 2 2 5" xfId="2262" xr:uid="{0DB8ADCD-4D0D-4EB8-8513-A5847CAFD4B4}"/>
    <cellStyle name="Arial1070000015536870911FMT 2 3" xfId="953" xr:uid="{F30AC965-DC6B-478B-B76B-66F353BD5862}"/>
    <cellStyle name="Arial1070000015536870911FMT 3" xfId="696" xr:uid="{EF9FE076-0DA4-4D2C-BB93-CF22565C3719}"/>
    <cellStyle name="Arial1070000015536870911FMT 3 2" xfId="968" xr:uid="{6F3DC600-8A5F-434B-850E-9F272662B410}"/>
    <cellStyle name="Arial1070000015536870911FMT 3 2 2" xfId="1484" xr:uid="{8BFDE8D4-2589-4578-9911-5AD4DB48568F}"/>
    <cellStyle name="Arial1070000015536870911FMT 3 2 2 2" xfId="3035" xr:uid="{AF21F707-4532-48DE-B1B4-3E0564AB9F3F}"/>
    <cellStyle name="Arial1070000015536870911FMT 3 2 3" xfId="2003" xr:uid="{EF4C5BD2-75E6-4349-BACF-83A3DB1D2B78}"/>
    <cellStyle name="Arial1070000015536870911FMT 3 2 3 2" xfId="3551" xr:uid="{6139D8DC-F5B6-4134-9A86-58835FEF8BC9}"/>
    <cellStyle name="Arial1070000015536870911FMT 3 2 4" xfId="2519" xr:uid="{832529D7-6B2C-436F-BE04-EE8A98DC6F5C}"/>
    <cellStyle name="Arial1070000015536870911FMT 3 3" xfId="1226" xr:uid="{979063DA-B755-4B55-B639-97CEA37471B3}"/>
    <cellStyle name="Arial1070000015536870911FMT 3 3 2" xfId="2777" xr:uid="{211D9508-63F5-4C07-A5AA-3D0FC94207A6}"/>
    <cellStyle name="Arial1070000015536870911FMT 3 4" xfId="1745" xr:uid="{9DD0BC67-9946-44AF-B2AC-66130BD42BC6}"/>
    <cellStyle name="Arial1070000015536870911FMT 3 4 2" xfId="3293" xr:uid="{93DEFB35-A056-412F-8061-CDF244DF335D}"/>
    <cellStyle name="Arial1070000015536870911FMT 3 5" xfId="2261" xr:uid="{2496A0F8-D4D1-4E0D-B16A-61EE6DABA00D}"/>
    <cellStyle name="Arial1070000015536870911FMT 4" xfId="952" xr:uid="{648F652D-2398-4BBB-ADE5-EFFD791EFEEC}"/>
    <cellStyle name="Arial107000001565535" xfId="184" xr:uid="{21BFF98B-F97D-45D0-B56B-C0E91D5A7ECA}"/>
    <cellStyle name="Arial107000001565535 2" xfId="185" xr:uid="{9783C500-7977-4F49-BE3C-6E96B107162C}"/>
    <cellStyle name="Arial107000001565535 2 2" xfId="699" xr:uid="{5536CD4E-11D9-4559-B679-6C98815B31DB}"/>
    <cellStyle name="Arial107000001565535 2 2 2" xfId="971" xr:uid="{BB934265-3389-45EA-91D1-4EC477F894E0}"/>
    <cellStyle name="Arial107000001565535 2 2 2 2" xfId="1487" xr:uid="{85682F88-D247-4BC8-8018-0DFF5F60767A}"/>
    <cellStyle name="Arial107000001565535 2 2 2 2 2" xfId="3038" xr:uid="{A412C778-8110-4A96-B6CA-F5509E365D40}"/>
    <cellStyle name="Arial107000001565535 2 2 2 3" xfId="2006" xr:uid="{E6CCC1D1-501D-4FB9-8CC8-B6AB7CB43EF1}"/>
    <cellStyle name="Arial107000001565535 2 2 2 3 2" xfId="3554" xr:uid="{630D2F06-D5F7-4384-ACAB-5739D4DF6715}"/>
    <cellStyle name="Arial107000001565535 2 2 2 4" xfId="2522" xr:uid="{D363A32A-6F7E-4C60-A22C-7588BBE6A851}"/>
    <cellStyle name="Arial107000001565535 2 2 3" xfId="1229" xr:uid="{1187A05D-9D33-4370-9D12-1F23E80C9DC8}"/>
    <cellStyle name="Arial107000001565535 2 2 3 2" xfId="2780" xr:uid="{11CF733E-902D-4EBD-956B-8DAA16F3EF23}"/>
    <cellStyle name="Arial107000001565535 2 2 4" xfId="1748" xr:uid="{B924E6A7-3CC8-4B4F-8436-6406DEE5FE39}"/>
    <cellStyle name="Arial107000001565535 2 2 4 2" xfId="3296" xr:uid="{3D77EC94-A0FD-44D4-AB28-6A9B218F8015}"/>
    <cellStyle name="Arial107000001565535 2 2 5" xfId="2264" xr:uid="{A13B87F5-DAB7-4F08-81CD-6E8AA041C051}"/>
    <cellStyle name="Arial107000001565535 2 3" xfId="955" xr:uid="{54ED0259-F549-48C3-B7F7-97591A48D568}"/>
    <cellStyle name="Arial107000001565535 3" xfId="698" xr:uid="{C2A4D463-0A72-4C88-88F3-1E78D9212F00}"/>
    <cellStyle name="Arial107000001565535 3 2" xfId="970" xr:uid="{CD7AFE42-F7C5-439D-AFEF-52F638E9FFE4}"/>
    <cellStyle name="Arial107000001565535 3 2 2" xfId="1486" xr:uid="{3DDA3EDC-252E-45D4-9CD4-BA5CDAA6A79F}"/>
    <cellStyle name="Arial107000001565535 3 2 2 2" xfId="3037" xr:uid="{8EAFABEB-69F4-4339-A6CE-E729928E1E8C}"/>
    <cellStyle name="Arial107000001565535 3 2 3" xfId="2005" xr:uid="{892CB22D-4724-44B7-AF8B-7598B4FA18BB}"/>
    <cellStyle name="Arial107000001565535 3 2 3 2" xfId="3553" xr:uid="{60F8FCA8-FCE0-41CD-B2E5-CA5245E63DA9}"/>
    <cellStyle name="Arial107000001565535 3 2 4" xfId="2521" xr:uid="{E0BC4D61-E0E2-4FA6-A160-B197A6087FB7}"/>
    <cellStyle name="Arial107000001565535 3 3" xfId="1228" xr:uid="{17AB0213-9330-4932-A855-00D3CAF43071}"/>
    <cellStyle name="Arial107000001565535 3 3 2" xfId="2779" xr:uid="{DA96A451-588E-498E-ABF4-9DA7251EE145}"/>
    <cellStyle name="Arial107000001565535 3 4" xfId="1747" xr:uid="{72D577F9-A60F-4CF5-9C2C-3B6203CCAB56}"/>
    <cellStyle name="Arial107000001565535 3 4 2" xfId="3295" xr:uid="{91CE190F-D003-411B-806C-64EC488B060A}"/>
    <cellStyle name="Arial107000001565535 3 5" xfId="2263" xr:uid="{13EEC901-5746-4492-BAB2-0F8FFD381DDA}"/>
    <cellStyle name="Arial107000001565535 4" xfId="954" xr:uid="{6D5C2A1E-5F99-406E-92F6-A0CDC88CF3E8}"/>
    <cellStyle name="Arial107000001565535FMT" xfId="186" xr:uid="{129686C7-034A-40B6-9C41-7F6B46EC1043}"/>
    <cellStyle name="Arial107000001565535FMT 2" xfId="187" xr:uid="{A279FC60-F063-4188-B1EE-FCD17B271C68}"/>
    <cellStyle name="Arial107000001565535FMT 2 2" xfId="701" xr:uid="{A9D3CB49-82A2-44A4-A69F-CC254207643E}"/>
    <cellStyle name="Arial107000001565535FMT 2 2 2" xfId="973" xr:uid="{3CCFA441-98C5-4C92-B205-FAAC9BAE3B6D}"/>
    <cellStyle name="Arial107000001565535FMT 2 2 2 2" xfId="1489" xr:uid="{7D8D2DBA-C2E5-40B3-96C1-E874F7A989DE}"/>
    <cellStyle name="Arial107000001565535FMT 2 2 2 2 2" xfId="3040" xr:uid="{A72DCC6E-643C-41D6-A264-5C355D8B55B2}"/>
    <cellStyle name="Arial107000001565535FMT 2 2 2 3" xfId="2008" xr:uid="{E40AAF85-5CBA-4DC0-B031-6437868CDECD}"/>
    <cellStyle name="Arial107000001565535FMT 2 2 2 3 2" xfId="3556" xr:uid="{090BCDEF-C581-41FE-B47D-48D8D98779BB}"/>
    <cellStyle name="Arial107000001565535FMT 2 2 2 4" xfId="2524" xr:uid="{FDC54CD4-21A7-49D2-B8A4-6EC5BF1698A3}"/>
    <cellStyle name="Arial107000001565535FMT 2 2 3" xfId="1231" xr:uid="{1BEB41F5-5278-46A9-A55D-426E56923BAA}"/>
    <cellStyle name="Arial107000001565535FMT 2 2 3 2" xfId="2782" xr:uid="{35CA69B0-F197-4A67-8F82-BE1A34A7BFD9}"/>
    <cellStyle name="Arial107000001565535FMT 2 2 4" xfId="1750" xr:uid="{9B2F5D62-FB7C-4F28-9140-6C08CA1AACA2}"/>
    <cellStyle name="Arial107000001565535FMT 2 2 4 2" xfId="3298" xr:uid="{4A1944BB-8343-4429-88E6-826028E6F180}"/>
    <cellStyle name="Arial107000001565535FMT 2 2 5" xfId="2266" xr:uid="{FA005E2D-F715-451D-A3ED-EB10986CC97C}"/>
    <cellStyle name="Arial107000001565535FMT 2 3" xfId="957" xr:uid="{A5F4C4B8-10B8-431F-AECF-95B7ABC8CDB9}"/>
    <cellStyle name="Arial107000001565535FMT 3" xfId="700" xr:uid="{10011891-46B7-485D-9E6E-FDD776771082}"/>
    <cellStyle name="Arial107000001565535FMT 3 2" xfId="972" xr:uid="{97645324-6E36-470C-BD25-3343496D95B0}"/>
    <cellStyle name="Arial107000001565535FMT 3 2 2" xfId="1488" xr:uid="{4CA79526-D0E9-4EFF-A8EC-73025122608D}"/>
    <cellStyle name="Arial107000001565535FMT 3 2 2 2" xfId="3039" xr:uid="{C049D7D0-B713-4493-9C73-9BC516509142}"/>
    <cellStyle name="Arial107000001565535FMT 3 2 3" xfId="2007" xr:uid="{BD33F3FD-A83A-42CC-8E28-96CC33B688EB}"/>
    <cellStyle name="Arial107000001565535FMT 3 2 3 2" xfId="3555" xr:uid="{88732B7C-A549-452B-93FE-9C2100FDBB47}"/>
    <cellStyle name="Arial107000001565535FMT 3 2 4" xfId="2523" xr:uid="{CCC9A648-8890-41E2-AD5C-2945E01B63A6}"/>
    <cellStyle name="Arial107000001565535FMT 3 3" xfId="1230" xr:uid="{96F312D7-0B73-43D3-AF4D-E852271374BF}"/>
    <cellStyle name="Arial107000001565535FMT 3 3 2" xfId="2781" xr:uid="{5D53344F-4268-4D7E-B377-551E1A4E8555}"/>
    <cellStyle name="Arial107000001565535FMT 3 4" xfId="1749" xr:uid="{CF433E45-4EAB-4D94-86B3-FB67F9F1B729}"/>
    <cellStyle name="Arial107000001565535FMT 3 4 2" xfId="3297" xr:uid="{BF663996-4B10-44A9-8B16-0BD0A8DFE7E9}"/>
    <cellStyle name="Arial107000001565535FMT 3 5" xfId="2265" xr:uid="{DED1C980-7BF1-41E6-9BF1-EFA305DC787B}"/>
    <cellStyle name="Arial107000001565535FMT 4" xfId="956" xr:uid="{2269B811-E85D-4C11-8E4E-7C94DFA2D728}"/>
    <cellStyle name="Arial117100000536870911" xfId="188" xr:uid="{1864B2EA-14B0-401D-B832-D55A84286302}"/>
    <cellStyle name="Arial118000000536870911" xfId="189" xr:uid="{95E7F676-F442-4809-8EB6-33653D4D3856}"/>
    <cellStyle name="Arial2110100000536870911" xfId="190" xr:uid="{A353AA47-8FDA-4809-9D29-7E36D3A0DEAA}"/>
    <cellStyle name="Arial21101000015536870911" xfId="191" xr:uid="{587BBAD2-E502-4909-ACAF-CA8DA7361F19}"/>
    <cellStyle name="Arial21101000015536870911 2" xfId="702" xr:uid="{806B6754-58D5-40B4-B7FA-B0975B5D38FB}"/>
    <cellStyle name="Arial21101000015536870911 2 2" xfId="974" xr:uid="{B3F6056B-F93F-4D2C-B7E2-693B839D9906}"/>
    <cellStyle name="Arial21101000015536870911 2 2 2" xfId="1490" xr:uid="{A269DD92-C5A0-4A80-9BC7-6AAF5956BCCE}"/>
    <cellStyle name="Arial21101000015536870911 2 2 2 2" xfId="3041" xr:uid="{B8007982-6830-49A5-88C7-5F2AA2588505}"/>
    <cellStyle name="Arial21101000015536870911 2 2 3" xfId="2009" xr:uid="{779A6138-139A-4CCB-8709-F7B3148E81A4}"/>
    <cellStyle name="Arial21101000015536870911 2 2 3 2" xfId="3557" xr:uid="{FB4D299A-A218-4556-B283-72491BF3BA6C}"/>
    <cellStyle name="Arial21101000015536870911 2 2 4" xfId="2525" xr:uid="{37778AB6-3D93-46EB-802B-1677A17307D4}"/>
    <cellStyle name="Arial21101000015536870911 2 3" xfId="1232" xr:uid="{CA092AEF-F650-4DB2-ABD5-AA8D0FE1E0D9}"/>
    <cellStyle name="Arial21101000015536870911 2 3 2" xfId="2783" xr:uid="{4D711392-7597-40AA-A1BD-8E5BCA6B749D}"/>
    <cellStyle name="Arial21101000015536870911 2 4" xfId="1751" xr:uid="{9465B671-42B8-47A8-80CE-7BA9A107240D}"/>
    <cellStyle name="Arial21101000015536870911 2 4 2" xfId="3299" xr:uid="{AF995F9C-3951-4A3C-9C3D-E1DD6C1B05A5}"/>
    <cellStyle name="Arial21101000015536870911 2 5" xfId="2267" xr:uid="{EAFC5973-E165-4D02-ABFC-22CDDFF23B81}"/>
    <cellStyle name="Arial2170000015536870911" xfId="192" xr:uid="{5A9F41B8-49C6-48FB-9249-100A6E4CA562}"/>
    <cellStyle name="Arial2170000015536870911 2" xfId="193" xr:uid="{3AB1A5A4-5CE3-4E5F-AD79-58B767D132F3}"/>
    <cellStyle name="Arial2170000015536870911FMT" xfId="194" xr:uid="{6C165B50-DA14-49B3-9901-982BBA116D84}"/>
    <cellStyle name="Arial2170000015536870911FMT 2" xfId="195" xr:uid="{8F482065-A214-4979-8734-1AC589B17D6C}"/>
    <cellStyle name="Bad" xfId="196" xr:uid="{ABBC3380-28ED-42F8-8011-BB3B35692C10}"/>
    <cellStyle name="Calc Currency (0)" xfId="197" xr:uid="{8049CDAC-0D5C-4951-B4A4-6D16FF40E949}"/>
    <cellStyle name="Calc Currency (2)" xfId="198" xr:uid="{9E8A323E-6AF6-463B-B14B-D57FCCF4F4C4}"/>
    <cellStyle name="Calc Percent (0)" xfId="199" xr:uid="{4B85FEA7-2B96-4E79-B604-97AC0CD7F1F5}"/>
    <cellStyle name="Calc Percent (1)" xfId="200" xr:uid="{E49F8075-6AC8-4B28-879C-28A75852A8F6}"/>
    <cellStyle name="Calc Percent (2)" xfId="201" xr:uid="{EC2F1015-A457-4187-A2A3-5C09FF0A9B72}"/>
    <cellStyle name="Calc Units (0)" xfId="202" xr:uid="{57DDC671-4127-4D47-BBE6-FE9E02519AE8}"/>
    <cellStyle name="Calc Units (1)" xfId="203" xr:uid="{F47B4729-D704-46B9-AF05-1B13982FF5A5}"/>
    <cellStyle name="Calc Units (2)" xfId="204" xr:uid="{B4C5DFA6-AE0A-409E-BCC2-35ED0F1914EE}"/>
    <cellStyle name="Calculation" xfId="205" xr:uid="{8A86C5BD-BF28-4F23-A68D-83D85EA3D0B5}"/>
    <cellStyle name="Calculation 2" xfId="703" xr:uid="{DB1E9BAA-3CBC-4870-9192-253815EB8DDB}"/>
    <cellStyle name="Calculation 2 2" xfId="975" xr:uid="{81201742-8203-467B-8F2B-DB7C7ACEFE99}"/>
    <cellStyle name="Calculation 2 2 2" xfId="1491" xr:uid="{635C503A-92AA-44BF-9FE1-4312F5E355B4}"/>
    <cellStyle name="Calculation 2 2 2 2" xfId="3042" xr:uid="{1018629C-4B74-4D2B-9A5E-9111F7D71F7F}"/>
    <cellStyle name="Calculation 2 2 3" xfId="2010" xr:uid="{06F887E2-F7CD-427E-B428-671BD976E2A3}"/>
    <cellStyle name="Calculation 2 2 3 2" xfId="3558" xr:uid="{B2E3ECF5-68D2-420C-82FC-B56479CF5C15}"/>
    <cellStyle name="Calculation 2 2 4" xfId="2526" xr:uid="{633FB79E-4F3C-4E77-9998-AA53CCF9B7BA}"/>
    <cellStyle name="Calculation 2 3" xfId="1233" xr:uid="{C9E41CCE-2B4E-487A-A096-4E35648DEF80}"/>
    <cellStyle name="Calculation 2 3 2" xfId="2784" xr:uid="{293BA8E7-3E0D-45B0-9B83-CA38D70FAA53}"/>
    <cellStyle name="Calculation 2 4" xfId="1752" xr:uid="{AC314F97-1586-47D1-B2FD-D9A81A5764B6}"/>
    <cellStyle name="Calculation 2 4 2" xfId="3300" xr:uid="{D6EBB597-292F-4FA8-B777-B50DB4811129}"/>
    <cellStyle name="Calculation 2 5" xfId="2268" xr:uid="{2762F610-CA14-4AD4-AA2F-9CE0DCA66DB5}"/>
    <cellStyle name="Check Cell" xfId="206" xr:uid="{5C408D54-C7EC-4AA8-B316-EF8F71062C94}"/>
    <cellStyle name="Comma [00]" xfId="207" xr:uid="{630D58A9-CC98-468E-8295-BF6F2BF68A1E}"/>
    <cellStyle name="Comma 2" xfId="208" xr:uid="{140D1413-D15A-4875-99B8-2B7DA6CF3D37}"/>
    <cellStyle name="Comma 3" xfId="209" xr:uid="{82A3A542-EEF6-4B32-8154-D1370FA203B2}"/>
    <cellStyle name="Currency [00]" xfId="210" xr:uid="{30FEAFA6-5E92-42C2-A3ED-AB5E13600A87}"/>
    <cellStyle name="Data Cell - PerformancePoint" xfId="211" xr:uid="{5DE00E10-1DD6-4A3A-9A79-381B6B4F354F}"/>
    <cellStyle name="Data Entry Cell - PerformancePoint" xfId="212" xr:uid="{F9B6F2BF-E3DD-4756-B909-9418D9BEFB63}"/>
    <cellStyle name="Date Short" xfId="213" xr:uid="{0387F1C3-0A9F-4EA0-9A57-3B16087A261A}"/>
    <cellStyle name="Default" xfId="214" xr:uid="{0FF654C2-0AB1-4993-8188-9FD60A4A743E}"/>
    <cellStyle name="Dezimal [0]_PERSONAL" xfId="215" xr:uid="{13790CB2-A6F1-4F55-84A2-8151A2996061}"/>
    <cellStyle name="Dezimal_PERSONAL" xfId="216" xr:uid="{A7995972-F250-4A93-BDA9-18241AAEA1E0}"/>
    <cellStyle name="Emphasis 1" xfId="217" xr:uid="{2155E9E3-3999-4997-8731-057568EE6B4B}"/>
    <cellStyle name="Emphasis 1 2" xfId="218" xr:uid="{5F5553BE-B012-4DFE-A368-DEC5E1F5C5B1}"/>
    <cellStyle name="Emphasis 1 3" xfId="219" xr:uid="{9D61699E-A7ED-4787-877D-8DDAD71633B8}"/>
    <cellStyle name="Emphasis 1 4" xfId="220" xr:uid="{E37DEA45-C1E8-4192-A407-CCBAC537D153}"/>
    <cellStyle name="Emphasis 1 5" xfId="221" xr:uid="{972F9122-AB78-4085-AB1E-01C731F60D87}"/>
    <cellStyle name="Emphasis 1 6" xfId="222" xr:uid="{FB3E5425-4415-43D8-A096-90994F0F6FAD}"/>
    <cellStyle name="Emphasis 2" xfId="223" xr:uid="{79B98CC1-0E43-422C-A962-91C7F5959A37}"/>
    <cellStyle name="Emphasis 2 2" xfId="224" xr:uid="{D6F0670E-864A-4311-9817-456E9DD00299}"/>
    <cellStyle name="Emphasis 2 3" xfId="225" xr:uid="{637BEC45-0334-4D63-B58D-28DBBEA85247}"/>
    <cellStyle name="Emphasis 2 4" xfId="226" xr:uid="{07CEA750-A862-4FC5-971C-DE7D87BC4C36}"/>
    <cellStyle name="Emphasis 2 5" xfId="227" xr:uid="{556533F5-E4DA-46D6-AB5D-069542868423}"/>
    <cellStyle name="Emphasis 2 6" xfId="228" xr:uid="{0D039ACC-133D-490A-AB60-6CCBEFF64B95}"/>
    <cellStyle name="Emphasis 3" xfId="229" xr:uid="{F57B2D4C-41D7-4213-B0F0-F1C3EA267F6E}"/>
    <cellStyle name="Enter Currency (0)" xfId="230" xr:uid="{530BEE9D-7994-440A-AF03-82EE8AE46BCC}"/>
    <cellStyle name="Enter Currency (2)" xfId="231" xr:uid="{6A853245-FBE8-4F3A-BD4B-A7D56EEFF462}"/>
    <cellStyle name="Enter Units (0)" xfId="232" xr:uid="{CAA0C6FC-0174-4690-91AD-F5DB98B5D848}"/>
    <cellStyle name="Enter Units (1)" xfId="233" xr:uid="{082B94BD-2608-464E-AE66-8FF505F9FE62}"/>
    <cellStyle name="Enter Units (2)" xfId="234" xr:uid="{51ECF59D-A8B4-4FF1-A6A7-D8B1439A1924}"/>
    <cellStyle name="Euro" xfId="235" xr:uid="{DCB64DA2-89F8-4BA2-806C-72DF4A0D1DAF}"/>
    <cellStyle name="Explanatory Text" xfId="236" xr:uid="{637E0F42-2262-4725-A8FB-D8C50C279ABE}"/>
    <cellStyle name="Good" xfId="237" xr:uid="{775B6A93-F462-4DD3-92E0-F286E058B13A}"/>
    <cellStyle name="Good 2" xfId="238" xr:uid="{EAC6E95B-F561-4D85-A418-36FF0C2A8C15}"/>
    <cellStyle name="Good 3" xfId="239" xr:uid="{859A87C5-CFB3-43E3-8E90-7E571FADEB26}"/>
    <cellStyle name="Good 4" xfId="240" xr:uid="{876A4BD6-D91A-457B-8A6B-98E4ACCC9BDF}"/>
    <cellStyle name="Good_7-р_Из_Системы" xfId="241" xr:uid="{5E9EB458-0AD0-43A4-BA90-FA3B5DEDDF74}"/>
    <cellStyle name="Header1" xfId="242" xr:uid="{C5E63692-08EF-4BCB-8A37-7646F291497D}"/>
    <cellStyle name="Header2" xfId="243" xr:uid="{59CA61BA-7E0E-4EE8-BD92-EF3693C14D70}"/>
    <cellStyle name="Heading 1" xfId="244" xr:uid="{FE8E8F22-331C-477B-91A1-12093F10E18F}"/>
    <cellStyle name="Heading 2" xfId="245" xr:uid="{2CE5F5CD-0763-4F9B-9165-B50AA725972B}"/>
    <cellStyle name="Heading 3" xfId="246" xr:uid="{A5F7996D-D66D-4E61-A79F-15AA59137654}"/>
    <cellStyle name="Heading 4" xfId="247" xr:uid="{4488C8D5-AB0C-4CE4-9A9A-3A4A0FEF26D9}"/>
    <cellStyle name="Input" xfId="248" xr:uid="{87AAB2B2-40DF-421D-BFA2-3C44DECD6D08}"/>
    <cellStyle name="Input 2" xfId="704" xr:uid="{CD16F5F6-A5A2-496B-8B8C-FF13911C0045}"/>
    <cellStyle name="Input 2 2" xfId="976" xr:uid="{11D87A37-1B30-4714-8D9A-96037BECA0DD}"/>
    <cellStyle name="Input 2 2 2" xfId="1492" xr:uid="{55DD0B2C-F7F4-4B9C-94CC-26C78A6B35B6}"/>
    <cellStyle name="Input 2 2 2 2" xfId="3043" xr:uid="{9C772F57-EC0F-434F-9F1D-487F2980B992}"/>
    <cellStyle name="Input 2 2 3" xfId="2011" xr:uid="{449097DB-5C94-47B4-9B30-760DEE59B1FD}"/>
    <cellStyle name="Input 2 2 3 2" xfId="3559" xr:uid="{ADA92105-1EBF-4E78-9DCA-34079808DEAE}"/>
    <cellStyle name="Input 2 2 4" xfId="2527" xr:uid="{2A43B0DA-80F6-4B8D-BBE4-B6411BB00B2F}"/>
    <cellStyle name="Input 2 3" xfId="1234" xr:uid="{43EC4807-3D27-4288-83D4-945F86A56C16}"/>
    <cellStyle name="Input 2 3 2" xfId="2785" xr:uid="{260EC244-3CBC-47A1-9323-254BD7F0153A}"/>
    <cellStyle name="Input 2 4" xfId="1753" xr:uid="{C88249CF-1645-4B92-A546-3357A73C8B97}"/>
    <cellStyle name="Input 2 4 2" xfId="3301" xr:uid="{0A866EFF-3D59-4125-8690-4457569FA94D}"/>
    <cellStyle name="Input 2 5" xfId="2269" xr:uid="{6AB3016C-D41D-4FE5-BDBA-B1FBA0B3606E}"/>
    <cellStyle name="Link Currency (0)" xfId="249" xr:uid="{43853582-49E4-4DA8-A8B4-EAC16F577A83}"/>
    <cellStyle name="Link Currency (2)" xfId="250" xr:uid="{3B63135C-5046-4A9D-9577-658E01B63961}"/>
    <cellStyle name="Link Units (0)" xfId="251" xr:uid="{E3F6BDF2-4C60-469F-A1DA-CCA34049F1C5}"/>
    <cellStyle name="Link Units (1)" xfId="252" xr:uid="{AAA2DDA7-44C9-4502-99F1-69F80E2362E9}"/>
    <cellStyle name="Link Units (2)" xfId="253" xr:uid="{7D8F7441-D9C5-4981-AD42-4D09962EBB54}"/>
    <cellStyle name="Linked Cell" xfId="254" xr:uid="{F2D02F62-49A1-460F-B307-5F98EED7E6B4}"/>
    <cellStyle name="Locked Cell - PerformancePoint" xfId="255" xr:uid="{FC48E1EA-6FF9-4A4A-91F4-882E5E3055F2}"/>
    <cellStyle name="Neutral" xfId="256" xr:uid="{C32F7B57-AE56-4C5F-85C9-2DEA02AA20B9}"/>
    <cellStyle name="Neutral 2" xfId="257" xr:uid="{4E2B1204-F650-4626-ACE9-0B3036D4A01B}"/>
    <cellStyle name="Neutral 3" xfId="258" xr:uid="{EE76D6F9-DD9E-492B-801F-689484F063C5}"/>
    <cellStyle name="Neutral 4" xfId="259" xr:uid="{A6E02127-FE26-4EAD-9E03-F68CBAF4FE2D}"/>
    <cellStyle name="Neutral_7-р_Из_Системы" xfId="260" xr:uid="{F6747C75-943F-4936-9D65-DE571E36023D}"/>
    <cellStyle name="Norma11l" xfId="261" xr:uid="{9E48EC75-71DE-4007-BD74-26415DD5A851}"/>
    <cellStyle name="Normal 2" xfId="262" xr:uid="{465F3365-ACED-4498-AF2D-5E9735955F56}"/>
    <cellStyle name="Normal 3" xfId="263" xr:uid="{FDBCDEBF-BD57-424D-9FD0-7DF8985CC63C}"/>
    <cellStyle name="Normal 4" xfId="264" xr:uid="{3305AFDA-3FC0-405A-80A9-D022545D1814}"/>
    <cellStyle name="Normal 5" xfId="265" xr:uid="{649CA6EA-F139-4C86-AE52-BA2277AB76B2}"/>
    <cellStyle name="Normal_macro 2012 var 1" xfId="266" xr:uid="{A63D1E06-6CFD-4E90-9E60-65229D3D47E1}"/>
    <cellStyle name="Note" xfId="267" xr:uid="{CA92F383-7906-4262-8A7D-6DB2B29B8595}"/>
    <cellStyle name="Note 2" xfId="268" xr:uid="{66ACFF90-30B6-4CAB-990E-5649B626F5F7}"/>
    <cellStyle name="Note 2 2" xfId="706" xr:uid="{30940D50-90A2-45A1-AFCE-F74EB21EE016}"/>
    <cellStyle name="Note 2 2 2" xfId="978" xr:uid="{9E76A28D-133A-4884-B4B3-3BB4877954CA}"/>
    <cellStyle name="Note 2 2 2 2" xfId="1494" xr:uid="{19C5FD80-633B-40A7-A934-A4F12D4B724E}"/>
    <cellStyle name="Note 2 2 2 2 2" xfId="3045" xr:uid="{1AE4BCE1-0EA1-437E-A1C7-04F19EEB52A2}"/>
    <cellStyle name="Note 2 2 2 3" xfId="2013" xr:uid="{1FE0189C-0302-4BEC-9F5B-BF44512AB3B0}"/>
    <cellStyle name="Note 2 2 2 3 2" xfId="3561" xr:uid="{988BC090-D4C8-4E15-8298-F6CB22DE31B3}"/>
    <cellStyle name="Note 2 2 2 4" xfId="2529" xr:uid="{83EBBAF5-080A-46B8-B0FB-97A46B715B40}"/>
    <cellStyle name="Note 2 2 3" xfId="1236" xr:uid="{1F90CBEF-FD95-407D-A784-86899B288B64}"/>
    <cellStyle name="Note 2 2 3 2" xfId="2787" xr:uid="{65E45EFA-D59F-449A-BF96-876F59C6CD1E}"/>
    <cellStyle name="Note 2 2 4" xfId="1755" xr:uid="{C9A10690-4F64-4FF1-896D-3C6CD4772D78}"/>
    <cellStyle name="Note 2 2 4 2" xfId="3303" xr:uid="{09D1BD06-C272-4A7B-8401-3EC1AF98FD18}"/>
    <cellStyle name="Note 2 2 5" xfId="2271" xr:uid="{8E7C982C-6E3B-4100-BCD2-2822AAA9DDC1}"/>
    <cellStyle name="Note 3" xfId="269" xr:uid="{E33E1AAE-A2E8-4219-8537-176DAD7074C6}"/>
    <cellStyle name="Note 3 2" xfId="707" xr:uid="{2D19BBCC-D8DC-403C-B999-5682C42F6E7D}"/>
    <cellStyle name="Note 3 2 2" xfId="979" xr:uid="{E4928593-A6E2-4587-803A-65CE8E9FA8DD}"/>
    <cellStyle name="Note 3 2 2 2" xfId="1495" xr:uid="{0109A92D-A79A-4527-9267-FFBC38CC1DB0}"/>
    <cellStyle name="Note 3 2 2 2 2" xfId="3046" xr:uid="{6823E1A5-FFED-424D-B024-431FA808B10D}"/>
    <cellStyle name="Note 3 2 2 3" xfId="2014" xr:uid="{FFF6CF7A-7354-4974-AD6E-9EEC1DF2C2E7}"/>
    <cellStyle name="Note 3 2 2 3 2" xfId="3562" xr:uid="{03CCE233-8FB5-4AB3-80AE-403DEEF71C53}"/>
    <cellStyle name="Note 3 2 2 4" xfId="2530" xr:uid="{66EDDF08-54E8-4CD8-9CC8-A3CB1B844C88}"/>
    <cellStyle name="Note 3 2 3" xfId="1237" xr:uid="{8F23A746-A935-47B0-82DD-5DFBF333E1C8}"/>
    <cellStyle name="Note 3 2 3 2" xfId="2788" xr:uid="{5D0FE8AA-56E1-47C3-8850-3BF5B8A06921}"/>
    <cellStyle name="Note 3 2 4" xfId="1756" xr:uid="{43D1CEE9-F2E3-4C07-B71B-2EE306BB1902}"/>
    <cellStyle name="Note 3 2 4 2" xfId="3304" xr:uid="{A57ADC85-333A-4D0B-906E-37A1805B25BC}"/>
    <cellStyle name="Note 3 2 5" xfId="2272" xr:uid="{E2F1FF1D-ED36-43FC-86C9-5FDC3E1D8503}"/>
    <cellStyle name="Note 4" xfId="270" xr:uid="{C8A9F3D8-EB17-44FC-A32C-4A6EE6CF38BE}"/>
    <cellStyle name="Note 4 2" xfId="708" xr:uid="{E76BF944-2698-43A7-AF2E-818C637A76ED}"/>
    <cellStyle name="Note 4 2 2" xfId="980" xr:uid="{644498FE-419C-4FCD-9825-6DA5BFEB7B3E}"/>
    <cellStyle name="Note 4 2 2 2" xfId="1496" xr:uid="{414A3DC1-A5AE-4CBE-857E-B364E0A233CD}"/>
    <cellStyle name="Note 4 2 2 2 2" xfId="3047" xr:uid="{3F6E34B5-7546-4E98-BCA4-C930A3DDA86D}"/>
    <cellStyle name="Note 4 2 2 3" xfId="2015" xr:uid="{7987120A-2A4B-40FD-847E-F555DAD8E917}"/>
    <cellStyle name="Note 4 2 2 3 2" xfId="3563" xr:uid="{27B78CEF-75B8-4CC5-B411-DBB83368A201}"/>
    <cellStyle name="Note 4 2 2 4" xfId="2531" xr:uid="{43AE9CE7-61D5-4AEE-B95A-7CAF3824D27F}"/>
    <cellStyle name="Note 4 2 3" xfId="1238" xr:uid="{603BB296-983B-4098-8A26-6FB524489869}"/>
    <cellStyle name="Note 4 2 3 2" xfId="2789" xr:uid="{52B78216-3552-474E-89BF-3033FA89FF3C}"/>
    <cellStyle name="Note 4 2 4" xfId="1757" xr:uid="{4583DC0C-736E-4FAA-9024-59A5CAA76C60}"/>
    <cellStyle name="Note 4 2 4 2" xfId="3305" xr:uid="{95B0572D-B281-4EC3-A752-63E545D0E28C}"/>
    <cellStyle name="Note 4 2 5" xfId="2273" xr:uid="{E7B8BDB0-4DAD-47B4-96B6-967E068FC0F0}"/>
    <cellStyle name="Note 5" xfId="705" xr:uid="{F8D8F96A-C611-4AA4-8AB8-46C2B24E71A2}"/>
    <cellStyle name="Note 5 2" xfId="977" xr:uid="{CB6749A2-0241-4F83-9650-606AD77806F4}"/>
    <cellStyle name="Note 5 2 2" xfId="1493" xr:uid="{9FCDBE6E-90F5-409B-B773-8A62D422E6FE}"/>
    <cellStyle name="Note 5 2 2 2" xfId="3044" xr:uid="{3143257A-E476-45D2-BE17-36CFAC11493E}"/>
    <cellStyle name="Note 5 2 3" xfId="2012" xr:uid="{1E4C3A16-F624-4B35-8237-D0DAC59004D3}"/>
    <cellStyle name="Note 5 2 3 2" xfId="3560" xr:uid="{0ADDDE41-BC47-4663-8F4C-5CFCD8C26E5E}"/>
    <cellStyle name="Note 5 2 4" xfId="2528" xr:uid="{5B045BA2-A460-4F92-9B80-928E0AC6B7A8}"/>
    <cellStyle name="Note 5 3" xfId="1235" xr:uid="{3FE72B9A-3B77-4D26-B708-3DE7478C08D9}"/>
    <cellStyle name="Note 5 3 2" xfId="2786" xr:uid="{F7B8BECF-5788-4FE1-8019-97CDD98D6C59}"/>
    <cellStyle name="Note 5 4" xfId="1754" xr:uid="{8D24D33B-8241-45AA-9614-AA4D5459E261}"/>
    <cellStyle name="Note 5 4 2" xfId="3302" xr:uid="{1E503D80-F3DC-4630-B126-C2F083441CAB}"/>
    <cellStyle name="Note 5 5" xfId="2270" xr:uid="{31D99DE6-8EF5-41F7-9AEA-CE508659F026}"/>
    <cellStyle name="Note_7-р_Из_Системы" xfId="271" xr:uid="{FECEA7E8-958E-4C52-B3F7-E384606D45C8}"/>
    <cellStyle name="Output" xfId="272" xr:uid="{EEA48954-3119-411F-9A14-018229FE3EEA}"/>
    <cellStyle name="Output 2" xfId="709" xr:uid="{06E4DCB5-F7F2-4D19-A1B5-44D3897F1352}"/>
    <cellStyle name="Output 2 2" xfId="981" xr:uid="{91443231-4B20-45BE-AB0A-13EA70165134}"/>
    <cellStyle name="Output 2 2 2" xfId="1497" xr:uid="{F185FE36-FE5B-460C-8212-CBE02030415A}"/>
    <cellStyle name="Output 2 2 2 2" xfId="3048" xr:uid="{7A31EF07-9A95-4F25-8749-841EBBA55323}"/>
    <cellStyle name="Output 2 2 3" xfId="2016" xr:uid="{ED5C4C04-BCF4-41F9-BF66-DC8506EDF790}"/>
    <cellStyle name="Output 2 2 3 2" xfId="3564" xr:uid="{F9CD88E3-871B-456F-B023-F4C87B3D74AA}"/>
    <cellStyle name="Output 2 2 4" xfId="2532" xr:uid="{8ED9EEBF-82E7-4B39-82C0-21EB1E989FD5}"/>
    <cellStyle name="Output 2 3" xfId="1239" xr:uid="{6BA84E71-08C3-4ADA-8CEA-6699F316FE08}"/>
    <cellStyle name="Output 2 3 2" xfId="2790" xr:uid="{CF9126D4-28BC-4051-B7A6-EC466D1C61C6}"/>
    <cellStyle name="Output 2 4" xfId="1758" xr:uid="{304D3A3C-67DD-46AF-96AB-E8BD5E787975}"/>
    <cellStyle name="Output 2 4 2" xfId="3306" xr:uid="{1D58274A-0A7F-4FDF-AEE8-0CB1F38F5F45}"/>
    <cellStyle name="Output 2 5" xfId="2274" xr:uid="{393F4428-D543-45B3-AA39-8CBCA9C7CB08}"/>
    <cellStyle name="Percent [0]" xfId="273" xr:uid="{968A57CB-AB96-4E71-82AE-4E36D2502C7D}"/>
    <cellStyle name="Percent [00]" xfId="274" xr:uid="{959A4946-2478-4917-B74D-46CAAA286B9C}"/>
    <cellStyle name="Percent 2" xfId="275" xr:uid="{91E37D0B-4489-44A4-93A3-574F0DED3692}"/>
    <cellStyle name="Percent 3" xfId="276" xr:uid="{8B36D0FF-12E1-43BB-947E-BD1776F36998}"/>
    <cellStyle name="PrePop Currency (0)" xfId="277" xr:uid="{78EB046A-857C-49F5-A768-EC8F7CD9C489}"/>
    <cellStyle name="PrePop Currency (2)" xfId="278" xr:uid="{00533B92-C82C-47F2-B461-18DEA978CA3D}"/>
    <cellStyle name="PrePop Units (0)" xfId="279" xr:uid="{5731EEED-A010-401F-B89D-20291497C04D}"/>
    <cellStyle name="PrePop Units (1)" xfId="280" xr:uid="{E7421C1C-1533-4FBE-B582-2F08A131E81B}"/>
    <cellStyle name="PrePop Units (2)" xfId="281" xr:uid="{5101FDB6-94D6-493F-980A-83272DB6EC6F}"/>
    <cellStyle name="SAPBEXaggData" xfId="282" xr:uid="{7DBA5E9E-3630-4473-9A2E-F8F472315BEE}"/>
    <cellStyle name="SAPBEXaggData 2" xfId="283" xr:uid="{1CDDAE02-8FCF-4D13-9322-A5EEB8E77361}"/>
    <cellStyle name="SAPBEXaggData 2 2" xfId="711" xr:uid="{8745CC19-E4CE-4944-82A0-D180C53AFE17}"/>
    <cellStyle name="SAPBEXaggData 2 2 2" xfId="983" xr:uid="{66F6F00D-0904-4E6C-B865-C5A4891043CB}"/>
    <cellStyle name="SAPBEXaggData 2 2 2 2" xfId="1499" xr:uid="{29026A05-A27F-4F76-9A11-4F9CD4E4ECC1}"/>
    <cellStyle name="SAPBEXaggData 2 2 2 2 2" xfId="3050" xr:uid="{43979F41-5B35-4EBF-B653-0E8398A98709}"/>
    <cellStyle name="SAPBEXaggData 2 2 2 3" xfId="2018" xr:uid="{7D1EC894-3EDA-4E42-BAF9-F181322A4CFC}"/>
    <cellStyle name="SAPBEXaggData 2 2 2 3 2" xfId="3566" xr:uid="{79EA0187-9560-41BC-84CA-7CD4D951B2AF}"/>
    <cellStyle name="SAPBEXaggData 2 2 2 4" xfId="2534" xr:uid="{40A964BF-11C1-4C72-B22B-7BCB61F3EC08}"/>
    <cellStyle name="SAPBEXaggData 2 2 3" xfId="1241" xr:uid="{DC056C2E-8124-4EEE-8B20-CE32E3279157}"/>
    <cellStyle name="SAPBEXaggData 2 2 3 2" xfId="2792" xr:uid="{0662B816-E7DB-4C12-98FA-0E67AF5692D4}"/>
    <cellStyle name="SAPBEXaggData 2 2 4" xfId="1760" xr:uid="{1CF24A38-20FC-480C-9220-4028F4A9B911}"/>
    <cellStyle name="SAPBEXaggData 2 2 4 2" xfId="3308" xr:uid="{359173EA-D35D-4388-91A8-58121BD657C3}"/>
    <cellStyle name="SAPBEXaggData 2 2 5" xfId="2276" xr:uid="{2CFA687A-17EA-47C3-94A8-BF30C79FC65F}"/>
    <cellStyle name="SAPBEXaggData 3" xfId="284" xr:uid="{44F51CFF-8B01-48B9-BBDE-B226A28D751E}"/>
    <cellStyle name="SAPBEXaggData 3 2" xfId="712" xr:uid="{B1A2D1F4-E9B6-44C2-85D9-44A19A64197D}"/>
    <cellStyle name="SAPBEXaggData 3 2 2" xfId="984" xr:uid="{65BC6C8B-296E-4B1E-843A-3A46E17C3B69}"/>
    <cellStyle name="SAPBEXaggData 3 2 2 2" xfId="1500" xr:uid="{BB6D834C-11B8-4A09-A77F-5342EBDCB2CC}"/>
    <cellStyle name="SAPBEXaggData 3 2 2 2 2" xfId="3051" xr:uid="{039B2892-8B14-41F9-8562-6EBBE1822C30}"/>
    <cellStyle name="SAPBEXaggData 3 2 2 3" xfId="2019" xr:uid="{A89D4347-AD93-4FFC-AD45-6D5EB48647E9}"/>
    <cellStyle name="SAPBEXaggData 3 2 2 3 2" xfId="3567" xr:uid="{F12B4AC3-A529-4F14-9E16-9E634257836E}"/>
    <cellStyle name="SAPBEXaggData 3 2 2 4" xfId="2535" xr:uid="{A99E8D58-0CEF-4199-8353-D937138D8F4E}"/>
    <cellStyle name="SAPBEXaggData 3 2 3" xfId="1242" xr:uid="{6BC370E6-4394-443F-9821-4628DBA189B2}"/>
    <cellStyle name="SAPBEXaggData 3 2 3 2" xfId="2793" xr:uid="{10D9B0AE-DD41-44F2-82B6-0BDA0AAC129B}"/>
    <cellStyle name="SAPBEXaggData 3 2 4" xfId="1761" xr:uid="{4550B176-6BA6-4125-A3F1-D721F0673960}"/>
    <cellStyle name="SAPBEXaggData 3 2 4 2" xfId="3309" xr:uid="{2790ADEC-B7CF-45E5-9C37-649D49C44EAA}"/>
    <cellStyle name="SAPBEXaggData 3 2 5" xfId="2277" xr:uid="{23F34B57-91F4-40ED-9A60-112DE1A78AC3}"/>
    <cellStyle name="SAPBEXaggData 4" xfId="285" xr:uid="{28F6A1B8-57FC-4AEF-8CC8-AF9069091C9F}"/>
    <cellStyle name="SAPBEXaggData 4 2" xfId="713" xr:uid="{96777093-7EE1-4C0A-A286-F7CBC928C6FE}"/>
    <cellStyle name="SAPBEXaggData 4 2 2" xfId="985" xr:uid="{A8EA3DAE-9C83-4C0B-B0D4-85B882C660BB}"/>
    <cellStyle name="SAPBEXaggData 4 2 2 2" xfId="1501" xr:uid="{18E8A42F-F464-4DD2-A8F5-5C87E3EDD4A0}"/>
    <cellStyle name="SAPBEXaggData 4 2 2 2 2" xfId="3052" xr:uid="{B59FFE58-BB44-4C8B-A897-98A549A952A6}"/>
    <cellStyle name="SAPBEXaggData 4 2 2 3" xfId="2020" xr:uid="{665FB33A-915F-41B5-A062-3C2053993E22}"/>
    <cellStyle name="SAPBEXaggData 4 2 2 3 2" xfId="3568" xr:uid="{DB365C2E-6F20-4C26-9339-67BEFA3F38CE}"/>
    <cellStyle name="SAPBEXaggData 4 2 2 4" xfId="2536" xr:uid="{5EE57FB8-B3F7-493D-921D-FC90F1C31435}"/>
    <cellStyle name="SAPBEXaggData 4 2 3" xfId="1243" xr:uid="{4C082528-6976-4E94-8C64-B69B52F0BA3E}"/>
    <cellStyle name="SAPBEXaggData 4 2 3 2" xfId="2794" xr:uid="{FF9125E2-C756-4E4F-8E88-0328C0485026}"/>
    <cellStyle name="SAPBEXaggData 4 2 4" xfId="1762" xr:uid="{4B29754D-E21E-43E5-A9E3-750544BAE76E}"/>
    <cellStyle name="SAPBEXaggData 4 2 4 2" xfId="3310" xr:uid="{FDBE614C-1DE8-459D-A240-E42D0A9CBD7D}"/>
    <cellStyle name="SAPBEXaggData 4 2 5" xfId="2278" xr:uid="{9B602556-C716-49A6-A505-14CD4F51F200}"/>
    <cellStyle name="SAPBEXaggData 5" xfId="286" xr:uid="{6556F4AD-202E-47DE-B1A3-D94C94801F68}"/>
    <cellStyle name="SAPBEXaggData 5 2" xfId="714" xr:uid="{A6699C8A-6A54-4B36-8C24-4A7B4D63BBB3}"/>
    <cellStyle name="SAPBEXaggData 5 2 2" xfId="986" xr:uid="{01B5D0E8-D620-4147-951B-E2B94136CD2E}"/>
    <cellStyle name="SAPBEXaggData 5 2 2 2" xfId="1502" xr:uid="{12C2B4EF-AAE9-4A9A-9BA6-E35171EBE182}"/>
    <cellStyle name="SAPBEXaggData 5 2 2 2 2" xfId="3053" xr:uid="{0C53171F-EFC3-4631-A252-58A65775E01A}"/>
    <cellStyle name="SAPBEXaggData 5 2 2 3" xfId="2021" xr:uid="{473FD264-2431-49BC-ADA1-AE90D05D74DA}"/>
    <cellStyle name="SAPBEXaggData 5 2 2 3 2" xfId="3569" xr:uid="{59371ACF-5F96-4597-A4C9-3CA36775357C}"/>
    <cellStyle name="SAPBEXaggData 5 2 2 4" xfId="2537" xr:uid="{6BC0D845-EA84-4684-A208-11787FE4060E}"/>
    <cellStyle name="SAPBEXaggData 5 2 3" xfId="1244" xr:uid="{157747B7-CFD1-420A-91F6-C4A0CF80BBE8}"/>
    <cellStyle name="SAPBEXaggData 5 2 3 2" xfId="2795" xr:uid="{FE1D37AF-EFF7-4589-8D69-76D9B2F6028A}"/>
    <cellStyle name="SAPBEXaggData 5 2 4" xfId="1763" xr:uid="{6B9CD223-53B4-40C5-BC4A-2AF749F5D151}"/>
    <cellStyle name="SAPBEXaggData 5 2 4 2" xfId="3311" xr:uid="{DB727054-BF3D-4D14-89B9-497FC75C0D37}"/>
    <cellStyle name="SAPBEXaggData 5 2 5" xfId="2279" xr:uid="{A742EBFE-CD70-43D8-8737-97984556A1CB}"/>
    <cellStyle name="SAPBEXaggData 6" xfId="287" xr:uid="{8ECB08DA-23A7-4DEC-A3AF-DF557CFD9422}"/>
    <cellStyle name="SAPBEXaggData 6 2" xfId="715" xr:uid="{AE3A1919-1209-44E9-BDAB-38479D1BD37C}"/>
    <cellStyle name="SAPBEXaggData 6 2 2" xfId="987" xr:uid="{09FC935A-F7D8-47BA-B105-50AB0C71C614}"/>
    <cellStyle name="SAPBEXaggData 6 2 2 2" xfId="1503" xr:uid="{25B21CA4-BB02-4EE4-A4D0-039D1B2998B1}"/>
    <cellStyle name="SAPBEXaggData 6 2 2 2 2" xfId="3054" xr:uid="{298272CF-F60F-4FB9-B73D-58D344618001}"/>
    <cellStyle name="SAPBEXaggData 6 2 2 3" xfId="2022" xr:uid="{0F132D22-FD4E-4FBC-8D4B-6B382DD59232}"/>
    <cellStyle name="SAPBEXaggData 6 2 2 3 2" xfId="3570" xr:uid="{6FDC9005-2426-464F-809D-E7CA8CA057C4}"/>
    <cellStyle name="SAPBEXaggData 6 2 2 4" xfId="2538" xr:uid="{2FE68480-E3C9-4DA8-AC78-71C212670F04}"/>
    <cellStyle name="SAPBEXaggData 6 2 3" xfId="1245" xr:uid="{96900659-8CA0-49D5-803E-FE88F7820527}"/>
    <cellStyle name="SAPBEXaggData 6 2 3 2" xfId="2796" xr:uid="{18059FCA-40CA-40B3-B810-054C89CA088A}"/>
    <cellStyle name="SAPBEXaggData 6 2 4" xfId="1764" xr:uid="{D6E8D408-3375-4EEE-901F-36175BDC5EDB}"/>
    <cellStyle name="SAPBEXaggData 6 2 4 2" xfId="3312" xr:uid="{FCC3883C-F006-4E39-AAC6-4D4C13BE4658}"/>
    <cellStyle name="SAPBEXaggData 6 2 5" xfId="2280" xr:uid="{923928EF-409C-46B8-BAD0-5E58BDD093CB}"/>
    <cellStyle name="SAPBEXaggData 7" xfId="710" xr:uid="{99B4D3CA-023F-4184-861C-24C114C0DC8F}"/>
    <cellStyle name="SAPBEXaggData 7 2" xfId="982" xr:uid="{32592203-96D3-4006-B250-ADB897299BBB}"/>
    <cellStyle name="SAPBEXaggData 7 2 2" xfId="1498" xr:uid="{9B0EEA94-C9BD-4AFC-8993-026DE7E1C099}"/>
    <cellStyle name="SAPBEXaggData 7 2 2 2" xfId="3049" xr:uid="{435FFC79-2D8A-4017-AE0E-74F17F8BDEE7}"/>
    <cellStyle name="SAPBEXaggData 7 2 3" xfId="2017" xr:uid="{09D45E8F-3B3E-40A3-ADE3-7ED15D23C487}"/>
    <cellStyle name="SAPBEXaggData 7 2 3 2" xfId="3565" xr:uid="{45762667-85E9-450D-8146-B536A45ECE9B}"/>
    <cellStyle name="SAPBEXaggData 7 2 4" xfId="2533" xr:uid="{0FEE599A-5DC7-44F7-97FA-E73734494260}"/>
    <cellStyle name="SAPBEXaggData 7 3" xfId="1240" xr:uid="{B8A2A946-278B-45FC-B8EE-5B0E2C67444D}"/>
    <cellStyle name="SAPBEXaggData 7 3 2" xfId="2791" xr:uid="{2C3764CD-AE37-4B0A-BA67-334773EA44F7}"/>
    <cellStyle name="SAPBEXaggData 7 4" xfId="1759" xr:uid="{5C74433B-AF93-4123-B6A8-F3D24EE842CA}"/>
    <cellStyle name="SAPBEXaggData 7 4 2" xfId="3307" xr:uid="{D3BC2B98-427F-4DF6-B77F-E09E694DEC61}"/>
    <cellStyle name="SAPBEXaggData 7 5" xfId="2275" xr:uid="{F400D4C3-B384-4B83-ADE1-4F964FE70FF9}"/>
    <cellStyle name="SAPBEXaggDataEmph" xfId="288" xr:uid="{6C2302E4-9FF6-450B-BC1C-3954E4AC0007}"/>
    <cellStyle name="SAPBEXaggDataEmph 2" xfId="289" xr:uid="{952A7F78-FB9C-4A62-8B98-FD526DEC5C20}"/>
    <cellStyle name="SAPBEXaggDataEmph 2 2" xfId="717" xr:uid="{49EC2B36-0FB4-4895-BE44-81E39699D89E}"/>
    <cellStyle name="SAPBEXaggDataEmph 2 2 2" xfId="989" xr:uid="{B06980CE-1980-4497-9CAC-6C989025D1DF}"/>
    <cellStyle name="SAPBEXaggDataEmph 2 2 2 2" xfId="1505" xr:uid="{574B47CB-7864-431D-8A56-1D34DF07C725}"/>
    <cellStyle name="SAPBEXaggDataEmph 2 2 2 2 2" xfId="3056" xr:uid="{4C9F339E-79DA-4A12-814A-26BA39F1D4C5}"/>
    <cellStyle name="SAPBEXaggDataEmph 2 2 2 3" xfId="2024" xr:uid="{D25D01CF-7F41-4CFD-AE05-1E72A75624BA}"/>
    <cellStyle name="SAPBEXaggDataEmph 2 2 2 3 2" xfId="3572" xr:uid="{2A1588C3-7A9A-4545-A556-5D00A284DEEF}"/>
    <cellStyle name="SAPBEXaggDataEmph 2 2 2 4" xfId="2540" xr:uid="{73A1AA91-98BD-4A9B-BEB3-47C6858166FC}"/>
    <cellStyle name="SAPBEXaggDataEmph 2 2 3" xfId="1247" xr:uid="{1A0C0D4F-E902-4D74-9595-20D5CE9FF584}"/>
    <cellStyle name="SAPBEXaggDataEmph 2 2 3 2" xfId="2798" xr:uid="{FFEFE9FE-2784-4287-ACD1-BA0044109828}"/>
    <cellStyle name="SAPBEXaggDataEmph 2 2 4" xfId="1766" xr:uid="{036CA672-94E1-4DBF-AC4E-C76CBCCF1E85}"/>
    <cellStyle name="SAPBEXaggDataEmph 2 2 4 2" xfId="3314" xr:uid="{7DB8378F-C7FE-4C44-A721-F60A334BAACE}"/>
    <cellStyle name="SAPBEXaggDataEmph 2 2 5" xfId="2282" xr:uid="{151FD908-53F0-4376-A8B3-4D16E843B0A0}"/>
    <cellStyle name="SAPBEXaggDataEmph 3" xfId="290" xr:uid="{778BB884-6248-487C-B551-0D1EF531F7CE}"/>
    <cellStyle name="SAPBEXaggDataEmph 3 2" xfId="718" xr:uid="{513656CD-1B56-437C-AAEF-8F3407D3A65F}"/>
    <cellStyle name="SAPBEXaggDataEmph 3 2 2" xfId="990" xr:uid="{56C484B7-ABB7-459B-8C61-A1B5799617EB}"/>
    <cellStyle name="SAPBEXaggDataEmph 3 2 2 2" xfId="1506" xr:uid="{83C30474-C3CF-48BC-B9AF-F330B521F9EA}"/>
    <cellStyle name="SAPBEXaggDataEmph 3 2 2 2 2" xfId="3057" xr:uid="{17AAE60E-49BA-46CF-8840-17E995D8B131}"/>
    <cellStyle name="SAPBEXaggDataEmph 3 2 2 3" xfId="2025" xr:uid="{2B5786A9-C21D-493B-9C34-0BDEA7B29FD9}"/>
    <cellStyle name="SAPBEXaggDataEmph 3 2 2 3 2" xfId="3573" xr:uid="{F148D790-E676-47B8-9EC1-6D314904CD3D}"/>
    <cellStyle name="SAPBEXaggDataEmph 3 2 2 4" xfId="2541" xr:uid="{1C3D2EB4-6A7C-44B4-A927-76A85E507D46}"/>
    <cellStyle name="SAPBEXaggDataEmph 3 2 3" xfId="1248" xr:uid="{306331D4-F7EF-4834-B06C-165CE8C2D114}"/>
    <cellStyle name="SAPBEXaggDataEmph 3 2 3 2" xfId="2799" xr:uid="{FA7F3515-C892-4267-BD25-67A65CC8F620}"/>
    <cellStyle name="SAPBEXaggDataEmph 3 2 4" xfId="1767" xr:uid="{BA49EFBF-C236-424A-B2D0-FE5816386B31}"/>
    <cellStyle name="SAPBEXaggDataEmph 3 2 4 2" xfId="3315" xr:uid="{2F174701-A08B-442D-8E8E-E5C3B16AA2EC}"/>
    <cellStyle name="SAPBEXaggDataEmph 3 2 5" xfId="2283" xr:uid="{6285ACEC-F4E3-4C96-A272-E2F678ED5465}"/>
    <cellStyle name="SAPBEXaggDataEmph 4" xfId="291" xr:uid="{D0C151CE-3E98-4F69-B1D0-06E3DE3FD618}"/>
    <cellStyle name="SAPBEXaggDataEmph 4 2" xfId="719" xr:uid="{D43224B7-DDBF-4ADB-BE58-4DA8E6B34192}"/>
    <cellStyle name="SAPBEXaggDataEmph 4 2 2" xfId="991" xr:uid="{9205AB3D-10EC-4135-AAE3-9269394ED126}"/>
    <cellStyle name="SAPBEXaggDataEmph 4 2 2 2" xfId="1507" xr:uid="{FA07B4A9-A282-4C98-B9C4-891CADCA1956}"/>
    <cellStyle name="SAPBEXaggDataEmph 4 2 2 2 2" xfId="3058" xr:uid="{4FE11131-B147-4C28-8F1C-0B9D3DE7824D}"/>
    <cellStyle name="SAPBEXaggDataEmph 4 2 2 3" xfId="2026" xr:uid="{35FB5992-8268-4591-B1E6-E18A7B3E043A}"/>
    <cellStyle name="SAPBEXaggDataEmph 4 2 2 3 2" xfId="3574" xr:uid="{E42A77F7-955C-4A87-ABA8-8E560626F2F4}"/>
    <cellStyle name="SAPBEXaggDataEmph 4 2 2 4" xfId="2542" xr:uid="{E648FFD4-D7D7-4016-B38F-EB76F43DBBC5}"/>
    <cellStyle name="SAPBEXaggDataEmph 4 2 3" xfId="1249" xr:uid="{C98FD826-3C66-4DD7-AE22-F89FDA16B03F}"/>
    <cellStyle name="SAPBEXaggDataEmph 4 2 3 2" xfId="2800" xr:uid="{D58D2A60-994D-4BD6-B2E0-F54DDE0CBF3E}"/>
    <cellStyle name="SAPBEXaggDataEmph 4 2 4" xfId="1768" xr:uid="{7CF839FC-21A9-4364-B9C6-494AFD37FCB0}"/>
    <cellStyle name="SAPBEXaggDataEmph 4 2 4 2" xfId="3316" xr:uid="{C82E60F1-8A25-4B3D-A827-74B0D692F7FE}"/>
    <cellStyle name="SAPBEXaggDataEmph 4 2 5" xfId="2284" xr:uid="{0CBF5D17-FDDD-4DBB-8409-285C5DC06427}"/>
    <cellStyle name="SAPBEXaggDataEmph 5" xfId="292" xr:uid="{083AA4AA-6DA6-4334-B7F5-7F0184478355}"/>
    <cellStyle name="SAPBEXaggDataEmph 5 2" xfId="720" xr:uid="{E8B5BA53-C3FD-4093-8EBF-D36778DB5477}"/>
    <cellStyle name="SAPBEXaggDataEmph 5 2 2" xfId="992" xr:uid="{76EE5C7B-D2AD-4F9A-AB62-8E5EB7DAD2E6}"/>
    <cellStyle name="SAPBEXaggDataEmph 5 2 2 2" xfId="1508" xr:uid="{DE1D9A8A-203A-4257-9F08-186C4E7FD27E}"/>
    <cellStyle name="SAPBEXaggDataEmph 5 2 2 2 2" xfId="3059" xr:uid="{57D315DD-46BA-49EB-85D3-3A62261FA8E4}"/>
    <cellStyle name="SAPBEXaggDataEmph 5 2 2 3" xfId="2027" xr:uid="{BE30446C-D4F2-4270-8AD0-60207F402136}"/>
    <cellStyle name="SAPBEXaggDataEmph 5 2 2 3 2" xfId="3575" xr:uid="{B908FAD1-A4C7-493F-99AA-673FB2730890}"/>
    <cellStyle name="SAPBEXaggDataEmph 5 2 2 4" xfId="2543" xr:uid="{21558AA2-B502-4218-BA88-FC636A33F1D0}"/>
    <cellStyle name="SAPBEXaggDataEmph 5 2 3" xfId="1250" xr:uid="{4D5656E9-1C63-40CC-87ED-BB88E005123A}"/>
    <cellStyle name="SAPBEXaggDataEmph 5 2 3 2" xfId="2801" xr:uid="{322B8821-B5DE-4140-94AE-176170840E48}"/>
    <cellStyle name="SAPBEXaggDataEmph 5 2 4" xfId="1769" xr:uid="{AEC27936-561B-4EC4-B929-3FE6463B51C2}"/>
    <cellStyle name="SAPBEXaggDataEmph 5 2 4 2" xfId="3317" xr:uid="{38BC4BCD-2D02-48E7-9822-5078959F24F1}"/>
    <cellStyle name="SAPBEXaggDataEmph 5 2 5" xfId="2285" xr:uid="{AD5191DD-5872-471E-8807-8D8078722A14}"/>
    <cellStyle name="SAPBEXaggDataEmph 6" xfId="293" xr:uid="{F4575EEC-3543-4FE8-8A91-0E86954A9170}"/>
    <cellStyle name="SAPBEXaggDataEmph 6 2" xfId="721" xr:uid="{F98C1C1A-41FD-4B57-8A31-FD93CCD8BF8B}"/>
    <cellStyle name="SAPBEXaggDataEmph 6 2 2" xfId="993" xr:uid="{D98A223B-F91C-4250-941A-8F726729DF42}"/>
    <cellStyle name="SAPBEXaggDataEmph 6 2 2 2" xfId="1509" xr:uid="{B5176B31-AD46-4985-B11C-027AD471515F}"/>
    <cellStyle name="SAPBEXaggDataEmph 6 2 2 2 2" xfId="3060" xr:uid="{226D3EBA-2BEB-4E28-B3CC-836A59932F3E}"/>
    <cellStyle name="SAPBEXaggDataEmph 6 2 2 3" xfId="2028" xr:uid="{036EDD3A-60FF-451D-9AB8-30C5B9259C48}"/>
    <cellStyle name="SAPBEXaggDataEmph 6 2 2 3 2" xfId="3576" xr:uid="{A2C34336-C8CE-4CBB-98C4-E37C55D00C6D}"/>
    <cellStyle name="SAPBEXaggDataEmph 6 2 2 4" xfId="2544" xr:uid="{1AE10879-882A-4115-A84E-B8F41AF67F10}"/>
    <cellStyle name="SAPBEXaggDataEmph 6 2 3" xfId="1251" xr:uid="{F2A024AF-C99D-4823-AC5C-C25213054897}"/>
    <cellStyle name="SAPBEXaggDataEmph 6 2 3 2" xfId="2802" xr:uid="{B679942C-6C1A-4024-A083-8305C1977D43}"/>
    <cellStyle name="SAPBEXaggDataEmph 6 2 4" xfId="1770" xr:uid="{1346386C-48C2-42B6-BB3B-A7F9CBD19A1E}"/>
    <cellStyle name="SAPBEXaggDataEmph 6 2 4 2" xfId="3318" xr:uid="{8CA0937A-EEA8-4A2C-A458-8462E1A10CE8}"/>
    <cellStyle name="SAPBEXaggDataEmph 6 2 5" xfId="2286" xr:uid="{A2522627-F137-4411-8F89-04FDEC67FE77}"/>
    <cellStyle name="SAPBEXaggDataEmph 7" xfId="716" xr:uid="{AD91EC7B-AB0B-4305-BA69-FDFEB1C6D4B2}"/>
    <cellStyle name="SAPBEXaggDataEmph 7 2" xfId="988" xr:uid="{F6A9299D-CACA-4633-82F0-EA62EC16BD42}"/>
    <cellStyle name="SAPBEXaggDataEmph 7 2 2" xfId="1504" xr:uid="{3490BA5B-ED29-4F8C-AF4A-BE4162110E49}"/>
    <cellStyle name="SAPBEXaggDataEmph 7 2 2 2" xfId="3055" xr:uid="{A96431DF-23A5-49D3-9779-02DD33622DC2}"/>
    <cellStyle name="SAPBEXaggDataEmph 7 2 3" xfId="2023" xr:uid="{1CA3320F-BF8D-44C6-8B42-FC666CED4B9D}"/>
    <cellStyle name="SAPBEXaggDataEmph 7 2 3 2" xfId="3571" xr:uid="{7A99672A-83F7-4C9F-88C5-88B26B97A2C7}"/>
    <cellStyle name="SAPBEXaggDataEmph 7 2 4" xfId="2539" xr:uid="{C87AD28F-9692-4704-BDDE-8943DCB50F59}"/>
    <cellStyle name="SAPBEXaggDataEmph 7 3" xfId="1246" xr:uid="{851B666E-93AF-4298-AEA8-041C6A02106B}"/>
    <cellStyle name="SAPBEXaggDataEmph 7 3 2" xfId="2797" xr:uid="{EC2FB8B1-271F-4FBD-A024-D049D9897FBE}"/>
    <cellStyle name="SAPBEXaggDataEmph 7 4" xfId="1765" xr:uid="{C5B89388-9883-4BF1-ABBB-FC197FF77F5D}"/>
    <cellStyle name="SAPBEXaggDataEmph 7 4 2" xfId="3313" xr:uid="{BBC5841E-1D70-4F05-9BB5-47AD28256FE5}"/>
    <cellStyle name="SAPBEXaggDataEmph 7 5" xfId="2281" xr:uid="{4B61D12F-EA13-4D66-BF5D-532BA92E3471}"/>
    <cellStyle name="SAPBEXaggItem" xfId="294" xr:uid="{E8673E27-18FB-435A-AA88-3B6A8CC414B5}"/>
    <cellStyle name="SAPBEXaggItem 2" xfId="295" xr:uid="{FDC0E341-865A-491B-B422-8C2BCD09FF4F}"/>
    <cellStyle name="SAPBEXaggItem 2 2" xfId="723" xr:uid="{71DC40B0-AD11-4EA9-B2A2-3586136E660E}"/>
    <cellStyle name="SAPBEXaggItem 2 2 2" xfId="995" xr:uid="{031B946E-605A-4A25-BCA3-8F548D6E6C32}"/>
    <cellStyle name="SAPBEXaggItem 2 2 2 2" xfId="1511" xr:uid="{E9B1B3A2-E30C-464C-A340-B85350727E4B}"/>
    <cellStyle name="SAPBEXaggItem 2 2 2 2 2" xfId="3062" xr:uid="{CEEA4A53-84E5-48F7-8CAD-42082131CC40}"/>
    <cellStyle name="SAPBEXaggItem 2 2 2 3" xfId="2030" xr:uid="{F27E1002-9AA2-425F-823D-7558ECE7A212}"/>
    <cellStyle name="SAPBEXaggItem 2 2 2 3 2" xfId="3578" xr:uid="{3958EB89-5B88-4826-ACC6-B6232C397AD0}"/>
    <cellStyle name="SAPBEXaggItem 2 2 2 4" xfId="2546" xr:uid="{9C2025C0-3C95-4425-AFFD-E10D68704219}"/>
    <cellStyle name="SAPBEXaggItem 2 2 3" xfId="1253" xr:uid="{DE16FA62-C185-4AAC-85E4-90285AE6D3CE}"/>
    <cellStyle name="SAPBEXaggItem 2 2 3 2" xfId="2804" xr:uid="{13E64806-EDCE-4A7F-9AD0-943887410AE0}"/>
    <cellStyle name="SAPBEXaggItem 2 2 4" xfId="1772" xr:uid="{DFF89277-9E45-4462-9389-8617A738BAD0}"/>
    <cellStyle name="SAPBEXaggItem 2 2 4 2" xfId="3320" xr:uid="{20A0FF91-F7E6-4DF1-B959-71B1E9580437}"/>
    <cellStyle name="SAPBEXaggItem 2 2 5" xfId="2288" xr:uid="{294260C8-9D6C-4F12-A413-55EBEE06A850}"/>
    <cellStyle name="SAPBEXaggItem 3" xfId="296" xr:uid="{103ECF6C-0AB1-4E55-B705-C5950AC28B25}"/>
    <cellStyle name="SAPBEXaggItem 3 2" xfId="724" xr:uid="{E6EA6895-5F78-4ADC-86D6-81A40D854A07}"/>
    <cellStyle name="SAPBEXaggItem 3 2 2" xfId="996" xr:uid="{373B85FE-7409-4B35-8873-4BA7392F5510}"/>
    <cellStyle name="SAPBEXaggItem 3 2 2 2" xfId="1512" xr:uid="{817F4FB1-13E6-4B5F-A42F-696D1FF5D159}"/>
    <cellStyle name="SAPBEXaggItem 3 2 2 2 2" xfId="3063" xr:uid="{EFFE8711-1A04-4FCA-9B61-0A99D437ADD1}"/>
    <cellStyle name="SAPBEXaggItem 3 2 2 3" xfId="2031" xr:uid="{4C6B8174-BBAF-4C2F-8B0E-3B89330A9F75}"/>
    <cellStyle name="SAPBEXaggItem 3 2 2 3 2" xfId="3579" xr:uid="{81C9A366-9A5B-4B70-BBE1-C5BC57E1B512}"/>
    <cellStyle name="SAPBEXaggItem 3 2 2 4" xfId="2547" xr:uid="{8974B6F3-8518-4AA0-BA95-B5321C603399}"/>
    <cellStyle name="SAPBEXaggItem 3 2 3" xfId="1254" xr:uid="{6970CE56-4C34-4B62-B560-EF8782B9CA7B}"/>
    <cellStyle name="SAPBEXaggItem 3 2 3 2" xfId="2805" xr:uid="{D984E50F-7C1B-49A0-AD0A-D33A9164CB3D}"/>
    <cellStyle name="SAPBEXaggItem 3 2 4" xfId="1773" xr:uid="{0182FD9B-ED62-464F-96B4-A7DCC7675EF3}"/>
    <cellStyle name="SAPBEXaggItem 3 2 4 2" xfId="3321" xr:uid="{EB559224-D592-4496-98EC-DABAED4BD559}"/>
    <cellStyle name="SAPBEXaggItem 3 2 5" xfId="2289" xr:uid="{F4BBA03F-CFB9-4A1B-8554-E0FB587D2EBE}"/>
    <cellStyle name="SAPBEXaggItem 4" xfId="297" xr:uid="{8FC7C966-5C15-4729-AD37-81C02B9A0877}"/>
    <cellStyle name="SAPBEXaggItem 4 2" xfId="725" xr:uid="{9ACD4DD9-EB99-48AF-BBA6-1AC697180BFB}"/>
    <cellStyle name="SAPBEXaggItem 4 2 2" xfId="997" xr:uid="{22DFEA86-0035-4606-84B0-48B3A13ABC4E}"/>
    <cellStyle name="SAPBEXaggItem 4 2 2 2" xfId="1513" xr:uid="{C2619920-5550-4B12-A230-8A3AC001D9FA}"/>
    <cellStyle name="SAPBEXaggItem 4 2 2 2 2" xfId="3064" xr:uid="{22DDEED1-1D8B-4DEA-8249-97ABE38B8CAD}"/>
    <cellStyle name="SAPBEXaggItem 4 2 2 3" xfId="2032" xr:uid="{77513724-D588-42EF-828C-745E9BBCDB7B}"/>
    <cellStyle name="SAPBEXaggItem 4 2 2 3 2" xfId="3580" xr:uid="{9BCF898E-88B6-49C6-9E15-C8AF8E37B78B}"/>
    <cellStyle name="SAPBEXaggItem 4 2 2 4" xfId="2548" xr:uid="{FAF55470-542D-4567-8DD6-E1D71EA4C118}"/>
    <cellStyle name="SAPBEXaggItem 4 2 3" xfId="1255" xr:uid="{CDFC4357-7437-46C2-8D14-48BAED951910}"/>
    <cellStyle name="SAPBEXaggItem 4 2 3 2" xfId="2806" xr:uid="{75E7882A-E1EA-4873-A20D-84E3ED04187E}"/>
    <cellStyle name="SAPBEXaggItem 4 2 4" xfId="1774" xr:uid="{8FBE505F-33ED-41B7-BD84-9A4CA3F54ECB}"/>
    <cellStyle name="SAPBEXaggItem 4 2 4 2" xfId="3322" xr:uid="{64E42A5F-6809-42AC-87F4-7A74453B45A1}"/>
    <cellStyle name="SAPBEXaggItem 4 2 5" xfId="2290" xr:uid="{223A9C05-3CA0-452C-9791-BD55E7042659}"/>
    <cellStyle name="SAPBEXaggItem 5" xfId="298" xr:uid="{6FFD1A62-47AE-428A-BDD9-4F5AFDECCCB2}"/>
    <cellStyle name="SAPBEXaggItem 5 2" xfId="726" xr:uid="{9AF7FFBD-1D6B-43FE-8ACF-6A53E39F2BB1}"/>
    <cellStyle name="SAPBEXaggItem 5 2 2" xfId="998" xr:uid="{FDE6A393-87C9-4A48-B9CD-4CBFF791565F}"/>
    <cellStyle name="SAPBEXaggItem 5 2 2 2" xfId="1514" xr:uid="{F716D0DC-4632-41E0-B727-3CDFA89CB08C}"/>
    <cellStyle name="SAPBEXaggItem 5 2 2 2 2" xfId="3065" xr:uid="{09B0276D-F013-4DCA-978F-A4D1FD09147C}"/>
    <cellStyle name="SAPBEXaggItem 5 2 2 3" xfId="2033" xr:uid="{AE6627DB-1134-4A2F-86BA-E061C6EE1474}"/>
    <cellStyle name="SAPBEXaggItem 5 2 2 3 2" xfId="3581" xr:uid="{5B3E194D-1856-4D7D-9B60-9995061F2AE7}"/>
    <cellStyle name="SAPBEXaggItem 5 2 2 4" xfId="2549" xr:uid="{1A98C459-AF28-408A-ADBC-03F8D732EDC9}"/>
    <cellStyle name="SAPBEXaggItem 5 2 3" xfId="1256" xr:uid="{9DE02990-29BA-4C64-9428-56B2675BC154}"/>
    <cellStyle name="SAPBEXaggItem 5 2 3 2" xfId="2807" xr:uid="{5B92C190-6B9F-415E-86DE-51ECDB4CA101}"/>
    <cellStyle name="SAPBEXaggItem 5 2 4" xfId="1775" xr:uid="{76F23377-71FC-4BD0-83CE-976B41E3EF4A}"/>
    <cellStyle name="SAPBEXaggItem 5 2 4 2" xfId="3323" xr:uid="{D0F70181-DEE7-4A7B-A7E7-7347CC539DEE}"/>
    <cellStyle name="SAPBEXaggItem 5 2 5" xfId="2291" xr:uid="{EB593D3E-D317-4130-BA34-F9C33D81159A}"/>
    <cellStyle name="SAPBEXaggItem 6" xfId="299" xr:uid="{B2368A63-0A79-427F-96AC-FBFE42452C8C}"/>
    <cellStyle name="SAPBEXaggItem 6 2" xfId="727" xr:uid="{37B02163-6D2C-494A-8080-D3789F0BE4DE}"/>
    <cellStyle name="SAPBEXaggItem 6 2 2" xfId="999" xr:uid="{5E95D0F3-8A08-48E2-87FB-49A0E8BB77F8}"/>
    <cellStyle name="SAPBEXaggItem 6 2 2 2" xfId="1515" xr:uid="{CBDCAFB8-F61B-40B5-A368-91D50447FCDB}"/>
    <cellStyle name="SAPBEXaggItem 6 2 2 2 2" xfId="3066" xr:uid="{EFC21D9A-1D98-454C-805A-6A39BE208097}"/>
    <cellStyle name="SAPBEXaggItem 6 2 2 3" xfId="2034" xr:uid="{C50EC6BC-B114-40A2-B0E0-C1B0BB38EA0B}"/>
    <cellStyle name="SAPBEXaggItem 6 2 2 3 2" xfId="3582" xr:uid="{CE2B15A2-454D-444B-9026-69A17E5F4DA0}"/>
    <cellStyle name="SAPBEXaggItem 6 2 2 4" xfId="2550" xr:uid="{01F6D4F6-A8C1-4D56-A5FD-C948377EFDEF}"/>
    <cellStyle name="SAPBEXaggItem 6 2 3" xfId="1257" xr:uid="{05F5C810-475D-45D5-85BE-56803FFE1C3F}"/>
    <cellStyle name="SAPBEXaggItem 6 2 3 2" xfId="2808" xr:uid="{272AC261-FCC8-47A9-AF08-F1A3460BB13E}"/>
    <cellStyle name="SAPBEXaggItem 6 2 4" xfId="1776" xr:uid="{A7D0A5C5-C034-4A8E-A7C9-2B0BD8877A5F}"/>
    <cellStyle name="SAPBEXaggItem 6 2 4 2" xfId="3324" xr:uid="{0FD1AB04-F9E6-40BA-BA05-FCBAB7D706C7}"/>
    <cellStyle name="SAPBEXaggItem 6 2 5" xfId="2292" xr:uid="{8703D350-A3E6-4A9F-AACA-10659E1F32E4}"/>
    <cellStyle name="SAPBEXaggItem 7" xfId="722" xr:uid="{D0EB6A0C-49E5-49B8-B04C-E65C4643EA95}"/>
    <cellStyle name="SAPBEXaggItem 7 2" xfId="994" xr:uid="{BF80CEEF-E8AB-4115-AFAA-BCC751C5A3D5}"/>
    <cellStyle name="SAPBEXaggItem 7 2 2" xfId="1510" xr:uid="{873FF281-A87E-40A1-832C-846E126A4DDD}"/>
    <cellStyle name="SAPBEXaggItem 7 2 2 2" xfId="3061" xr:uid="{1842CCB8-139C-49CD-BCC5-DF1AD7E432A6}"/>
    <cellStyle name="SAPBEXaggItem 7 2 3" xfId="2029" xr:uid="{FA3193D5-29E5-4EC1-939F-521D49558056}"/>
    <cellStyle name="SAPBEXaggItem 7 2 3 2" xfId="3577" xr:uid="{D8FBFCD6-330F-46C1-9FAC-4AF853421B98}"/>
    <cellStyle name="SAPBEXaggItem 7 2 4" xfId="2545" xr:uid="{C6406454-B8CF-42EC-8FC4-DBB051BDA85E}"/>
    <cellStyle name="SAPBEXaggItem 7 3" xfId="1252" xr:uid="{5C09EFE1-D408-493A-9B1C-B74999D96B28}"/>
    <cellStyle name="SAPBEXaggItem 7 3 2" xfId="2803" xr:uid="{E2899484-C45B-465A-8B25-62EF69F92C17}"/>
    <cellStyle name="SAPBEXaggItem 7 4" xfId="1771" xr:uid="{499C0C79-FEDD-4F04-A12D-AC91395A6600}"/>
    <cellStyle name="SAPBEXaggItem 7 4 2" xfId="3319" xr:uid="{5FCCAB40-7953-4D1A-93B7-A846AA249DC1}"/>
    <cellStyle name="SAPBEXaggItem 7 5" xfId="2287" xr:uid="{84B9A4D4-7A9B-4339-A16D-234A988E1EB3}"/>
    <cellStyle name="SAPBEXaggItemX" xfId="300" xr:uid="{22FCC118-8012-416E-ABCF-2025A1632541}"/>
    <cellStyle name="SAPBEXaggItemX 2" xfId="301" xr:uid="{4892B62A-357D-4B1A-9F79-EEF4C4E365BD}"/>
    <cellStyle name="SAPBEXaggItemX 2 2" xfId="729" xr:uid="{65236054-4C15-410B-9B1B-37CF754FF741}"/>
    <cellStyle name="SAPBEXaggItemX 2 2 2" xfId="1001" xr:uid="{1AD43FA3-A61D-479C-BA09-5B7C27DD90CF}"/>
    <cellStyle name="SAPBEXaggItemX 2 2 2 2" xfId="1517" xr:uid="{E5805BB3-F352-464D-879E-7CAF181E7678}"/>
    <cellStyle name="SAPBEXaggItemX 2 2 2 2 2" xfId="3068" xr:uid="{5000A4F7-1F3B-40CC-9815-CC219458C904}"/>
    <cellStyle name="SAPBEXaggItemX 2 2 2 3" xfId="2036" xr:uid="{A605F7DA-45C1-4926-96FF-6D242CEBAA41}"/>
    <cellStyle name="SAPBEXaggItemX 2 2 2 3 2" xfId="3584" xr:uid="{E5A1EAC7-652E-4ECF-8E30-F519A4EA8141}"/>
    <cellStyle name="SAPBEXaggItemX 2 2 2 4" xfId="2552" xr:uid="{A61075E8-5805-45D7-ABD6-6A407046C06E}"/>
    <cellStyle name="SAPBEXaggItemX 2 2 3" xfId="1259" xr:uid="{79554F2F-5F07-4E58-8F72-A41281343F1A}"/>
    <cellStyle name="SAPBEXaggItemX 2 2 3 2" xfId="2810" xr:uid="{35D06CDC-4441-4819-8274-6638573F2287}"/>
    <cellStyle name="SAPBEXaggItemX 2 2 4" xfId="1778" xr:uid="{ED1995C8-74F9-4467-96FF-BC9491187206}"/>
    <cellStyle name="SAPBEXaggItemX 2 2 4 2" xfId="3326" xr:uid="{10B7938E-6BEA-4F90-AD7F-D5ED073E2C5A}"/>
    <cellStyle name="SAPBEXaggItemX 2 2 5" xfId="2294" xr:uid="{DB782B91-2683-420C-AC7E-5A631C9790D6}"/>
    <cellStyle name="SAPBEXaggItemX 3" xfId="302" xr:uid="{39DF41E6-BA50-444F-8204-7043D46A7114}"/>
    <cellStyle name="SAPBEXaggItemX 3 2" xfId="730" xr:uid="{9DED69E8-9F87-4C90-8CD6-88476905A11E}"/>
    <cellStyle name="SAPBEXaggItemX 3 2 2" xfId="1002" xr:uid="{8F504025-09F6-429C-AAD6-2603E76D621F}"/>
    <cellStyle name="SAPBEXaggItemX 3 2 2 2" xfId="1518" xr:uid="{E411E120-26B6-48C5-825D-76CAD44DE4B5}"/>
    <cellStyle name="SAPBEXaggItemX 3 2 2 2 2" xfId="3069" xr:uid="{2C79E85A-AD78-46FF-889F-0B35D68698C9}"/>
    <cellStyle name="SAPBEXaggItemX 3 2 2 3" xfId="2037" xr:uid="{535194CF-0BB9-49C0-9FD8-E82A4401726E}"/>
    <cellStyle name="SAPBEXaggItemX 3 2 2 3 2" xfId="3585" xr:uid="{BC7F6C13-216E-47A7-8F85-CC422F9F7645}"/>
    <cellStyle name="SAPBEXaggItemX 3 2 2 4" xfId="2553" xr:uid="{0BFDE1C1-9AE5-4A64-89B0-101DBDD0707E}"/>
    <cellStyle name="SAPBEXaggItemX 3 2 3" xfId="1260" xr:uid="{27386194-F526-4E0D-A794-C9BBDDEC75BF}"/>
    <cellStyle name="SAPBEXaggItemX 3 2 3 2" xfId="2811" xr:uid="{C599B774-7C15-4FB1-8BBD-807C49407131}"/>
    <cellStyle name="SAPBEXaggItemX 3 2 4" xfId="1779" xr:uid="{E235383B-5A85-4155-9FA3-7083328B6E86}"/>
    <cellStyle name="SAPBEXaggItemX 3 2 4 2" xfId="3327" xr:uid="{84C3BDF6-251B-4461-A61E-16A204A5B5D0}"/>
    <cellStyle name="SAPBEXaggItemX 3 2 5" xfId="2295" xr:uid="{EB3F23D9-510A-4F99-9818-98A6B2F3F5E4}"/>
    <cellStyle name="SAPBEXaggItemX 4" xfId="303" xr:uid="{AA58A54E-66B4-46A3-852A-EFB42E706433}"/>
    <cellStyle name="SAPBEXaggItemX 4 2" xfId="731" xr:uid="{6AAC2C72-934B-441F-8BC9-FA3DAD2D64D9}"/>
    <cellStyle name="SAPBEXaggItemX 4 2 2" xfId="1003" xr:uid="{BCC3068E-5B29-4AA9-B28E-E676B687FCB6}"/>
    <cellStyle name="SAPBEXaggItemX 4 2 2 2" xfId="1519" xr:uid="{5B4EEEF6-BB4D-4692-9F8E-144D23852934}"/>
    <cellStyle name="SAPBEXaggItemX 4 2 2 2 2" xfId="3070" xr:uid="{33E0A5FB-DC21-4C45-B0D0-BB2B1FF65818}"/>
    <cellStyle name="SAPBEXaggItemX 4 2 2 3" xfId="2038" xr:uid="{3B38285F-DDF1-4E42-A481-35E1814D0869}"/>
    <cellStyle name="SAPBEXaggItemX 4 2 2 3 2" xfId="3586" xr:uid="{3890E1FB-FBE1-414E-9F73-3D56ACF72DFB}"/>
    <cellStyle name="SAPBEXaggItemX 4 2 2 4" xfId="2554" xr:uid="{866FB544-AF77-498F-9648-41D3CF0A4B9C}"/>
    <cellStyle name="SAPBEXaggItemX 4 2 3" xfId="1261" xr:uid="{5F83BF41-991B-4417-84C6-705C706CB615}"/>
    <cellStyle name="SAPBEXaggItemX 4 2 3 2" xfId="2812" xr:uid="{F38C6E9A-B3F2-4449-A11E-63518F328253}"/>
    <cellStyle name="SAPBEXaggItemX 4 2 4" xfId="1780" xr:uid="{9A3CB32C-A1D8-45EB-B131-076BD9F8BA96}"/>
    <cellStyle name="SAPBEXaggItemX 4 2 4 2" xfId="3328" xr:uid="{7E949183-CA45-4AF2-8B80-81A83F5E4B08}"/>
    <cellStyle name="SAPBEXaggItemX 4 2 5" xfId="2296" xr:uid="{57FC9E9E-2347-4855-B672-FE5B9FDC5508}"/>
    <cellStyle name="SAPBEXaggItemX 5" xfId="304" xr:uid="{76EFD00A-CF32-48BD-85AE-58EB830477C9}"/>
    <cellStyle name="SAPBEXaggItemX 5 2" xfId="732" xr:uid="{F1117EE6-9EFA-4BCD-8022-F8AE4A455907}"/>
    <cellStyle name="SAPBEXaggItemX 5 2 2" xfId="1004" xr:uid="{9593DEAE-ACBB-4345-9C3D-B6125E71D617}"/>
    <cellStyle name="SAPBEXaggItemX 5 2 2 2" xfId="1520" xr:uid="{1CD08CEF-D73B-457A-A948-289542D12986}"/>
    <cellStyle name="SAPBEXaggItemX 5 2 2 2 2" xfId="3071" xr:uid="{EC54FC17-D436-47CC-A091-186B3CB2C71F}"/>
    <cellStyle name="SAPBEXaggItemX 5 2 2 3" xfId="2039" xr:uid="{2B3ECD8B-B6C6-463A-B026-AA180C9FCDF3}"/>
    <cellStyle name="SAPBEXaggItemX 5 2 2 3 2" xfId="3587" xr:uid="{A12A0A08-3683-46CD-9FC3-708F4F7171B2}"/>
    <cellStyle name="SAPBEXaggItemX 5 2 2 4" xfId="2555" xr:uid="{6EDDCC9A-7B31-4283-BB62-2812BE11157E}"/>
    <cellStyle name="SAPBEXaggItemX 5 2 3" xfId="1262" xr:uid="{DC885AAD-4BFD-4C25-A624-BD5DEA1CC45E}"/>
    <cellStyle name="SAPBEXaggItemX 5 2 3 2" xfId="2813" xr:uid="{D8DAAEDB-25EB-482A-B20A-436216C675C9}"/>
    <cellStyle name="SAPBEXaggItemX 5 2 4" xfId="1781" xr:uid="{7B7B3281-2AE5-440A-B946-73F97A117517}"/>
    <cellStyle name="SAPBEXaggItemX 5 2 4 2" xfId="3329" xr:uid="{AFF1D2FD-0164-42DF-8630-F8284B3B2578}"/>
    <cellStyle name="SAPBEXaggItemX 5 2 5" xfId="2297" xr:uid="{C686372B-2DD1-48FA-A680-AFD5E78E1318}"/>
    <cellStyle name="SAPBEXaggItemX 6" xfId="305" xr:uid="{A076BE4A-F58B-4053-B1CF-2DEB94F27F0F}"/>
    <cellStyle name="SAPBEXaggItemX 6 2" xfId="733" xr:uid="{8095B7A1-20F2-41F9-8490-FF3A0459CEEE}"/>
    <cellStyle name="SAPBEXaggItemX 6 2 2" xfId="1005" xr:uid="{D58EADC7-793E-46F2-A5AB-7B2002936B0D}"/>
    <cellStyle name="SAPBEXaggItemX 6 2 2 2" xfId="1521" xr:uid="{306ECD83-CE3A-4F9C-A463-907BB872A1F5}"/>
    <cellStyle name="SAPBEXaggItemX 6 2 2 2 2" xfId="3072" xr:uid="{1705A859-D840-4263-8A03-1D82C0DC6EB7}"/>
    <cellStyle name="SAPBEXaggItemX 6 2 2 3" xfId="2040" xr:uid="{B76E6C14-49D3-484B-8C5B-BA8FB3A38392}"/>
    <cellStyle name="SAPBEXaggItemX 6 2 2 3 2" xfId="3588" xr:uid="{0B2E5C16-A3B7-483B-8984-637559A0DF7E}"/>
    <cellStyle name="SAPBEXaggItemX 6 2 2 4" xfId="2556" xr:uid="{463848C2-7AF9-457E-97C9-98D45FEF521B}"/>
    <cellStyle name="SAPBEXaggItemX 6 2 3" xfId="1263" xr:uid="{A8DAAA04-7867-4F34-BB0B-EA0D60832AD1}"/>
    <cellStyle name="SAPBEXaggItemX 6 2 3 2" xfId="2814" xr:uid="{7C06587B-C246-4A05-A84C-4B9961A53F89}"/>
    <cellStyle name="SAPBEXaggItemX 6 2 4" xfId="1782" xr:uid="{EAF3F564-7C5B-43C7-A86C-7BA5335A5294}"/>
    <cellStyle name="SAPBEXaggItemX 6 2 4 2" xfId="3330" xr:uid="{958FA1EF-CE60-405D-A45D-6AC6224DE67F}"/>
    <cellStyle name="SAPBEXaggItemX 6 2 5" xfId="2298" xr:uid="{994A1F47-0751-44C4-A9D8-601EDA299C13}"/>
    <cellStyle name="SAPBEXaggItemX 7" xfId="728" xr:uid="{B728BEA7-2C93-4E77-82AA-759BEB724D82}"/>
    <cellStyle name="SAPBEXaggItemX 7 2" xfId="1000" xr:uid="{0D8F9513-0BA4-43CD-A3C1-69F69ADB4403}"/>
    <cellStyle name="SAPBEXaggItemX 7 2 2" xfId="1516" xr:uid="{9875B955-6C8E-46C6-A4B8-A4580F9F4655}"/>
    <cellStyle name="SAPBEXaggItemX 7 2 2 2" xfId="3067" xr:uid="{ABE7B317-9AC5-411F-9CB5-D02B981D45CC}"/>
    <cellStyle name="SAPBEXaggItemX 7 2 3" xfId="2035" xr:uid="{3148DFDC-ADC9-4298-87F0-EF67699BC43A}"/>
    <cellStyle name="SAPBEXaggItemX 7 2 3 2" xfId="3583" xr:uid="{3E85A970-C51F-4364-829D-25434ED654A9}"/>
    <cellStyle name="SAPBEXaggItemX 7 2 4" xfId="2551" xr:uid="{B0F9F3C5-AAB4-4154-957F-3E19A8CC0CE1}"/>
    <cellStyle name="SAPBEXaggItemX 7 3" xfId="1258" xr:uid="{0E434359-41A2-4039-8B71-A9F685B702D3}"/>
    <cellStyle name="SAPBEXaggItemX 7 3 2" xfId="2809" xr:uid="{2970A9B2-41BF-4EC0-BDE2-2217C092BBDB}"/>
    <cellStyle name="SAPBEXaggItemX 7 4" xfId="1777" xr:uid="{E66BF898-1893-46EB-86BE-8C0C76D1E297}"/>
    <cellStyle name="SAPBEXaggItemX 7 4 2" xfId="3325" xr:uid="{B682F8F3-E523-4EC8-B1C4-98198E84535E}"/>
    <cellStyle name="SAPBEXaggItemX 7 5" xfId="2293" xr:uid="{82E5319B-B977-4757-A18B-0009A784A5B7}"/>
    <cellStyle name="SAPBEXchaText" xfId="306" xr:uid="{27DC3DA9-62A8-4863-9EBF-11FAE4D5E233}"/>
    <cellStyle name="SAPBEXchaText 2" xfId="307" xr:uid="{3FBE68C9-7D63-4CA5-A8A4-254165DD93ED}"/>
    <cellStyle name="SAPBEXchaText 2 2" xfId="734" xr:uid="{14DD6020-C685-4EE3-BBF3-0CC3858C0D62}"/>
    <cellStyle name="SAPBEXchaText 2 2 2" xfId="1006" xr:uid="{1033C8B5-4156-46A2-AC7A-781ACDAACE7C}"/>
    <cellStyle name="SAPBEXchaText 2 2 2 2" xfId="1522" xr:uid="{E1D685CA-6438-492E-9BF3-BF30CA12880C}"/>
    <cellStyle name="SAPBEXchaText 2 2 2 2 2" xfId="3073" xr:uid="{0853B192-DE0F-4B3B-8FF2-C5AC44EBC871}"/>
    <cellStyle name="SAPBEXchaText 2 2 2 3" xfId="2041" xr:uid="{83B2AEEB-F672-4785-9612-C24BD9422D68}"/>
    <cellStyle name="SAPBEXchaText 2 2 2 3 2" xfId="3589" xr:uid="{369AAEB7-D83F-449B-B0D3-2E55137C92BE}"/>
    <cellStyle name="SAPBEXchaText 2 2 2 4" xfId="2557" xr:uid="{AC6EF28B-A238-4DFA-8ADF-D763B7F7C513}"/>
    <cellStyle name="SAPBEXchaText 2 2 3" xfId="1264" xr:uid="{DE53B243-B7C7-40C2-9385-9009BEAB1166}"/>
    <cellStyle name="SAPBEXchaText 2 2 3 2" xfId="2815" xr:uid="{BEB70971-C828-48C4-AB19-205D49EED90E}"/>
    <cellStyle name="SAPBEXchaText 2 2 4" xfId="1783" xr:uid="{5BCAD15A-133D-4BC4-8B44-178A4FA294A7}"/>
    <cellStyle name="SAPBEXchaText 2 2 4 2" xfId="3331" xr:uid="{AB1CCDF6-6BAE-4AB5-A1DF-DDB9AD7ABD80}"/>
    <cellStyle name="SAPBEXchaText 2 2 5" xfId="2299" xr:uid="{12F60100-A7A6-4088-ABD9-11D7568D46E4}"/>
    <cellStyle name="SAPBEXchaText 3" xfId="308" xr:uid="{937E119E-D227-4400-A823-EA73C118EE69}"/>
    <cellStyle name="SAPBEXchaText 3 2" xfId="735" xr:uid="{6C7BC8C3-E03D-4300-A04C-04EB2ACB0EB6}"/>
    <cellStyle name="SAPBEXchaText 3 2 2" xfId="1007" xr:uid="{78482F53-60F7-495F-BBC1-D5035AC3FA25}"/>
    <cellStyle name="SAPBEXchaText 3 2 2 2" xfId="1523" xr:uid="{521E3103-2BD4-4F46-805B-C23E1E100E23}"/>
    <cellStyle name="SAPBEXchaText 3 2 2 2 2" xfId="3074" xr:uid="{CFF552CC-A6D4-4B0A-B495-5ED17A4CCCDE}"/>
    <cellStyle name="SAPBEXchaText 3 2 2 3" xfId="2042" xr:uid="{C37FAAB4-85FC-4FF6-B1EF-25D0CBDACD19}"/>
    <cellStyle name="SAPBEXchaText 3 2 2 3 2" xfId="3590" xr:uid="{AF7FD275-E61C-42A8-A1FE-402E418BBDA8}"/>
    <cellStyle name="SAPBEXchaText 3 2 2 4" xfId="2558" xr:uid="{73B87C0E-A009-430E-960F-0780EBD356EA}"/>
    <cellStyle name="SAPBEXchaText 3 2 3" xfId="1265" xr:uid="{31F49406-912C-4566-A844-4F4049D32E8C}"/>
    <cellStyle name="SAPBEXchaText 3 2 3 2" xfId="2816" xr:uid="{103E97AA-ED2C-4E7D-ADBB-210D529B4137}"/>
    <cellStyle name="SAPBEXchaText 3 2 4" xfId="1784" xr:uid="{75C10ECF-D11D-4801-9878-65D15FB0ADFC}"/>
    <cellStyle name="SAPBEXchaText 3 2 4 2" xfId="3332" xr:uid="{2042EBD8-9DEC-4E90-8959-65268F94AC9F}"/>
    <cellStyle name="SAPBEXchaText 3 2 5" xfId="2300" xr:uid="{D18DA719-933C-43C0-985F-3FB589296974}"/>
    <cellStyle name="SAPBEXchaText 4" xfId="309" xr:uid="{7E8AEEB2-840A-412B-9AAA-7075E303EF11}"/>
    <cellStyle name="SAPBEXchaText 4 2" xfId="736" xr:uid="{39F4AD83-C00A-4ACB-BD60-6BC6C083D351}"/>
    <cellStyle name="SAPBEXchaText 4 2 2" xfId="1008" xr:uid="{B85262F0-4041-4963-874D-EBCF5C3A39CD}"/>
    <cellStyle name="SAPBEXchaText 4 2 2 2" xfId="1524" xr:uid="{9B853D0A-7F4B-4CBC-A93A-50D9715D2BDA}"/>
    <cellStyle name="SAPBEXchaText 4 2 2 2 2" xfId="3075" xr:uid="{012C673C-1DC5-43A5-99CC-2156A69E4895}"/>
    <cellStyle name="SAPBEXchaText 4 2 2 3" xfId="2043" xr:uid="{A2633038-EC52-4052-B1A8-A1257C9DCAAC}"/>
    <cellStyle name="SAPBEXchaText 4 2 2 3 2" xfId="3591" xr:uid="{FB539484-2685-4F38-9140-83750E11EB16}"/>
    <cellStyle name="SAPBEXchaText 4 2 2 4" xfId="2559" xr:uid="{2C6E925C-AEBC-441C-9330-91320D84568C}"/>
    <cellStyle name="SAPBEXchaText 4 2 3" xfId="1266" xr:uid="{5949AC5F-7D80-48CA-87A0-22A409D4F7CA}"/>
    <cellStyle name="SAPBEXchaText 4 2 3 2" xfId="2817" xr:uid="{D36B4EB4-6102-4E83-889D-A10A7EB8CB6B}"/>
    <cellStyle name="SAPBEXchaText 4 2 4" xfId="1785" xr:uid="{8FFFACCF-484A-4C2B-BA78-96951FB0B79F}"/>
    <cellStyle name="SAPBEXchaText 4 2 4 2" xfId="3333" xr:uid="{CEAD972F-DC91-4214-B528-85CD0719D0CA}"/>
    <cellStyle name="SAPBEXchaText 4 2 5" xfId="2301" xr:uid="{658EA23B-AD71-4F0A-A9DF-7A1A72DCBA38}"/>
    <cellStyle name="SAPBEXchaText 5" xfId="310" xr:uid="{61D22D6B-01C9-4F13-BE87-C3E1456EFCDD}"/>
    <cellStyle name="SAPBEXchaText 5 2" xfId="737" xr:uid="{FECD8A94-F11E-4EE3-A5DB-2D2DAB419823}"/>
    <cellStyle name="SAPBEXchaText 5 2 2" xfId="1009" xr:uid="{173A05DA-B906-430C-8550-B399DB86879D}"/>
    <cellStyle name="SAPBEXchaText 5 2 2 2" xfId="1525" xr:uid="{E7AEC96C-D488-4245-A04C-4DAABE397D56}"/>
    <cellStyle name="SAPBEXchaText 5 2 2 2 2" xfId="3076" xr:uid="{5DE3E264-1199-4F29-B976-7AEB5D0A06C2}"/>
    <cellStyle name="SAPBEXchaText 5 2 2 3" xfId="2044" xr:uid="{1F93C270-6D24-4066-AC3D-8356EF32C340}"/>
    <cellStyle name="SAPBEXchaText 5 2 2 3 2" xfId="3592" xr:uid="{7F4C4B12-C0C9-49B7-845F-E8E285107AC4}"/>
    <cellStyle name="SAPBEXchaText 5 2 2 4" xfId="2560" xr:uid="{FAB3BE62-A77F-41FF-9368-1AB7E3AB2340}"/>
    <cellStyle name="SAPBEXchaText 5 2 3" xfId="1267" xr:uid="{7046F489-6806-47C6-9908-51B21D5625F9}"/>
    <cellStyle name="SAPBEXchaText 5 2 3 2" xfId="2818" xr:uid="{6E0D9128-29E8-4D91-9CAE-4077D90DF65E}"/>
    <cellStyle name="SAPBEXchaText 5 2 4" xfId="1786" xr:uid="{2EEA8B09-1461-4317-9541-72A13E7F07AF}"/>
    <cellStyle name="SAPBEXchaText 5 2 4 2" xfId="3334" xr:uid="{C3CF7E53-80F2-441F-8AEA-329AFD25C490}"/>
    <cellStyle name="SAPBEXchaText 5 2 5" xfId="2302" xr:uid="{7E485FA5-8597-4071-8D95-A6D43B6AE391}"/>
    <cellStyle name="SAPBEXchaText 6" xfId="311" xr:uid="{AC99898F-4E91-4CF8-8251-2D495013C6F4}"/>
    <cellStyle name="SAPBEXchaText 6 2" xfId="738" xr:uid="{18BDCD5C-37D0-44E9-8F95-13CB6329CB4D}"/>
    <cellStyle name="SAPBEXchaText 6 2 2" xfId="1010" xr:uid="{D7F3182F-86E0-4445-B1FB-0067304A4FF6}"/>
    <cellStyle name="SAPBEXchaText 6 2 2 2" xfId="1526" xr:uid="{EDEDE1EA-64BB-4DBC-9A3C-985E9ED6F01E}"/>
    <cellStyle name="SAPBEXchaText 6 2 2 2 2" xfId="3077" xr:uid="{B61631F3-86AE-4341-87FB-C80EACF85B0E}"/>
    <cellStyle name="SAPBEXchaText 6 2 2 3" xfId="2045" xr:uid="{39660868-2F99-45D2-8E5F-D683916E3993}"/>
    <cellStyle name="SAPBEXchaText 6 2 2 3 2" xfId="3593" xr:uid="{DF5D1D00-96C9-4CFE-A290-F2B88A7BEE56}"/>
    <cellStyle name="SAPBEXchaText 6 2 2 4" xfId="2561" xr:uid="{56FCD713-630B-47B1-8651-2AD77314A7A4}"/>
    <cellStyle name="SAPBEXchaText 6 2 3" xfId="1268" xr:uid="{A662DE05-69E7-49ED-B1B7-3D8F1A3EE473}"/>
    <cellStyle name="SAPBEXchaText 6 2 3 2" xfId="2819" xr:uid="{CFF27F39-1E78-4279-B02F-452C9D48313B}"/>
    <cellStyle name="SAPBEXchaText 6 2 4" xfId="1787" xr:uid="{BF7DD357-61B2-4450-80D9-92E7529CD588}"/>
    <cellStyle name="SAPBEXchaText 6 2 4 2" xfId="3335" xr:uid="{80F0D380-A7CE-4EDF-A442-D0DC5B929799}"/>
    <cellStyle name="SAPBEXchaText 6 2 5" xfId="2303" xr:uid="{C8A89A96-2C9E-49B7-87B0-BDC61E1CD8C9}"/>
    <cellStyle name="SAPBEXchaText_Приложение_1_к_7-у-о_2009_Кв_1_ФСТ" xfId="312" xr:uid="{5FDFA93F-A6E9-4564-A394-A61087AE6EE9}"/>
    <cellStyle name="SAPBEXexcBad7" xfId="313" xr:uid="{6FB8C5B7-E70E-496B-A55B-636C521BD668}"/>
    <cellStyle name="SAPBEXexcBad7 2" xfId="314" xr:uid="{C8F5C2B9-BCF3-42A3-8DF9-A108518227B6}"/>
    <cellStyle name="SAPBEXexcBad7 2 2" xfId="740" xr:uid="{1819649D-BD67-4AEE-8208-CF16BF122AFC}"/>
    <cellStyle name="SAPBEXexcBad7 2 2 2" xfId="1012" xr:uid="{F736C991-436D-46B3-9868-74C7318E25F2}"/>
    <cellStyle name="SAPBEXexcBad7 2 2 2 2" xfId="1528" xr:uid="{256784F6-0C35-4475-9A30-7892FD49D172}"/>
    <cellStyle name="SAPBEXexcBad7 2 2 2 2 2" xfId="3079" xr:uid="{6DC0F415-E8FF-408F-B683-A8EAAEFC76B3}"/>
    <cellStyle name="SAPBEXexcBad7 2 2 2 3" xfId="2047" xr:uid="{C6DE3E30-AE61-4032-9E1A-C474BDF3FEE6}"/>
    <cellStyle name="SAPBEXexcBad7 2 2 2 3 2" xfId="3595" xr:uid="{4ED5E264-AC43-412F-9A16-B6E9391616AC}"/>
    <cellStyle name="SAPBEXexcBad7 2 2 2 4" xfId="2563" xr:uid="{DDBFEA58-B38F-47BE-952C-ED00FC862DE9}"/>
    <cellStyle name="SAPBEXexcBad7 2 2 3" xfId="1270" xr:uid="{1D60FFB8-B0B1-492D-816C-F83C7EDF9CF9}"/>
    <cellStyle name="SAPBEXexcBad7 2 2 3 2" xfId="2821" xr:uid="{7332AF48-8DB7-46CC-803C-D1453FF7092D}"/>
    <cellStyle name="SAPBEXexcBad7 2 2 4" xfId="1789" xr:uid="{DB2A7A35-758B-4240-A5EA-6639798B7599}"/>
    <cellStyle name="SAPBEXexcBad7 2 2 4 2" xfId="3337" xr:uid="{6703881C-B174-477F-9FD2-2172381771C0}"/>
    <cellStyle name="SAPBEXexcBad7 2 2 5" xfId="2305" xr:uid="{12A2E1F7-8A3A-4616-966F-760DC00123C1}"/>
    <cellStyle name="SAPBEXexcBad7 3" xfId="315" xr:uid="{2E89516A-4C5D-4B42-B752-183356EC9177}"/>
    <cellStyle name="SAPBEXexcBad7 3 2" xfId="741" xr:uid="{9C618EC8-B588-412D-9324-686D837077EC}"/>
    <cellStyle name="SAPBEXexcBad7 3 2 2" xfId="1013" xr:uid="{FF999724-A20A-454B-96F4-B2D445550095}"/>
    <cellStyle name="SAPBEXexcBad7 3 2 2 2" xfId="1529" xr:uid="{20A7C8B0-D75D-45E3-96DE-9A573B9704AE}"/>
    <cellStyle name="SAPBEXexcBad7 3 2 2 2 2" xfId="3080" xr:uid="{ED09E9CF-EB9E-4760-94A7-D53391131B0E}"/>
    <cellStyle name="SAPBEXexcBad7 3 2 2 3" xfId="2048" xr:uid="{0F46E39F-7E97-4F74-9AA5-A08C9F74D7D6}"/>
    <cellStyle name="SAPBEXexcBad7 3 2 2 3 2" xfId="3596" xr:uid="{0FC4D5D2-BAEA-429C-B168-975AE3D42457}"/>
    <cellStyle name="SAPBEXexcBad7 3 2 2 4" xfId="2564" xr:uid="{AE73A527-F3C5-4366-A696-C815D9A6BD35}"/>
    <cellStyle name="SAPBEXexcBad7 3 2 3" xfId="1271" xr:uid="{5F406704-B4DC-4B8A-8C02-87732ACB9B8C}"/>
    <cellStyle name="SAPBEXexcBad7 3 2 3 2" xfId="2822" xr:uid="{D8817749-1603-45D4-B6E5-4BA8DB7B1DC1}"/>
    <cellStyle name="SAPBEXexcBad7 3 2 4" xfId="1790" xr:uid="{9C7F4B9F-FF15-452C-8229-50BE6A5CC0CC}"/>
    <cellStyle name="SAPBEXexcBad7 3 2 4 2" xfId="3338" xr:uid="{5D60D84B-1F97-4744-893B-34140EDDC19A}"/>
    <cellStyle name="SAPBEXexcBad7 3 2 5" xfId="2306" xr:uid="{2339A185-B02B-42FE-BA0F-183DD4310FCA}"/>
    <cellStyle name="SAPBEXexcBad7 4" xfId="316" xr:uid="{447DB0D8-BAC8-4CFB-BFC9-CAF078923871}"/>
    <cellStyle name="SAPBEXexcBad7 4 2" xfId="742" xr:uid="{ECC1DECE-0598-43DE-AF67-F7BE557279CE}"/>
    <cellStyle name="SAPBEXexcBad7 4 2 2" xfId="1014" xr:uid="{EC8BFB74-5539-47F7-AAE3-D4EC5EE3032A}"/>
    <cellStyle name="SAPBEXexcBad7 4 2 2 2" xfId="1530" xr:uid="{7EDC9F6F-C65B-4758-84CD-1CC2B7DBAD10}"/>
    <cellStyle name="SAPBEXexcBad7 4 2 2 2 2" xfId="3081" xr:uid="{30EF1681-7BB1-4891-ADB1-F355F1DB7101}"/>
    <cellStyle name="SAPBEXexcBad7 4 2 2 3" xfId="2049" xr:uid="{7244F296-0468-4AE2-BA67-894D4CDBE512}"/>
    <cellStyle name="SAPBEXexcBad7 4 2 2 3 2" xfId="3597" xr:uid="{723904A7-9FAA-4D87-93F1-41C8C83081D0}"/>
    <cellStyle name="SAPBEXexcBad7 4 2 2 4" xfId="2565" xr:uid="{459E7A38-51E4-4BBB-A940-D343F62BCF30}"/>
    <cellStyle name="SAPBEXexcBad7 4 2 3" xfId="1272" xr:uid="{E1EC7A22-7A14-4A75-A106-D8C221998AAC}"/>
    <cellStyle name="SAPBEXexcBad7 4 2 3 2" xfId="2823" xr:uid="{DA2202D9-4A26-4A22-B4DC-6DF0E4E094D6}"/>
    <cellStyle name="SAPBEXexcBad7 4 2 4" xfId="1791" xr:uid="{E4E42166-82E6-4A7E-BE13-5DBCA5BD32C9}"/>
    <cellStyle name="SAPBEXexcBad7 4 2 4 2" xfId="3339" xr:uid="{D2034A14-8238-4005-9C22-E36CFA964026}"/>
    <cellStyle name="SAPBEXexcBad7 4 2 5" xfId="2307" xr:uid="{F8982AF2-B2DB-4D44-9D71-72A5EA7E6A22}"/>
    <cellStyle name="SAPBEXexcBad7 5" xfId="317" xr:uid="{BC1777A1-7297-48D4-9795-C2862FE362FA}"/>
    <cellStyle name="SAPBEXexcBad7 5 2" xfId="743" xr:uid="{0A8E9DAB-ABA9-4DBD-A08C-30D41E097036}"/>
    <cellStyle name="SAPBEXexcBad7 5 2 2" xfId="1015" xr:uid="{E2B79988-A48C-499F-9992-4A0DBF5B8413}"/>
    <cellStyle name="SAPBEXexcBad7 5 2 2 2" xfId="1531" xr:uid="{B17FA587-D434-4D59-94B9-9A7857DDEA9F}"/>
    <cellStyle name="SAPBEXexcBad7 5 2 2 2 2" xfId="3082" xr:uid="{546E45D9-C319-4632-8FCB-FE5B3095D6B2}"/>
    <cellStyle name="SAPBEXexcBad7 5 2 2 3" xfId="2050" xr:uid="{33D933CF-D9E2-465C-9584-595CB1AF5D70}"/>
    <cellStyle name="SAPBEXexcBad7 5 2 2 3 2" xfId="3598" xr:uid="{78A89A69-F1B7-4949-BA06-A802210104B0}"/>
    <cellStyle name="SAPBEXexcBad7 5 2 2 4" xfId="2566" xr:uid="{B508C6D9-F985-4F5F-A83F-E09631B9398F}"/>
    <cellStyle name="SAPBEXexcBad7 5 2 3" xfId="1273" xr:uid="{C571CCBF-8366-4246-992E-D5CD331A7F79}"/>
    <cellStyle name="SAPBEXexcBad7 5 2 3 2" xfId="2824" xr:uid="{4A76686A-560B-480D-A7B2-1632183DAE38}"/>
    <cellStyle name="SAPBEXexcBad7 5 2 4" xfId="1792" xr:uid="{D8CD349F-E9DC-4F82-9F60-90C5008D55BF}"/>
    <cellStyle name="SAPBEXexcBad7 5 2 4 2" xfId="3340" xr:uid="{714E4A59-E7F0-4327-B51C-27B6C4B828B7}"/>
    <cellStyle name="SAPBEXexcBad7 5 2 5" xfId="2308" xr:uid="{B273C7E0-0BB4-43AB-8261-8114131AB3CD}"/>
    <cellStyle name="SAPBEXexcBad7 6" xfId="318" xr:uid="{CD8C33DA-6285-4093-A3B6-0F9A5797C4E7}"/>
    <cellStyle name="SAPBEXexcBad7 6 2" xfId="744" xr:uid="{82EC2D8F-42EA-4E92-8239-BDF6CA7CFDBE}"/>
    <cellStyle name="SAPBEXexcBad7 6 2 2" xfId="1016" xr:uid="{89B0097D-654E-4569-AB65-D0D5F4C757D8}"/>
    <cellStyle name="SAPBEXexcBad7 6 2 2 2" xfId="1532" xr:uid="{A95809B7-B7F4-4889-8C4F-267685D2ADE3}"/>
    <cellStyle name="SAPBEXexcBad7 6 2 2 2 2" xfId="3083" xr:uid="{2CE32988-1012-4406-B392-CD47084DFD4B}"/>
    <cellStyle name="SAPBEXexcBad7 6 2 2 3" xfId="2051" xr:uid="{553EE4B3-DFB6-45FB-B497-7A306400BBA8}"/>
    <cellStyle name="SAPBEXexcBad7 6 2 2 3 2" xfId="3599" xr:uid="{C5A50C36-C9EC-449B-8EA2-132589663BC2}"/>
    <cellStyle name="SAPBEXexcBad7 6 2 2 4" xfId="2567" xr:uid="{95B693E9-F099-433A-B4C5-62E575805344}"/>
    <cellStyle name="SAPBEXexcBad7 6 2 3" xfId="1274" xr:uid="{2FBB3F9D-D43A-478A-965E-D9D4E9981B39}"/>
    <cellStyle name="SAPBEXexcBad7 6 2 3 2" xfId="2825" xr:uid="{41412121-7CB0-4EDC-A09F-667EC9DAB5D6}"/>
    <cellStyle name="SAPBEXexcBad7 6 2 4" xfId="1793" xr:uid="{AF69BB75-A0BB-4F06-B276-05FE2A6452D8}"/>
    <cellStyle name="SAPBEXexcBad7 6 2 4 2" xfId="3341" xr:uid="{719F04D6-667F-4854-9D3E-89BD8814192B}"/>
    <cellStyle name="SAPBEXexcBad7 6 2 5" xfId="2309" xr:uid="{95B96823-42D4-442C-93FA-4670021B8127}"/>
    <cellStyle name="SAPBEXexcBad7 7" xfId="739" xr:uid="{201909B0-3F35-4D53-926E-238F4F8F5F3C}"/>
    <cellStyle name="SAPBEXexcBad7 7 2" xfId="1011" xr:uid="{76AE0872-368A-4EE3-85F6-6841140E6DF3}"/>
    <cellStyle name="SAPBEXexcBad7 7 2 2" xfId="1527" xr:uid="{35B4B657-4EC5-4F87-B0A2-A0C493A603C3}"/>
    <cellStyle name="SAPBEXexcBad7 7 2 2 2" xfId="3078" xr:uid="{4E76DEF3-5AE8-4D3C-8F33-0BF353B395EA}"/>
    <cellStyle name="SAPBEXexcBad7 7 2 3" xfId="2046" xr:uid="{3473225B-00D8-4F1B-8564-EEC48ABF0199}"/>
    <cellStyle name="SAPBEXexcBad7 7 2 3 2" xfId="3594" xr:uid="{6067EE7E-F40C-4AB3-B766-96B0A809582A}"/>
    <cellStyle name="SAPBEXexcBad7 7 2 4" xfId="2562" xr:uid="{098FFF1C-761C-4826-9F24-1CEAE3DE2FBB}"/>
    <cellStyle name="SAPBEXexcBad7 7 3" xfId="1269" xr:uid="{AA02EF28-4FF1-46B5-83C9-6D4D0984EDEA}"/>
    <cellStyle name="SAPBEXexcBad7 7 3 2" xfId="2820" xr:uid="{CBC24DE0-0EAF-4176-A283-A37A0BEB3D70}"/>
    <cellStyle name="SAPBEXexcBad7 7 4" xfId="1788" xr:uid="{DB97E45C-E177-4CAC-B5D3-F29CAA9B51DD}"/>
    <cellStyle name="SAPBEXexcBad7 7 4 2" xfId="3336" xr:uid="{F28DA3B6-E703-416A-85E2-29F90E4C8ECD}"/>
    <cellStyle name="SAPBEXexcBad7 7 5" xfId="2304" xr:uid="{872D055D-570D-4FC8-A051-941897974FD6}"/>
    <cellStyle name="SAPBEXexcBad8" xfId="319" xr:uid="{57D4131F-6EF2-42A5-958D-94B2CFC2F55D}"/>
    <cellStyle name="SAPBEXexcBad8 2" xfId="320" xr:uid="{E6B3634D-FA0A-418C-AF76-1C6F09EA6BD6}"/>
    <cellStyle name="SAPBEXexcBad8 2 2" xfId="746" xr:uid="{C03DBA6E-5530-425B-8D43-B801DCCA0FCD}"/>
    <cellStyle name="SAPBEXexcBad8 2 2 2" xfId="1018" xr:uid="{A4076FF0-291D-4B71-A4F0-02F793D14F44}"/>
    <cellStyle name="SAPBEXexcBad8 2 2 2 2" xfId="1534" xr:uid="{F9BC6FF4-818E-4BA0-AB20-70657C651E6F}"/>
    <cellStyle name="SAPBEXexcBad8 2 2 2 2 2" xfId="3085" xr:uid="{C5F7A799-83AA-48D5-9623-2C7E8B104B71}"/>
    <cellStyle name="SAPBEXexcBad8 2 2 2 3" xfId="2053" xr:uid="{CE90B3DA-66E4-4011-9FD4-DCB47B37A323}"/>
    <cellStyle name="SAPBEXexcBad8 2 2 2 3 2" xfId="3601" xr:uid="{95DB77F6-DAC9-4D65-A98E-ED932AA89628}"/>
    <cellStyle name="SAPBEXexcBad8 2 2 2 4" xfId="2569" xr:uid="{B29CC740-5649-4B01-9B02-2E37B2F27ACA}"/>
    <cellStyle name="SAPBEXexcBad8 2 2 3" xfId="1276" xr:uid="{724A81D6-6664-4418-90CA-7D783A67FEF8}"/>
    <cellStyle name="SAPBEXexcBad8 2 2 3 2" xfId="2827" xr:uid="{60A63E84-CD2F-48A0-AED1-762A7725E29C}"/>
    <cellStyle name="SAPBEXexcBad8 2 2 4" xfId="1795" xr:uid="{A184E112-CA50-4FD9-88DF-60DB2EB0DEC0}"/>
    <cellStyle name="SAPBEXexcBad8 2 2 4 2" xfId="3343" xr:uid="{862D1B26-AE31-4441-A42D-1873E9DCCC22}"/>
    <cellStyle name="SAPBEXexcBad8 2 2 5" xfId="2311" xr:uid="{5DC6684A-00CE-4743-879F-085DC519ED75}"/>
    <cellStyle name="SAPBEXexcBad8 3" xfId="321" xr:uid="{BABB6FC3-D228-49BE-9DD7-8BE5118C6EBE}"/>
    <cellStyle name="SAPBEXexcBad8 3 2" xfId="747" xr:uid="{5974C500-CDA8-4DDE-ABF9-C60C172CC390}"/>
    <cellStyle name="SAPBEXexcBad8 3 2 2" xfId="1019" xr:uid="{CDB085F1-7217-4F0B-A1A5-F7B87FAE0132}"/>
    <cellStyle name="SAPBEXexcBad8 3 2 2 2" xfId="1535" xr:uid="{93F31DDE-E211-46BD-8413-82284C42F396}"/>
    <cellStyle name="SAPBEXexcBad8 3 2 2 2 2" xfId="3086" xr:uid="{10B8E3C1-FBB0-402A-93DA-589279DB9908}"/>
    <cellStyle name="SAPBEXexcBad8 3 2 2 3" xfId="2054" xr:uid="{FE7799BD-A223-4E02-80F8-86E5E29D27A1}"/>
    <cellStyle name="SAPBEXexcBad8 3 2 2 3 2" xfId="3602" xr:uid="{2A925608-5968-4ED4-BCD4-20CE8D06FE14}"/>
    <cellStyle name="SAPBEXexcBad8 3 2 2 4" xfId="2570" xr:uid="{2D3FDA90-3EF4-42B8-AD6B-752214F92536}"/>
    <cellStyle name="SAPBEXexcBad8 3 2 3" xfId="1277" xr:uid="{76EFA127-E4AF-49D1-B84D-822EA0370EAF}"/>
    <cellStyle name="SAPBEXexcBad8 3 2 3 2" xfId="2828" xr:uid="{5DFA668D-722D-483E-9C7E-135C93FE90C3}"/>
    <cellStyle name="SAPBEXexcBad8 3 2 4" xfId="1796" xr:uid="{2D490C4D-2639-47CF-8C79-D66C5D936843}"/>
    <cellStyle name="SAPBEXexcBad8 3 2 4 2" xfId="3344" xr:uid="{C1F10EF5-3595-405E-A3F7-550DDB79AF5A}"/>
    <cellStyle name="SAPBEXexcBad8 3 2 5" xfId="2312" xr:uid="{57C3318D-9D0F-4AEF-8CCF-EC6D1F513F7B}"/>
    <cellStyle name="SAPBEXexcBad8 4" xfId="322" xr:uid="{332FC2CE-333C-4257-A084-7175C014C719}"/>
    <cellStyle name="SAPBEXexcBad8 4 2" xfId="748" xr:uid="{BC514BDB-3B4C-4068-B849-F7FD9E87FBC0}"/>
    <cellStyle name="SAPBEXexcBad8 4 2 2" xfId="1020" xr:uid="{16A69DF8-7835-4A67-8EEF-BB404F14F59E}"/>
    <cellStyle name="SAPBEXexcBad8 4 2 2 2" xfId="1536" xr:uid="{11156960-0199-4E63-9F57-423F5F9EB7B4}"/>
    <cellStyle name="SAPBEXexcBad8 4 2 2 2 2" xfId="3087" xr:uid="{E3EAEA5D-9B93-4239-AFCA-9F2154C1C047}"/>
    <cellStyle name="SAPBEXexcBad8 4 2 2 3" xfId="2055" xr:uid="{0B042566-90FC-4018-A850-E3D583970354}"/>
    <cellStyle name="SAPBEXexcBad8 4 2 2 3 2" xfId="3603" xr:uid="{F62C6E5F-3425-4CE8-8CB0-1F1BB1D84AB4}"/>
    <cellStyle name="SAPBEXexcBad8 4 2 2 4" xfId="2571" xr:uid="{161F843B-CC85-46AB-952A-850CDDCBE495}"/>
    <cellStyle name="SAPBEXexcBad8 4 2 3" xfId="1278" xr:uid="{28ECDD62-DDEE-449B-A4A3-7FA5F032F035}"/>
    <cellStyle name="SAPBEXexcBad8 4 2 3 2" xfId="2829" xr:uid="{602DE8A0-5E00-4BEF-8300-244AD970DC04}"/>
    <cellStyle name="SAPBEXexcBad8 4 2 4" xfId="1797" xr:uid="{5E7057FC-33CA-4920-9358-EF3027AAA278}"/>
    <cellStyle name="SAPBEXexcBad8 4 2 4 2" xfId="3345" xr:uid="{8B0F6272-3ADF-4376-8D40-19CE13A513F5}"/>
    <cellStyle name="SAPBEXexcBad8 4 2 5" xfId="2313" xr:uid="{4A570E11-591A-4BC7-848B-4F108E0876BD}"/>
    <cellStyle name="SAPBEXexcBad8 5" xfId="323" xr:uid="{F03ABFA3-071D-4E2F-BE08-BF8C63CA6A27}"/>
    <cellStyle name="SAPBEXexcBad8 5 2" xfId="749" xr:uid="{B60589DB-D3D0-4FC1-B9EA-11BD6C6C4164}"/>
    <cellStyle name="SAPBEXexcBad8 5 2 2" xfId="1021" xr:uid="{24FDA068-F7C1-4818-8F8D-44DCA0AF6086}"/>
    <cellStyle name="SAPBEXexcBad8 5 2 2 2" xfId="1537" xr:uid="{D13112AF-E76D-47A5-92DA-6B356162FB2C}"/>
    <cellStyle name="SAPBEXexcBad8 5 2 2 2 2" xfId="3088" xr:uid="{2555544E-6874-47AA-916C-136BC5628E01}"/>
    <cellStyle name="SAPBEXexcBad8 5 2 2 3" xfId="2056" xr:uid="{FDF7251B-BD37-450F-A489-7CCF5982B8D5}"/>
    <cellStyle name="SAPBEXexcBad8 5 2 2 3 2" xfId="3604" xr:uid="{E1B60178-864B-443C-B1A9-0ADE6FFD038B}"/>
    <cellStyle name="SAPBEXexcBad8 5 2 2 4" xfId="2572" xr:uid="{5C1FF77A-3FB8-4C88-AC2E-854BF0A13FED}"/>
    <cellStyle name="SAPBEXexcBad8 5 2 3" xfId="1279" xr:uid="{F6DCEB65-AD5E-444F-8309-E2C151EA276C}"/>
    <cellStyle name="SAPBEXexcBad8 5 2 3 2" xfId="2830" xr:uid="{CE36B2EB-88A7-47D3-A80A-71AF6111B5AE}"/>
    <cellStyle name="SAPBEXexcBad8 5 2 4" xfId="1798" xr:uid="{B911D7CF-6E39-40E7-927F-A5E6726B1677}"/>
    <cellStyle name="SAPBEXexcBad8 5 2 4 2" xfId="3346" xr:uid="{639412CB-8EA6-403C-BBDA-C07085510679}"/>
    <cellStyle name="SAPBEXexcBad8 5 2 5" xfId="2314" xr:uid="{DC483EF9-046F-4924-A4F8-C1F05E98C1E2}"/>
    <cellStyle name="SAPBEXexcBad8 6" xfId="324" xr:uid="{76953A04-70BF-4914-97A5-B35B8BBF6043}"/>
    <cellStyle name="SAPBEXexcBad8 6 2" xfId="750" xr:uid="{9FE49FBF-1864-4403-92D6-06D55F21BCFE}"/>
    <cellStyle name="SAPBEXexcBad8 6 2 2" xfId="1022" xr:uid="{250BE132-0665-40C3-A931-DB188DCA23FE}"/>
    <cellStyle name="SAPBEXexcBad8 6 2 2 2" xfId="1538" xr:uid="{4ECCAE71-1E3F-478B-AF20-7E2C3CD3CDEA}"/>
    <cellStyle name="SAPBEXexcBad8 6 2 2 2 2" xfId="3089" xr:uid="{BEFB9BE6-4263-44D2-980D-ECCACEA69072}"/>
    <cellStyle name="SAPBEXexcBad8 6 2 2 3" xfId="2057" xr:uid="{9913789B-0DD5-4C79-BDEA-78DF3AC967B6}"/>
    <cellStyle name="SAPBEXexcBad8 6 2 2 3 2" xfId="3605" xr:uid="{9CCC9864-2DCF-4586-A047-A1354404A098}"/>
    <cellStyle name="SAPBEXexcBad8 6 2 2 4" xfId="2573" xr:uid="{52A13E19-DEC8-4DFD-8358-B44D7A28C06E}"/>
    <cellStyle name="SAPBEXexcBad8 6 2 3" xfId="1280" xr:uid="{A90A2C88-2624-4C82-AF87-B5FC7ADCBDE8}"/>
    <cellStyle name="SAPBEXexcBad8 6 2 3 2" xfId="2831" xr:uid="{F17CFCAA-3EF2-4583-8EDC-B895D36F432E}"/>
    <cellStyle name="SAPBEXexcBad8 6 2 4" xfId="1799" xr:uid="{75761E04-0260-4C2B-A827-3B703F4CC719}"/>
    <cellStyle name="SAPBEXexcBad8 6 2 4 2" xfId="3347" xr:uid="{C895F32D-EA6A-4A44-B956-A25E1D53B992}"/>
    <cellStyle name="SAPBEXexcBad8 6 2 5" xfId="2315" xr:uid="{B4706D2D-4C5D-45C1-90AF-B83A42DEAEB7}"/>
    <cellStyle name="SAPBEXexcBad8 7" xfId="745" xr:uid="{8777B9E3-2A1F-44EA-B787-045E33ADE668}"/>
    <cellStyle name="SAPBEXexcBad8 7 2" xfId="1017" xr:uid="{9BDA48EB-C54B-4C74-9311-8076AC41C1BB}"/>
    <cellStyle name="SAPBEXexcBad8 7 2 2" xfId="1533" xr:uid="{511D76E0-EB61-4C8C-BD69-EFC5FD479137}"/>
    <cellStyle name="SAPBEXexcBad8 7 2 2 2" xfId="3084" xr:uid="{32A2976E-85EB-49AC-8527-27FD352E8EFC}"/>
    <cellStyle name="SAPBEXexcBad8 7 2 3" xfId="2052" xr:uid="{D24AEDF9-82CC-402C-A193-DD99110A6037}"/>
    <cellStyle name="SAPBEXexcBad8 7 2 3 2" xfId="3600" xr:uid="{2D0A7810-F815-4B12-BDDA-DE6234AA0DE2}"/>
    <cellStyle name="SAPBEXexcBad8 7 2 4" xfId="2568" xr:uid="{C27FDCFE-AAA0-46B6-9385-41536D5C5BEE}"/>
    <cellStyle name="SAPBEXexcBad8 7 3" xfId="1275" xr:uid="{4AFF5865-0BBE-4A19-AD7A-7F048ECC57F3}"/>
    <cellStyle name="SAPBEXexcBad8 7 3 2" xfId="2826" xr:uid="{B02181B7-2D24-4C30-9DCD-663F36F3B2AA}"/>
    <cellStyle name="SAPBEXexcBad8 7 4" xfId="1794" xr:uid="{E157587C-DED9-4E2E-AAE6-D3F7B8B9B82E}"/>
    <cellStyle name="SAPBEXexcBad8 7 4 2" xfId="3342" xr:uid="{AF133A03-E227-4F95-B0B5-75E5ACFE3B3C}"/>
    <cellStyle name="SAPBEXexcBad8 7 5" xfId="2310" xr:uid="{F344E5FB-BE0F-45CB-AF6D-731E636F5383}"/>
    <cellStyle name="SAPBEXexcBad9" xfId="325" xr:uid="{9E6C092D-7A0D-4E00-81B7-723CB51F3D0A}"/>
    <cellStyle name="SAPBEXexcBad9 2" xfId="326" xr:uid="{8C07577B-82B7-4AF0-AEFA-FC7223A5A229}"/>
    <cellStyle name="SAPBEXexcBad9 2 2" xfId="752" xr:uid="{CC395E06-D265-4C87-A107-976EAFCE4D33}"/>
    <cellStyle name="SAPBEXexcBad9 2 2 2" xfId="1024" xr:uid="{D14F1040-0E79-4D6D-A9ED-8900A47C8233}"/>
    <cellStyle name="SAPBEXexcBad9 2 2 2 2" xfId="1540" xr:uid="{D5A81ABF-434F-48B8-AC59-A0597DD820D5}"/>
    <cellStyle name="SAPBEXexcBad9 2 2 2 2 2" xfId="3091" xr:uid="{1EBDE4E8-D371-4584-9619-CA5B6E5973B3}"/>
    <cellStyle name="SAPBEXexcBad9 2 2 2 3" xfId="2059" xr:uid="{64EF0C5E-ED87-4EE5-BB49-F6582CF6E643}"/>
    <cellStyle name="SAPBEXexcBad9 2 2 2 3 2" xfId="3607" xr:uid="{B6DA427B-201D-4808-ABEF-F163B0C82337}"/>
    <cellStyle name="SAPBEXexcBad9 2 2 2 4" xfId="2575" xr:uid="{C66E0A31-EAD8-4BA0-9E29-C6EE58BA2F9C}"/>
    <cellStyle name="SAPBEXexcBad9 2 2 3" xfId="1282" xr:uid="{93D27308-1F92-4825-9934-3F1120ACBF20}"/>
    <cellStyle name="SAPBEXexcBad9 2 2 3 2" xfId="2833" xr:uid="{8DE73A48-ABA2-47B7-BA18-BB4A2051EA75}"/>
    <cellStyle name="SAPBEXexcBad9 2 2 4" xfId="1801" xr:uid="{DF6787EF-55FD-42AD-90EE-F0147BC3CA75}"/>
    <cellStyle name="SAPBEXexcBad9 2 2 4 2" xfId="3349" xr:uid="{CA3265A1-0F33-4E32-9F3C-301A6DDE85C8}"/>
    <cellStyle name="SAPBEXexcBad9 2 2 5" xfId="2317" xr:uid="{A5701A10-1519-4A9C-A3B8-90BA5F7040AD}"/>
    <cellStyle name="SAPBEXexcBad9 3" xfId="327" xr:uid="{BCD2AA81-AB51-41CE-B234-DB2A8DB35E97}"/>
    <cellStyle name="SAPBEXexcBad9 3 2" xfId="753" xr:uid="{525C15D8-5F5B-4D38-9001-490494F7C8B1}"/>
    <cellStyle name="SAPBEXexcBad9 3 2 2" xfId="1025" xr:uid="{CC36D7D2-F27E-4ECA-A106-CFD337CD4934}"/>
    <cellStyle name="SAPBEXexcBad9 3 2 2 2" xfId="1541" xr:uid="{0BD69F81-CC11-41A2-80F6-413315F35E83}"/>
    <cellStyle name="SAPBEXexcBad9 3 2 2 2 2" xfId="3092" xr:uid="{31647DB3-B202-4F4F-A738-7430F24D9AA9}"/>
    <cellStyle name="SAPBEXexcBad9 3 2 2 3" xfId="2060" xr:uid="{EFF8E582-6138-48A8-8325-C17806AC2945}"/>
    <cellStyle name="SAPBEXexcBad9 3 2 2 3 2" xfId="3608" xr:uid="{3E12DBF4-E8F5-4957-A102-3FF7A3D3DE57}"/>
    <cellStyle name="SAPBEXexcBad9 3 2 2 4" xfId="2576" xr:uid="{C7B7C591-8A31-49B6-BEA1-E32A718B4B4E}"/>
    <cellStyle name="SAPBEXexcBad9 3 2 3" xfId="1283" xr:uid="{77D7A73D-E849-487A-ADB2-31D04D5A5DAD}"/>
    <cellStyle name="SAPBEXexcBad9 3 2 3 2" xfId="2834" xr:uid="{9BA5565E-49B1-4CA1-881D-FDBD75280216}"/>
    <cellStyle name="SAPBEXexcBad9 3 2 4" xfId="1802" xr:uid="{65C0A527-242F-42CF-925A-C9E48E7263F4}"/>
    <cellStyle name="SAPBEXexcBad9 3 2 4 2" xfId="3350" xr:uid="{08C64A2A-AF4C-48B3-AAB2-EC0CE42BA51F}"/>
    <cellStyle name="SAPBEXexcBad9 3 2 5" xfId="2318" xr:uid="{AB82EFF9-493C-44A1-A03F-FBBC47875C3A}"/>
    <cellStyle name="SAPBEXexcBad9 4" xfId="328" xr:uid="{671A56B8-91A1-45D3-8089-2AFECD1EE7DA}"/>
    <cellStyle name="SAPBEXexcBad9 4 2" xfId="754" xr:uid="{E72D4AC8-91A9-4091-BD4E-7387AE5A0AC8}"/>
    <cellStyle name="SAPBEXexcBad9 4 2 2" xfId="1026" xr:uid="{AD8A97DF-8F79-4646-B3D2-3304D01951F8}"/>
    <cellStyle name="SAPBEXexcBad9 4 2 2 2" xfId="1542" xr:uid="{08590E83-AE41-484B-896A-1326DEC2D7F3}"/>
    <cellStyle name="SAPBEXexcBad9 4 2 2 2 2" xfId="3093" xr:uid="{9BB1BF24-C7E0-4151-8F5C-06615E1C277A}"/>
    <cellStyle name="SAPBEXexcBad9 4 2 2 3" xfId="2061" xr:uid="{3D147CA0-F162-4479-BBFC-14F339F28BE7}"/>
    <cellStyle name="SAPBEXexcBad9 4 2 2 3 2" xfId="3609" xr:uid="{1860E99B-B7FE-4545-933E-7F8601B865C7}"/>
    <cellStyle name="SAPBEXexcBad9 4 2 2 4" xfId="2577" xr:uid="{5C4B3FE4-6D6A-425D-93C6-F447421CB922}"/>
    <cellStyle name="SAPBEXexcBad9 4 2 3" xfId="1284" xr:uid="{22B61769-08D7-49BF-A927-B3000424EC1B}"/>
    <cellStyle name="SAPBEXexcBad9 4 2 3 2" xfId="2835" xr:uid="{5C89591C-6951-4CAE-BD4E-021484738278}"/>
    <cellStyle name="SAPBEXexcBad9 4 2 4" xfId="1803" xr:uid="{7F75ECDB-38ED-4992-89E5-7C24511738FE}"/>
    <cellStyle name="SAPBEXexcBad9 4 2 4 2" xfId="3351" xr:uid="{69D63798-C9BF-4BD3-BCA8-BAC1F219EABE}"/>
    <cellStyle name="SAPBEXexcBad9 4 2 5" xfId="2319" xr:uid="{08A5CEC2-EB43-436C-8646-394B8AE93E61}"/>
    <cellStyle name="SAPBEXexcBad9 5" xfId="329" xr:uid="{33665BBB-B7B0-43AB-B51D-1AF51983A972}"/>
    <cellStyle name="SAPBEXexcBad9 5 2" xfId="755" xr:uid="{685EE7A2-1AFB-494C-B282-7E694B0C8A2B}"/>
    <cellStyle name="SAPBEXexcBad9 5 2 2" xfId="1027" xr:uid="{36E5BE58-F510-419A-8DE6-ADC8A876F0B2}"/>
    <cellStyle name="SAPBEXexcBad9 5 2 2 2" xfId="1543" xr:uid="{AC0E9DC8-E947-4683-9AF7-A5A94589F5B6}"/>
    <cellStyle name="SAPBEXexcBad9 5 2 2 2 2" xfId="3094" xr:uid="{B1A8B2D0-4B04-4A22-B70B-002AF2AB3014}"/>
    <cellStyle name="SAPBEXexcBad9 5 2 2 3" xfId="2062" xr:uid="{5F9C5C5D-AED2-45EC-A9FE-64E505065B39}"/>
    <cellStyle name="SAPBEXexcBad9 5 2 2 3 2" xfId="3610" xr:uid="{0C9BE2A2-FFF5-409F-BA46-2606D17DC12B}"/>
    <cellStyle name="SAPBEXexcBad9 5 2 2 4" xfId="2578" xr:uid="{441C5AC0-296D-4C54-8630-1744CA8FF14B}"/>
    <cellStyle name="SAPBEXexcBad9 5 2 3" xfId="1285" xr:uid="{BB30FE96-72A9-4C64-82E8-A45C219683B9}"/>
    <cellStyle name="SAPBEXexcBad9 5 2 3 2" xfId="2836" xr:uid="{5F0401AE-47B4-456D-BDEF-79BA7D1BC82F}"/>
    <cellStyle name="SAPBEXexcBad9 5 2 4" xfId="1804" xr:uid="{ED41726C-BA7D-4DA4-B92C-52828E6936D8}"/>
    <cellStyle name="SAPBEXexcBad9 5 2 4 2" xfId="3352" xr:uid="{4E54B215-A814-499C-82A7-3DFC3ACEC511}"/>
    <cellStyle name="SAPBEXexcBad9 5 2 5" xfId="2320" xr:uid="{2C3D52B7-360C-4A71-9486-78D75417D16A}"/>
    <cellStyle name="SAPBEXexcBad9 6" xfId="330" xr:uid="{CC7A77B7-D4D1-4317-A153-DE2710BD34A5}"/>
    <cellStyle name="SAPBEXexcBad9 6 2" xfId="756" xr:uid="{84DEA7C6-246E-408D-B947-3296AE7BFB6D}"/>
    <cellStyle name="SAPBEXexcBad9 6 2 2" xfId="1028" xr:uid="{7FD59D6B-0248-46F6-BCC5-02F3E87D20A8}"/>
    <cellStyle name="SAPBEXexcBad9 6 2 2 2" xfId="1544" xr:uid="{EFAF2436-B090-4045-9E52-ED41291B61DB}"/>
    <cellStyle name="SAPBEXexcBad9 6 2 2 2 2" xfId="3095" xr:uid="{16F14572-4E3D-4858-8D16-AA5E6103FE21}"/>
    <cellStyle name="SAPBEXexcBad9 6 2 2 3" xfId="2063" xr:uid="{88ED5C90-3E37-4328-9888-CEBA95F8734E}"/>
    <cellStyle name="SAPBEXexcBad9 6 2 2 3 2" xfId="3611" xr:uid="{FA2E00A3-43F7-4652-B54A-14BEC1DD76D3}"/>
    <cellStyle name="SAPBEXexcBad9 6 2 2 4" xfId="2579" xr:uid="{64345D81-5EE4-4403-B042-EF639D301D03}"/>
    <cellStyle name="SAPBEXexcBad9 6 2 3" xfId="1286" xr:uid="{87B34849-3B9A-4267-9349-3B42E77829A9}"/>
    <cellStyle name="SAPBEXexcBad9 6 2 3 2" xfId="2837" xr:uid="{9C65403A-82F1-4BAB-9B39-17D69B2C26EB}"/>
    <cellStyle name="SAPBEXexcBad9 6 2 4" xfId="1805" xr:uid="{9450D13A-C7FF-4567-B84C-1218329D0F52}"/>
    <cellStyle name="SAPBEXexcBad9 6 2 4 2" xfId="3353" xr:uid="{3C89C25B-4896-415B-9C20-E9F6AA239DA3}"/>
    <cellStyle name="SAPBEXexcBad9 6 2 5" xfId="2321" xr:uid="{AD4B7AED-A1DE-4489-83A2-F7D0FD9D1FAB}"/>
    <cellStyle name="SAPBEXexcBad9 7" xfId="751" xr:uid="{8559C1B9-0773-4F19-B903-6299535C931E}"/>
    <cellStyle name="SAPBEXexcBad9 7 2" xfId="1023" xr:uid="{0C86A6C2-3B39-4B96-91B3-099D4BE9FAFB}"/>
    <cellStyle name="SAPBEXexcBad9 7 2 2" xfId="1539" xr:uid="{D3968157-4660-4BD8-A53C-4D28F4696661}"/>
    <cellStyle name="SAPBEXexcBad9 7 2 2 2" xfId="3090" xr:uid="{AF293FE1-530E-41F6-B3D0-403D20124900}"/>
    <cellStyle name="SAPBEXexcBad9 7 2 3" xfId="2058" xr:uid="{00E050DD-FD97-481E-A064-1C9EC6CCDF07}"/>
    <cellStyle name="SAPBEXexcBad9 7 2 3 2" xfId="3606" xr:uid="{E22FC866-C03F-4CF4-871A-C5CB1679F322}"/>
    <cellStyle name="SAPBEXexcBad9 7 2 4" xfId="2574" xr:uid="{17AC1AC0-C2AA-4F6D-8822-2DA4A12FE756}"/>
    <cellStyle name="SAPBEXexcBad9 7 3" xfId="1281" xr:uid="{13196B4F-0DFB-4E71-A522-E225E9DDA25D}"/>
    <cellStyle name="SAPBEXexcBad9 7 3 2" xfId="2832" xr:uid="{C980CBF8-4B38-4A85-8EE7-390F33EB579E}"/>
    <cellStyle name="SAPBEXexcBad9 7 4" xfId="1800" xr:uid="{020B67B5-C325-4C60-B076-F2C032B8B0AD}"/>
    <cellStyle name="SAPBEXexcBad9 7 4 2" xfId="3348" xr:uid="{62C83288-C589-4D59-A8DD-AD95B2B77773}"/>
    <cellStyle name="SAPBEXexcBad9 7 5" xfId="2316" xr:uid="{DB409B4F-B54A-483E-AFFA-4D24B33FB6E3}"/>
    <cellStyle name="SAPBEXexcCritical4" xfId="331" xr:uid="{FAD91C0D-6667-44F9-AC66-E9DF3431016D}"/>
    <cellStyle name="SAPBEXexcCritical4 2" xfId="332" xr:uid="{C53FDE64-4BFA-4728-995F-84E4EE23A10E}"/>
    <cellStyle name="SAPBEXexcCritical4 2 2" xfId="758" xr:uid="{4431650A-4D46-4BD0-8450-1FE71E98C081}"/>
    <cellStyle name="SAPBEXexcCritical4 2 2 2" xfId="1030" xr:uid="{7BBC4995-66EF-4E1B-B95C-9EC9C76442FF}"/>
    <cellStyle name="SAPBEXexcCritical4 2 2 2 2" xfId="1546" xr:uid="{AF70416C-8D25-42AC-8AC9-ABE400EED55A}"/>
    <cellStyle name="SAPBEXexcCritical4 2 2 2 2 2" xfId="3097" xr:uid="{F700C8AC-A0A3-496C-A217-02C1E7D14985}"/>
    <cellStyle name="SAPBEXexcCritical4 2 2 2 3" xfId="2065" xr:uid="{7C2FA7FD-661C-4C2F-A874-930FDF9F41E4}"/>
    <cellStyle name="SAPBEXexcCritical4 2 2 2 3 2" xfId="3613" xr:uid="{0A012882-9E60-4893-B241-2240E07B7918}"/>
    <cellStyle name="SAPBEXexcCritical4 2 2 2 4" xfId="2581" xr:uid="{DF55A5A6-0E64-419D-8D5E-250FD871A683}"/>
    <cellStyle name="SAPBEXexcCritical4 2 2 3" xfId="1288" xr:uid="{809CCA2B-B044-4FB2-90F0-36C22B7CE37F}"/>
    <cellStyle name="SAPBEXexcCritical4 2 2 3 2" xfId="2839" xr:uid="{0CF047C3-38DC-48B8-BC46-578080FFADAA}"/>
    <cellStyle name="SAPBEXexcCritical4 2 2 4" xfId="1807" xr:uid="{46342D76-167C-4018-968D-B90FF3D388FC}"/>
    <cellStyle name="SAPBEXexcCritical4 2 2 4 2" xfId="3355" xr:uid="{07B1D8B4-9FD8-43A4-B50F-267C97145CBD}"/>
    <cellStyle name="SAPBEXexcCritical4 2 2 5" xfId="2323" xr:uid="{AF6E1B01-341A-4E33-A4D4-C66560B4FBBC}"/>
    <cellStyle name="SAPBEXexcCritical4 3" xfId="333" xr:uid="{B825B4DD-B09E-4B03-A028-6DD5E31D1343}"/>
    <cellStyle name="SAPBEXexcCritical4 3 2" xfId="759" xr:uid="{FEDCE4A0-B6A9-4810-9F4B-332812B56154}"/>
    <cellStyle name="SAPBEXexcCritical4 3 2 2" xfId="1031" xr:uid="{D245F35E-DC4C-4891-991F-C8FDC64F744D}"/>
    <cellStyle name="SAPBEXexcCritical4 3 2 2 2" xfId="1547" xr:uid="{FE61F3B8-F9F6-40E7-AFC4-99F2656DFBA4}"/>
    <cellStyle name="SAPBEXexcCritical4 3 2 2 2 2" xfId="3098" xr:uid="{16226912-004C-459A-B83C-F3FEBFCC7478}"/>
    <cellStyle name="SAPBEXexcCritical4 3 2 2 3" xfId="2066" xr:uid="{56685B7E-D1DA-4AD9-B007-EC6BD79BDA2B}"/>
    <cellStyle name="SAPBEXexcCritical4 3 2 2 3 2" xfId="3614" xr:uid="{A42D90AE-2BEA-4DFC-94E2-02D9A8409881}"/>
    <cellStyle name="SAPBEXexcCritical4 3 2 2 4" xfId="2582" xr:uid="{AF73B835-7E00-49D9-BA64-518FDCF39530}"/>
    <cellStyle name="SAPBEXexcCritical4 3 2 3" xfId="1289" xr:uid="{A855DA85-AE51-4AAE-87DB-EAB8CDF9B741}"/>
    <cellStyle name="SAPBEXexcCritical4 3 2 3 2" xfId="2840" xr:uid="{3D2C1A4B-EC28-43FC-BF0B-00223A8672B1}"/>
    <cellStyle name="SAPBEXexcCritical4 3 2 4" xfId="1808" xr:uid="{2F6C3B37-BC12-44FB-BE17-C9CA12182A77}"/>
    <cellStyle name="SAPBEXexcCritical4 3 2 4 2" xfId="3356" xr:uid="{03456384-E2C9-4A9F-A96D-79E29B86F7B8}"/>
    <cellStyle name="SAPBEXexcCritical4 3 2 5" xfId="2324" xr:uid="{DE455252-1A1E-448D-A9A9-5E372B4556FF}"/>
    <cellStyle name="SAPBEXexcCritical4 4" xfId="334" xr:uid="{66C80B5E-3CFA-4C04-9975-7C294970E999}"/>
    <cellStyle name="SAPBEXexcCritical4 4 2" xfId="760" xr:uid="{EF1252E6-329F-40B9-AEF4-9444F0C989A7}"/>
    <cellStyle name="SAPBEXexcCritical4 4 2 2" xfId="1032" xr:uid="{667B37D2-751B-4577-8481-33B831189617}"/>
    <cellStyle name="SAPBEXexcCritical4 4 2 2 2" xfId="1548" xr:uid="{A347E7F1-C953-43B6-9AE1-F50364D54C09}"/>
    <cellStyle name="SAPBEXexcCritical4 4 2 2 2 2" xfId="3099" xr:uid="{12CD7FED-7BD3-487C-B83F-4147F01C459C}"/>
    <cellStyle name="SAPBEXexcCritical4 4 2 2 3" xfId="2067" xr:uid="{8534DE00-9B31-4089-A341-E9FE9CEDF108}"/>
    <cellStyle name="SAPBEXexcCritical4 4 2 2 3 2" xfId="3615" xr:uid="{01F79307-1E80-41DE-95BD-BBA436E113D2}"/>
    <cellStyle name="SAPBEXexcCritical4 4 2 2 4" xfId="2583" xr:uid="{78BCCCA0-B46A-4FE3-BC59-0156E78C8B05}"/>
    <cellStyle name="SAPBEXexcCritical4 4 2 3" xfId="1290" xr:uid="{374E3497-5A54-4030-9E1A-D04FD96B9352}"/>
    <cellStyle name="SAPBEXexcCritical4 4 2 3 2" xfId="2841" xr:uid="{E82B065F-1D2C-446B-B8E5-991FC2FB47F8}"/>
    <cellStyle name="SAPBEXexcCritical4 4 2 4" xfId="1809" xr:uid="{3B01228C-3048-40D1-B495-2F622A153CB4}"/>
    <cellStyle name="SAPBEXexcCritical4 4 2 4 2" xfId="3357" xr:uid="{26C5F017-B733-450E-8619-46ECE5ECFDA3}"/>
    <cellStyle name="SAPBEXexcCritical4 4 2 5" xfId="2325" xr:uid="{44EFBA40-A371-4796-95FE-3E38B2FE000A}"/>
    <cellStyle name="SAPBEXexcCritical4 5" xfId="335" xr:uid="{BEC30539-0874-407D-A5F1-CA70665FA362}"/>
    <cellStyle name="SAPBEXexcCritical4 5 2" xfId="761" xr:uid="{27289375-A718-42EB-9E17-A7353270DB80}"/>
    <cellStyle name="SAPBEXexcCritical4 5 2 2" xfId="1033" xr:uid="{F30549CA-6247-4A85-9DE8-2C6318092456}"/>
    <cellStyle name="SAPBEXexcCritical4 5 2 2 2" xfId="1549" xr:uid="{A8544C4F-CEDB-4CB8-ABD3-C8412D5BCA0B}"/>
    <cellStyle name="SAPBEXexcCritical4 5 2 2 2 2" xfId="3100" xr:uid="{B4FC384F-5587-4A29-8CF3-1240B852680F}"/>
    <cellStyle name="SAPBEXexcCritical4 5 2 2 3" xfId="2068" xr:uid="{6A8D9366-1C1C-43FD-9CE2-72B3843404C6}"/>
    <cellStyle name="SAPBEXexcCritical4 5 2 2 3 2" xfId="3616" xr:uid="{DF47FC0B-1092-4683-BBB8-E9F768E7A6E1}"/>
    <cellStyle name="SAPBEXexcCritical4 5 2 2 4" xfId="2584" xr:uid="{DD3B0FA1-53FD-4D2C-B029-696F511DB1B6}"/>
    <cellStyle name="SAPBEXexcCritical4 5 2 3" xfId="1291" xr:uid="{C6637F94-18ED-4D39-88CB-FA066E4D3BCE}"/>
    <cellStyle name="SAPBEXexcCritical4 5 2 3 2" xfId="2842" xr:uid="{8394B6B2-FFF3-4BFD-B73E-85F18E978D39}"/>
    <cellStyle name="SAPBEXexcCritical4 5 2 4" xfId="1810" xr:uid="{14B69E19-2A51-4AC3-87D2-6B9DC73A322C}"/>
    <cellStyle name="SAPBEXexcCritical4 5 2 4 2" xfId="3358" xr:uid="{088C5B23-E8A2-4E21-A1CC-4BB31CD69A33}"/>
    <cellStyle name="SAPBEXexcCritical4 5 2 5" xfId="2326" xr:uid="{DEAED9D2-320F-4939-8D9D-8EB22E0D0C61}"/>
    <cellStyle name="SAPBEXexcCritical4 6" xfId="336" xr:uid="{8EFC60B3-9D7C-45BC-A8F7-E531DC272526}"/>
    <cellStyle name="SAPBEXexcCritical4 6 2" xfId="762" xr:uid="{C56CCA20-9852-417D-8DC2-8BF5DDAC44D1}"/>
    <cellStyle name="SAPBEXexcCritical4 6 2 2" xfId="1034" xr:uid="{4A8F4234-D8C5-4F26-A7F2-C0B33814F5D6}"/>
    <cellStyle name="SAPBEXexcCritical4 6 2 2 2" xfId="1550" xr:uid="{DD277BE3-0F6B-4E4E-B124-0B31C83F8385}"/>
    <cellStyle name="SAPBEXexcCritical4 6 2 2 2 2" xfId="3101" xr:uid="{12377ADC-31C3-4EA3-BA4A-6CD47D166030}"/>
    <cellStyle name="SAPBEXexcCritical4 6 2 2 3" xfId="2069" xr:uid="{89A17DE9-E5E2-4BEA-A87C-C1E9B5C19773}"/>
    <cellStyle name="SAPBEXexcCritical4 6 2 2 3 2" xfId="3617" xr:uid="{F8DA57E7-C5DF-42B7-943E-B31E7FA59C76}"/>
    <cellStyle name="SAPBEXexcCritical4 6 2 2 4" xfId="2585" xr:uid="{6DBE7BD6-6CB6-4B4D-9DB1-56CA718B9C7F}"/>
    <cellStyle name="SAPBEXexcCritical4 6 2 3" xfId="1292" xr:uid="{4BBFACA8-C135-4AC0-AAE2-EC2C2ECF076B}"/>
    <cellStyle name="SAPBEXexcCritical4 6 2 3 2" xfId="2843" xr:uid="{31460C79-B5D0-4F37-A4CE-AB9F529CAFDB}"/>
    <cellStyle name="SAPBEXexcCritical4 6 2 4" xfId="1811" xr:uid="{596D43EC-7AEC-413A-BCF3-5BDDF617ACEC}"/>
    <cellStyle name="SAPBEXexcCritical4 6 2 4 2" xfId="3359" xr:uid="{37856734-DC3B-4A2B-96EC-4475E853B89D}"/>
    <cellStyle name="SAPBEXexcCritical4 6 2 5" xfId="2327" xr:uid="{634E3809-2F6F-4A75-AB7F-27FC49FEE296}"/>
    <cellStyle name="SAPBEXexcCritical4 7" xfId="757" xr:uid="{A0242E54-8073-49A9-B0BF-A00F2FC71DB5}"/>
    <cellStyle name="SAPBEXexcCritical4 7 2" xfId="1029" xr:uid="{320A90D8-B060-4F4D-99DB-905B4D0719ED}"/>
    <cellStyle name="SAPBEXexcCritical4 7 2 2" xfId="1545" xr:uid="{EB5E5A7B-3ABE-49D9-B23E-3FEEE8E67475}"/>
    <cellStyle name="SAPBEXexcCritical4 7 2 2 2" xfId="3096" xr:uid="{CC6B111A-DAAE-4413-9CDD-13574868AF03}"/>
    <cellStyle name="SAPBEXexcCritical4 7 2 3" xfId="2064" xr:uid="{D89313CB-B996-4D71-B2EF-49EBCD87894C}"/>
    <cellStyle name="SAPBEXexcCritical4 7 2 3 2" xfId="3612" xr:uid="{16A0E941-8A03-4483-9439-024AEC18B4F1}"/>
    <cellStyle name="SAPBEXexcCritical4 7 2 4" xfId="2580" xr:uid="{F87AC101-4575-4C31-B129-EFC5B282EDB4}"/>
    <cellStyle name="SAPBEXexcCritical4 7 3" xfId="1287" xr:uid="{1DAD5D05-886F-4B3F-A92C-FD7D7FB141D1}"/>
    <cellStyle name="SAPBEXexcCritical4 7 3 2" xfId="2838" xr:uid="{961CBC5E-286B-4A17-B98A-14EB3ACBA9F5}"/>
    <cellStyle name="SAPBEXexcCritical4 7 4" xfId="1806" xr:uid="{B866F70D-11CC-4797-AE93-4538A681B162}"/>
    <cellStyle name="SAPBEXexcCritical4 7 4 2" xfId="3354" xr:uid="{42CE00B3-A650-4558-B0F2-B7965CA8EBE3}"/>
    <cellStyle name="SAPBEXexcCritical4 7 5" xfId="2322" xr:uid="{F7AC08B4-4E1A-4B25-990A-79BA33136251}"/>
    <cellStyle name="SAPBEXexcCritical5" xfId="337" xr:uid="{EE6B07F0-6EB1-4BC2-BD67-ACA28423A087}"/>
    <cellStyle name="SAPBEXexcCritical5 2" xfId="338" xr:uid="{2238A016-D99D-425B-8E29-A44E9AAC2459}"/>
    <cellStyle name="SAPBEXexcCritical5 2 2" xfId="764" xr:uid="{83245A63-D75F-44B5-9596-0877A619B34C}"/>
    <cellStyle name="SAPBEXexcCritical5 2 2 2" xfId="1036" xr:uid="{7AE064B8-8DF6-4043-914C-14D7D10392F6}"/>
    <cellStyle name="SAPBEXexcCritical5 2 2 2 2" xfId="1552" xr:uid="{69B72FCD-30DB-4BD0-84FF-856BFEB8F662}"/>
    <cellStyle name="SAPBEXexcCritical5 2 2 2 2 2" xfId="3103" xr:uid="{4C2AAF2F-3EC1-445A-B01F-E6596315A94F}"/>
    <cellStyle name="SAPBEXexcCritical5 2 2 2 3" xfId="2071" xr:uid="{F4ED8DA3-D4A2-42D1-9E47-B298762B291E}"/>
    <cellStyle name="SAPBEXexcCritical5 2 2 2 3 2" xfId="3619" xr:uid="{45483B86-A3A6-499A-A089-FA61E0F38797}"/>
    <cellStyle name="SAPBEXexcCritical5 2 2 2 4" xfId="2587" xr:uid="{018D5A04-F599-43B4-88EB-5C4578A3E710}"/>
    <cellStyle name="SAPBEXexcCritical5 2 2 3" xfId="1294" xr:uid="{DF666FA9-0747-484E-885E-774EA8CB0ECB}"/>
    <cellStyle name="SAPBEXexcCritical5 2 2 3 2" xfId="2845" xr:uid="{816BCFE7-E16B-4EB1-944F-7EB9F2EBB64A}"/>
    <cellStyle name="SAPBEXexcCritical5 2 2 4" xfId="1813" xr:uid="{F5FF5427-4925-4676-8E17-D0985368F503}"/>
    <cellStyle name="SAPBEXexcCritical5 2 2 4 2" xfId="3361" xr:uid="{179B227A-A5B5-4CA2-9792-AD2B359706DC}"/>
    <cellStyle name="SAPBEXexcCritical5 2 2 5" xfId="2329" xr:uid="{9259820B-2807-4603-989C-15AAE450147C}"/>
    <cellStyle name="SAPBEXexcCritical5 3" xfId="339" xr:uid="{1330C554-E660-4951-B617-344543660CD0}"/>
    <cellStyle name="SAPBEXexcCritical5 3 2" xfId="765" xr:uid="{8092D9BB-C681-4E37-B1B5-87487CD66097}"/>
    <cellStyle name="SAPBEXexcCritical5 3 2 2" xfId="1037" xr:uid="{1739BA6A-634E-4CAC-BBB8-ABC3D72E6358}"/>
    <cellStyle name="SAPBEXexcCritical5 3 2 2 2" xfId="1553" xr:uid="{2A83FA84-B99C-4628-8A1C-D1871A817751}"/>
    <cellStyle name="SAPBEXexcCritical5 3 2 2 2 2" xfId="3104" xr:uid="{979A03B6-C8A6-4DBC-AA5A-3B660927B060}"/>
    <cellStyle name="SAPBEXexcCritical5 3 2 2 3" xfId="2072" xr:uid="{C6EE723F-1484-47E8-9B81-4FBF8D54288E}"/>
    <cellStyle name="SAPBEXexcCritical5 3 2 2 3 2" xfId="3620" xr:uid="{C15FA152-768F-4113-8225-03DD075BAD26}"/>
    <cellStyle name="SAPBEXexcCritical5 3 2 2 4" xfId="2588" xr:uid="{579EE76B-38EB-4C62-A298-99C55F8B940F}"/>
    <cellStyle name="SAPBEXexcCritical5 3 2 3" xfId="1295" xr:uid="{31DAC928-920C-4E08-B0E1-9A02B086E185}"/>
    <cellStyle name="SAPBEXexcCritical5 3 2 3 2" xfId="2846" xr:uid="{70DAAD74-A991-46E7-9A97-7B965C4ED35C}"/>
    <cellStyle name="SAPBEXexcCritical5 3 2 4" xfId="1814" xr:uid="{18058959-FDA3-4A01-A6EB-93923BD8FB89}"/>
    <cellStyle name="SAPBEXexcCritical5 3 2 4 2" xfId="3362" xr:uid="{5042CF81-AAF0-4DFE-A97E-8A4029DDE86B}"/>
    <cellStyle name="SAPBEXexcCritical5 3 2 5" xfId="2330" xr:uid="{DE744C14-4D4F-4DC3-AA83-CC37C8FAA817}"/>
    <cellStyle name="SAPBEXexcCritical5 4" xfId="340" xr:uid="{85158ABC-E6FF-4A37-A153-8F3C93FCE06D}"/>
    <cellStyle name="SAPBEXexcCritical5 4 2" xfId="766" xr:uid="{4AA6C1CF-885A-4202-AB84-DBBCC94FCACF}"/>
    <cellStyle name="SAPBEXexcCritical5 4 2 2" xfId="1038" xr:uid="{54DF000B-03EF-49F9-9F17-3669E8FFBE6F}"/>
    <cellStyle name="SAPBEXexcCritical5 4 2 2 2" xfId="1554" xr:uid="{90E6DC69-244E-48C0-8DCE-577707391B05}"/>
    <cellStyle name="SAPBEXexcCritical5 4 2 2 2 2" xfId="3105" xr:uid="{BA2A87C1-D009-4E64-9D3D-6FA4A29D7E81}"/>
    <cellStyle name="SAPBEXexcCritical5 4 2 2 3" xfId="2073" xr:uid="{BB317FD5-7E86-409F-947F-15E0CEA021BC}"/>
    <cellStyle name="SAPBEXexcCritical5 4 2 2 3 2" xfId="3621" xr:uid="{AAF5A067-BEF3-4D41-8DA9-BE3131BF40FF}"/>
    <cellStyle name="SAPBEXexcCritical5 4 2 2 4" xfId="2589" xr:uid="{68A2F200-BF58-43D6-B92F-B92393E8A25F}"/>
    <cellStyle name="SAPBEXexcCritical5 4 2 3" xfId="1296" xr:uid="{3DB03AFE-6D6A-459C-B093-0E164F204E40}"/>
    <cellStyle name="SAPBEXexcCritical5 4 2 3 2" xfId="2847" xr:uid="{1D77C3BF-EA3C-47B9-AED3-1031A57B2655}"/>
    <cellStyle name="SAPBEXexcCritical5 4 2 4" xfId="1815" xr:uid="{4ADD8FA4-2F4F-420C-A8D1-BB4C987EF576}"/>
    <cellStyle name="SAPBEXexcCritical5 4 2 4 2" xfId="3363" xr:uid="{5EE14A9D-D224-4A60-99BB-1ACFCF39AF6C}"/>
    <cellStyle name="SAPBEXexcCritical5 4 2 5" xfId="2331" xr:uid="{5CDF9F02-F2F8-4D8E-BE41-0621B7E5162D}"/>
    <cellStyle name="SAPBEXexcCritical5 5" xfId="341" xr:uid="{DADA832C-821B-4DD1-A9DE-CD09D75EED52}"/>
    <cellStyle name="SAPBEXexcCritical5 5 2" xfId="767" xr:uid="{85536A76-FAA5-4533-A1B8-83A36A963817}"/>
    <cellStyle name="SAPBEXexcCritical5 5 2 2" xfId="1039" xr:uid="{ACF77BCA-7BE5-4966-8D50-492DA5EAA4FC}"/>
    <cellStyle name="SAPBEXexcCritical5 5 2 2 2" xfId="1555" xr:uid="{DE383177-9C02-4DAA-90BC-6476C9A9B314}"/>
    <cellStyle name="SAPBEXexcCritical5 5 2 2 2 2" xfId="3106" xr:uid="{22DD4BB5-A685-4C07-A6C5-C506D7868C74}"/>
    <cellStyle name="SAPBEXexcCritical5 5 2 2 3" xfId="2074" xr:uid="{866E571A-E2EC-4016-B6E8-205BF2C95F26}"/>
    <cellStyle name="SAPBEXexcCritical5 5 2 2 3 2" xfId="3622" xr:uid="{790C5057-E168-44E7-8FB7-F69EE31D4073}"/>
    <cellStyle name="SAPBEXexcCritical5 5 2 2 4" xfId="2590" xr:uid="{42C2A5FD-3FD1-45E2-B8F7-529727B075C6}"/>
    <cellStyle name="SAPBEXexcCritical5 5 2 3" xfId="1297" xr:uid="{0EC529CA-BFBA-450A-A4BE-20B5542568B7}"/>
    <cellStyle name="SAPBEXexcCritical5 5 2 3 2" xfId="2848" xr:uid="{046FA9EA-FE30-457B-A5F5-3E5FBB23BE06}"/>
    <cellStyle name="SAPBEXexcCritical5 5 2 4" xfId="1816" xr:uid="{DD2E898F-CDFE-4FFD-9C6F-85370CBA13B3}"/>
    <cellStyle name="SAPBEXexcCritical5 5 2 4 2" xfId="3364" xr:uid="{F5A2962F-88AA-452E-9308-CB0747098AAA}"/>
    <cellStyle name="SAPBEXexcCritical5 5 2 5" xfId="2332" xr:uid="{BE279E54-F22F-47B7-BD86-5AAA7C0B04AD}"/>
    <cellStyle name="SAPBEXexcCritical5 6" xfId="342" xr:uid="{080BFC75-ABD6-4461-B4FA-2A2F97919ED6}"/>
    <cellStyle name="SAPBEXexcCritical5 6 2" xfId="768" xr:uid="{26FF7B50-CDB6-401A-BAD3-C0C74688E8EE}"/>
    <cellStyle name="SAPBEXexcCritical5 6 2 2" xfId="1040" xr:uid="{FEE1177A-FC65-4C9A-94DF-1D4853DF4622}"/>
    <cellStyle name="SAPBEXexcCritical5 6 2 2 2" xfId="1556" xr:uid="{87C4EE1E-D4E2-4970-A2CD-15AC7665657B}"/>
    <cellStyle name="SAPBEXexcCritical5 6 2 2 2 2" xfId="3107" xr:uid="{4B1E0D9D-135C-4FBD-9852-9FC81E009EED}"/>
    <cellStyle name="SAPBEXexcCritical5 6 2 2 3" xfId="2075" xr:uid="{2431A494-BE9B-457F-9F01-043173C26EB7}"/>
    <cellStyle name="SAPBEXexcCritical5 6 2 2 3 2" xfId="3623" xr:uid="{B3E712F5-B71F-4C4D-8EEF-B4F78FE94489}"/>
    <cellStyle name="SAPBEXexcCritical5 6 2 2 4" xfId="2591" xr:uid="{306278DD-7F05-4D0C-80E6-FE97F5F1ECCF}"/>
    <cellStyle name="SAPBEXexcCritical5 6 2 3" xfId="1298" xr:uid="{DFC7CCFD-F019-4743-9C9C-735366B3E3D0}"/>
    <cellStyle name="SAPBEXexcCritical5 6 2 3 2" xfId="2849" xr:uid="{DC372056-3C66-477A-BBB2-C289829007E4}"/>
    <cellStyle name="SAPBEXexcCritical5 6 2 4" xfId="1817" xr:uid="{DA773385-993A-4237-985F-BA1395BFA1D1}"/>
    <cellStyle name="SAPBEXexcCritical5 6 2 4 2" xfId="3365" xr:uid="{0B4F4B02-07EB-4F0E-A950-A7E7431D3894}"/>
    <cellStyle name="SAPBEXexcCritical5 6 2 5" xfId="2333" xr:uid="{C6229E25-0CED-416D-A8B3-E79226566AC0}"/>
    <cellStyle name="SAPBEXexcCritical5 7" xfId="763" xr:uid="{6AE4CA81-6930-46A2-9EB2-2E8A0C292C3B}"/>
    <cellStyle name="SAPBEXexcCritical5 7 2" xfId="1035" xr:uid="{FB41CEDA-5165-467E-A24D-A273DFA98960}"/>
    <cellStyle name="SAPBEXexcCritical5 7 2 2" xfId="1551" xr:uid="{40ED4789-B6C9-478B-BB71-28BAA2ABF459}"/>
    <cellStyle name="SAPBEXexcCritical5 7 2 2 2" xfId="3102" xr:uid="{B566D4D4-23D6-42F8-90D3-B1D849E294A5}"/>
    <cellStyle name="SAPBEXexcCritical5 7 2 3" xfId="2070" xr:uid="{7E0F6CDC-016F-4EAD-9BA8-F7B48644E695}"/>
    <cellStyle name="SAPBEXexcCritical5 7 2 3 2" xfId="3618" xr:uid="{1767CBA9-9118-4F29-B965-AD15D6F4D8D4}"/>
    <cellStyle name="SAPBEXexcCritical5 7 2 4" xfId="2586" xr:uid="{FD89DBE9-E98A-409F-A087-B76FCD401636}"/>
    <cellStyle name="SAPBEXexcCritical5 7 3" xfId="1293" xr:uid="{FC16A959-99E0-4A8A-88C4-0AB34C2731A0}"/>
    <cellStyle name="SAPBEXexcCritical5 7 3 2" xfId="2844" xr:uid="{6C37CFBC-5910-44D9-8E3A-A9D5B3F82A99}"/>
    <cellStyle name="SAPBEXexcCritical5 7 4" xfId="1812" xr:uid="{E2FF78F9-AA69-44CD-9F54-C4F9DBFB0370}"/>
    <cellStyle name="SAPBEXexcCritical5 7 4 2" xfId="3360" xr:uid="{0B798135-50CD-4202-A60D-183D1F921C2B}"/>
    <cellStyle name="SAPBEXexcCritical5 7 5" xfId="2328" xr:uid="{AD9BEA9F-193B-4C0F-A1CA-886B56C4DA8B}"/>
    <cellStyle name="SAPBEXexcCritical6" xfId="343" xr:uid="{0A191090-CA6E-4D13-8A3E-01D0CD5A824E}"/>
    <cellStyle name="SAPBEXexcCritical6 2" xfId="344" xr:uid="{2C7D8F2A-7A4D-4BCB-BDE4-BE70AAE2DF17}"/>
    <cellStyle name="SAPBEXexcCritical6 2 2" xfId="770" xr:uid="{52E11D15-F0A5-4AD3-9864-357901CD9703}"/>
    <cellStyle name="SAPBEXexcCritical6 2 2 2" xfId="1042" xr:uid="{EEDC1285-B3B1-4C55-BE08-66F1DF5BA787}"/>
    <cellStyle name="SAPBEXexcCritical6 2 2 2 2" xfId="1558" xr:uid="{C7F9945A-DA8D-487A-837C-447507B1B6B7}"/>
    <cellStyle name="SAPBEXexcCritical6 2 2 2 2 2" xfId="3109" xr:uid="{B0D94A43-326F-4B6C-87F1-20E9C68E6674}"/>
    <cellStyle name="SAPBEXexcCritical6 2 2 2 3" xfId="2077" xr:uid="{A962FC20-4969-4BF5-907D-7855094B3888}"/>
    <cellStyle name="SAPBEXexcCritical6 2 2 2 3 2" xfId="3625" xr:uid="{55C68F50-C276-4E60-B260-3844624510B4}"/>
    <cellStyle name="SAPBEXexcCritical6 2 2 2 4" xfId="2593" xr:uid="{3312C3D2-BFF3-48CA-A84B-9BB925063B70}"/>
    <cellStyle name="SAPBEXexcCritical6 2 2 3" xfId="1300" xr:uid="{0E920917-27D0-4C93-82CD-648B7105FCA3}"/>
    <cellStyle name="SAPBEXexcCritical6 2 2 3 2" xfId="2851" xr:uid="{A0A0D0F7-3335-4B53-9800-8B9D509D1DCB}"/>
    <cellStyle name="SAPBEXexcCritical6 2 2 4" xfId="1819" xr:uid="{C3563B55-AAB5-4EB8-9858-85063B94ADBD}"/>
    <cellStyle name="SAPBEXexcCritical6 2 2 4 2" xfId="3367" xr:uid="{4AC491FD-30F9-4E67-81E9-55A63DC86106}"/>
    <cellStyle name="SAPBEXexcCritical6 2 2 5" xfId="2335" xr:uid="{E10C9575-E6BB-4401-9178-B981DE39E235}"/>
    <cellStyle name="SAPBEXexcCritical6 3" xfId="345" xr:uid="{2919BBC1-9FCD-49D3-A015-96F7A1F1227A}"/>
    <cellStyle name="SAPBEXexcCritical6 3 2" xfId="771" xr:uid="{F9B615BE-3B9D-44B0-90FD-CAA625966F44}"/>
    <cellStyle name="SAPBEXexcCritical6 3 2 2" xfId="1043" xr:uid="{B2D996C5-8E3C-4FD6-9FB3-CD308933E452}"/>
    <cellStyle name="SAPBEXexcCritical6 3 2 2 2" xfId="1559" xr:uid="{7CB18FCF-6836-43E0-8850-B07567C77280}"/>
    <cellStyle name="SAPBEXexcCritical6 3 2 2 2 2" xfId="3110" xr:uid="{32399885-349A-469D-856B-AB2A9598E84E}"/>
    <cellStyle name="SAPBEXexcCritical6 3 2 2 3" xfId="2078" xr:uid="{FC336A0F-CF31-4FAA-A8A3-5CAD893A1A5C}"/>
    <cellStyle name="SAPBEXexcCritical6 3 2 2 3 2" xfId="3626" xr:uid="{00F6804C-BF47-42B5-AEB6-090FAC648393}"/>
    <cellStyle name="SAPBEXexcCritical6 3 2 2 4" xfId="2594" xr:uid="{8D99EF8A-E5DC-4902-B2B9-EBA5C5B7A020}"/>
    <cellStyle name="SAPBEXexcCritical6 3 2 3" xfId="1301" xr:uid="{C4BBB236-2565-4DB3-82E0-B3A7EA091125}"/>
    <cellStyle name="SAPBEXexcCritical6 3 2 3 2" xfId="2852" xr:uid="{0F333AEC-3B1F-403D-9093-D0E2CF0A9741}"/>
    <cellStyle name="SAPBEXexcCritical6 3 2 4" xfId="1820" xr:uid="{2D203A42-52DC-4135-8FE7-585FC7DD2B25}"/>
    <cellStyle name="SAPBEXexcCritical6 3 2 4 2" xfId="3368" xr:uid="{BBE9B512-AD31-43E0-A38E-CA351DFA7C6C}"/>
    <cellStyle name="SAPBEXexcCritical6 3 2 5" xfId="2336" xr:uid="{821171AF-8A74-4E16-BF4D-9EC4EC8D2995}"/>
    <cellStyle name="SAPBEXexcCritical6 4" xfId="346" xr:uid="{13E63879-7F54-45F1-8307-7D2746CA122E}"/>
    <cellStyle name="SAPBEXexcCritical6 4 2" xfId="772" xr:uid="{DF8D5943-FFE9-4D31-9BEF-2B2D104096A3}"/>
    <cellStyle name="SAPBEXexcCritical6 4 2 2" xfId="1044" xr:uid="{12DD02CA-7768-4794-8B5C-A47814CE3F36}"/>
    <cellStyle name="SAPBEXexcCritical6 4 2 2 2" xfId="1560" xr:uid="{F473F98E-EC64-4E03-8F6A-B6D759E50DA8}"/>
    <cellStyle name="SAPBEXexcCritical6 4 2 2 2 2" xfId="3111" xr:uid="{A16E83BA-8071-437C-8E77-CF13E1CC38C9}"/>
    <cellStyle name="SAPBEXexcCritical6 4 2 2 3" xfId="2079" xr:uid="{651195D6-E729-4724-B139-FFA1892F7430}"/>
    <cellStyle name="SAPBEXexcCritical6 4 2 2 3 2" xfId="3627" xr:uid="{0C9A8E8A-09DB-40DC-BEA6-81904FC09EA3}"/>
    <cellStyle name="SAPBEXexcCritical6 4 2 2 4" xfId="2595" xr:uid="{BB3A0C84-1B10-4DFB-9FD1-7DF674AEFBBE}"/>
    <cellStyle name="SAPBEXexcCritical6 4 2 3" xfId="1302" xr:uid="{2957FBC7-C79A-49B7-9E9F-6FC3072BAC4D}"/>
    <cellStyle name="SAPBEXexcCritical6 4 2 3 2" xfId="2853" xr:uid="{F5EA2D60-1974-4C32-9DCD-79BBCFBE250D}"/>
    <cellStyle name="SAPBEXexcCritical6 4 2 4" xfId="1821" xr:uid="{7D7D470F-6069-4DF9-9C93-DE2D74B969E9}"/>
    <cellStyle name="SAPBEXexcCritical6 4 2 4 2" xfId="3369" xr:uid="{A47D8848-6EB5-4BCF-A4A6-D9BD8D0356BE}"/>
    <cellStyle name="SAPBEXexcCritical6 4 2 5" xfId="2337" xr:uid="{DF5512D3-B30B-4357-9F1C-B5546972754F}"/>
    <cellStyle name="SAPBEXexcCritical6 5" xfId="347" xr:uid="{8068B73D-C6E1-43E9-9863-6504FC5CFFB8}"/>
    <cellStyle name="SAPBEXexcCritical6 5 2" xfId="773" xr:uid="{97993D38-C461-4BE2-B1D1-B5A0098AF9C0}"/>
    <cellStyle name="SAPBEXexcCritical6 5 2 2" xfId="1045" xr:uid="{30EFC120-9DC4-4FF3-8215-DF77DFAEB0A6}"/>
    <cellStyle name="SAPBEXexcCritical6 5 2 2 2" xfId="1561" xr:uid="{3FCE1FCF-8B1B-4B38-A2D4-EE56AA1E2588}"/>
    <cellStyle name="SAPBEXexcCritical6 5 2 2 2 2" xfId="3112" xr:uid="{7E11DAA1-0817-4585-A5F2-720AD06B3BC0}"/>
    <cellStyle name="SAPBEXexcCritical6 5 2 2 3" xfId="2080" xr:uid="{6E07FD13-8697-4A9D-AB61-540F271C41C8}"/>
    <cellStyle name="SAPBEXexcCritical6 5 2 2 3 2" xfId="3628" xr:uid="{75E292CC-9220-4357-9A3D-840512C9256C}"/>
    <cellStyle name="SAPBEXexcCritical6 5 2 2 4" xfId="2596" xr:uid="{7AD4EF81-8649-4BC8-B81F-45FE259DE84D}"/>
    <cellStyle name="SAPBEXexcCritical6 5 2 3" xfId="1303" xr:uid="{4B01DE6D-44F7-41A8-8D0C-E3AF2059C42F}"/>
    <cellStyle name="SAPBEXexcCritical6 5 2 3 2" xfId="2854" xr:uid="{B026E7DF-06F4-49A5-BC24-66419503DC8C}"/>
    <cellStyle name="SAPBEXexcCritical6 5 2 4" xfId="1822" xr:uid="{68FA21D6-1523-4FA4-8860-6C272F2CC731}"/>
    <cellStyle name="SAPBEXexcCritical6 5 2 4 2" xfId="3370" xr:uid="{7623A71F-4EE5-4375-9574-3FB5EFB1012C}"/>
    <cellStyle name="SAPBEXexcCritical6 5 2 5" xfId="2338" xr:uid="{1F84097C-856A-46A3-91DC-0A6BC7560CFC}"/>
    <cellStyle name="SAPBEXexcCritical6 6" xfId="348" xr:uid="{6E82C4EE-3BF7-4ED8-87BC-6BE8F75E9B72}"/>
    <cellStyle name="SAPBEXexcCritical6 6 2" xfId="774" xr:uid="{C69C355C-1221-4B5A-AC1F-7B24A01B53E4}"/>
    <cellStyle name="SAPBEXexcCritical6 6 2 2" xfId="1046" xr:uid="{BAA29546-70FC-41CE-A412-156C10611E02}"/>
    <cellStyle name="SAPBEXexcCritical6 6 2 2 2" xfId="1562" xr:uid="{B4245F03-6B0D-4F7D-B68A-21B9E0D1775D}"/>
    <cellStyle name="SAPBEXexcCritical6 6 2 2 2 2" xfId="3113" xr:uid="{41D4909B-52FE-4261-8BB5-3FED61C1B2F8}"/>
    <cellStyle name="SAPBEXexcCritical6 6 2 2 3" xfId="2081" xr:uid="{5A2E2896-0C7A-452E-812B-BD8B6A75EBE1}"/>
    <cellStyle name="SAPBEXexcCritical6 6 2 2 3 2" xfId="3629" xr:uid="{86DDB1AB-9B13-4A78-9D84-D46EB6A90749}"/>
    <cellStyle name="SAPBEXexcCritical6 6 2 2 4" xfId="2597" xr:uid="{7BF480B1-EF6A-4087-9240-1137CB52E899}"/>
    <cellStyle name="SAPBEXexcCritical6 6 2 3" xfId="1304" xr:uid="{1AA00641-C723-41BE-9D44-0AC798AD010E}"/>
    <cellStyle name="SAPBEXexcCritical6 6 2 3 2" xfId="2855" xr:uid="{47F0FF25-DA33-403B-A218-FF8634669EAB}"/>
    <cellStyle name="SAPBEXexcCritical6 6 2 4" xfId="1823" xr:uid="{2D23CDBF-EFFB-4E46-8340-97617A4114AD}"/>
    <cellStyle name="SAPBEXexcCritical6 6 2 4 2" xfId="3371" xr:uid="{7157D927-B17C-4777-91C8-4E8B4E1DB1E2}"/>
    <cellStyle name="SAPBEXexcCritical6 6 2 5" xfId="2339" xr:uid="{D6CC7453-922B-4CC5-8398-F51097A3D0E5}"/>
    <cellStyle name="SAPBEXexcCritical6 7" xfId="769" xr:uid="{5EB6087D-8913-4A58-828C-F0E37C95D0FF}"/>
    <cellStyle name="SAPBEXexcCritical6 7 2" xfId="1041" xr:uid="{E16007D8-2F13-43D8-A66D-B991DB4712D8}"/>
    <cellStyle name="SAPBEXexcCritical6 7 2 2" xfId="1557" xr:uid="{23BC4137-64CF-4375-A1FD-8D573DFADBBD}"/>
    <cellStyle name="SAPBEXexcCritical6 7 2 2 2" xfId="3108" xr:uid="{5F493286-4A7E-4641-98BA-9906F25788D5}"/>
    <cellStyle name="SAPBEXexcCritical6 7 2 3" xfId="2076" xr:uid="{EA610C11-EF96-4E4B-A486-587DFD684A02}"/>
    <cellStyle name="SAPBEXexcCritical6 7 2 3 2" xfId="3624" xr:uid="{EDF1FC95-71E6-4B6A-A8AF-C26F42AC7590}"/>
    <cellStyle name="SAPBEXexcCritical6 7 2 4" xfId="2592" xr:uid="{6EF0C389-402B-4451-ACB6-46E83BD873F9}"/>
    <cellStyle name="SAPBEXexcCritical6 7 3" xfId="1299" xr:uid="{6D6EC81C-ADF0-4178-A682-BD397700B16F}"/>
    <cellStyle name="SAPBEXexcCritical6 7 3 2" xfId="2850" xr:uid="{5F72E7CD-B164-4EAA-B5BD-DA715F3A6A4A}"/>
    <cellStyle name="SAPBEXexcCritical6 7 4" xfId="1818" xr:uid="{F11435CB-1168-4C60-8791-B641DF76C2B0}"/>
    <cellStyle name="SAPBEXexcCritical6 7 4 2" xfId="3366" xr:uid="{8EDB25F4-336A-4A17-B1D3-48BD077B23A0}"/>
    <cellStyle name="SAPBEXexcCritical6 7 5" xfId="2334" xr:uid="{5EEA509D-D24B-4990-BC4E-81A64AAFE166}"/>
    <cellStyle name="SAPBEXexcGood1" xfId="349" xr:uid="{DCEDEA24-BA8D-41CB-9CAC-5C470D3685A7}"/>
    <cellStyle name="SAPBEXexcGood1 2" xfId="350" xr:uid="{46A52F92-85F5-4373-BA48-17A9D5E06F42}"/>
    <cellStyle name="SAPBEXexcGood1 2 2" xfId="776" xr:uid="{ED7F7045-9943-4A89-AA5C-C2EA36756D63}"/>
    <cellStyle name="SAPBEXexcGood1 2 2 2" xfId="1048" xr:uid="{389C1D18-C640-4282-BBB2-9D9140F5DA94}"/>
    <cellStyle name="SAPBEXexcGood1 2 2 2 2" xfId="1564" xr:uid="{440A8C05-474B-4C2B-9714-6E73784C974A}"/>
    <cellStyle name="SAPBEXexcGood1 2 2 2 2 2" xfId="3115" xr:uid="{DAFAE450-17B5-4467-B19C-95A67B604A7D}"/>
    <cellStyle name="SAPBEXexcGood1 2 2 2 3" xfId="2083" xr:uid="{E16B575D-DA11-42C5-B6A5-C40038A9D5F7}"/>
    <cellStyle name="SAPBEXexcGood1 2 2 2 3 2" xfId="3631" xr:uid="{C2D67AA0-D6F2-4A45-A202-3CEDC07094AC}"/>
    <cellStyle name="SAPBEXexcGood1 2 2 2 4" xfId="2599" xr:uid="{B70D241A-7FF1-43A7-98D9-C19A85C1E689}"/>
    <cellStyle name="SAPBEXexcGood1 2 2 3" xfId="1306" xr:uid="{ACF65F37-9345-4803-AEA1-D07B32532456}"/>
    <cellStyle name="SAPBEXexcGood1 2 2 3 2" xfId="2857" xr:uid="{F1BFDEBE-7074-4FC9-908F-F98D8E33BB9B}"/>
    <cellStyle name="SAPBEXexcGood1 2 2 4" xfId="1825" xr:uid="{D851E8C5-EED4-4FCD-844F-45DB086C7A9A}"/>
    <cellStyle name="SAPBEXexcGood1 2 2 4 2" xfId="3373" xr:uid="{A95D14A6-33E8-4270-A7BD-2DE102857D54}"/>
    <cellStyle name="SAPBEXexcGood1 2 2 5" xfId="2341" xr:uid="{13A97DB2-9513-4D9F-B756-C1785AB03752}"/>
    <cellStyle name="SAPBEXexcGood1 3" xfId="351" xr:uid="{BD749544-A06B-4745-AB95-7B37DA9A9496}"/>
    <cellStyle name="SAPBEXexcGood1 3 2" xfId="777" xr:uid="{DE26A19F-946F-4D7D-BBE6-242517FFE9F3}"/>
    <cellStyle name="SAPBEXexcGood1 3 2 2" xfId="1049" xr:uid="{9A7C1C95-8FF4-4F8F-B5FF-43B096F7DFED}"/>
    <cellStyle name="SAPBEXexcGood1 3 2 2 2" xfId="1565" xr:uid="{C53BC0AB-2E2D-4202-92A6-C2A2610BE57E}"/>
    <cellStyle name="SAPBEXexcGood1 3 2 2 2 2" xfId="3116" xr:uid="{D7358C29-74EE-4B32-B6F2-23FD71BB6E56}"/>
    <cellStyle name="SAPBEXexcGood1 3 2 2 3" xfId="2084" xr:uid="{1057E47B-B653-41B8-9C8F-8C7BAFA44206}"/>
    <cellStyle name="SAPBEXexcGood1 3 2 2 3 2" xfId="3632" xr:uid="{4BCE11F2-66FF-440E-BB7D-4F7768AF818D}"/>
    <cellStyle name="SAPBEXexcGood1 3 2 2 4" xfId="2600" xr:uid="{58785DCD-3FA4-4F25-A934-35A41D6D842D}"/>
    <cellStyle name="SAPBEXexcGood1 3 2 3" xfId="1307" xr:uid="{A27BE9E2-48EC-46E5-9CDF-B1FAB774473E}"/>
    <cellStyle name="SAPBEXexcGood1 3 2 3 2" xfId="2858" xr:uid="{E92C048C-6A0C-4161-B158-F75A90FBA048}"/>
    <cellStyle name="SAPBEXexcGood1 3 2 4" xfId="1826" xr:uid="{D7C28696-EDF4-4164-9684-0DBB25EFF04F}"/>
    <cellStyle name="SAPBEXexcGood1 3 2 4 2" xfId="3374" xr:uid="{194E8741-3F05-4D81-B07D-CB62ACADEE19}"/>
    <cellStyle name="SAPBEXexcGood1 3 2 5" xfId="2342" xr:uid="{DDAE6DD4-4A0A-40A3-950C-F7E9899F0DA2}"/>
    <cellStyle name="SAPBEXexcGood1 4" xfId="352" xr:uid="{98B6593A-285F-4F65-8B53-58752EDB021B}"/>
    <cellStyle name="SAPBEXexcGood1 4 2" xfId="778" xr:uid="{4698F4FF-818C-45A6-92DC-476E1B38FAE2}"/>
    <cellStyle name="SAPBEXexcGood1 4 2 2" xfId="1050" xr:uid="{B1696161-BF52-486D-85ED-13D80A2CEE9B}"/>
    <cellStyle name="SAPBEXexcGood1 4 2 2 2" xfId="1566" xr:uid="{3F85D532-7B63-4A3A-A073-CA65BF9409B6}"/>
    <cellStyle name="SAPBEXexcGood1 4 2 2 2 2" xfId="3117" xr:uid="{475AF3BB-FCCA-4143-B37A-5EE4F41CF9CA}"/>
    <cellStyle name="SAPBEXexcGood1 4 2 2 3" xfId="2085" xr:uid="{8FAF0069-39E8-49C3-A05E-82E552FA1921}"/>
    <cellStyle name="SAPBEXexcGood1 4 2 2 3 2" xfId="3633" xr:uid="{2528E78F-AF29-4686-8834-2C98535F7FA0}"/>
    <cellStyle name="SAPBEXexcGood1 4 2 2 4" xfId="2601" xr:uid="{2750A4CD-ECE8-42D2-A1A2-78C5A0AE51B3}"/>
    <cellStyle name="SAPBEXexcGood1 4 2 3" xfId="1308" xr:uid="{4A7BDF1D-7BBB-45FB-B29A-00BED0FBBF3D}"/>
    <cellStyle name="SAPBEXexcGood1 4 2 3 2" xfId="2859" xr:uid="{6FCDE0D6-3ACF-400D-96AE-DA903C54026B}"/>
    <cellStyle name="SAPBEXexcGood1 4 2 4" xfId="1827" xr:uid="{174F604C-35E2-4A44-852E-58405DC47FF3}"/>
    <cellStyle name="SAPBEXexcGood1 4 2 4 2" xfId="3375" xr:uid="{BB89A234-6CDA-43D2-B839-30B8D4D9ABA1}"/>
    <cellStyle name="SAPBEXexcGood1 4 2 5" xfId="2343" xr:uid="{D6A76975-FC05-4F24-A5C3-41E1E4492B0D}"/>
    <cellStyle name="SAPBEXexcGood1 5" xfId="353" xr:uid="{15987191-ED59-4A19-B2C2-3C142BA7B856}"/>
    <cellStyle name="SAPBEXexcGood1 5 2" xfId="779" xr:uid="{D04A460D-9BE5-4A95-86B4-6744FDA01BD3}"/>
    <cellStyle name="SAPBEXexcGood1 5 2 2" xfId="1051" xr:uid="{82CD59C2-88C9-4EC0-BEE2-9C0478201FC4}"/>
    <cellStyle name="SAPBEXexcGood1 5 2 2 2" xfId="1567" xr:uid="{38F37D85-3874-41C6-A4C0-CB359DF8738B}"/>
    <cellStyle name="SAPBEXexcGood1 5 2 2 2 2" xfId="3118" xr:uid="{B10BED8F-91D8-4B93-A56C-D18C1FAE8ED7}"/>
    <cellStyle name="SAPBEXexcGood1 5 2 2 3" xfId="2086" xr:uid="{4BC43DD1-460C-4386-BBBB-178ED0898342}"/>
    <cellStyle name="SAPBEXexcGood1 5 2 2 3 2" xfId="3634" xr:uid="{E7734FD2-25B0-4415-9319-79355FEE42DE}"/>
    <cellStyle name="SAPBEXexcGood1 5 2 2 4" xfId="2602" xr:uid="{55D23952-C2C5-45F6-A9AC-11A934006A91}"/>
    <cellStyle name="SAPBEXexcGood1 5 2 3" xfId="1309" xr:uid="{E65848DD-98A1-472D-BB14-E2F6A0F1C5AF}"/>
    <cellStyle name="SAPBEXexcGood1 5 2 3 2" xfId="2860" xr:uid="{D541544B-A9F4-4043-ACD6-9D311EC83AA6}"/>
    <cellStyle name="SAPBEXexcGood1 5 2 4" xfId="1828" xr:uid="{48E5AE8E-4809-49D9-A154-466881EC2F9D}"/>
    <cellStyle name="SAPBEXexcGood1 5 2 4 2" xfId="3376" xr:uid="{E115BBD1-E891-49F5-9DFC-BD87BEC6B9E5}"/>
    <cellStyle name="SAPBEXexcGood1 5 2 5" xfId="2344" xr:uid="{3B8D3128-7474-47A3-8BF3-205B768637B6}"/>
    <cellStyle name="SAPBEXexcGood1 6" xfId="354" xr:uid="{EC19D5C7-0A2A-4EAD-B87B-222C4F774952}"/>
    <cellStyle name="SAPBEXexcGood1 6 2" xfId="780" xr:uid="{DDD30564-39AF-479A-B5D2-3528E040D752}"/>
    <cellStyle name="SAPBEXexcGood1 6 2 2" xfId="1052" xr:uid="{5C6D88D3-695F-4441-8844-71BE9C95DAC9}"/>
    <cellStyle name="SAPBEXexcGood1 6 2 2 2" xfId="1568" xr:uid="{30FC77AB-4115-4AB7-B32C-2F14529C2368}"/>
    <cellStyle name="SAPBEXexcGood1 6 2 2 2 2" xfId="3119" xr:uid="{331A9CDA-5648-4860-8662-E2BF699CE73A}"/>
    <cellStyle name="SAPBEXexcGood1 6 2 2 3" xfId="2087" xr:uid="{CCA1269D-8307-4106-BE7E-31391E8D6791}"/>
    <cellStyle name="SAPBEXexcGood1 6 2 2 3 2" xfId="3635" xr:uid="{CD6E8487-BA2A-4700-A2D5-EA0771C3C740}"/>
    <cellStyle name="SAPBEXexcGood1 6 2 2 4" xfId="2603" xr:uid="{0F16AC6B-2891-480C-BA10-F884C157D63E}"/>
    <cellStyle name="SAPBEXexcGood1 6 2 3" xfId="1310" xr:uid="{FD4F1E3A-B14C-4945-92D3-FA2225AFE6F3}"/>
    <cellStyle name="SAPBEXexcGood1 6 2 3 2" xfId="2861" xr:uid="{BB17F4CD-AFBD-462C-9FB9-C68CCE5E4189}"/>
    <cellStyle name="SAPBEXexcGood1 6 2 4" xfId="1829" xr:uid="{134428F5-4C7F-4624-A5AD-25816F01C1B6}"/>
    <cellStyle name="SAPBEXexcGood1 6 2 4 2" xfId="3377" xr:uid="{A0C14A6F-48B2-418F-B3E3-9B1DEFABB692}"/>
    <cellStyle name="SAPBEXexcGood1 6 2 5" xfId="2345" xr:uid="{F624225D-CEFE-43B0-86F1-FD71BE59D758}"/>
    <cellStyle name="SAPBEXexcGood1 7" xfId="775" xr:uid="{9A735DD8-0614-4BF1-8663-19461462D59D}"/>
    <cellStyle name="SAPBEXexcGood1 7 2" xfId="1047" xr:uid="{C3438B11-4350-47E5-80EC-E392ABB4160E}"/>
    <cellStyle name="SAPBEXexcGood1 7 2 2" xfId="1563" xr:uid="{382F618B-3FB4-4C56-A785-B1432445B262}"/>
    <cellStyle name="SAPBEXexcGood1 7 2 2 2" xfId="3114" xr:uid="{5C5DB9F5-CF72-410B-A0B9-6D91FDDFB428}"/>
    <cellStyle name="SAPBEXexcGood1 7 2 3" xfId="2082" xr:uid="{951874C1-AA03-426E-92E5-54D055620A1D}"/>
    <cellStyle name="SAPBEXexcGood1 7 2 3 2" xfId="3630" xr:uid="{71CD1AEF-9656-4A92-8BCF-175FAB324481}"/>
    <cellStyle name="SAPBEXexcGood1 7 2 4" xfId="2598" xr:uid="{208A1CB8-E2AE-4607-85B2-5506D55E99B3}"/>
    <cellStyle name="SAPBEXexcGood1 7 3" xfId="1305" xr:uid="{57E317C2-6D5E-429F-8FDA-5FF6931FCDFF}"/>
    <cellStyle name="SAPBEXexcGood1 7 3 2" xfId="2856" xr:uid="{5A2E6D09-451A-4939-BAF7-7BECC30824A8}"/>
    <cellStyle name="SAPBEXexcGood1 7 4" xfId="1824" xr:uid="{154487C9-30A9-4E8E-9CBA-9AF2B22B4E74}"/>
    <cellStyle name="SAPBEXexcGood1 7 4 2" xfId="3372" xr:uid="{A2FD54A7-49FD-454B-A6B1-A0864606A263}"/>
    <cellStyle name="SAPBEXexcGood1 7 5" xfId="2340" xr:uid="{3A28DB6E-0C00-42A3-898D-2FB9E74FA4DA}"/>
    <cellStyle name="SAPBEXexcGood2" xfId="355" xr:uid="{ACE51734-B078-4BFF-80A8-92B223582A83}"/>
    <cellStyle name="SAPBEXexcGood2 2" xfId="356" xr:uid="{6C60DF68-B993-4F25-AA1F-CEB8382E6FE2}"/>
    <cellStyle name="SAPBEXexcGood2 2 2" xfId="782" xr:uid="{274FED2D-34FE-4092-A052-CAC06FD9F686}"/>
    <cellStyle name="SAPBEXexcGood2 2 2 2" xfId="1054" xr:uid="{E58F3046-2FC9-4AE1-B4BA-9E5C3865DD18}"/>
    <cellStyle name="SAPBEXexcGood2 2 2 2 2" xfId="1570" xr:uid="{3776A9C5-B447-4F32-9B28-C6C2225ABA15}"/>
    <cellStyle name="SAPBEXexcGood2 2 2 2 2 2" xfId="3121" xr:uid="{127C7CE6-770B-4C87-9AF8-A27EA74018C1}"/>
    <cellStyle name="SAPBEXexcGood2 2 2 2 3" xfId="2089" xr:uid="{F04D654A-3CB9-476A-8E33-D1025F7D779E}"/>
    <cellStyle name="SAPBEXexcGood2 2 2 2 3 2" xfId="3637" xr:uid="{DB679A99-F9F7-495B-BEDD-9E0205410385}"/>
    <cellStyle name="SAPBEXexcGood2 2 2 2 4" xfId="2605" xr:uid="{67AC5266-AEA0-4B75-8C35-99C1AE76EFD7}"/>
    <cellStyle name="SAPBEXexcGood2 2 2 3" xfId="1312" xr:uid="{3178864E-1D0D-47F9-A86E-04839FE0EE39}"/>
    <cellStyle name="SAPBEXexcGood2 2 2 3 2" xfId="2863" xr:uid="{CB68890C-D3C1-45AC-A4A7-5E98795A4994}"/>
    <cellStyle name="SAPBEXexcGood2 2 2 4" xfId="1831" xr:uid="{CFB4D8EA-8ED5-4C49-8D76-A42859D36F7F}"/>
    <cellStyle name="SAPBEXexcGood2 2 2 4 2" xfId="3379" xr:uid="{E5CA5D5B-C138-4BAA-94D4-B4D920343478}"/>
    <cellStyle name="SAPBEXexcGood2 2 2 5" xfId="2347" xr:uid="{F5AD6203-ED1C-418E-9300-3FB6F0D2E61C}"/>
    <cellStyle name="SAPBEXexcGood2 3" xfId="357" xr:uid="{BBE2190F-62B5-4A94-BFBC-51D44861368D}"/>
    <cellStyle name="SAPBEXexcGood2 3 2" xfId="783" xr:uid="{2EF56EB2-9722-4AF9-A9DD-8632AC974A1B}"/>
    <cellStyle name="SAPBEXexcGood2 3 2 2" xfId="1055" xr:uid="{3BD6278E-F117-4B88-830D-B1C9EAD0F001}"/>
    <cellStyle name="SAPBEXexcGood2 3 2 2 2" xfId="1571" xr:uid="{6672C56E-3B00-4AD3-A16B-2235F53A2C01}"/>
    <cellStyle name="SAPBEXexcGood2 3 2 2 2 2" xfId="3122" xr:uid="{38CB565D-E3B1-46A0-98C5-EFD979935417}"/>
    <cellStyle name="SAPBEXexcGood2 3 2 2 3" xfId="2090" xr:uid="{D86D452C-AF00-4925-808B-0B02709EDDBA}"/>
    <cellStyle name="SAPBEXexcGood2 3 2 2 3 2" xfId="3638" xr:uid="{9CA10E27-9B26-419B-AF33-27B55BE1F5B8}"/>
    <cellStyle name="SAPBEXexcGood2 3 2 2 4" xfId="2606" xr:uid="{72F25907-9B6C-4562-83E6-79AB0511CD2A}"/>
    <cellStyle name="SAPBEXexcGood2 3 2 3" xfId="1313" xr:uid="{41B510F4-6C3F-4C2E-B619-3226ACCBB550}"/>
    <cellStyle name="SAPBEXexcGood2 3 2 3 2" xfId="2864" xr:uid="{C4DFA845-F622-4F3A-8585-1503082806A6}"/>
    <cellStyle name="SAPBEXexcGood2 3 2 4" xfId="1832" xr:uid="{BBE7EA4F-381D-4142-8F45-5FDE42FA4544}"/>
    <cellStyle name="SAPBEXexcGood2 3 2 4 2" xfId="3380" xr:uid="{66306DAD-A2B7-4C9C-A22B-AC8E84751167}"/>
    <cellStyle name="SAPBEXexcGood2 3 2 5" xfId="2348" xr:uid="{003D7A4A-739C-4935-968D-1186C59A8F6A}"/>
    <cellStyle name="SAPBEXexcGood2 4" xfId="358" xr:uid="{363B298E-BC9C-44C7-9C19-9D5D996E2FF3}"/>
    <cellStyle name="SAPBEXexcGood2 4 2" xfId="784" xr:uid="{D83B7216-0BF4-4AA1-B965-1F6E10F0CD81}"/>
    <cellStyle name="SAPBEXexcGood2 4 2 2" xfId="1056" xr:uid="{3299125E-FFC3-4DA6-9C04-38CDCFB4F1D5}"/>
    <cellStyle name="SAPBEXexcGood2 4 2 2 2" xfId="1572" xr:uid="{D9510EB0-0D78-4C91-836F-E62838D35DB4}"/>
    <cellStyle name="SAPBEXexcGood2 4 2 2 2 2" xfId="3123" xr:uid="{1AD05BBB-72AC-4DDF-BFB1-FB3E34FB6463}"/>
    <cellStyle name="SAPBEXexcGood2 4 2 2 3" xfId="2091" xr:uid="{D9AE66FF-33A8-400B-BC68-D069F6F369BD}"/>
    <cellStyle name="SAPBEXexcGood2 4 2 2 3 2" xfId="3639" xr:uid="{216AE5D5-74C9-4702-B498-920B8E7B53A5}"/>
    <cellStyle name="SAPBEXexcGood2 4 2 2 4" xfId="2607" xr:uid="{5DDB0711-BE19-4564-B4C5-A1174663E6F3}"/>
    <cellStyle name="SAPBEXexcGood2 4 2 3" xfId="1314" xr:uid="{3175F457-36B3-4725-87EA-310E8C442645}"/>
    <cellStyle name="SAPBEXexcGood2 4 2 3 2" xfId="2865" xr:uid="{1D6F7CAA-4CAB-42AB-8E9B-AE60B2E87DFF}"/>
    <cellStyle name="SAPBEXexcGood2 4 2 4" xfId="1833" xr:uid="{C81DB5B4-8C07-49A8-9845-750A720AA886}"/>
    <cellStyle name="SAPBEXexcGood2 4 2 4 2" xfId="3381" xr:uid="{FA62B8EC-F122-4C1A-9766-B03FF0E09649}"/>
    <cellStyle name="SAPBEXexcGood2 4 2 5" xfId="2349" xr:uid="{7FC5696D-0621-4923-A83B-92BFBB5DD02D}"/>
    <cellStyle name="SAPBEXexcGood2 5" xfId="359" xr:uid="{893F3FB9-0C75-455E-9AD3-2D4093D5000A}"/>
    <cellStyle name="SAPBEXexcGood2 5 2" xfId="785" xr:uid="{4D9FD0F2-172D-4B72-98B0-3591DB82463F}"/>
    <cellStyle name="SAPBEXexcGood2 5 2 2" xfId="1057" xr:uid="{36D2F61B-C7E7-4A90-A727-29A770FDD49A}"/>
    <cellStyle name="SAPBEXexcGood2 5 2 2 2" xfId="1573" xr:uid="{4DB30E20-591A-4020-A9D2-DB21C6397DCB}"/>
    <cellStyle name="SAPBEXexcGood2 5 2 2 2 2" xfId="3124" xr:uid="{756A4FCD-FBB6-4A87-8B2B-AF5CC5EC0CA8}"/>
    <cellStyle name="SAPBEXexcGood2 5 2 2 3" xfId="2092" xr:uid="{1C049F73-2C74-4723-9CA2-59C69B4F6E3C}"/>
    <cellStyle name="SAPBEXexcGood2 5 2 2 3 2" xfId="3640" xr:uid="{EBC601FE-7074-4E94-A429-B9E6724C429B}"/>
    <cellStyle name="SAPBEXexcGood2 5 2 2 4" xfId="2608" xr:uid="{966BF2C1-6364-4CBA-B36F-BBCF72A1735B}"/>
    <cellStyle name="SAPBEXexcGood2 5 2 3" xfId="1315" xr:uid="{E3F1D30F-2104-45B5-BB6A-7258DE157B88}"/>
    <cellStyle name="SAPBEXexcGood2 5 2 3 2" xfId="2866" xr:uid="{DF84CC45-8C3A-4961-B350-BE0A39FB2E54}"/>
    <cellStyle name="SAPBEXexcGood2 5 2 4" xfId="1834" xr:uid="{FD4911C3-ACFA-48DF-8C7F-98968BDD8909}"/>
    <cellStyle name="SAPBEXexcGood2 5 2 4 2" xfId="3382" xr:uid="{3E090E21-EC7A-4602-80DC-C41AD78443EC}"/>
    <cellStyle name="SAPBEXexcGood2 5 2 5" xfId="2350" xr:uid="{5A33CFB9-A0B6-4B62-88ED-AD1AD1C6BCE3}"/>
    <cellStyle name="SAPBEXexcGood2 6" xfId="360" xr:uid="{6FBEF414-F0AD-40F3-9DB7-7BBBF4A027C1}"/>
    <cellStyle name="SAPBEXexcGood2 6 2" xfId="786" xr:uid="{84CD4BA6-FD18-4BCA-8561-D98B88E30B21}"/>
    <cellStyle name="SAPBEXexcGood2 6 2 2" xfId="1058" xr:uid="{2B902048-B854-49F6-971B-64B35A6B6E93}"/>
    <cellStyle name="SAPBEXexcGood2 6 2 2 2" xfId="1574" xr:uid="{785F84A9-B999-4326-9CCC-C2778DCFE220}"/>
    <cellStyle name="SAPBEXexcGood2 6 2 2 2 2" xfId="3125" xr:uid="{B624EB2C-2C9D-4865-9D55-660D0C26ADCB}"/>
    <cellStyle name="SAPBEXexcGood2 6 2 2 3" xfId="2093" xr:uid="{60612EBB-1413-4681-BB53-AE7AFF526409}"/>
    <cellStyle name="SAPBEXexcGood2 6 2 2 3 2" xfId="3641" xr:uid="{8C7DFE95-4601-4E94-9FD6-D56B9E2C72AC}"/>
    <cellStyle name="SAPBEXexcGood2 6 2 2 4" xfId="2609" xr:uid="{E3CF82FF-1FFA-4444-AAB9-B829B13B91E1}"/>
    <cellStyle name="SAPBEXexcGood2 6 2 3" xfId="1316" xr:uid="{A9DC6CCC-8EFB-455D-B12A-6C6DE05D0593}"/>
    <cellStyle name="SAPBEXexcGood2 6 2 3 2" xfId="2867" xr:uid="{E8071BD3-8048-416E-BB91-0291599C275A}"/>
    <cellStyle name="SAPBEXexcGood2 6 2 4" xfId="1835" xr:uid="{048493FF-122E-4305-808A-73186F8E7AFB}"/>
    <cellStyle name="SAPBEXexcGood2 6 2 4 2" xfId="3383" xr:uid="{868B32DC-8142-449A-BF0B-D68EAB75690B}"/>
    <cellStyle name="SAPBEXexcGood2 6 2 5" xfId="2351" xr:uid="{B66F4EC0-1E3B-487B-9B29-C2625D13D63C}"/>
    <cellStyle name="SAPBEXexcGood2 7" xfId="781" xr:uid="{5A8DA728-5678-4D80-AAED-2A4928513640}"/>
    <cellStyle name="SAPBEXexcGood2 7 2" xfId="1053" xr:uid="{F168A8D4-97EB-4A48-A638-D67FF9C007D9}"/>
    <cellStyle name="SAPBEXexcGood2 7 2 2" xfId="1569" xr:uid="{24130511-9A0F-4263-9268-24D93F0A9E00}"/>
    <cellStyle name="SAPBEXexcGood2 7 2 2 2" xfId="3120" xr:uid="{855CC879-C329-431D-826D-C0190F911AA6}"/>
    <cellStyle name="SAPBEXexcGood2 7 2 3" xfId="2088" xr:uid="{079AECB6-5F2C-4763-9379-AF41F2AD376D}"/>
    <cellStyle name="SAPBEXexcGood2 7 2 3 2" xfId="3636" xr:uid="{19A32F1D-512A-411B-B4DD-72C4609F6C8D}"/>
    <cellStyle name="SAPBEXexcGood2 7 2 4" xfId="2604" xr:uid="{85B04CF7-5E75-461D-8420-FCB3174EF982}"/>
    <cellStyle name="SAPBEXexcGood2 7 3" xfId="1311" xr:uid="{A2477937-5A25-4289-B1BE-3B3149371736}"/>
    <cellStyle name="SAPBEXexcGood2 7 3 2" xfId="2862" xr:uid="{C49B0BD4-1AAE-4CD3-A8E1-C0D054482A6A}"/>
    <cellStyle name="SAPBEXexcGood2 7 4" xfId="1830" xr:uid="{B9156120-90AC-42DB-BE3A-5067F8A89933}"/>
    <cellStyle name="SAPBEXexcGood2 7 4 2" xfId="3378" xr:uid="{404B970E-46B7-4BEF-8AF1-3778E07C3767}"/>
    <cellStyle name="SAPBEXexcGood2 7 5" xfId="2346" xr:uid="{389A2DC2-7F21-48F3-AEC3-A6BE40D25619}"/>
    <cellStyle name="SAPBEXexcGood3" xfId="361" xr:uid="{D969D1D6-6889-4572-91B1-F96414A25240}"/>
    <cellStyle name="SAPBEXexcGood3 2" xfId="362" xr:uid="{0F0A7600-CCE2-4268-A279-F76C8E892499}"/>
    <cellStyle name="SAPBEXexcGood3 2 2" xfId="788" xr:uid="{0A312900-2F3D-43CC-811B-F6A7DD9346BC}"/>
    <cellStyle name="SAPBEXexcGood3 2 2 2" xfId="1060" xr:uid="{2E89BECD-465C-488C-811B-15D25989CF0C}"/>
    <cellStyle name="SAPBEXexcGood3 2 2 2 2" xfId="1576" xr:uid="{D0410BAF-FDD4-4C5A-B13E-9AEA1CA4F7A3}"/>
    <cellStyle name="SAPBEXexcGood3 2 2 2 2 2" xfId="3127" xr:uid="{5FC692DB-E24E-46DB-8E71-7C09ECA752A8}"/>
    <cellStyle name="SAPBEXexcGood3 2 2 2 3" xfId="2095" xr:uid="{9539E6A9-5BFB-4CFF-85FC-025DE4E4B77B}"/>
    <cellStyle name="SAPBEXexcGood3 2 2 2 3 2" xfId="3643" xr:uid="{9C0508F2-C681-49E6-8E81-65A74945FFDF}"/>
    <cellStyle name="SAPBEXexcGood3 2 2 2 4" xfId="2611" xr:uid="{8AF2CD04-EE3D-42D0-AA54-FD98BE8A2EC0}"/>
    <cellStyle name="SAPBEXexcGood3 2 2 3" xfId="1318" xr:uid="{80DFDFB8-858F-4805-9A73-6FE1AF6A65F4}"/>
    <cellStyle name="SAPBEXexcGood3 2 2 3 2" xfId="2869" xr:uid="{02023A27-A76D-4565-A6AF-0BC026D6EB73}"/>
    <cellStyle name="SAPBEXexcGood3 2 2 4" xfId="1837" xr:uid="{3B7B9878-3FA1-4277-895F-644FA16BB3BE}"/>
    <cellStyle name="SAPBEXexcGood3 2 2 4 2" xfId="3385" xr:uid="{246F6986-73F8-4206-86F7-89212BEEB770}"/>
    <cellStyle name="SAPBEXexcGood3 2 2 5" xfId="2353" xr:uid="{AEBD02C7-3D50-4E45-B892-8BB8006B61CF}"/>
    <cellStyle name="SAPBEXexcGood3 3" xfId="363" xr:uid="{06799448-7478-4D9A-936A-5C6B74F21CA2}"/>
    <cellStyle name="SAPBEXexcGood3 3 2" xfId="789" xr:uid="{4E463674-BDBC-45F7-A650-9A486F860712}"/>
    <cellStyle name="SAPBEXexcGood3 3 2 2" xfId="1061" xr:uid="{0B7F8339-612C-4BF0-826A-2DE287C7AE81}"/>
    <cellStyle name="SAPBEXexcGood3 3 2 2 2" xfId="1577" xr:uid="{6320FDF2-3CEE-48B3-BB37-65FD7899D5D2}"/>
    <cellStyle name="SAPBEXexcGood3 3 2 2 2 2" xfId="3128" xr:uid="{C69209AE-6F3F-4041-ACFC-33D4FCD7FA4B}"/>
    <cellStyle name="SAPBEXexcGood3 3 2 2 3" xfId="2096" xr:uid="{AC1C0747-B978-4290-9640-BF8A2DF6BE08}"/>
    <cellStyle name="SAPBEXexcGood3 3 2 2 3 2" xfId="3644" xr:uid="{0136A4C6-9161-483B-9F62-E30BE0590480}"/>
    <cellStyle name="SAPBEXexcGood3 3 2 2 4" xfId="2612" xr:uid="{48A49632-850E-47B1-A1C8-1D7D4D9B96DD}"/>
    <cellStyle name="SAPBEXexcGood3 3 2 3" xfId="1319" xr:uid="{3E5FC5D4-81CE-4CA2-BF02-82F2B9C07B4B}"/>
    <cellStyle name="SAPBEXexcGood3 3 2 3 2" xfId="2870" xr:uid="{73E992C1-16BB-47BA-B865-2ACD2147DA00}"/>
    <cellStyle name="SAPBEXexcGood3 3 2 4" xfId="1838" xr:uid="{3A5DC220-205C-4302-BD4B-DF65D88B8461}"/>
    <cellStyle name="SAPBEXexcGood3 3 2 4 2" xfId="3386" xr:uid="{35A859C5-1AF1-419C-BCBA-2FA1F139E35B}"/>
    <cellStyle name="SAPBEXexcGood3 3 2 5" xfId="2354" xr:uid="{026DBFDD-BCC9-4EDF-89DE-EDF63C91185B}"/>
    <cellStyle name="SAPBEXexcGood3 4" xfId="364" xr:uid="{74419761-90CA-4E71-ACB0-935C525E5BB0}"/>
    <cellStyle name="SAPBEXexcGood3 4 2" xfId="790" xr:uid="{85011AEF-1DE0-445A-8DFB-F3629EEBE2F5}"/>
    <cellStyle name="SAPBEXexcGood3 4 2 2" xfId="1062" xr:uid="{0C0D0944-C4DD-4286-AD5A-89154E2F3D9D}"/>
    <cellStyle name="SAPBEXexcGood3 4 2 2 2" xfId="1578" xr:uid="{A05FE33E-AB6D-4AC6-B763-FD6ABB85B7BA}"/>
    <cellStyle name="SAPBEXexcGood3 4 2 2 2 2" xfId="3129" xr:uid="{CE50C76D-10D8-4FF1-8214-E1940189D8D3}"/>
    <cellStyle name="SAPBEXexcGood3 4 2 2 3" xfId="2097" xr:uid="{B4D06482-93AB-441D-B17F-E6E98E68052E}"/>
    <cellStyle name="SAPBEXexcGood3 4 2 2 3 2" xfId="3645" xr:uid="{1010AAB5-2D09-4033-A451-11F92C3D9796}"/>
    <cellStyle name="SAPBEXexcGood3 4 2 2 4" xfId="2613" xr:uid="{ED4A1E64-F688-4CB4-B230-C4BDB3BD95B5}"/>
    <cellStyle name="SAPBEXexcGood3 4 2 3" xfId="1320" xr:uid="{064A5DD2-DA68-426F-94B0-BE3E198DF1F8}"/>
    <cellStyle name="SAPBEXexcGood3 4 2 3 2" xfId="2871" xr:uid="{89AAE4A1-2F13-4B2E-A02B-DB21B24A9245}"/>
    <cellStyle name="SAPBEXexcGood3 4 2 4" xfId="1839" xr:uid="{7A5D0594-364F-4532-AE16-4600ABC97CA2}"/>
    <cellStyle name="SAPBEXexcGood3 4 2 4 2" xfId="3387" xr:uid="{C45B98D9-ED96-481D-8E79-E6006AB30853}"/>
    <cellStyle name="SAPBEXexcGood3 4 2 5" xfId="2355" xr:uid="{703D0085-65D6-483B-AA05-A0E613EB21AF}"/>
    <cellStyle name="SAPBEXexcGood3 5" xfId="365" xr:uid="{F489AF9A-3635-4C3F-BA33-E42466184614}"/>
    <cellStyle name="SAPBEXexcGood3 5 2" xfId="791" xr:uid="{1A85CFB3-9E4A-43F0-AC1D-D66B955B295E}"/>
    <cellStyle name="SAPBEXexcGood3 5 2 2" xfId="1063" xr:uid="{65DBECAE-8A08-424E-9F24-5C9610E08459}"/>
    <cellStyle name="SAPBEXexcGood3 5 2 2 2" xfId="1579" xr:uid="{DD7443FE-E4D5-42E7-9541-D4A4C20B146B}"/>
    <cellStyle name="SAPBEXexcGood3 5 2 2 2 2" xfId="3130" xr:uid="{2CFC6988-BEC8-4113-BB2C-E3C251FEF692}"/>
    <cellStyle name="SAPBEXexcGood3 5 2 2 3" xfId="2098" xr:uid="{68056B53-91A2-4CD8-9AAA-4AE8994DCBE0}"/>
    <cellStyle name="SAPBEXexcGood3 5 2 2 3 2" xfId="3646" xr:uid="{170F01C8-9A39-48CB-B4D4-5E59962EE4A9}"/>
    <cellStyle name="SAPBEXexcGood3 5 2 2 4" xfId="2614" xr:uid="{6744AD0E-C9C7-4F7E-971A-2236D251440F}"/>
    <cellStyle name="SAPBEXexcGood3 5 2 3" xfId="1321" xr:uid="{19D36A07-3DF9-44DD-BC07-D68E7380FB24}"/>
    <cellStyle name="SAPBEXexcGood3 5 2 3 2" xfId="2872" xr:uid="{64C131A7-8391-44A6-8DCB-425D8A33B144}"/>
    <cellStyle name="SAPBEXexcGood3 5 2 4" xfId="1840" xr:uid="{144D3608-E6FC-4E2D-B25F-D0239B01FFF9}"/>
    <cellStyle name="SAPBEXexcGood3 5 2 4 2" xfId="3388" xr:uid="{DE11A856-E29A-496F-8E11-14ADE22405FF}"/>
    <cellStyle name="SAPBEXexcGood3 5 2 5" xfId="2356" xr:uid="{0609C2F9-C529-4E17-B45E-D6D37F4FC158}"/>
    <cellStyle name="SAPBEXexcGood3 6" xfId="366" xr:uid="{05E8A932-B345-41FF-9034-DBD19BCD8464}"/>
    <cellStyle name="SAPBEXexcGood3 6 2" xfId="792" xr:uid="{75684401-998F-4172-AE3B-29E366CA0322}"/>
    <cellStyle name="SAPBEXexcGood3 6 2 2" xfId="1064" xr:uid="{27A80A72-1E02-405F-8DC8-4F89BB85D4FD}"/>
    <cellStyle name="SAPBEXexcGood3 6 2 2 2" xfId="1580" xr:uid="{B45BEEF8-FE4D-47BA-9B6F-54A3A89E30D8}"/>
    <cellStyle name="SAPBEXexcGood3 6 2 2 2 2" xfId="3131" xr:uid="{A5DA4596-B8F9-413A-8F5A-84334D82E99B}"/>
    <cellStyle name="SAPBEXexcGood3 6 2 2 3" xfId="2099" xr:uid="{AD53D067-EB83-44E3-9CA7-DD203FFFDAED}"/>
    <cellStyle name="SAPBEXexcGood3 6 2 2 3 2" xfId="3647" xr:uid="{4DB8CCF7-3283-4CDF-BF19-A4FB85AB3B63}"/>
    <cellStyle name="SAPBEXexcGood3 6 2 2 4" xfId="2615" xr:uid="{10D5D292-6925-4D91-83B6-517300FB5CEE}"/>
    <cellStyle name="SAPBEXexcGood3 6 2 3" xfId="1322" xr:uid="{EE550E67-84E9-453C-94D1-A3EE39D58F37}"/>
    <cellStyle name="SAPBEXexcGood3 6 2 3 2" xfId="2873" xr:uid="{5C4DEA61-5F50-4811-AB49-9D5C954A07EE}"/>
    <cellStyle name="SAPBEXexcGood3 6 2 4" xfId="1841" xr:uid="{5D68ABDE-B8EF-4D8C-9774-2B69B4044F17}"/>
    <cellStyle name="SAPBEXexcGood3 6 2 4 2" xfId="3389" xr:uid="{268DF9F6-D539-41A1-B67B-3ADF90DCBEBD}"/>
    <cellStyle name="SAPBEXexcGood3 6 2 5" xfId="2357" xr:uid="{FB0B4552-DDC7-40F4-B58D-698DB6380CB9}"/>
    <cellStyle name="SAPBEXexcGood3 7" xfId="787" xr:uid="{B147F3BC-B41C-4082-9B9D-C0DDB68FC13A}"/>
    <cellStyle name="SAPBEXexcGood3 7 2" xfId="1059" xr:uid="{5436C3F9-0F88-423C-990A-BDCD99172AF2}"/>
    <cellStyle name="SAPBEXexcGood3 7 2 2" xfId="1575" xr:uid="{166C110F-12B1-42B3-9DBA-F0C1E98322AD}"/>
    <cellStyle name="SAPBEXexcGood3 7 2 2 2" xfId="3126" xr:uid="{34628CB3-08E5-4EFC-9378-1188BFCF8085}"/>
    <cellStyle name="SAPBEXexcGood3 7 2 3" xfId="2094" xr:uid="{49FEE4AB-A79A-4881-8717-8BA1DBEA9290}"/>
    <cellStyle name="SAPBEXexcGood3 7 2 3 2" xfId="3642" xr:uid="{F082F42E-0F3E-4653-80A3-AD69C621A3D7}"/>
    <cellStyle name="SAPBEXexcGood3 7 2 4" xfId="2610" xr:uid="{7A881798-EEB6-4224-9BAA-ED284FFC553B}"/>
    <cellStyle name="SAPBEXexcGood3 7 3" xfId="1317" xr:uid="{6B62F192-EF8A-4779-9F28-4B9A8C73D41F}"/>
    <cellStyle name="SAPBEXexcGood3 7 3 2" xfId="2868" xr:uid="{D7BF6E6D-146D-4428-AA6A-38E54627EAF5}"/>
    <cellStyle name="SAPBEXexcGood3 7 4" xfId="1836" xr:uid="{DDF2621E-D9FB-455E-B680-687C6FEEB25D}"/>
    <cellStyle name="SAPBEXexcGood3 7 4 2" xfId="3384" xr:uid="{686A419C-54C5-4ED3-B9F8-8CD2A2DDD2D1}"/>
    <cellStyle name="SAPBEXexcGood3 7 5" xfId="2352" xr:uid="{5AE1C1EC-FC0D-421D-8451-D63B27A12D02}"/>
    <cellStyle name="SAPBEXfilterDrill" xfId="367" xr:uid="{13324C46-7E68-4819-B378-56EDA19E1C9C}"/>
    <cellStyle name="SAPBEXfilterDrill 2" xfId="368" xr:uid="{35346B2F-5B15-412E-9FEC-68AB1F492C48}"/>
    <cellStyle name="SAPBEXfilterDrill 2 2" xfId="794" xr:uid="{0884B9D0-7A27-426E-809B-400F0AB7C0F1}"/>
    <cellStyle name="SAPBEXfilterDrill 2 2 2" xfId="1066" xr:uid="{80323CEF-C823-4D4A-9D7E-40A248F4BE2E}"/>
    <cellStyle name="SAPBEXfilterDrill 2 2 2 2" xfId="1582" xr:uid="{AB1F98AA-D03E-4F18-9FE3-3674CF4ADB5E}"/>
    <cellStyle name="SAPBEXfilterDrill 2 2 2 2 2" xfId="3133" xr:uid="{12E1118E-D223-449E-94D6-5EC801A5964F}"/>
    <cellStyle name="SAPBEXfilterDrill 2 2 2 3" xfId="2101" xr:uid="{2613CE55-FD71-468E-A08D-ED4E985152DD}"/>
    <cellStyle name="SAPBEXfilterDrill 2 2 2 3 2" xfId="3649" xr:uid="{59DC92C1-3454-4177-8CF7-6FA68AFAD89A}"/>
    <cellStyle name="SAPBEXfilterDrill 2 2 2 4" xfId="2617" xr:uid="{162A01C8-7EEF-4ACB-A646-86DBC8CA1158}"/>
    <cellStyle name="SAPBEXfilterDrill 2 2 3" xfId="1324" xr:uid="{88506C9D-C9F8-4A5E-9F0A-FFDFEACDAD6A}"/>
    <cellStyle name="SAPBEXfilterDrill 2 2 3 2" xfId="2875" xr:uid="{2F7D5761-6589-4D82-BD72-3F7932D447BF}"/>
    <cellStyle name="SAPBEXfilterDrill 2 2 4" xfId="1843" xr:uid="{F2F69AA3-4FE7-4D87-BEB3-C170F7C196CB}"/>
    <cellStyle name="SAPBEXfilterDrill 2 2 4 2" xfId="3391" xr:uid="{0868828E-98C6-438C-A265-C1A8BC2A7A7C}"/>
    <cellStyle name="SAPBEXfilterDrill 2 2 5" xfId="2359" xr:uid="{8D77D3D0-7C38-4832-BECE-61519067EC82}"/>
    <cellStyle name="SAPBEXfilterDrill 3" xfId="369" xr:uid="{E7CA23C8-CB90-4131-B0F4-73DFB818843E}"/>
    <cellStyle name="SAPBEXfilterDrill 3 2" xfId="795" xr:uid="{1E8B7843-E883-43C5-98CF-64EDF7691C01}"/>
    <cellStyle name="SAPBEXfilterDrill 3 2 2" xfId="1067" xr:uid="{785B9888-CC38-4A58-B49B-02674101A9F4}"/>
    <cellStyle name="SAPBEXfilterDrill 3 2 2 2" xfId="1583" xr:uid="{8845575E-E7E6-495F-BEB1-3E177104347E}"/>
    <cellStyle name="SAPBEXfilterDrill 3 2 2 2 2" xfId="3134" xr:uid="{6DD43185-37BA-4ED9-8BE8-4CABE440D894}"/>
    <cellStyle name="SAPBEXfilterDrill 3 2 2 3" xfId="2102" xr:uid="{B3E404AF-B53C-4385-A8C3-EC206663587D}"/>
    <cellStyle name="SAPBEXfilterDrill 3 2 2 3 2" xfId="3650" xr:uid="{1872CED7-B2D5-4AF5-A41E-F423CA26CFBE}"/>
    <cellStyle name="SAPBEXfilterDrill 3 2 2 4" xfId="2618" xr:uid="{833BB8AF-FBD0-42AE-8762-3D202C98C457}"/>
    <cellStyle name="SAPBEXfilterDrill 3 2 3" xfId="1325" xr:uid="{43560DF3-D1DC-49E1-A426-B2B7A210F479}"/>
    <cellStyle name="SAPBEXfilterDrill 3 2 3 2" xfId="2876" xr:uid="{815C8438-D488-4F01-B12A-A110223EE266}"/>
    <cellStyle name="SAPBEXfilterDrill 3 2 4" xfId="1844" xr:uid="{6F79F90C-F2AB-4428-86F6-1E8ECF0668C6}"/>
    <cellStyle name="SAPBEXfilterDrill 3 2 4 2" xfId="3392" xr:uid="{F33A62EA-DCF3-4061-85D1-D7A59FD62F9E}"/>
    <cellStyle name="SAPBEXfilterDrill 3 2 5" xfId="2360" xr:uid="{ADA96A24-1A17-4848-9CAE-6A2A0D77726A}"/>
    <cellStyle name="SAPBEXfilterDrill 4" xfId="370" xr:uid="{904ED780-0923-4719-B7EB-E1056AD0BE75}"/>
    <cellStyle name="SAPBEXfilterDrill 4 2" xfId="796" xr:uid="{045C1AFB-B09E-49DD-91DB-FECCA6D54927}"/>
    <cellStyle name="SAPBEXfilterDrill 4 2 2" xfId="1068" xr:uid="{94BB114B-2903-4056-A3AE-5E1B64204793}"/>
    <cellStyle name="SAPBEXfilterDrill 4 2 2 2" xfId="1584" xr:uid="{8F3A9B46-D3A2-492F-9DC9-0B6831C45B91}"/>
    <cellStyle name="SAPBEXfilterDrill 4 2 2 2 2" xfId="3135" xr:uid="{4A2D6626-998C-434B-891E-E4EE78B04015}"/>
    <cellStyle name="SAPBEXfilterDrill 4 2 2 3" xfId="2103" xr:uid="{472E6FF7-37D9-47FB-A89E-10BE0CCBCED4}"/>
    <cellStyle name="SAPBEXfilterDrill 4 2 2 3 2" xfId="3651" xr:uid="{7BE2CA20-95AD-41EF-B59D-3F59DDB61683}"/>
    <cellStyle name="SAPBEXfilterDrill 4 2 2 4" xfId="2619" xr:uid="{832C253D-246E-4B87-85AE-C5D093276C0E}"/>
    <cellStyle name="SAPBEXfilterDrill 4 2 3" xfId="1326" xr:uid="{51F79657-E0BA-44AF-BE57-D7CCCC72C879}"/>
    <cellStyle name="SAPBEXfilterDrill 4 2 3 2" xfId="2877" xr:uid="{0A286E69-A14C-48AF-94D9-00EC20FEB2D1}"/>
    <cellStyle name="SAPBEXfilterDrill 4 2 4" xfId="1845" xr:uid="{30320A70-A0A3-4B63-95A0-DC4F17D1F87B}"/>
    <cellStyle name="SAPBEXfilterDrill 4 2 4 2" xfId="3393" xr:uid="{FE12CE25-31FB-43AB-8CF9-809B0C63EDBC}"/>
    <cellStyle name="SAPBEXfilterDrill 4 2 5" xfId="2361" xr:uid="{C3A291DD-F31A-4C87-8773-5AF9DB75902A}"/>
    <cellStyle name="SAPBEXfilterDrill 5" xfId="371" xr:uid="{084F26F1-393C-41CB-9948-36FD6BB9F134}"/>
    <cellStyle name="SAPBEXfilterDrill 5 2" xfId="797" xr:uid="{9A0154FA-D162-4194-8182-10A4B89B48DF}"/>
    <cellStyle name="SAPBEXfilterDrill 5 2 2" xfId="1069" xr:uid="{102EB3A4-22A3-4648-9C33-B878903FD097}"/>
    <cellStyle name="SAPBEXfilterDrill 5 2 2 2" xfId="1585" xr:uid="{4802EBD1-DDC4-4F02-A872-036D77C4F9A2}"/>
    <cellStyle name="SAPBEXfilterDrill 5 2 2 2 2" xfId="3136" xr:uid="{BCBF9FFC-7FDC-4F94-8162-DF57C4D3B270}"/>
    <cellStyle name="SAPBEXfilterDrill 5 2 2 3" xfId="2104" xr:uid="{10AA0060-D243-4805-B63D-021795C8B190}"/>
    <cellStyle name="SAPBEXfilterDrill 5 2 2 3 2" xfId="3652" xr:uid="{D1537D0E-08A6-4E6B-8A4D-83EE1A219D57}"/>
    <cellStyle name="SAPBEXfilterDrill 5 2 2 4" xfId="2620" xr:uid="{4F2606D4-2D88-461C-9854-5CBC0A858755}"/>
    <cellStyle name="SAPBEXfilterDrill 5 2 3" xfId="1327" xr:uid="{EAD31C8E-60B2-4FCA-A599-9B212FD3F6AA}"/>
    <cellStyle name="SAPBEXfilterDrill 5 2 3 2" xfId="2878" xr:uid="{9D8BCC44-47EA-423E-982F-41D033E11688}"/>
    <cellStyle name="SAPBEXfilterDrill 5 2 4" xfId="1846" xr:uid="{9B5B080C-F805-4E59-A657-B5409336F7AA}"/>
    <cellStyle name="SAPBEXfilterDrill 5 2 4 2" xfId="3394" xr:uid="{CBFC409E-7FE4-4269-B803-5DE146E5F0BF}"/>
    <cellStyle name="SAPBEXfilterDrill 5 2 5" xfId="2362" xr:uid="{31C9B39D-C065-4944-833D-04E2E079CA7A}"/>
    <cellStyle name="SAPBEXfilterDrill 6" xfId="372" xr:uid="{F6B74AC1-8A9E-4296-A0D3-9FD5EC666FF4}"/>
    <cellStyle name="SAPBEXfilterDrill 6 2" xfId="798" xr:uid="{C8A19CFB-4BD2-484D-A234-69B0FF59FF65}"/>
    <cellStyle name="SAPBEXfilterDrill 6 2 2" xfId="1070" xr:uid="{1A6C9EA3-1DF9-40FB-8227-4B2E8AFC6791}"/>
    <cellStyle name="SAPBEXfilterDrill 6 2 2 2" xfId="1586" xr:uid="{07E3C002-BC7F-46E1-A8E7-D17D718BA925}"/>
    <cellStyle name="SAPBEXfilterDrill 6 2 2 2 2" xfId="3137" xr:uid="{8B702708-78F3-4D11-8ED3-400673E80A78}"/>
    <cellStyle name="SAPBEXfilterDrill 6 2 2 3" xfId="2105" xr:uid="{DD844555-914B-47A5-B240-5C9A4815DF4E}"/>
    <cellStyle name="SAPBEXfilterDrill 6 2 2 3 2" xfId="3653" xr:uid="{75B46F76-4DD8-42E7-9644-98F00151589F}"/>
    <cellStyle name="SAPBEXfilterDrill 6 2 2 4" xfId="2621" xr:uid="{6BAD8B60-667C-418B-912D-43407560E69E}"/>
    <cellStyle name="SAPBEXfilterDrill 6 2 3" xfId="1328" xr:uid="{6BA51587-FD85-4EF0-BC11-8BD0A4D11480}"/>
    <cellStyle name="SAPBEXfilterDrill 6 2 3 2" xfId="2879" xr:uid="{32589E17-8CC9-49D0-A2C2-7B1E324F9FA8}"/>
    <cellStyle name="SAPBEXfilterDrill 6 2 4" xfId="1847" xr:uid="{A1C88384-4858-4ECF-9460-F89B4F205103}"/>
    <cellStyle name="SAPBEXfilterDrill 6 2 4 2" xfId="3395" xr:uid="{E782F674-2AD1-4291-BDC0-CCB2B8401227}"/>
    <cellStyle name="SAPBEXfilterDrill 6 2 5" xfId="2363" xr:uid="{E7A63D44-35BF-40F2-B0EF-5665BD666D65}"/>
    <cellStyle name="SAPBEXfilterDrill 7" xfId="793" xr:uid="{A009019E-C623-4E1E-8D76-9D34196291EA}"/>
    <cellStyle name="SAPBEXfilterDrill 7 2" xfId="1065" xr:uid="{5ED34AA1-6D52-4C72-AEC3-272756DBFC43}"/>
    <cellStyle name="SAPBEXfilterDrill 7 2 2" xfId="1581" xr:uid="{25D4264A-10F7-4727-A0A4-A33AD2CEFEA4}"/>
    <cellStyle name="SAPBEXfilterDrill 7 2 2 2" xfId="3132" xr:uid="{CA8E2B17-C5E3-466D-A5A0-998862386DD3}"/>
    <cellStyle name="SAPBEXfilterDrill 7 2 3" xfId="2100" xr:uid="{B49ED42A-AC27-4C53-8B10-3438B7641E15}"/>
    <cellStyle name="SAPBEXfilterDrill 7 2 3 2" xfId="3648" xr:uid="{642E1827-D46C-4AF0-9D62-343A58FAD123}"/>
    <cellStyle name="SAPBEXfilterDrill 7 2 4" xfId="2616" xr:uid="{77763FEF-9F6A-4D7F-A635-7D93142E6CDB}"/>
    <cellStyle name="SAPBEXfilterDrill 7 3" xfId="1323" xr:uid="{D7761187-3366-47D1-ACF3-3EB2E2CE7EF6}"/>
    <cellStyle name="SAPBEXfilterDrill 7 3 2" xfId="2874" xr:uid="{F2BFCA91-E3DC-4388-A1D2-F3911AA9377B}"/>
    <cellStyle name="SAPBEXfilterDrill 7 4" xfId="1842" xr:uid="{489829C3-A381-447F-9F9C-D895EB0EC8F1}"/>
    <cellStyle name="SAPBEXfilterDrill 7 4 2" xfId="3390" xr:uid="{7F0E82A2-3EDE-4C67-907E-BEDC3D0F2900}"/>
    <cellStyle name="SAPBEXfilterDrill 7 5" xfId="2358" xr:uid="{29E9754B-DE00-4171-BC94-026BEC5775A0}"/>
    <cellStyle name="SAPBEXfilterItem" xfId="373" xr:uid="{697BC096-E51D-4666-8A89-C80FEC571724}"/>
    <cellStyle name="SAPBEXfilterItem 2" xfId="374" xr:uid="{48813B77-1EB2-4BC2-9095-10036C3F9789}"/>
    <cellStyle name="SAPBEXfilterItem 2 2" xfId="799" xr:uid="{EF2888BE-628B-453F-9C78-C2CC0DFE6FA3}"/>
    <cellStyle name="SAPBEXfilterItem 2 2 2" xfId="1071" xr:uid="{E2CAF756-494D-45E5-B790-783F41FA09F3}"/>
    <cellStyle name="SAPBEXfilterItem 2 2 2 2" xfId="1587" xr:uid="{05851A91-ACE6-42A5-8D33-681141838C9F}"/>
    <cellStyle name="SAPBEXfilterItem 2 2 2 2 2" xfId="3138" xr:uid="{1913E5E4-3DE7-4A5D-B742-1D0707291BB7}"/>
    <cellStyle name="SAPBEXfilterItem 2 2 2 3" xfId="2106" xr:uid="{2D6B1AA0-B55D-4334-AE74-57244D4A0EBC}"/>
    <cellStyle name="SAPBEXfilterItem 2 2 2 3 2" xfId="3654" xr:uid="{044B7DA7-057C-4159-B433-08B9B3D92B45}"/>
    <cellStyle name="SAPBEXfilterItem 2 2 2 4" xfId="2622" xr:uid="{2250875E-D3F0-4F04-80C2-A23AE23811D1}"/>
    <cellStyle name="SAPBEXfilterItem 2 2 3" xfId="1329" xr:uid="{E1549F21-09E3-45A6-9A5B-AE36AD1AEF5B}"/>
    <cellStyle name="SAPBEXfilterItem 2 2 3 2" xfId="2880" xr:uid="{74E21448-DF3F-41BB-BBA8-0272AFB86954}"/>
    <cellStyle name="SAPBEXfilterItem 2 2 4" xfId="1848" xr:uid="{E3FB1496-1714-4AA4-82DC-54A1A6BE1D39}"/>
    <cellStyle name="SAPBEXfilterItem 2 2 4 2" xfId="3396" xr:uid="{77C99598-3E70-4710-9F43-C4999B18A201}"/>
    <cellStyle name="SAPBEXfilterItem 2 2 5" xfId="2364" xr:uid="{ADC8CCB8-08DF-4319-BC1C-281B8013DED4}"/>
    <cellStyle name="SAPBEXfilterItem 3" xfId="375" xr:uid="{A74BE7CF-7690-4CC3-8FAC-FD76102303C7}"/>
    <cellStyle name="SAPBEXfilterItem 3 2" xfId="800" xr:uid="{6748F58B-CFDC-4D8C-8F71-9D06F68848E9}"/>
    <cellStyle name="SAPBEXfilterItem 3 2 2" xfId="1072" xr:uid="{06CFE1CA-A807-4DDD-8898-C69B24B1451A}"/>
    <cellStyle name="SAPBEXfilterItem 3 2 2 2" xfId="1588" xr:uid="{6EF9CBED-5CCE-451E-BF17-162F74CD36FE}"/>
    <cellStyle name="SAPBEXfilterItem 3 2 2 2 2" xfId="3139" xr:uid="{48B902CE-2ABD-4AB5-A956-E8A15D2C42E5}"/>
    <cellStyle name="SAPBEXfilterItem 3 2 2 3" xfId="2107" xr:uid="{9A607FC0-B074-403F-A798-4B471DF7A734}"/>
    <cellStyle name="SAPBEXfilterItem 3 2 2 3 2" xfId="3655" xr:uid="{C04E52FD-5F00-43C7-B304-C549511AD5D5}"/>
    <cellStyle name="SAPBEXfilterItem 3 2 2 4" xfId="2623" xr:uid="{521CFD10-9D99-49BD-9558-918A5DB01BAB}"/>
    <cellStyle name="SAPBEXfilterItem 3 2 3" xfId="1330" xr:uid="{A84772E0-F559-47DA-A90C-D0DAB885B7B7}"/>
    <cellStyle name="SAPBEXfilterItem 3 2 3 2" xfId="2881" xr:uid="{EA0A8BFF-393E-4CFB-A256-E8DB8C0F6101}"/>
    <cellStyle name="SAPBEXfilterItem 3 2 4" xfId="1849" xr:uid="{3AAF0EF0-ED4A-4AE8-93C2-AF03B3BBDE3C}"/>
    <cellStyle name="SAPBEXfilterItem 3 2 4 2" xfId="3397" xr:uid="{873E3CEB-A0EC-480A-A259-D657A994301F}"/>
    <cellStyle name="SAPBEXfilterItem 3 2 5" xfId="2365" xr:uid="{6DF75862-507E-4DEA-9E7D-C77538E4A9F6}"/>
    <cellStyle name="SAPBEXfilterItem 4" xfId="376" xr:uid="{F0E51BAA-2CDB-4CD1-B316-3069302D6AA2}"/>
    <cellStyle name="SAPBEXfilterItem 4 2" xfId="801" xr:uid="{BA7D3678-F33A-43D9-99C0-08D1E0BE6484}"/>
    <cellStyle name="SAPBEXfilterItem 4 2 2" xfId="1073" xr:uid="{33529D43-6CE8-41BE-A5B8-0A89F0D22648}"/>
    <cellStyle name="SAPBEXfilterItem 4 2 2 2" xfId="1589" xr:uid="{804A766F-CCB1-47CF-A09B-13D6E42B594D}"/>
    <cellStyle name="SAPBEXfilterItem 4 2 2 2 2" xfId="3140" xr:uid="{3C75C3C0-515D-479E-B8C2-93A126B8D39E}"/>
    <cellStyle name="SAPBEXfilterItem 4 2 2 3" xfId="2108" xr:uid="{E4FC0ED3-CF84-4BAC-82AC-A31BD5E630F3}"/>
    <cellStyle name="SAPBEXfilterItem 4 2 2 3 2" xfId="3656" xr:uid="{3FB52E4D-D4F5-41ED-9D8A-EEDE446E1294}"/>
    <cellStyle name="SAPBEXfilterItem 4 2 2 4" xfId="2624" xr:uid="{8A7CB103-2935-4A9D-BECC-41AD335F8124}"/>
    <cellStyle name="SAPBEXfilterItem 4 2 3" xfId="1331" xr:uid="{2C42CFCE-258A-485A-819F-F36D43CB196E}"/>
    <cellStyle name="SAPBEXfilterItem 4 2 3 2" xfId="2882" xr:uid="{78312741-7A84-4AB6-B153-FE70C0486715}"/>
    <cellStyle name="SAPBEXfilterItem 4 2 4" xfId="1850" xr:uid="{6054A3E1-B8D2-47BE-848D-66CCBA064022}"/>
    <cellStyle name="SAPBEXfilterItem 4 2 4 2" xfId="3398" xr:uid="{BC566D8F-9905-43A4-A5CF-4AC65B94F7B2}"/>
    <cellStyle name="SAPBEXfilterItem 4 2 5" xfId="2366" xr:uid="{EB91906E-6DD6-46FB-AB56-275E3741F45C}"/>
    <cellStyle name="SAPBEXfilterItem 5" xfId="377" xr:uid="{F30AC513-B9A5-4FCA-BFAE-C7483C6CD10E}"/>
    <cellStyle name="SAPBEXfilterItem 5 2" xfId="802" xr:uid="{F046856C-D3B9-49E0-BE5C-09768B6756DB}"/>
    <cellStyle name="SAPBEXfilterItem 5 2 2" xfId="1074" xr:uid="{81FE2216-5059-47EB-8354-48AA213E7D5A}"/>
    <cellStyle name="SAPBEXfilterItem 5 2 2 2" xfId="1590" xr:uid="{D9679DCF-7D16-4BD3-A27E-BD3CE9AE7294}"/>
    <cellStyle name="SAPBEXfilterItem 5 2 2 2 2" xfId="3141" xr:uid="{E657C983-3522-4905-922C-748595A449C0}"/>
    <cellStyle name="SAPBEXfilterItem 5 2 2 3" xfId="2109" xr:uid="{E238B029-51F8-4E6C-880B-1226B6DE79EB}"/>
    <cellStyle name="SAPBEXfilterItem 5 2 2 3 2" xfId="3657" xr:uid="{C8CE52F7-EF0A-4430-932B-A7356554F94A}"/>
    <cellStyle name="SAPBEXfilterItem 5 2 2 4" xfId="2625" xr:uid="{C3779D0D-B053-41AB-A8DC-3776959E7B13}"/>
    <cellStyle name="SAPBEXfilterItem 5 2 3" xfId="1332" xr:uid="{1BA230FC-7440-4812-8624-662805ADC99E}"/>
    <cellStyle name="SAPBEXfilterItem 5 2 3 2" xfId="2883" xr:uid="{B48C51EA-0BCE-4FCF-A940-281503A8C167}"/>
    <cellStyle name="SAPBEXfilterItem 5 2 4" xfId="1851" xr:uid="{F11ED3E2-1BDE-4323-B78A-7772D1BBB881}"/>
    <cellStyle name="SAPBEXfilterItem 5 2 4 2" xfId="3399" xr:uid="{E3028A2C-A3AE-4BF5-9911-F604CDCE700D}"/>
    <cellStyle name="SAPBEXfilterItem 5 2 5" xfId="2367" xr:uid="{CC4B3C96-6DC3-4E72-8CA7-8B81C5473E65}"/>
    <cellStyle name="SAPBEXfilterItem 6" xfId="378" xr:uid="{05896F9F-9C8A-4FAF-8D56-7CAF39A4DD1C}"/>
    <cellStyle name="SAPBEXfilterItem 6 2" xfId="803" xr:uid="{08603E5F-2049-4CB7-A90B-60F3AA34E208}"/>
    <cellStyle name="SAPBEXfilterItem 6 2 2" xfId="1075" xr:uid="{17AF07C1-409F-4B0A-AD09-B6320905CBC3}"/>
    <cellStyle name="SAPBEXfilterItem 6 2 2 2" xfId="1591" xr:uid="{DF6956C6-1446-4FFB-A1E7-43205ED18B28}"/>
    <cellStyle name="SAPBEXfilterItem 6 2 2 2 2" xfId="3142" xr:uid="{11589116-5AC8-4974-81C0-FB0665449A20}"/>
    <cellStyle name="SAPBEXfilterItem 6 2 2 3" xfId="2110" xr:uid="{A7D1C15C-98AB-4E0A-BD68-0BA648DF3362}"/>
    <cellStyle name="SAPBEXfilterItem 6 2 2 3 2" xfId="3658" xr:uid="{59AB0EE3-F5BA-439C-B97C-BE0BF359E806}"/>
    <cellStyle name="SAPBEXfilterItem 6 2 2 4" xfId="2626" xr:uid="{EACB6DF7-C18F-4310-A2EF-C43F69DC937B}"/>
    <cellStyle name="SAPBEXfilterItem 6 2 3" xfId="1333" xr:uid="{5F5BB33C-1ABC-46E6-8CA9-9DE10397F5B5}"/>
    <cellStyle name="SAPBEXfilterItem 6 2 3 2" xfId="2884" xr:uid="{6763F8F3-7C5F-4977-B072-5EAA24FBF3E6}"/>
    <cellStyle name="SAPBEXfilterItem 6 2 4" xfId="1852" xr:uid="{4A07BB8B-ED76-4EF0-851F-C99019353715}"/>
    <cellStyle name="SAPBEXfilterItem 6 2 4 2" xfId="3400" xr:uid="{9A42E8EB-FFBC-401E-B3D1-C73218DB52EE}"/>
    <cellStyle name="SAPBEXfilterItem 6 2 5" xfId="2368" xr:uid="{B12EF491-4992-4C3E-A655-416F4AE71AF0}"/>
    <cellStyle name="SAPBEXfilterText" xfId="379" xr:uid="{4DAB5457-1246-464A-985F-34650C4D18BC}"/>
    <cellStyle name="SAPBEXfilterText 2" xfId="380" xr:uid="{31160664-C4F0-4807-8B35-3ACE7A263E5B}"/>
    <cellStyle name="SAPBEXfilterText 2 2" xfId="804" xr:uid="{F1778DFE-B7DC-4FDC-8E61-D8DD37030665}"/>
    <cellStyle name="SAPBEXfilterText 2 2 2" xfId="1076" xr:uid="{9851F2F5-B00F-43BC-856F-422F78A3A915}"/>
    <cellStyle name="SAPBEXfilterText 2 2 2 2" xfId="1592" xr:uid="{1B5F5033-69FA-46E0-A8D5-47AECE6067FB}"/>
    <cellStyle name="SAPBEXfilterText 2 2 2 2 2" xfId="3143" xr:uid="{1651366E-6128-41AD-B0BC-82D9EE316715}"/>
    <cellStyle name="SAPBEXfilterText 2 2 2 3" xfId="2111" xr:uid="{E24415A0-92AA-45BD-A3D8-B74AE8918605}"/>
    <cellStyle name="SAPBEXfilterText 2 2 2 3 2" xfId="3659" xr:uid="{A6DAF93F-A871-4B6F-9099-A0BD2E53A492}"/>
    <cellStyle name="SAPBEXfilterText 2 2 2 4" xfId="2627" xr:uid="{1B6ADE65-8DDC-415B-BB8A-7E8C7D22F911}"/>
    <cellStyle name="SAPBEXfilterText 2 2 3" xfId="1334" xr:uid="{226BE997-CB24-4C91-9122-7529D85669F6}"/>
    <cellStyle name="SAPBEXfilterText 2 2 3 2" xfId="2885" xr:uid="{F28AF0F9-F89E-47DD-B9E2-4DA398F06FF5}"/>
    <cellStyle name="SAPBEXfilterText 2 2 4" xfId="1853" xr:uid="{32B40D5C-302F-4280-A243-A2B0A461F10A}"/>
    <cellStyle name="SAPBEXfilterText 2 2 4 2" xfId="3401" xr:uid="{2EA4F55B-3B3E-436E-BDA9-5BA167CDDB1F}"/>
    <cellStyle name="SAPBEXfilterText 2 2 5" xfId="2369" xr:uid="{C9FF8B0D-F1A8-46EF-8D94-6EE37F50183B}"/>
    <cellStyle name="SAPBEXfilterText 3" xfId="381" xr:uid="{0D89A465-BFBB-471C-AED3-69ED7774B348}"/>
    <cellStyle name="SAPBEXfilterText 3 2" xfId="805" xr:uid="{90FFB2DD-875A-4E12-AB93-ED7F6E08183F}"/>
    <cellStyle name="SAPBEXfilterText 3 2 2" xfId="1077" xr:uid="{53FF21D1-6374-43D7-B9AF-EE08CE575C95}"/>
    <cellStyle name="SAPBEXfilterText 3 2 2 2" xfId="1593" xr:uid="{C68934BE-957D-4480-B10D-24DFD5F7A53B}"/>
    <cellStyle name="SAPBEXfilterText 3 2 2 2 2" xfId="3144" xr:uid="{474A177B-9BA6-4E4F-9740-FC442BD9FB8F}"/>
    <cellStyle name="SAPBEXfilterText 3 2 2 3" xfId="2112" xr:uid="{F28814C6-0E12-48DC-8134-4706A0BCADB4}"/>
    <cellStyle name="SAPBEXfilterText 3 2 2 3 2" xfId="3660" xr:uid="{4EA81B46-3C56-41F8-8126-99A6AC74EF9B}"/>
    <cellStyle name="SAPBEXfilterText 3 2 2 4" xfId="2628" xr:uid="{CE444092-7EB0-41CE-A5EE-DC090E4C4E56}"/>
    <cellStyle name="SAPBEXfilterText 3 2 3" xfId="1335" xr:uid="{9B878CC2-CF79-433D-8128-C9AC0472057C}"/>
    <cellStyle name="SAPBEXfilterText 3 2 3 2" xfId="2886" xr:uid="{AEBED530-4F6A-4D96-9725-4C317801E592}"/>
    <cellStyle name="SAPBEXfilterText 3 2 4" xfId="1854" xr:uid="{CCEF49A2-E1C8-40EB-8BC5-466636A54D42}"/>
    <cellStyle name="SAPBEXfilterText 3 2 4 2" xfId="3402" xr:uid="{4387E35D-00FA-40BC-A01F-6AC5C888F8B3}"/>
    <cellStyle name="SAPBEXfilterText 3 2 5" xfId="2370" xr:uid="{B3E2E53A-B391-4700-BFF4-A48AF013DD49}"/>
    <cellStyle name="SAPBEXfilterText 4" xfId="382" xr:uid="{315C6BC4-9CF6-4CF8-B5EE-9ECD8D2BC9C2}"/>
    <cellStyle name="SAPBEXfilterText 4 2" xfId="806" xr:uid="{ECA4CCB5-13BF-4523-B1F4-5B7C7329E662}"/>
    <cellStyle name="SAPBEXfilterText 4 2 2" xfId="1078" xr:uid="{94D6D71C-6243-4977-ADFB-0CFA1E685D48}"/>
    <cellStyle name="SAPBEXfilterText 4 2 2 2" xfId="1594" xr:uid="{CC3F3587-AE08-4474-ABF2-88610CE91168}"/>
    <cellStyle name="SAPBEXfilterText 4 2 2 2 2" xfId="3145" xr:uid="{A826D15E-75D9-4129-ABDD-952A79ACC435}"/>
    <cellStyle name="SAPBEXfilterText 4 2 2 3" xfId="2113" xr:uid="{7A94F9EF-1418-4290-B2BA-16CA14508AF9}"/>
    <cellStyle name="SAPBEXfilterText 4 2 2 3 2" xfId="3661" xr:uid="{A7697464-7C4D-41B7-9D8F-504DA34BE018}"/>
    <cellStyle name="SAPBEXfilterText 4 2 2 4" xfId="2629" xr:uid="{21B2F774-B993-405D-BA83-364555511312}"/>
    <cellStyle name="SAPBEXfilterText 4 2 3" xfId="1336" xr:uid="{016BB092-329F-4969-8E10-EEFC42BBCC5E}"/>
    <cellStyle name="SAPBEXfilterText 4 2 3 2" xfId="2887" xr:uid="{ACB7A951-9912-451B-85C5-F9A77695EFC8}"/>
    <cellStyle name="SAPBEXfilterText 4 2 4" xfId="1855" xr:uid="{05E6EE0A-E7CC-4368-B46F-A74172A81483}"/>
    <cellStyle name="SAPBEXfilterText 4 2 4 2" xfId="3403" xr:uid="{E2D6F8F2-BD84-49BD-AC4F-E265BC259EEC}"/>
    <cellStyle name="SAPBEXfilterText 4 2 5" xfId="2371" xr:uid="{FF4CDF6C-5B6E-43C0-8D2B-CBC5EF5F16D5}"/>
    <cellStyle name="SAPBEXfilterText 5" xfId="383" xr:uid="{306CC42D-B33E-402A-9BE1-63D60702AE98}"/>
    <cellStyle name="SAPBEXfilterText 5 2" xfId="807" xr:uid="{8C30B91F-98C8-40DF-B517-6846E223131A}"/>
    <cellStyle name="SAPBEXfilterText 5 2 2" xfId="1079" xr:uid="{B0177204-8667-445A-8537-39DABAA1D82E}"/>
    <cellStyle name="SAPBEXfilterText 5 2 2 2" xfId="1595" xr:uid="{0ADE6D4C-218F-4C10-9D0F-4C1FAEA72DC2}"/>
    <cellStyle name="SAPBEXfilterText 5 2 2 2 2" xfId="3146" xr:uid="{A5C7D34D-6F87-4AB0-9FB1-796FAC1513E6}"/>
    <cellStyle name="SAPBEXfilterText 5 2 2 3" xfId="2114" xr:uid="{769F09AC-C425-49C1-BFCE-7E1957F5FA82}"/>
    <cellStyle name="SAPBEXfilterText 5 2 2 3 2" xfId="3662" xr:uid="{8E9F4032-C30B-45B1-B1FF-438BE93BBC2D}"/>
    <cellStyle name="SAPBEXfilterText 5 2 2 4" xfId="2630" xr:uid="{EBC114DA-8EDB-4AA4-92B3-9F2370D7E4B2}"/>
    <cellStyle name="SAPBEXfilterText 5 2 3" xfId="1337" xr:uid="{CF183053-C8CD-418A-9CAA-E48B6C47D1B3}"/>
    <cellStyle name="SAPBEXfilterText 5 2 3 2" xfId="2888" xr:uid="{209F4E56-3DF6-4609-AA7B-3547B95B5329}"/>
    <cellStyle name="SAPBEXfilterText 5 2 4" xfId="1856" xr:uid="{BA01E328-F338-4C00-AE9E-67E3BD17F211}"/>
    <cellStyle name="SAPBEXfilterText 5 2 4 2" xfId="3404" xr:uid="{7F2295A2-0958-4250-816C-ADD42E1F204B}"/>
    <cellStyle name="SAPBEXfilterText 5 2 5" xfId="2372" xr:uid="{11674A07-FF4E-459A-B778-71E787A25765}"/>
    <cellStyle name="SAPBEXfilterText 6" xfId="384" xr:uid="{9F01866D-49A7-402A-AA20-1A6A437DCFA4}"/>
    <cellStyle name="SAPBEXfilterText 6 2" xfId="808" xr:uid="{D524952F-6B64-4F3D-A34E-9117F38A65EB}"/>
    <cellStyle name="SAPBEXfilterText 6 2 2" xfId="1080" xr:uid="{BAAAFCE3-AA42-47A9-9E2B-653E5DA8DC2C}"/>
    <cellStyle name="SAPBEXfilterText 6 2 2 2" xfId="1596" xr:uid="{164C90AB-64EF-48B2-9D87-6D0486FF14A2}"/>
    <cellStyle name="SAPBEXfilterText 6 2 2 2 2" xfId="3147" xr:uid="{BD5A381A-6BA3-4085-977B-55EDF2E5EB88}"/>
    <cellStyle name="SAPBEXfilterText 6 2 2 3" xfId="2115" xr:uid="{9DD22BF7-2C83-4CD7-A194-9FD95FB6E7AD}"/>
    <cellStyle name="SAPBEXfilterText 6 2 2 3 2" xfId="3663" xr:uid="{98F9BF07-2283-46EC-ABAD-906F40962F3A}"/>
    <cellStyle name="SAPBEXfilterText 6 2 2 4" xfId="2631" xr:uid="{93B64B2A-F512-454B-9882-972DFD922F40}"/>
    <cellStyle name="SAPBEXfilterText 6 2 3" xfId="1338" xr:uid="{086B9F09-0DF2-4E76-B0D8-3E4134C2C915}"/>
    <cellStyle name="SAPBEXfilterText 6 2 3 2" xfId="2889" xr:uid="{AEECF2B6-36CE-4206-8665-48EB26480E5E}"/>
    <cellStyle name="SAPBEXfilterText 6 2 4" xfId="1857" xr:uid="{A0CDFA11-321F-4613-A832-8886B99FADC0}"/>
    <cellStyle name="SAPBEXfilterText 6 2 4 2" xfId="3405" xr:uid="{18C817F1-A51E-4C78-99CC-361735BCA4E5}"/>
    <cellStyle name="SAPBEXfilterText 6 2 5" xfId="2373" xr:uid="{534630E7-DE47-473D-98C9-C370CD6FAE37}"/>
    <cellStyle name="SAPBEXformats" xfId="385" xr:uid="{AF41938E-3707-4B36-A5C5-03A684AAA612}"/>
    <cellStyle name="SAPBEXformats 2" xfId="386" xr:uid="{1D3487F2-EECD-4446-9A7C-1FAC15023ED0}"/>
    <cellStyle name="SAPBEXformats 2 2" xfId="809" xr:uid="{10C88013-82F3-4C7F-9DD2-4298115BEECD}"/>
    <cellStyle name="SAPBEXformats 2 2 2" xfId="1081" xr:uid="{D2A0940B-EC0E-4B58-AD37-339506378DFA}"/>
    <cellStyle name="SAPBEXformats 2 2 2 2" xfId="1597" xr:uid="{3EDBAFBC-05D0-4E35-AEA6-7DF3FFDC01B2}"/>
    <cellStyle name="SAPBEXformats 2 2 2 2 2" xfId="3148" xr:uid="{8856E6B0-3075-4B0E-822D-FBD5F83FABC2}"/>
    <cellStyle name="SAPBEXformats 2 2 2 3" xfId="2116" xr:uid="{A4F9C8E3-F3EA-45C7-8FFF-8741A3627866}"/>
    <cellStyle name="SAPBEXformats 2 2 2 3 2" xfId="3664" xr:uid="{F0676DA3-1FCC-44B4-9350-2CEF2DE44A86}"/>
    <cellStyle name="SAPBEXformats 2 2 2 4" xfId="2632" xr:uid="{B894995D-50B8-448E-9F7A-132B119A0F53}"/>
    <cellStyle name="SAPBEXformats 2 2 3" xfId="1339" xr:uid="{078DF385-4594-426B-9CA1-8BE245768899}"/>
    <cellStyle name="SAPBEXformats 2 2 3 2" xfId="2890" xr:uid="{265A746F-4A0F-4DFF-B6A0-EA1E43017F04}"/>
    <cellStyle name="SAPBEXformats 2 2 4" xfId="1858" xr:uid="{796E4452-CCAE-4A21-8F39-3A1662101769}"/>
    <cellStyle name="SAPBEXformats 2 2 4 2" xfId="3406" xr:uid="{6A8ECF0E-F4CE-4993-B5C4-6B6277C94C97}"/>
    <cellStyle name="SAPBEXformats 2 2 5" xfId="2374" xr:uid="{760D86A2-5BD0-4417-AEB4-D9802DDF8FEE}"/>
    <cellStyle name="SAPBEXformats 3" xfId="387" xr:uid="{A526F9A0-B2C1-41A2-8C94-62C050C15084}"/>
    <cellStyle name="SAPBEXformats 3 2" xfId="810" xr:uid="{C8B11996-7B07-4A13-8161-8B688C23006C}"/>
    <cellStyle name="SAPBEXformats 3 2 2" xfId="1082" xr:uid="{4D39B280-85E5-4EAC-A4B4-16B00CC848B4}"/>
    <cellStyle name="SAPBEXformats 3 2 2 2" xfId="1598" xr:uid="{E7B34013-5A4A-4162-A0F2-84B77F8048E5}"/>
    <cellStyle name="SAPBEXformats 3 2 2 2 2" xfId="3149" xr:uid="{5F609129-DA93-4274-93A0-916F3A1347C5}"/>
    <cellStyle name="SAPBEXformats 3 2 2 3" xfId="2117" xr:uid="{E2FB666E-33B6-4F72-A721-1E9750BD33AC}"/>
    <cellStyle name="SAPBEXformats 3 2 2 3 2" xfId="3665" xr:uid="{EB6E5A36-8708-4EAD-93BD-A398796ED651}"/>
    <cellStyle name="SAPBEXformats 3 2 2 4" xfId="2633" xr:uid="{920EF5DE-A084-491E-9C23-6C533A9FA101}"/>
    <cellStyle name="SAPBEXformats 3 2 3" xfId="1340" xr:uid="{E7841CC2-F575-446E-BBAC-C795EB2EF665}"/>
    <cellStyle name="SAPBEXformats 3 2 3 2" xfId="2891" xr:uid="{AA7B2991-ACDF-4C59-8200-4D89BAD067FB}"/>
    <cellStyle name="SAPBEXformats 3 2 4" xfId="1859" xr:uid="{696B3FB2-160A-48FC-A666-6D61138BCCBD}"/>
    <cellStyle name="SAPBEXformats 3 2 4 2" xfId="3407" xr:uid="{76B10D69-DD42-4DD1-B8A3-D165709E1C46}"/>
    <cellStyle name="SAPBEXformats 3 2 5" xfId="2375" xr:uid="{4209124F-3023-4384-82AF-F9794118386D}"/>
    <cellStyle name="SAPBEXformats 4" xfId="388" xr:uid="{F3AD248B-7EBF-48D7-93B7-3BED1560F1AF}"/>
    <cellStyle name="SAPBEXformats 4 2" xfId="811" xr:uid="{7EFF0430-4BD2-42D7-8B9E-AEE93FC3DC7F}"/>
    <cellStyle name="SAPBEXformats 4 2 2" xfId="1083" xr:uid="{2EF727BA-E7EF-4EB6-BAB7-3FF6B211A1BF}"/>
    <cellStyle name="SAPBEXformats 4 2 2 2" xfId="1599" xr:uid="{94132BC2-03A3-404D-8AA4-A30B1D66C70B}"/>
    <cellStyle name="SAPBEXformats 4 2 2 2 2" xfId="3150" xr:uid="{DFE47929-8335-4FAE-A9C6-339B24F0BD59}"/>
    <cellStyle name="SAPBEXformats 4 2 2 3" xfId="2118" xr:uid="{7A86047D-2C50-4EF1-AB5B-DB2084ED0DD2}"/>
    <cellStyle name="SAPBEXformats 4 2 2 3 2" xfId="3666" xr:uid="{A46B8B32-366F-409C-BC85-25F3683B8B66}"/>
    <cellStyle name="SAPBEXformats 4 2 2 4" xfId="2634" xr:uid="{18B5FAF6-0E71-430A-85D4-94E6FD97BE9A}"/>
    <cellStyle name="SAPBEXformats 4 2 3" xfId="1341" xr:uid="{23F08B4E-4976-404E-BB73-C971F5133CB7}"/>
    <cellStyle name="SAPBEXformats 4 2 3 2" xfId="2892" xr:uid="{6C898D8D-A51E-492D-8C1B-DECA4D9A132E}"/>
    <cellStyle name="SAPBEXformats 4 2 4" xfId="1860" xr:uid="{109132D7-D8C5-4246-9949-275137C5F31E}"/>
    <cellStyle name="SAPBEXformats 4 2 4 2" xfId="3408" xr:uid="{D20D668A-671F-4E51-B9B4-452BB2AA7886}"/>
    <cellStyle name="SAPBEXformats 4 2 5" xfId="2376" xr:uid="{D79E5726-DF36-4743-AF4D-A0226BCED113}"/>
    <cellStyle name="SAPBEXformats 5" xfId="389" xr:uid="{B91AF050-5906-48E2-8626-1D169C2EE205}"/>
    <cellStyle name="SAPBEXformats 5 2" xfId="812" xr:uid="{ADC2C381-1491-44F9-A72E-A00ED026035E}"/>
    <cellStyle name="SAPBEXformats 5 2 2" xfId="1084" xr:uid="{8714AF65-4774-4932-BCB3-F7C52EA2F989}"/>
    <cellStyle name="SAPBEXformats 5 2 2 2" xfId="1600" xr:uid="{C7F8AF4D-F29B-470A-9AC0-7D14EBDB4832}"/>
    <cellStyle name="SAPBEXformats 5 2 2 2 2" xfId="3151" xr:uid="{DCCED441-AAF4-4359-BF31-6859D4113F5C}"/>
    <cellStyle name="SAPBEXformats 5 2 2 3" xfId="2119" xr:uid="{19C513D5-1391-477D-BF9A-3E2DDFAF4191}"/>
    <cellStyle name="SAPBEXformats 5 2 2 3 2" xfId="3667" xr:uid="{6538E36B-714B-450C-8461-B08A5E601867}"/>
    <cellStyle name="SAPBEXformats 5 2 2 4" xfId="2635" xr:uid="{C2A2143E-4571-4669-9C4F-84EC7ACF91F2}"/>
    <cellStyle name="SAPBEXformats 5 2 3" xfId="1342" xr:uid="{DCCF382C-BDA4-4BF4-BFED-15A3689CFBF8}"/>
    <cellStyle name="SAPBEXformats 5 2 3 2" xfId="2893" xr:uid="{5EE4A469-EA15-44F2-9014-6601ACE2A19F}"/>
    <cellStyle name="SAPBEXformats 5 2 4" xfId="1861" xr:uid="{C8D2015B-C8F6-4F74-8805-AB1A16ADEE38}"/>
    <cellStyle name="SAPBEXformats 5 2 4 2" xfId="3409" xr:uid="{883E6374-FB63-408C-8439-5FD6D6869FF8}"/>
    <cellStyle name="SAPBEXformats 5 2 5" xfId="2377" xr:uid="{21B0E275-380D-4FBE-BBFA-B07BAAB754DE}"/>
    <cellStyle name="SAPBEXformats 6" xfId="390" xr:uid="{94969743-AC86-4901-98E5-AAF0C9537AF9}"/>
    <cellStyle name="SAPBEXformats 6 2" xfId="813" xr:uid="{CAD8BA8D-3C4D-4447-BD5C-82E005675EBB}"/>
    <cellStyle name="SAPBEXformats 6 2 2" xfId="1085" xr:uid="{4115C862-DCCB-456B-BA82-2F34E2A6CC25}"/>
    <cellStyle name="SAPBEXformats 6 2 2 2" xfId="1601" xr:uid="{F09FF450-5539-46E9-8A7A-93533FBD089E}"/>
    <cellStyle name="SAPBEXformats 6 2 2 2 2" xfId="3152" xr:uid="{64ED1276-CCF8-44E8-B0FE-FD6E29A64ABF}"/>
    <cellStyle name="SAPBEXformats 6 2 2 3" xfId="2120" xr:uid="{C73C5F0D-928F-4249-B641-109E0B0F77F0}"/>
    <cellStyle name="SAPBEXformats 6 2 2 3 2" xfId="3668" xr:uid="{5CA3FE67-B9BF-4429-B975-01A03884827E}"/>
    <cellStyle name="SAPBEXformats 6 2 2 4" xfId="2636" xr:uid="{1134EF92-16B4-416B-9D22-195E4332AC83}"/>
    <cellStyle name="SAPBEXformats 6 2 3" xfId="1343" xr:uid="{4EFEC3F9-2E70-4759-931A-2BF7936576B6}"/>
    <cellStyle name="SAPBEXformats 6 2 3 2" xfId="2894" xr:uid="{A8FC86FE-DC36-4F40-94CB-7E6819853602}"/>
    <cellStyle name="SAPBEXformats 6 2 4" xfId="1862" xr:uid="{571DDD45-B9EA-45D2-B33F-AFB3AA0A2B4F}"/>
    <cellStyle name="SAPBEXformats 6 2 4 2" xfId="3410" xr:uid="{203B80D6-EA01-46F0-A43B-97F3D2AD3EE1}"/>
    <cellStyle name="SAPBEXformats 6 2 5" xfId="2378" xr:uid="{92468103-03C6-4170-82C3-AC6D586DC341}"/>
    <cellStyle name="SAPBEXheaderItem" xfId="391" xr:uid="{624B1D40-A5E4-4336-886D-A5EE8DC927FF}"/>
    <cellStyle name="SAPBEXheaderItem 2" xfId="392" xr:uid="{1C5DA080-1A17-49C0-964F-1844746B099A}"/>
    <cellStyle name="SAPBEXheaderItem 2 2" xfId="814" xr:uid="{787B749F-FBA7-4F4D-819D-C76E5FE0CFEC}"/>
    <cellStyle name="SAPBEXheaderItem 2 2 2" xfId="1086" xr:uid="{C3E7C63B-02AF-4E2E-8272-66C15AAE0861}"/>
    <cellStyle name="SAPBEXheaderItem 2 2 2 2" xfId="1602" xr:uid="{DFE49028-60AC-475A-87CA-813BB8546A56}"/>
    <cellStyle name="SAPBEXheaderItem 2 2 2 2 2" xfId="3153" xr:uid="{0CB48076-400C-40F5-8866-665923F2EA0F}"/>
    <cellStyle name="SAPBEXheaderItem 2 2 2 3" xfId="2121" xr:uid="{D8179E9F-C9BE-43D5-9B55-92D8378ACDD0}"/>
    <cellStyle name="SAPBEXheaderItem 2 2 2 3 2" xfId="3669" xr:uid="{8518D1EC-7EB1-4A7E-AC74-42894E8C1CEB}"/>
    <cellStyle name="SAPBEXheaderItem 2 2 2 4" xfId="2637" xr:uid="{5CE723D7-BA1D-4790-8E26-901ADD2B4A9D}"/>
    <cellStyle name="SAPBEXheaderItem 2 2 3" xfId="1344" xr:uid="{213F63A8-3986-4DE3-AB84-816C7DD4FFA0}"/>
    <cellStyle name="SAPBEXheaderItem 2 2 3 2" xfId="2895" xr:uid="{152E985D-9FFC-44B2-A00B-617D6E88BB1A}"/>
    <cellStyle name="SAPBEXheaderItem 2 2 4" xfId="1863" xr:uid="{9AFD7113-8862-45FD-9740-3EAE1A20D9B7}"/>
    <cellStyle name="SAPBEXheaderItem 2 2 4 2" xfId="3411" xr:uid="{24CE4F32-4D4E-44F6-9CBC-382065DB5150}"/>
    <cellStyle name="SAPBEXheaderItem 2 2 5" xfId="2379" xr:uid="{F9D200D4-1D6D-436C-9ED7-CF2253906DF9}"/>
    <cellStyle name="SAPBEXheaderItem 3" xfId="393" xr:uid="{1F13693D-BE0A-4935-A5E0-140727983129}"/>
    <cellStyle name="SAPBEXheaderItem 3 2" xfId="815" xr:uid="{5BF417A1-171A-48C0-B3EC-833456386465}"/>
    <cellStyle name="SAPBEXheaderItem 3 2 2" xfId="1087" xr:uid="{3FA8EEB2-F1C3-4486-A830-5381026E0052}"/>
    <cellStyle name="SAPBEXheaderItem 3 2 2 2" xfId="1603" xr:uid="{BC0EB261-C3BB-4DB4-B363-F7C4AD694C0D}"/>
    <cellStyle name="SAPBEXheaderItem 3 2 2 2 2" xfId="3154" xr:uid="{6E7B6A35-E0EC-49FC-AB2A-F50B2E116954}"/>
    <cellStyle name="SAPBEXheaderItem 3 2 2 3" xfId="2122" xr:uid="{3EAE895F-4A92-40FF-8742-BF0779A69242}"/>
    <cellStyle name="SAPBEXheaderItem 3 2 2 3 2" xfId="3670" xr:uid="{F64ADFCC-E359-4EC5-986D-D71D05DE0493}"/>
    <cellStyle name="SAPBEXheaderItem 3 2 2 4" xfId="2638" xr:uid="{E19C76D0-C820-4298-9CCA-7026A1D8B44F}"/>
    <cellStyle name="SAPBEXheaderItem 3 2 3" xfId="1345" xr:uid="{C28AF4C3-A978-4C92-BA62-FC0DD453B79C}"/>
    <cellStyle name="SAPBEXheaderItem 3 2 3 2" xfId="2896" xr:uid="{762D3801-EB59-4681-9A79-8DAC8DB8C5D9}"/>
    <cellStyle name="SAPBEXheaderItem 3 2 4" xfId="1864" xr:uid="{AA8BC7CF-C8AB-4AF7-AEB1-52DC286893E7}"/>
    <cellStyle name="SAPBEXheaderItem 3 2 4 2" xfId="3412" xr:uid="{A4232B35-C2F8-41F8-81FC-22B79170E663}"/>
    <cellStyle name="SAPBEXheaderItem 3 2 5" xfId="2380" xr:uid="{3806AD6E-7A12-405F-AE10-F3291326D47B}"/>
    <cellStyle name="SAPBEXheaderItem 4" xfId="394" xr:uid="{4143DFE9-7AB1-4773-AFA7-E562B3B8E428}"/>
    <cellStyle name="SAPBEXheaderItem 4 2" xfId="816" xr:uid="{3F4D5C6F-89CC-4FFE-A8CD-2183CDDD4873}"/>
    <cellStyle name="SAPBEXheaderItem 4 2 2" xfId="1088" xr:uid="{61B96879-FBF4-4FB4-96D6-2AEAF2C3379F}"/>
    <cellStyle name="SAPBEXheaderItem 4 2 2 2" xfId="1604" xr:uid="{5A40DE26-01DC-490B-82B5-7EA3D0523370}"/>
    <cellStyle name="SAPBEXheaderItem 4 2 2 2 2" xfId="3155" xr:uid="{06098758-022B-4CB8-BB76-599F81B498EA}"/>
    <cellStyle name="SAPBEXheaderItem 4 2 2 3" xfId="2123" xr:uid="{BB2C47B4-6FB8-4B0F-AC92-084433E6EB95}"/>
    <cellStyle name="SAPBEXheaderItem 4 2 2 3 2" xfId="3671" xr:uid="{2D28F206-A6B3-48A3-BA06-99883C1F9946}"/>
    <cellStyle name="SAPBEXheaderItem 4 2 2 4" xfId="2639" xr:uid="{4A7E485C-0D14-4C33-86DE-5080895C7B3E}"/>
    <cellStyle name="SAPBEXheaderItem 4 2 3" xfId="1346" xr:uid="{4407E2A4-E9D6-4E0B-972C-16AA89B60495}"/>
    <cellStyle name="SAPBEXheaderItem 4 2 3 2" xfId="2897" xr:uid="{7FE64403-929E-4506-A076-C0135645895F}"/>
    <cellStyle name="SAPBEXheaderItem 4 2 4" xfId="1865" xr:uid="{1A61F9AF-CA03-4B6C-801F-B6076DE6A437}"/>
    <cellStyle name="SAPBEXheaderItem 4 2 4 2" xfId="3413" xr:uid="{BABCE85C-AF4C-4E42-8AAC-ED8C211BBF08}"/>
    <cellStyle name="SAPBEXheaderItem 4 2 5" xfId="2381" xr:uid="{A1A70E4E-8B97-482D-98D9-7D9DEAE17092}"/>
    <cellStyle name="SAPBEXheaderItem 5" xfId="395" xr:uid="{A1B39E68-611C-4C5C-8258-690B3AD4DD51}"/>
    <cellStyle name="SAPBEXheaderItem 5 2" xfId="817" xr:uid="{84DFA738-4A8E-4117-941D-7584E6D6214E}"/>
    <cellStyle name="SAPBEXheaderItem 5 2 2" xfId="1089" xr:uid="{707B26BF-A3B7-47D4-BFB0-274FF7A796FF}"/>
    <cellStyle name="SAPBEXheaderItem 5 2 2 2" xfId="1605" xr:uid="{FAB6B055-6B3E-434F-A77B-FFCDB5DF6365}"/>
    <cellStyle name="SAPBEXheaderItem 5 2 2 2 2" xfId="3156" xr:uid="{C0F36FF0-5C76-44B3-896B-8CFE9DB3FAE0}"/>
    <cellStyle name="SAPBEXheaderItem 5 2 2 3" xfId="2124" xr:uid="{E706A686-70B5-48F6-992E-734731B49F2D}"/>
    <cellStyle name="SAPBEXheaderItem 5 2 2 3 2" xfId="3672" xr:uid="{36E0ADB7-B85D-4BAF-B825-C47B76CC27BF}"/>
    <cellStyle name="SAPBEXheaderItem 5 2 2 4" xfId="2640" xr:uid="{8FE48E44-9D9D-4275-A22F-1DCB97ED08BA}"/>
    <cellStyle name="SAPBEXheaderItem 5 2 3" xfId="1347" xr:uid="{EE170626-D123-415E-82D1-7E7260CAABA7}"/>
    <cellStyle name="SAPBEXheaderItem 5 2 3 2" xfId="2898" xr:uid="{46695CE5-1894-4C23-898D-494699DEBA2F}"/>
    <cellStyle name="SAPBEXheaderItem 5 2 4" xfId="1866" xr:uid="{E8EE083C-7C7B-455C-ABED-F7D70C2D244C}"/>
    <cellStyle name="SAPBEXheaderItem 5 2 4 2" xfId="3414" xr:uid="{896AB10F-D6D3-4134-834F-BFF166E5C3B9}"/>
    <cellStyle name="SAPBEXheaderItem 5 2 5" xfId="2382" xr:uid="{DD986A46-30D1-45E4-9855-B95B78E7ADDA}"/>
    <cellStyle name="SAPBEXheaderItem 6" xfId="396" xr:uid="{DCC152C3-3DC9-4B3B-8344-3C57FA9880F8}"/>
    <cellStyle name="SAPBEXheaderItem 6 2" xfId="818" xr:uid="{DDCD013B-8F15-4534-9BCE-2343B5894EFC}"/>
    <cellStyle name="SAPBEXheaderItem 6 2 2" xfId="1090" xr:uid="{9ECAAEF8-CF13-4A27-9094-C88790B7564E}"/>
    <cellStyle name="SAPBEXheaderItem 6 2 2 2" xfId="1606" xr:uid="{DE962EBD-7B8B-4689-A6BE-DAF86110995C}"/>
    <cellStyle name="SAPBEXheaderItem 6 2 2 2 2" xfId="3157" xr:uid="{485945EB-4088-41EC-97F9-87A88C3CF9A0}"/>
    <cellStyle name="SAPBEXheaderItem 6 2 2 3" xfId="2125" xr:uid="{856CCFD0-98BC-48A0-9E57-9914F40AB89A}"/>
    <cellStyle name="SAPBEXheaderItem 6 2 2 3 2" xfId="3673" xr:uid="{89D3D116-66BC-4624-81B8-F74CAE7E46E4}"/>
    <cellStyle name="SAPBEXheaderItem 6 2 2 4" xfId="2641" xr:uid="{B292E99C-0E82-4D0A-AF00-F2862D263950}"/>
    <cellStyle name="SAPBEXheaderItem 6 2 3" xfId="1348" xr:uid="{1E36061A-670F-4953-9288-FC9F1EDB3ECC}"/>
    <cellStyle name="SAPBEXheaderItem 6 2 3 2" xfId="2899" xr:uid="{F6FA80E4-5C6C-4133-8A7D-4F08A925AD32}"/>
    <cellStyle name="SAPBEXheaderItem 6 2 4" xfId="1867" xr:uid="{A61D3B8B-83BA-44B9-BB10-7D0310C1B05B}"/>
    <cellStyle name="SAPBEXheaderItem 6 2 4 2" xfId="3415" xr:uid="{309B4946-2F31-4842-BF90-6E4AC2DD6E6A}"/>
    <cellStyle name="SAPBEXheaderItem 6 2 5" xfId="2383" xr:uid="{47438554-9AA9-4955-A092-FE4616C85DDD}"/>
    <cellStyle name="SAPBEXheaderText" xfId="397" xr:uid="{3BD71C04-A47D-4658-A2F8-746C9DBAE633}"/>
    <cellStyle name="SAPBEXheaderText 2" xfId="398" xr:uid="{A15A625A-2546-484D-9F66-A1AF3A0DD9F3}"/>
    <cellStyle name="SAPBEXheaderText 2 2" xfId="819" xr:uid="{511A69D1-6DE5-4C31-90B3-10235FF63668}"/>
    <cellStyle name="SAPBEXheaderText 2 2 2" xfId="1091" xr:uid="{B4FB844A-5800-4DED-A2DF-681D22E87B0C}"/>
    <cellStyle name="SAPBEXheaderText 2 2 2 2" xfId="1607" xr:uid="{8E775B07-6B3A-4646-8F1F-27375C293A6A}"/>
    <cellStyle name="SAPBEXheaderText 2 2 2 2 2" xfId="3158" xr:uid="{04208C32-7973-498D-8809-F0C52376C141}"/>
    <cellStyle name="SAPBEXheaderText 2 2 2 3" xfId="2126" xr:uid="{9425FEC5-D0B7-4C76-BF24-B01636047507}"/>
    <cellStyle name="SAPBEXheaderText 2 2 2 3 2" xfId="3674" xr:uid="{F26B6C03-083D-448E-BBC3-A3B7325D7923}"/>
    <cellStyle name="SAPBEXheaderText 2 2 2 4" xfId="2642" xr:uid="{62E7212A-2794-403C-9977-5C2B4E67165E}"/>
    <cellStyle name="SAPBEXheaderText 2 2 3" xfId="1349" xr:uid="{AD89484F-1302-4817-AEC1-9625A2A500A7}"/>
    <cellStyle name="SAPBEXheaderText 2 2 3 2" xfId="2900" xr:uid="{3DE7ACFF-227D-4BAB-AA8F-8D6F83096133}"/>
    <cellStyle name="SAPBEXheaderText 2 2 4" xfId="1868" xr:uid="{189161E4-C5A3-4BE4-A630-01A81B4A9BF4}"/>
    <cellStyle name="SAPBEXheaderText 2 2 4 2" xfId="3416" xr:uid="{A62E3B76-F2DB-4BE5-9982-28CEC7390A8D}"/>
    <cellStyle name="SAPBEXheaderText 2 2 5" xfId="2384" xr:uid="{1F469797-D834-4746-B8E4-E87727B2203F}"/>
    <cellStyle name="SAPBEXheaderText 3" xfId="399" xr:uid="{EA81C0B1-9FC2-4F7B-8E0A-9052CBC1B94A}"/>
    <cellStyle name="SAPBEXheaderText 3 2" xfId="820" xr:uid="{FE4D0720-91D5-4373-A2E4-EB1716F96378}"/>
    <cellStyle name="SAPBEXheaderText 3 2 2" xfId="1092" xr:uid="{2F0F321D-BAF1-4C14-98A1-AFBF3483F4A9}"/>
    <cellStyle name="SAPBEXheaderText 3 2 2 2" xfId="1608" xr:uid="{85AB8EB5-223E-4E0C-933F-2B5574B25F92}"/>
    <cellStyle name="SAPBEXheaderText 3 2 2 2 2" xfId="3159" xr:uid="{53EA8C43-B887-49EC-9992-1740B95E6109}"/>
    <cellStyle name="SAPBEXheaderText 3 2 2 3" xfId="2127" xr:uid="{1D40B9D8-560E-47A9-96B5-EA3C8C459F1B}"/>
    <cellStyle name="SAPBEXheaderText 3 2 2 3 2" xfId="3675" xr:uid="{933904A6-7FAA-47F8-B85C-D42AF54F02B8}"/>
    <cellStyle name="SAPBEXheaderText 3 2 2 4" xfId="2643" xr:uid="{3B2E18D2-74BA-42A9-9710-CE20CD43978B}"/>
    <cellStyle name="SAPBEXheaderText 3 2 3" xfId="1350" xr:uid="{56CA9E0D-D9FE-454C-84C3-6DA087F622D0}"/>
    <cellStyle name="SAPBEXheaderText 3 2 3 2" xfId="2901" xr:uid="{C5B5D8F0-C874-49D5-ABC5-B01E9535813A}"/>
    <cellStyle name="SAPBEXheaderText 3 2 4" xfId="1869" xr:uid="{B30002EF-8FE7-4D19-8C8A-4A59A4A701EB}"/>
    <cellStyle name="SAPBEXheaderText 3 2 4 2" xfId="3417" xr:uid="{B0F49274-F8E7-4141-B03B-B8EF6B370325}"/>
    <cellStyle name="SAPBEXheaderText 3 2 5" xfId="2385" xr:uid="{C5EAC74D-2C79-4AAE-BEE8-DC736CB7248C}"/>
    <cellStyle name="SAPBEXheaderText 4" xfId="400" xr:uid="{C474F083-2839-4DB4-BB30-B21F8FE2E8A5}"/>
    <cellStyle name="SAPBEXheaderText 4 2" xfId="821" xr:uid="{4737F1F1-9B5C-4324-816E-C258246B1B55}"/>
    <cellStyle name="SAPBEXheaderText 4 2 2" xfId="1093" xr:uid="{420A87BF-4931-43A0-B173-EACE03517C2B}"/>
    <cellStyle name="SAPBEXheaderText 4 2 2 2" xfId="1609" xr:uid="{74A09C98-5A46-4E9F-86B8-00BB335E1DE5}"/>
    <cellStyle name="SAPBEXheaderText 4 2 2 2 2" xfId="3160" xr:uid="{8D14C918-D5B2-4B14-B5B3-F2A587717980}"/>
    <cellStyle name="SAPBEXheaderText 4 2 2 3" xfId="2128" xr:uid="{C3E09D48-6B19-427B-BF9C-0A62E74D4051}"/>
    <cellStyle name="SAPBEXheaderText 4 2 2 3 2" xfId="3676" xr:uid="{7982E5C7-98F7-44A1-AEDD-27EFCB1E1E3A}"/>
    <cellStyle name="SAPBEXheaderText 4 2 2 4" xfId="2644" xr:uid="{A05F2A19-1B3F-4559-84D5-3889C4BB4DD6}"/>
    <cellStyle name="SAPBEXheaderText 4 2 3" xfId="1351" xr:uid="{C044D4FE-40E8-406C-BB06-4148477EEF4F}"/>
    <cellStyle name="SAPBEXheaderText 4 2 3 2" xfId="2902" xr:uid="{380869AE-1413-4339-84CC-688BD0774247}"/>
    <cellStyle name="SAPBEXheaderText 4 2 4" xfId="1870" xr:uid="{1F7AD844-D6B6-49D6-8B1D-335302D84917}"/>
    <cellStyle name="SAPBEXheaderText 4 2 4 2" xfId="3418" xr:uid="{9C7B6C2B-4246-48CC-B1F8-692F9E43BCB2}"/>
    <cellStyle name="SAPBEXheaderText 4 2 5" xfId="2386" xr:uid="{4421AA28-5160-4801-9119-C84D755F06BA}"/>
    <cellStyle name="SAPBEXheaderText 5" xfId="401" xr:uid="{9632D01C-3B9D-48D0-B497-C82A81BE5C13}"/>
    <cellStyle name="SAPBEXheaderText 5 2" xfId="822" xr:uid="{4442E09E-61C5-4463-9522-0E31714EB164}"/>
    <cellStyle name="SAPBEXheaderText 5 2 2" xfId="1094" xr:uid="{EBC0655F-330E-4403-B157-9A4DABF2DE2B}"/>
    <cellStyle name="SAPBEXheaderText 5 2 2 2" xfId="1610" xr:uid="{88EFB946-04F4-44B5-87C2-0F09071DB5A6}"/>
    <cellStyle name="SAPBEXheaderText 5 2 2 2 2" xfId="3161" xr:uid="{7C43CAB3-1D68-4281-9CC9-39416C785474}"/>
    <cellStyle name="SAPBEXheaderText 5 2 2 3" xfId="2129" xr:uid="{574CF031-858B-455B-A5B4-2978E2F8BBFC}"/>
    <cellStyle name="SAPBEXheaderText 5 2 2 3 2" xfId="3677" xr:uid="{6D8EE8EC-7AF4-4E76-90FF-76C9EE2CCDF0}"/>
    <cellStyle name="SAPBEXheaderText 5 2 2 4" xfId="2645" xr:uid="{1C0C103D-8A9F-434D-AA6C-EEC67EB209C8}"/>
    <cellStyle name="SAPBEXheaderText 5 2 3" xfId="1352" xr:uid="{020DE7F3-885B-42FC-8172-C136F9EF2441}"/>
    <cellStyle name="SAPBEXheaderText 5 2 3 2" xfId="2903" xr:uid="{14EA7F0F-8902-4B06-896C-37C3A142BBD2}"/>
    <cellStyle name="SAPBEXheaderText 5 2 4" xfId="1871" xr:uid="{AC4E3AF5-B5A7-4A7D-9C24-8C72790CBEEB}"/>
    <cellStyle name="SAPBEXheaderText 5 2 4 2" xfId="3419" xr:uid="{1FEDE422-907A-40B0-BB87-D46649F199EF}"/>
    <cellStyle name="SAPBEXheaderText 5 2 5" xfId="2387" xr:uid="{26C5F72B-38B3-4BD0-A59A-1C0AFCDC12E4}"/>
    <cellStyle name="SAPBEXheaderText 6" xfId="402" xr:uid="{16058DC7-F8A0-4FB8-8E9E-9D06A25E7027}"/>
    <cellStyle name="SAPBEXheaderText 6 2" xfId="823" xr:uid="{95404681-CCD4-4375-96B9-85767AAA3294}"/>
    <cellStyle name="SAPBEXheaderText 6 2 2" xfId="1095" xr:uid="{83698C6B-8441-4629-AB0C-7BD6F44FA49E}"/>
    <cellStyle name="SAPBEXheaderText 6 2 2 2" xfId="1611" xr:uid="{9D8A614F-7A56-4A75-AFC1-8A58F26ED310}"/>
    <cellStyle name="SAPBEXheaderText 6 2 2 2 2" xfId="3162" xr:uid="{6F39BB67-0CE3-402C-B273-2E4C808D4B92}"/>
    <cellStyle name="SAPBEXheaderText 6 2 2 3" xfId="2130" xr:uid="{7099CE85-F350-49BC-9084-24DF9E3A2E72}"/>
    <cellStyle name="SAPBEXheaderText 6 2 2 3 2" xfId="3678" xr:uid="{446FEEE8-E04C-4947-8532-1E552EFCD39E}"/>
    <cellStyle name="SAPBEXheaderText 6 2 2 4" xfId="2646" xr:uid="{4501F075-2BBD-4E84-9231-55E7520B3141}"/>
    <cellStyle name="SAPBEXheaderText 6 2 3" xfId="1353" xr:uid="{BDCD73CF-B95C-4A85-9521-12484922A8A3}"/>
    <cellStyle name="SAPBEXheaderText 6 2 3 2" xfId="2904" xr:uid="{DC38FBFE-8CA2-4215-B469-6C0564861AC2}"/>
    <cellStyle name="SAPBEXheaderText 6 2 4" xfId="1872" xr:uid="{95F15D29-9895-40F6-92E0-170B22032BF8}"/>
    <cellStyle name="SAPBEXheaderText 6 2 4 2" xfId="3420" xr:uid="{36EF76FC-87DA-4397-B0E9-BC53CA56E96E}"/>
    <cellStyle name="SAPBEXheaderText 6 2 5" xfId="2388" xr:uid="{51AA3412-E212-4DFD-A362-29D94DC08131}"/>
    <cellStyle name="SAPBEXHLevel0" xfId="403" xr:uid="{4DFF4266-11CC-41AB-801A-D83BB286CA76}"/>
    <cellStyle name="SAPBEXHLevel0 2" xfId="404" xr:uid="{CBE1D381-B24F-47C9-8DD0-75889CF3DE05}"/>
    <cellStyle name="SAPBEXHLevel0 2 2" xfId="824" xr:uid="{1B16D9BB-0B86-4FD1-BBE6-2E2E1F09B830}"/>
    <cellStyle name="SAPBEXHLevel0 2 2 2" xfId="1096" xr:uid="{5047E927-C8CD-464F-AD61-FBA39015F4C4}"/>
    <cellStyle name="SAPBEXHLevel0 2 2 2 2" xfId="1612" xr:uid="{07BB87FC-C5C0-4729-8604-816E397392AC}"/>
    <cellStyle name="SAPBEXHLevel0 2 2 2 2 2" xfId="3163" xr:uid="{0514B1D1-F8D0-4A8A-BC31-1AD5470E0BC5}"/>
    <cellStyle name="SAPBEXHLevel0 2 2 2 3" xfId="2131" xr:uid="{7C3DE30C-DCE7-460B-AC53-FF294E652AB5}"/>
    <cellStyle name="SAPBEXHLevel0 2 2 2 3 2" xfId="3679" xr:uid="{4746F1F7-6B3D-4013-B87D-2F7947505CAF}"/>
    <cellStyle name="SAPBEXHLevel0 2 2 2 4" xfId="2647" xr:uid="{75C0A8EF-8647-406F-9876-890C03AD81C1}"/>
    <cellStyle name="SAPBEXHLevel0 2 2 3" xfId="1354" xr:uid="{9868F728-5975-4E67-B535-3301C0595849}"/>
    <cellStyle name="SAPBEXHLevel0 2 2 3 2" xfId="2905" xr:uid="{6D53C876-6BBB-4CA8-A104-1A05C8864277}"/>
    <cellStyle name="SAPBEXHLevel0 2 2 4" xfId="1873" xr:uid="{CAD76681-68EB-4170-A673-EC31C52E1CA2}"/>
    <cellStyle name="SAPBEXHLevel0 2 2 4 2" xfId="3421" xr:uid="{116F282A-B5CE-47BA-9028-A0C22045C2E3}"/>
    <cellStyle name="SAPBEXHLevel0 2 2 5" xfId="2389" xr:uid="{B93C379F-C041-4C02-8FD7-BBCE60B219AF}"/>
    <cellStyle name="SAPBEXHLevel0 3" xfId="405" xr:uid="{A1690160-02A4-4D10-8A5B-E1DA8B56CD0B}"/>
    <cellStyle name="SAPBEXHLevel0 3 2" xfId="825" xr:uid="{478CC9F4-09FF-4893-A74A-4EB47D0B74A2}"/>
    <cellStyle name="SAPBEXHLevel0 3 2 2" xfId="1097" xr:uid="{BF136DCD-9010-4EE1-B774-22FE12BF884D}"/>
    <cellStyle name="SAPBEXHLevel0 3 2 2 2" xfId="1613" xr:uid="{5DE477D5-700B-41DD-BD96-634F2700342D}"/>
    <cellStyle name="SAPBEXHLevel0 3 2 2 2 2" xfId="3164" xr:uid="{F6686239-1F41-4F3F-9EE9-8AC9E6240221}"/>
    <cellStyle name="SAPBEXHLevel0 3 2 2 3" xfId="2132" xr:uid="{9F9F8C35-C2E7-4F70-BDB5-DFF5A219E88C}"/>
    <cellStyle name="SAPBEXHLevel0 3 2 2 3 2" xfId="3680" xr:uid="{9BDFE2A7-00C3-4C3C-BC8D-F7D7E3FF3FD4}"/>
    <cellStyle name="SAPBEXHLevel0 3 2 2 4" xfId="2648" xr:uid="{C6E60543-8871-4BF6-A413-2F635519F80C}"/>
    <cellStyle name="SAPBEXHLevel0 3 2 3" xfId="1355" xr:uid="{1BF9F34E-5008-4464-9B08-CDDDCF898A82}"/>
    <cellStyle name="SAPBEXHLevel0 3 2 3 2" xfId="2906" xr:uid="{F942C82F-AC06-4E2B-8143-951699C0B055}"/>
    <cellStyle name="SAPBEXHLevel0 3 2 4" xfId="1874" xr:uid="{2022BA4A-F783-448D-B87A-27097009FB5E}"/>
    <cellStyle name="SAPBEXHLevel0 3 2 4 2" xfId="3422" xr:uid="{5681F35C-589A-45F4-A95A-0CBC20909CB8}"/>
    <cellStyle name="SAPBEXHLevel0 3 2 5" xfId="2390" xr:uid="{2251282F-B72B-4A97-81B1-ED2E6815B59B}"/>
    <cellStyle name="SAPBEXHLevel0 4" xfId="406" xr:uid="{0825462F-937A-453C-B419-2231E030AC50}"/>
    <cellStyle name="SAPBEXHLevel0 4 2" xfId="826" xr:uid="{32124472-D536-4170-BCF4-08B5459DA609}"/>
    <cellStyle name="SAPBEXHLevel0 4 2 2" xfId="1098" xr:uid="{54B27BB3-380C-42BE-B2FB-69CC3C41899E}"/>
    <cellStyle name="SAPBEXHLevel0 4 2 2 2" xfId="1614" xr:uid="{D33886CE-8DD5-42E4-A3B4-F84D12F39122}"/>
    <cellStyle name="SAPBEXHLevel0 4 2 2 2 2" xfId="3165" xr:uid="{304A10E0-60FF-4B9F-8275-BA6A4BC2C21C}"/>
    <cellStyle name="SAPBEXHLevel0 4 2 2 3" xfId="2133" xr:uid="{C0B57B32-F0D0-49D1-8EDD-26582DEE8FD7}"/>
    <cellStyle name="SAPBEXHLevel0 4 2 2 3 2" xfId="3681" xr:uid="{40D6F496-091C-40E0-A988-E0EF792EAC82}"/>
    <cellStyle name="SAPBEXHLevel0 4 2 2 4" xfId="2649" xr:uid="{C6E0C573-980C-445E-AA0D-8B86A7F1D440}"/>
    <cellStyle name="SAPBEXHLevel0 4 2 3" xfId="1356" xr:uid="{ECFEE690-CF03-4C7F-96E0-D170F8877425}"/>
    <cellStyle name="SAPBEXHLevel0 4 2 3 2" xfId="2907" xr:uid="{B8C7A6CE-3B99-4C1F-867A-EF35A92527DC}"/>
    <cellStyle name="SAPBEXHLevel0 4 2 4" xfId="1875" xr:uid="{44D1B042-C109-4D11-B478-2B9B93BF861C}"/>
    <cellStyle name="SAPBEXHLevel0 4 2 4 2" xfId="3423" xr:uid="{FDCF975D-30CD-49C8-BD9D-4A31F0F4932A}"/>
    <cellStyle name="SAPBEXHLevel0 4 2 5" xfId="2391" xr:uid="{0B1E6C0A-D02D-46D7-B97B-34EEAF51C19F}"/>
    <cellStyle name="SAPBEXHLevel0 5" xfId="407" xr:uid="{1FC74B69-4AFC-472C-BF88-757E2C9DC976}"/>
    <cellStyle name="SAPBEXHLevel0 5 2" xfId="827" xr:uid="{ED1AEFB7-A912-41D4-B0FC-38E8220FC8F3}"/>
    <cellStyle name="SAPBEXHLevel0 5 2 2" xfId="1099" xr:uid="{4B7F1941-5DE9-4667-8698-BB4DCC7A8135}"/>
    <cellStyle name="SAPBEXHLevel0 5 2 2 2" xfId="1615" xr:uid="{F24CFDB3-390B-436C-8312-9CCEBC4FAF9F}"/>
    <cellStyle name="SAPBEXHLevel0 5 2 2 2 2" xfId="3166" xr:uid="{05418CED-D92E-45F8-B65A-3580033FEAB1}"/>
    <cellStyle name="SAPBEXHLevel0 5 2 2 3" xfId="2134" xr:uid="{381B9018-DEA1-4255-9445-AD12F5FA736E}"/>
    <cellStyle name="SAPBEXHLevel0 5 2 2 3 2" xfId="3682" xr:uid="{E82C23C6-90FB-46F2-B307-EE0B0D8FD573}"/>
    <cellStyle name="SAPBEXHLevel0 5 2 2 4" xfId="2650" xr:uid="{10F3415F-F748-40A9-8B08-EDF420D5CA2D}"/>
    <cellStyle name="SAPBEXHLevel0 5 2 3" xfId="1357" xr:uid="{9F6D16A2-B18D-4972-83E1-EB847C2D6988}"/>
    <cellStyle name="SAPBEXHLevel0 5 2 3 2" xfId="2908" xr:uid="{C31D1987-21EA-4135-9D67-59EA092E20C4}"/>
    <cellStyle name="SAPBEXHLevel0 5 2 4" xfId="1876" xr:uid="{E8CFC558-E546-41AD-8179-64B9FB061603}"/>
    <cellStyle name="SAPBEXHLevel0 5 2 4 2" xfId="3424" xr:uid="{E2D2E403-E6A5-4A9E-9404-39B79FB5E0F7}"/>
    <cellStyle name="SAPBEXHLevel0 5 2 5" xfId="2392" xr:uid="{ECA2A0E3-B298-4207-BF97-8E29F989388D}"/>
    <cellStyle name="SAPBEXHLevel0 6" xfId="408" xr:uid="{6A7D4AE1-D0A4-4109-A5C7-170BAEB0661C}"/>
    <cellStyle name="SAPBEXHLevel0 6 2" xfId="828" xr:uid="{3503BF00-B976-48F6-9BBA-F8141776B0C5}"/>
    <cellStyle name="SAPBEXHLevel0 6 2 2" xfId="1100" xr:uid="{E7CBFB29-3CD3-4550-A5D9-1A3B4872AF19}"/>
    <cellStyle name="SAPBEXHLevel0 6 2 2 2" xfId="1616" xr:uid="{AC566817-B0D7-4382-8BA8-6D4FBD2CFA33}"/>
    <cellStyle name="SAPBEXHLevel0 6 2 2 2 2" xfId="3167" xr:uid="{07C926B1-D008-4B48-AB33-9ACEF553F025}"/>
    <cellStyle name="SAPBEXHLevel0 6 2 2 3" xfId="2135" xr:uid="{9529FBEA-D9EE-4680-AAE6-DD929F0A6B6B}"/>
    <cellStyle name="SAPBEXHLevel0 6 2 2 3 2" xfId="3683" xr:uid="{38245759-882C-4B98-82F8-C9E387777AE2}"/>
    <cellStyle name="SAPBEXHLevel0 6 2 2 4" xfId="2651" xr:uid="{3581B9DB-DC5D-4415-99B5-B8D7A2E3D20A}"/>
    <cellStyle name="SAPBEXHLevel0 6 2 3" xfId="1358" xr:uid="{016D79E5-899D-47B0-97F8-6E97696552EB}"/>
    <cellStyle name="SAPBEXHLevel0 6 2 3 2" xfId="2909" xr:uid="{8EA47F40-B845-4E05-BEE3-CBCE2EAEA0F2}"/>
    <cellStyle name="SAPBEXHLevel0 6 2 4" xfId="1877" xr:uid="{A195965C-090B-45E3-BFF2-67C60296C12E}"/>
    <cellStyle name="SAPBEXHLevel0 6 2 4 2" xfId="3425" xr:uid="{82C38B89-CA8C-4B02-BC83-FBA4C3998BDA}"/>
    <cellStyle name="SAPBEXHLevel0 6 2 5" xfId="2393" xr:uid="{E752A5B1-0438-47E2-842E-A50979534127}"/>
    <cellStyle name="SAPBEXHLevel0 7" xfId="409" xr:uid="{4E1AD240-D27C-4639-B2BA-4113F6850E9F}"/>
    <cellStyle name="SAPBEXHLevel0 7 2" xfId="829" xr:uid="{731FCA61-AB79-484F-BDCE-0759165A1EE4}"/>
    <cellStyle name="SAPBEXHLevel0 7 2 2" xfId="1101" xr:uid="{CF6EDA02-6E05-441D-8565-F4B92838D667}"/>
    <cellStyle name="SAPBEXHLevel0 7 2 2 2" xfId="1617" xr:uid="{B64691FA-3DDF-40C2-BEC1-ACEF8D2121B1}"/>
    <cellStyle name="SAPBEXHLevel0 7 2 2 2 2" xfId="3168" xr:uid="{7046ED19-F903-45E3-B6D7-CCE80AF10E7D}"/>
    <cellStyle name="SAPBEXHLevel0 7 2 2 3" xfId="2136" xr:uid="{E58FE62D-53ED-4F5D-9F80-72207F426E34}"/>
    <cellStyle name="SAPBEXHLevel0 7 2 2 3 2" xfId="3684" xr:uid="{411AA918-64CF-4E46-8C0C-DE62C614A00F}"/>
    <cellStyle name="SAPBEXHLevel0 7 2 2 4" xfId="2652" xr:uid="{574E0E23-F20F-4E30-8FCC-4ADB7E85CFA3}"/>
    <cellStyle name="SAPBEXHLevel0 7 2 3" xfId="1359" xr:uid="{CB03501D-DFFD-4838-932A-D184C3714BB1}"/>
    <cellStyle name="SAPBEXHLevel0 7 2 3 2" xfId="2910" xr:uid="{87297BE2-400B-47E7-B35C-A43C4F29C521}"/>
    <cellStyle name="SAPBEXHLevel0 7 2 4" xfId="1878" xr:uid="{888C5FD2-FBDC-49C5-858D-C559F18BC3B5}"/>
    <cellStyle name="SAPBEXHLevel0 7 2 4 2" xfId="3426" xr:uid="{C97F4BB3-A0A8-4629-A1D3-F1C6121C796D}"/>
    <cellStyle name="SAPBEXHLevel0 7 2 5" xfId="2394" xr:uid="{DA0833E1-F7B2-4889-9F1C-2FB2B1DE379A}"/>
    <cellStyle name="SAPBEXHLevel0_7y-отчетная_РЖД_2009_04" xfId="410" xr:uid="{B5F64E33-E610-4ED4-A666-DD427389DFB8}"/>
    <cellStyle name="SAPBEXHLevel0X" xfId="411" xr:uid="{54AB95B6-BB64-47C1-871F-C0ACD7493804}"/>
    <cellStyle name="SAPBEXHLevel0X 2" xfId="412" xr:uid="{C7EBFADF-0939-45B4-9D97-ED641F18418D}"/>
    <cellStyle name="SAPBEXHLevel0X 2 2" xfId="830" xr:uid="{B63B2CEC-9950-41CB-9374-144523B80415}"/>
    <cellStyle name="SAPBEXHLevel0X 2 2 2" xfId="1102" xr:uid="{B3339D52-8B4C-4C84-AE35-1D2BCAFEC04E}"/>
    <cellStyle name="SAPBEXHLevel0X 2 2 2 2" xfId="1618" xr:uid="{C2095690-5F29-44D2-869E-6BBBEF476AB8}"/>
    <cellStyle name="SAPBEXHLevel0X 2 2 2 2 2" xfId="3169" xr:uid="{C342F3C9-61FD-4F6D-82B6-16D50576597D}"/>
    <cellStyle name="SAPBEXHLevel0X 2 2 2 3" xfId="2137" xr:uid="{E06CD888-DDE3-471B-906A-59A9514796F9}"/>
    <cellStyle name="SAPBEXHLevel0X 2 2 2 3 2" xfId="3685" xr:uid="{97C22FBE-D580-4BC2-961F-828F603EC1E8}"/>
    <cellStyle name="SAPBEXHLevel0X 2 2 2 4" xfId="2653" xr:uid="{DD49FF89-B105-45B1-B247-BFF6C92B6994}"/>
    <cellStyle name="SAPBEXHLevel0X 2 2 3" xfId="1360" xr:uid="{27B4C8DD-9A2C-4FCE-B3F0-D73DBF809152}"/>
    <cellStyle name="SAPBEXHLevel0X 2 2 3 2" xfId="2911" xr:uid="{6ACDD522-430A-4A9D-8763-A2C392C781F2}"/>
    <cellStyle name="SAPBEXHLevel0X 2 2 4" xfId="1879" xr:uid="{2BFA8836-D968-4EF7-951B-CEFDD90CD387}"/>
    <cellStyle name="SAPBEXHLevel0X 2 2 4 2" xfId="3427" xr:uid="{9B3F1979-D342-4FA9-BD93-9D6E1DBD5992}"/>
    <cellStyle name="SAPBEXHLevel0X 2 2 5" xfId="2395" xr:uid="{3CA37921-6336-4930-8F7A-2C450AC735EF}"/>
    <cellStyle name="SAPBEXHLevel0X 3" xfId="413" xr:uid="{B991A1D8-813C-4056-874A-C545473C0796}"/>
    <cellStyle name="SAPBEXHLevel0X 3 2" xfId="831" xr:uid="{AE98C168-176F-4E29-8D24-BA242E010A05}"/>
    <cellStyle name="SAPBEXHLevel0X 3 2 2" xfId="1103" xr:uid="{AF2AF670-B486-4775-B77D-D282722281CC}"/>
    <cellStyle name="SAPBEXHLevel0X 3 2 2 2" xfId="1619" xr:uid="{950D2117-0EFA-4A97-A60E-AC0472A14474}"/>
    <cellStyle name="SAPBEXHLevel0X 3 2 2 2 2" xfId="3170" xr:uid="{7269CE10-19E1-4C18-970D-2CE3B966B66F}"/>
    <cellStyle name="SAPBEXHLevel0X 3 2 2 3" xfId="2138" xr:uid="{0EBCC908-A45F-4A83-A4DC-FCDBDE541F88}"/>
    <cellStyle name="SAPBEXHLevel0X 3 2 2 3 2" xfId="3686" xr:uid="{1F514747-5610-4B68-A73C-D5E3931C2CE1}"/>
    <cellStyle name="SAPBEXHLevel0X 3 2 2 4" xfId="2654" xr:uid="{0B791BFD-1135-47AB-9B79-C839C16AB35A}"/>
    <cellStyle name="SAPBEXHLevel0X 3 2 3" xfId="1361" xr:uid="{39C86921-4D50-4E3F-B8D8-32AE658831B1}"/>
    <cellStyle name="SAPBEXHLevel0X 3 2 3 2" xfId="2912" xr:uid="{BDB70308-0A03-4D3E-B94C-04F16CCCF92A}"/>
    <cellStyle name="SAPBEXHLevel0X 3 2 4" xfId="1880" xr:uid="{00EBFC31-43B3-4941-902A-C5309EBEA0C3}"/>
    <cellStyle name="SAPBEXHLevel0X 3 2 4 2" xfId="3428" xr:uid="{2AF9926E-4752-49D6-AA6F-7DBF265157BF}"/>
    <cellStyle name="SAPBEXHLevel0X 3 2 5" xfId="2396" xr:uid="{780A31F8-967A-44A3-A4D9-07BDF676847E}"/>
    <cellStyle name="SAPBEXHLevel0X 4" xfId="414" xr:uid="{F3175270-0D2F-4F5A-BC29-4DA468872EE1}"/>
    <cellStyle name="SAPBEXHLevel0X 4 2" xfId="832" xr:uid="{C5B59ED4-A937-4CA6-9528-C686C1AEE528}"/>
    <cellStyle name="SAPBEXHLevel0X 4 2 2" xfId="1104" xr:uid="{88C66DDE-FEC2-47A5-9847-95225179605F}"/>
    <cellStyle name="SAPBEXHLevel0X 4 2 2 2" xfId="1620" xr:uid="{16243208-6D85-4F37-BB63-E1D5A4008A69}"/>
    <cellStyle name="SAPBEXHLevel0X 4 2 2 2 2" xfId="3171" xr:uid="{D88AFDEB-393C-4D45-B6B5-2AB62CAD0561}"/>
    <cellStyle name="SAPBEXHLevel0X 4 2 2 3" xfId="2139" xr:uid="{91E66163-BDA1-433A-8EB7-2FE7146085FD}"/>
    <cellStyle name="SAPBEXHLevel0X 4 2 2 3 2" xfId="3687" xr:uid="{BEDAAEFA-B7F3-4ECA-A9FF-82765A0E6596}"/>
    <cellStyle name="SAPBEXHLevel0X 4 2 2 4" xfId="2655" xr:uid="{34220FCE-4963-4624-BC5B-E6E14A2FD1A5}"/>
    <cellStyle name="SAPBEXHLevel0X 4 2 3" xfId="1362" xr:uid="{E1AF103E-08A4-4382-BC5A-D5117FF817A8}"/>
    <cellStyle name="SAPBEXHLevel0X 4 2 3 2" xfId="2913" xr:uid="{277D00B9-326A-4A1F-99E9-0598F415FF09}"/>
    <cellStyle name="SAPBEXHLevel0X 4 2 4" xfId="1881" xr:uid="{1DD79AF0-E3AF-4648-93B5-2E325E8C4C46}"/>
    <cellStyle name="SAPBEXHLevel0X 4 2 4 2" xfId="3429" xr:uid="{7EF5083B-0A7D-4D11-8A88-48EDD6DD7246}"/>
    <cellStyle name="SAPBEXHLevel0X 4 2 5" xfId="2397" xr:uid="{23CE4A5B-A05C-4DC5-B690-886987DF4443}"/>
    <cellStyle name="SAPBEXHLevel0X 5" xfId="415" xr:uid="{A2AD0997-62BB-40C7-B02D-F9A7FF21E586}"/>
    <cellStyle name="SAPBEXHLevel0X 5 2" xfId="833" xr:uid="{8D609665-E953-469E-BDC9-F7952B655E39}"/>
    <cellStyle name="SAPBEXHLevel0X 5 2 2" xfId="1105" xr:uid="{5693F54C-7B7F-4838-844E-BF2FA34424DC}"/>
    <cellStyle name="SAPBEXHLevel0X 5 2 2 2" xfId="1621" xr:uid="{C60F26A5-7553-47B5-87B3-2D2323257232}"/>
    <cellStyle name="SAPBEXHLevel0X 5 2 2 2 2" xfId="3172" xr:uid="{DE528508-2635-42F1-AF38-7A14996FA17F}"/>
    <cellStyle name="SAPBEXHLevel0X 5 2 2 3" xfId="2140" xr:uid="{81651361-49D9-473C-BBCF-3AC5F2A7024B}"/>
    <cellStyle name="SAPBEXHLevel0X 5 2 2 3 2" xfId="3688" xr:uid="{8C5F8379-BD88-4B93-B52C-BAAEE7DEEFE7}"/>
    <cellStyle name="SAPBEXHLevel0X 5 2 2 4" xfId="2656" xr:uid="{7C0F4399-8BD8-4091-9731-7BE653DC64D9}"/>
    <cellStyle name="SAPBEXHLevel0X 5 2 3" xfId="1363" xr:uid="{507CB397-4D48-40FA-AA33-1574B4606296}"/>
    <cellStyle name="SAPBEXHLevel0X 5 2 3 2" xfId="2914" xr:uid="{98B3F8DA-3850-471D-AEFF-6D1D2AF77964}"/>
    <cellStyle name="SAPBEXHLevel0X 5 2 4" xfId="1882" xr:uid="{ABAC0381-060B-4C6B-A327-BEB69B45BFF3}"/>
    <cellStyle name="SAPBEXHLevel0X 5 2 4 2" xfId="3430" xr:uid="{6AE8C4DD-E788-47BA-AEA1-62730B51EEA1}"/>
    <cellStyle name="SAPBEXHLevel0X 5 2 5" xfId="2398" xr:uid="{704EE8E0-2F7D-4BA3-9471-6BF1AB845577}"/>
    <cellStyle name="SAPBEXHLevel0X 6" xfId="416" xr:uid="{B6DC8EAD-4668-4A2F-A918-8E2260952795}"/>
    <cellStyle name="SAPBEXHLevel0X 6 2" xfId="834" xr:uid="{A11CADB2-A9B7-4E1D-8487-0AE65CC27D91}"/>
    <cellStyle name="SAPBEXHLevel0X 6 2 2" xfId="1106" xr:uid="{703738B0-398B-4AD3-9459-ADF4FA7A0866}"/>
    <cellStyle name="SAPBEXHLevel0X 6 2 2 2" xfId="1622" xr:uid="{CDDC9EFF-BB09-4863-9128-D65AE9B4A372}"/>
    <cellStyle name="SAPBEXHLevel0X 6 2 2 2 2" xfId="3173" xr:uid="{188FD2B4-CDE0-4737-A836-730EEEB215CC}"/>
    <cellStyle name="SAPBEXHLevel0X 6 2 2 3" xfId="2141" xr:uid="{6BC130B9-698E-419B-93FC-65DEB70376B2}"/>
    <cellStyle name="SAPBEXHLevel0X 6 2 2 3 2" xfId="3689" xr:uid="{AF6DDC68-FB1C-4A26-8C6F-65A8920E053C}"/>
    <cellStyle name="SAPBEXHLevel0X 6 2 2 4" xfId="2657" xr:uid="{15A4A723-2FD7-4FD8-ADD9-6298E2F8CE15}"/>
    <cellStyle name="SAPBEXHLevel0X 6 2 3" xfId="1364" xr:uid="{2A2A3909-C0AE-400F-8D7D-6EAA896E7BE4}"/>
    <cellStyle name="SAPBEXHLevel0X 6 2 3 2" xfId="2915" xr:uid="{639278BC-69F6-49A4-81A7-B373D49EB344}"/>
    <cellStyle name="SAPBEXHLevel0X 6 2 4" xfId="1883" xr:uid="{BE4E2B38-40A0-4775-A1FA-0C58ED1ACB03}"/>
    <cellStyle name="SAPBEXHLevel0X 6 2 4 2" xfId="3431" xr:uid="{506EAFAB-C4EE-477A-A375-88DC8D95AFB2}"/>
    <cellStyle name="SAPBEXHLevel0X 6 2 5" xfId="2399" xr:uid="{0C9A824F-DEE0-465D-870F-112A1D701604}"/>
    <cellStyle name="SAPBEXHLevel0X 7" xfId="417" xr:uid="{13B860F1-37DA-4D52-880D-29A19776B6C0}"/>
    <cellStyle name="SAPBEXHLevel0X 7 2" xfId="835" xr:uid="{FE151B41-0CF6-46DC-891B-54D98C845BFD}"/>
    <cellStyle name="SAPBEXHLevel0X 7 2 2" xfId="1107" xr:uid="{150EF165-3124-4A2F-AC5D-F749514776FE}"/>
    <cellStyle name="SAPBEXHLevel0X 7 2 2 2" xfId="1623" xr:uid="{00CD223E-D2BC-4FCF-91F3-E4C062DEE37E}"/>
    <cellStyle name="SAPBEXHLevel0X 7 2 2 2 2" xfId="3174" xr:uid="{E6CFB319-CD2E-4AF0-8E80-E6BDA5BC3C7B}"/>
    <cellStyle name="SAPBEXHLevel0X 7 2 2 3" xfId="2142" xr:uid="{C5FBF373-84A0-41D2-AF65-5A131B0B3C88}"/>
    <cellStyle name="SAPBEXHLevel0X 7 2 2 3 2" xfId="3690" xr:uid="{303FDFE6-D394-4C1D-9752-D2B74FA09886}"/>
    <cellStyle name="SAPBEXHLevel0X 7 2 2 4" xfId="2658" xr:uid="{66D537B4-D7A3-43CA-ADDC-D3DDDEF52D4D}"/>
    <cellStyle name="SAPBEXHLevel0X 7 2 3" xfId="1365" xr:uid="{29046DE3-1EDA-450F-9048-09DB99633352}"/>
    <cellStyle name="SAPBEXHLevel0X 7 2 3 2" xfId="2916" xr:uid="{684FD33B-92C1-4719-806C-FD806575346A}"/>
    <cellStyle name="SAPBEXHLevel0X 7 2 4" xfId="1884" xr:uid="{131E3966-E32C-4DA7-8656-ABF21F2E5416}"/>
    <cellStyle name="SAPBEXHLevel0X 7 2 4 2" xfId="3432" xr:uid="{B548FEC2-089D-41AC-8D4D-B4FA84953EB1}"/>
    <cellStyle name="SAPBEXHLevel0X 7 2 5" xfId="2400" xr:uid="{1380D0EB-07EE-455B-AF69-FED5C49E94EB}"/>
    <cellStyle name="SAPBEXHLevel0X 8" xfId="418" xr:uid="{9D4A3489-A6DA-42EE-A61B-20D55D19EF8C}"/>
    <cellStyle name="SAPBEXHLevel0X 8 2" xfId="836" xr:uid="{320AF68F-F37E-4B73-95E2-065ECC45B28B}"/>
    <cellStyle name="SAPBEXHLevel0X 8 2 2" xfId="1108" xr:uid="{2481137E-73DC-45F0-9CD0-902F29CD660F}"/>
    <cellStyle name="SAPBEXHLevel0X 8 2 2 2" xfId="1624" xr:uid="{AEF70B5B-EB1C-487F-9360-4D0FA0281743}"/>
    <cellStyle name="SAPBEXHLevel0X 8 2 2 2 2" xfId="3175" xr:uid="{7214CF24-75B9-46DB-A25C-56198ADA5152}"/>
    <cellStyle name="SAPBEXHLevel0X 8 2 2 3" xfId="2143" xr:uid="{50BA24AA-E14C-4C0A-9914-5A696AA1CF04}"/>
    <cellStyle name="SAPBEXHLevel0X 8 2 2 3 2" xfId="3691" xr:uid="{1F971214-AD9E-4F2E-A887-15BFEF30F61E}"/>
    <cellStyle name="SAPBEXHLevel0X 8 2 2 4" xfId="2659" xr:uid="{1F5914D5-FECE-4641-9697-4BB5D694C91B}"/>
    <cellStyle name="SAPBEXHLevel0X 8 2 3" xfId="1366" xr:uid="{078997AB-742E-4CC1-8328-FFBEAC67CA5B}"/>
    <cellStyle name="SAPBEXHLevel0X 8 2 3 2" xfId="2917" xr:uid="{26436A62-0F41-4857-83BB-190018B88C80}"/>
    <cellStyle name="SAPBEXHLevel0X 8 2 4" xfId="1885" xr:uid="{B2F20CAA-D70F-4FF4-BB32-C5A7D3E2F713}"/>
    <cellStyle name="SAPBEXHLevel0X 8 2 4 2" xfId="3433" xr:uid="{6E2029BF-5BBD-4E62-A754-9F40C5E74149}"/>
    <cellStyle name="SAPBEXHLevel0X 8 2 5" xfId="2401" xr:uid="{C9B194D7-BDA4-41EB-BA03-3CAA123E3CB0}"/>
    <cellStyle name="SAPBEXHLevel0X 9" xfId="419" xr:uid="{9C0C2C82-77B9-4A99-A724-8692B8EECE31}"/>
    <cellStyle name="SAPBEXHLevel0X 9 2" xfId="837" xr:uid="{A7B6EE84-FC30-4A75-98DE-F9E5DD664717}"/>
    <cellStyle name="SAPBEXHLevel0X 9 2 2" xfId="1109" xr:uid="{B5FA13F5-6EC4-43B0-9208-4D5C6D5AE7A4}"/>
    <cellStyle name="SAPBEXHLevel0X 9 2 2 2" xfId="1625" xr:uid="{473F630E-3792-478B-97BD-F8D60C8DB990}"/>
    <cellStyle name="SAPBEXHLevel0X 9 2 2 2 2" xfId="3176" xr:uid="{1E1D1871-8BCA-431E-B464-EEE2EFC70373}"/>
    <cellStyle name="SAPBEXHLevel0X 9 2 2 3" xfId="2144" xr:uid="{641A5FAA-19A3-4C3B-B24F-17D01DB28DD6}"/>
    <cellStyle name="SAPBEXHLevel0X 9 2 2 3 2" xfId="3692" xr:uid="{8B124957-C421-46E1-8024-1FF6617738ED}"/>
    <cellStyle name="SAPBEXHLevel0X 9 2 2 4" xfId="2660" xr:uid="{BD3FE57C-DC94-4E86-9F9D-4DB0BD572183}"/>
    <cellStyle name="SAPBEXHLevel0X 9 2 3" xfId="1367" xr:uid="{262495DE-9453-4F9F-B490-FDABEA51786F}"/>
    <cellStyle name="SAPBEXHLevel0X 9 2 3 2" xfId="2918" xr:uid="{DE700470-5057-459B-A86C-756D25AC08EB}"/>
    <cellStyle name="SAPBEXHLevel0X 9 2 4" xfId="1886" xr:uid="{989A71C5-FA4E-4E06-86AA-31C5A867CEEA}"/>
    <cellStyle name="SAPBEXHLevel0X 9 2 4 2" xfId="3434" xr:uid="{65F7CB39-2104-4714-ABD2-567229E77625}"/>
    <cellStyle name="SAPBEXHLevel0X 9 2 5" xfId="2402" xr:uid="{65493957-1222-4274-9A9E-5C406754AF56}"/>
    <cellStyle name="SAPBEXHLevel0X_7-р_Из_Системы" xfId="420" xr:uid="{330265D4-5AC6-4D34-8859-4B66DC75F01C}"/>
    <cellStyle name="SAPBEXHLevel1" xfId="421" xr:uid="{07213A9F-F4FE-41D2-ADB1-44248B9E1F16}"/>
    <cellStyle name="SAPBEXHLevel1 2" xfId="422" xr:uid="{883C98CD-40EB-4C95-9D5C-C20A02924CE4}"/>
    <cellStyle name="SAPBEXHLevel1 2 2" xfId="838" xr:uid="{F17AA119-5F8B-4BC0-B593-6F68BF453867}"/>
    <cellStyle name="SAPBEXHLevel1 2 2 2" xfId="1110" xr:uid="{CAE94239-66BB-4945-90FF-F6B024F5BA36}"/>
    <cellStyle name="SAPBEXHLevel1 2 2 2 2" xfId="1626" xr:uid="{6D00385A-A4D9-444B-A23B-D069F756F29B}"/>
    <cellStyle name="SAPBEXHLevel1 2 2 2 2 2" xfId="3177" xr:uid="{D8A32367-5263-49DB-A0E3-ADE384AD7CAF}"/>
    <cellStyle name="SAPBEXHLevel1 2 2 2 3" xfId="2145" xr:uid="{7D554D97-FE38-4156-972D-5B312CCB528C}"/>
    <cellStyle name="SAPBEXHLevel1 2 2 2 3 2" xfId="3693" xr:uid="{2C9BB999-9787-4C93-AAC6-A542476ECC7F}"/>
    <cellStyle name="SAPBEXHLevel1 2 2 2 4" xfId="2661" xr:uid="{0190BB75-B4BC-4A8F-A151-F60CD102FA4E}"/>
    <cellStyle name="SAPBEXHLevel1 2 2 3" xfId="1368" xr:uid="{595F0CA2-94F6-4432-B131-8D1A991E79A5}"/>
    <cellStyle name="SAPBEXHLevel1 2 2 3 2" xfId="2919" xr:uid="{5685CFF9-91D0-4565-9EC9-28BBC54C4A8E}"/>
    <cellStyle name="SAPBEXHLevel1 2 2 4" xfId="1887" xr:uid="{823C57D7-1145-4C12-B92D-E8EA1273851A}"/>
    <cellStyle name="SAPBEXHLevel1 2 2 4 2" xfId="3435" xr:uid="{EC64F5E5-43B5-43FE-BC02-78B8A0B47AFF}"/>
    <cellStyle name="SAPBEXHLevel1 2 2 5" xfId="2403" xr:uid="{CDF46BC9-F5BF-443E-A0BD-3154BD28F5DF}"/>
    <cellStyle name="SAPBEXHLevel1 3" xfId="423" xr:uid="{966822C7-FCC1-4DD3-87E8-52055A3F1FBA}"/>
    <cellStyle name="SAPBEXHLevel1 3 2" xfId="839" xr:uid="{76F92B68-7919-4246-A0E8-7F74EBFEE1C9}"/>
    <cellStyle name="SAPBEXHLevel1 3 2 2" xfId="1111" xr:uid="{AFA21356-B8A6-468C-B74D-BFD8BC7E065B}"/>
    <cellStyle name="SAPBEXHLevel1 3 2 2 2" xfId="1627" xr:uid="{8D9D99DC-DDE8-48D0-9497-076CAF8C5A99}"/>
    <cellStyle name="SAPBEXHLevel1 3 2 2 2 2" xfId="3178" xr:uid="{EC88E863-9123-4BA2-AC84-AF12738E4335}"/>
    <cellStyle name="SAPBEXHLevel1 3 2 2 3" xfId="2146" xr:uid="{28AE29FB-99A6-408B-B9EB-235C5347E005}"/>
    <cellStyle name="SAPBEXHLevel1 3 2 2 3 2" xfId="3694" xr:uid="{8F34F1BC-95D2-4B6A-A0E2-D7CF8F11E48E}"/>
    <cellStyle name="SAPBEXHLevel1 3 2 2 4" xfId="2662" xr:uid="{3C5B2CDE-2552-4D4D-AB07-1FD8FF8A1973}"/>
    <cellStyle name="SAPBEXHLevel1 3 2 3" xfId="1369" xr:uid="{D4595943-405E-4052-AE96-7B9195C0297A}"/>
    <cellStyle name="SAPBEXHLevel1 3 2 3 2" xfId="2920" xr:uid="{AED11F2A-7BC8-4DDC-ACF5-5499B6F4CEB8}"/>
    <cellStyle name="SAPBEXHLevel1 3 2 4" xfId="1888" xr:uid="{AFF3414B-4BF4-4892-B934-7E97698D836F}"/>
    <cellStyle name="SAPBEXHLevel1 3 2 4 2" xfId="3436" xr:uid="{CEF73D1F-02B7-4DE9-987E-730AC6516768}"/>
    <cellStyle name="SAPBEXHLevel1 3 2 5" xfId="2404" xr:uid="{63540F19-8007-4640-8AFB-19F466A8C2D6}"/>
    <cellStyle name="SAPBEXHLevel1 4" xfId="424" xr:uid="{06A8F6C0-947B-4AB8-8D8F-6F38B3B1167A}"/>
    <cellStyle name="SAPBEXHLevel1 4 2" xfId="840" xr:uid="{89F7BB2D-495A-4E44-9D4B-73D4221584C4}"/>
    <cellStyle name="SAPBEXHLevel1 4 2 2" xfId="1112" xr:uid="{55B2CB2D-F400-4FA4-9174-028DBE0135C8}"/>
    <cellStyle name="SAPBEXHLevel1 4 2 2 2" xfId="1628" xr:uid="{86048F53-6E4E-4183-9E75-B4B35C644E4F}"/>
    <cellStyle name="SAPBEXHLevel1 4 2 2 2 2" xfId="3179" xr:uid="{C884139D-80F4-4F8B-8253-08AE842BE29E}"/>
    <cellStyle name="SAPBEXHLevel1 4 2 2 3" xfId="2147" xr:uid="{6FDE3D5E-53AB-4AA4-B5A7-C36CEC6D9CED}"/>
    <cellStyle name="SAPBEXHLevel1 4 2 2 3 2" xfId="3695" xr:uid="{9D99169F-B6D1-448B-B809-6F11BB083ABD}"/>
    <cellStyle name="SAPBEXHLevel1 4 2 2 4" xfId="2663" xr:uid="{1BEEA5B8-D624-410C-AC76-B330EE68B0BC}"/>
    <cellStyle name="SAPBEXHLevel1 4 2 3" xfId="1370" xr:uid="{D62D6618-F752-4577-B4FA-2AF5898B93DB}"/>
    <cellStyle name="SAPBEXHLevel1 4 2 3 2" xfId="2921" xr:uid="{9E68CF77-E898-4031-B2D8-6405C13831AF}"/>
    <cellStyle name="SAPBEXHLevel1 4 2 4" xfId="1889" xr:uid="{073FBBE7-1DD7-467B-AC8D-332CA343A00C}"/>
    <cellStyle name="SAPBEXHLevel1 4 2 4 2" xfId="3437" xr:uid="{5CB2CA76-BE4A-453F-8CE0-9D10F4B50268}"/>
    <cellStyle name="SAPBEXHLevel1 4 2 5" xfId="2405" xr:uid="{23D63651-7B0A-43F2-A0D3-77767DB1E230}"/>
    <cellStyle name="SAPBEXHLevel1 5" xfId="425" xr:uid="{B07D5AC5-134C-46AF-9AA9-AEC3BC5BD001}"/>
    <cellStyle name="SAPBEXHLevel1 5 2" xfId="841" xr:uid="{D71309E5-0FA4-4C4F-BA3D-0412E8229F5D}"/>
    <cellStyle name="SAPBEXHLevel1 5 2 2" xfId="1113" xr:uid="{AC1901A0-96AB-4401-BC2B-827EEFD63D70}"/>
    <cellStyle name="SAPBEXHLevel1 5 2 2 2" xfId="1629" xr:uid="{2E99EFD2-0355-4806-A2B6-B164F3FA19EC}"/>
    <cellStyle name="SAPBEXHLevel1 5 2 2 2 2" xfId="3180" xr:uid="{1BD500A5-8D81-42C8-9E6A-72B7F1D3656A}"/>
    <cellStyle name="SAPBEXHLevel1 5 2 2 3" xfId="2148" xr:uid="{20B9B4AA-E274-4CE7-BDB7-195298DB22D5}"/>
    <cellStyle name="SAPBEXHLevel1 5 2 2 3 2" xfId="3696" xr:uid="{0CE1E974-FF25-48ED-9AD0-B1EBE9A5762F}"/>
    <cellStyle name="SAPBEXHLevel1 5 2 2 4" xfId="2664" xr:uid="{7D39B86D-C603-4D18-8F4C-AA2CD6D26187}"/>
    <cellStyle name="SAPBEXHLevel1 5 2 3" xfId="1371" xr:uid="{613671FD-787B-4AE1-80D3-050AAA300C32}"/>
    <cellStyle name="SAPBEXHLevel1 5 2 3 2" xfId="2922" xr:uid="{1DB56DD8-3F8F-440F-8EB2-A469AA5BA4DE}"/>
    <cellStyle name="SAPBEXHLevel1 5 2 4" xfId="1890" xr:uid="{76DBBF1F-A278-430A-973D-5C2A943C7852}"/>
    <cellStyle name="SAPBEXHLevel1 5 2 4 2" xfId="3438" xr:uid="{E16EDAEC-9F0A-4D95-A6B6-3DF6DC2349D0}"/>
    <cellStyle name="SAPBEXHLevel1 5 2 5" xfId="2406" xr:uid="{4E9D6B77-2A0A-495F-AE1E-9313FE81A5D4}"/>
    <cellStyle name="SAPBEXHLevel1 6" xfId="426" xr:uid="{628EB6E0-9589-4C88-AF96-CBDA7A527768}"/>
    <cellStyle name="SAPBEXHLevel1 6 2" xfId="842" xr:uid="{451A9A1E-5BFD-4E7E-B431-B1204B3F0AE9}"/>
    <cellStyle name="SAPBEXHLevel1 6 2 2" xfId="1114" xr:uid="{2859C5F1-7003-4DC1-B937-514A55A1A806}"/>
    <cellStyle name="SAPBEXHLevel1 6 2 2 2" xfId="1630" xr:uid="{56FF55A8-1D70-4E24-A5A3-2ABD28245F31}"/>
    <cellStyle name="SAPBEXHLevel1 6 2 2 2 2" xfId="3181" xr:uid="{441D3B17-596E-4CF3-88C8-FEAF81F109AB}"/>
    <cellStyle name="SAPBEXHLevel1 6 2 2 3" xfId="2149" xr:uid="{F6350600-514C-4E14-9982-C4188D50CAEF}"/>
    <cellStyle name="SAPBEXHLevel1 6 2 2 3 2" xfId="3697" xr:uid="{16E60E5E-47E0-419A-BE58-A0F48B967F51}"/>
    <cellStyle name="SAPBEXHLevel1 6 2 2 4" xfId="2665" xr:uid="{CF34D714-FB1A-48C5-9E4E-9D58964B08D0}"/>
    <cellStyle name="SAPBEXHLevel1 6 2 3" xfId="1372" xr:uid="{D412B129-2FEE-4B00-8A97-9098A6F158F6}"/>
    <cellStyle name="SAPBEXHLevel1 6 2 3 2" xfId="2923" xr:uid="{4ACEE5F7-1EFC-4204-AE34-C512417741E5}"/>
    <cellStyle name="SAPBEXHLevel1 6 2 4" xfId="1891" xr:uid="{BF9A3838-3711-40C6-8B56-651571510C26}"/>
    <cellStyle name="SAPBEXHLevel1 6 2 4 2" xfId="3439" xr:uid="{80317EE1-DF12-4865-AAB3-7FA88F213B7D}"/>
    <cellStyle name="SAPBEXHLevel1 6 2 5" xfId="2407" xr:uid="{CDD8537F-B782-49EA-BD88-3A963798E696}"/>
    <cellStyle name="SAPBEXHLevel1 7" xfId="427" xr:uid="{6126CB5B-900A-4872-9E02-0CABDCDBD7C0}"/>
    <cellStyle name="SAPBEXHLevel1 7 2" xfId="843" xr:uid="{004FBC5F-EC43-46E2-BA63-F9370CA85147}"/>
    <cellStyle name="SAPBEXHLevel1 7 2 2" xfId="1115" xr:uid="{F1E2ACCD-44D2-428F-AA37-0E8B79E99486}"/>
    <cellStyle name="SAPBEXHLevel1 7 2 2 2" xfId="1631" xr:uid="{D0F80CFD-1A6B-4392-BB91-C948FE5C6105}"/>
    <cellStyle name="SAPBEXHLevel1 7 2 2 2 2" xfId="3182" xr:uid="{D450B395-0A51-49E3-A301-44D359541F69}"/>
    <cellStyle name="SAPBEXHLevel1 7 2 2 3" xfId="2150" xr:uid="{BFFC58A2-AE3B-49C0-AD56-BC23FD27CC03}"/>
    <cellStyle name="SAPBEXHLevel1 7 2 2 3 2" xfId="3698" xr:uid="{0980DE1E-55B7-4866-A3F5-5225E23C3640}"/>
    <cellStyle name="SAPBEXHLevel1 7 2 2 4" xfId="2666" xr:uid="{9281A1EF-FC8D-4768-9E18-B069154143AD}"/>
    <cellStyle name="SAPBEXHLevel1 7 2 3" xfId="1373" xr:uid="{BF28BC07-2630-4E0F-A0EE-BCEE0E2CE219}"/>
    <cellStyle name="SAPBEXHLevel1 7 2 3 2" xfId="2924" xr:uid="{DEB8FBA4-B238-4D49-8D9B-54D21E19C277}"/>
    <cellStyle name="SAPBEXHLevel1 7 2 4" xfId="1892" xr:uid="{EE043137-90FF-4467-A318-9788F60C51F6}"/>
    <cellStyle name="SAPBEXHLevel1 7 2 4 2" xfId="3440" xr:uid="{12E888C7-34B7-4774-9F48-16B07BE2DF48}"/>
    <cellStyle name="SAPBEXHLevel1 7 2 5" xfId="2408" xr:uid="{CE7E65A9-F97F-4686-B318-0089DF245F8A}"/>
    <cellStyle name="SAPBEXHLevel1_7y-отчетная_РЖД_2009_04" xfId="428" xr:uid="{6D9EB853-D5D1-47E6-8022-9829E8BD6264}"/>
    <cellStyle name="SAPBEXHLevel1X" xfId="429" xr:uid="{1949D38F-0397-4ACC-96B8-DA4973CECBBC}"/>
    <cellStyle name="SAPBEXHLevel1X 2" xfId="430" xr:uid="{60A8AB31-5AEC-4A1C-9BDB-7E67DC61C6C3}"/>
    <cellStyle name="SAPBEXHLevel1X 2 2" xfId="844" xr:uid="{A6E9D4A3-64CC-40BA-90BF-D715D02FC920}"/>
    <cellStyle name="SAPBEXHLevel1X 2 2 2" xfId="1116" xr:uid="{ADAF95E1-47C0-4497-9E25-0EEDD34E6687}"/>
    <cellStyle name="SAPBEXHLevel1X 2 2 2 2" xfId="1632" xr:uid="{2D5FD819-9070-425B-A2D7-D49930AD7784}"/>
    <cellStyle name="SAPBEXHLevel1X 2 2 2 2 2" xfId="3183" xr:uid="{D947421C-B697-4046-A16E-5A3098DE20F9}"/>
    <cellStyle name="SAPBEXHLevel1X 2 2 2 3" xfId="2151" xr:uid="{8515AC94-5CEA-4F82-983B-DE71CC665E6A}"/>
    <cellStyle name="SAPBEXHLevel1X 2 2 2 3 2" xfId="3699" xr:uid="{B7CA5E6E-0CB0-44F4-A682-3512DE012E2F}"/>
    <cellStyle name="SAPBEXHLevel1X 2 2 2 4" xfId="2667" xr:uid="{E7BCCF2E-2B54-4F14-845B-D1730444431F}"/>
    <cellStyle name="SAPBEXHLevel1X 2 2 3" xfId="1374" xr:uid="{9A2680D4-A655-4664-8FB3-EFDCC8AD0C7A}"/>
    <cellStyle name="SAPBEXHLevel1X 2 2 3 2" xfId="2925" xr:uid="{4127E1B7-DA74-447D-9F27-E270C751D34B}"/>
    <cellStyle name="SAPBEXHLevel1X 2 2 4" xfId="1893" xr:uid="{53B37FB7-628A-4762-988E-E1FBACCB084B}"/>
    <cellStyle name="SAPBEXHLevel1X 2 2 4 2" xfId="3441" xr:uid="{858D031C-02BE-4139-A13A-07DD267A857F}"/>
    <cellStyle name="SAPBEXHLevel1X 2 2 5" xfId="2409" xr:uid="{0ED29F21-4CBD-485D-ACC7-929FE611BFE0}"/>
    <cellStyle name="SAPBEXHLevel1X 3" xfId="431" xr:uid="{18905FAC-22D8-4AD3-BE82-E376A19CDCF7}"/>
    <cellStyle name="SAPBEXHLevel1X 3 2" xfId="845" xr:uid="{259A3473-CE2F-4132-9527-FF91C918B4E2}"/>
    <cellStyle name="SAPBEXHLevel1X 3 2 2" xfId="1117" xr:uid="{44560BD5-7186-462D-9A1D-13A05EC710C1}"/>
    <cellStyle name="SAPBEXHLevel1X 3 2 2 2" xfId="1633" xr:uid="{9A7A3FED-2B0C-490C-847B-49988DEBB356}"/>
    <cellStyle name="SAPBEXHLevel1X 3 2 2 2 2" xfId="3184" xr:uid="{5CC92942-3419-4513-B73F-2095F12E3601}"/>
    <cellStyle name="SAPBEXHLevel1X 3 2 2 3" xfId="2152" xr:uid="{2750A440-D22D-4CFF-B9A0-47F8FEC4396D}"/>
    <cellStyle name="SAPBEXHLevel1X 3 2 2 3 2" xfId="3700" xr:uid="{C6207D54-17E3-49A8-9CAD-AFDF7CDC1B63}"/>
    <cellStyle name="SAPBEXHLevel1X 3 2 2 4" xfId="2668" xr:uid="{8C3AAD0E-D8AC-433D-A924-91FDCFD75666}"/>
    <cellStyle name="SAPBEXHLevel1X 3 2 3" xfId="1375" xr:uid="{0C1E7AAA-F128-4DE9-BA3A-511580A22D80}"/>
    <cellStyle name="SAPBEXHLevel1X 3 2 3 2" xfId="2926" xr:uid="{239D2543-2E38-458A-AF69-71E37021EF5F}"/>
    <cellStyle name="SAPBEXHLevel1X 3 2 4" xfId="1894" xr:uid="{DB2C4828-8AF1-4AE4-B7FE-B072273EE8C3}"/>
    <cellStyle name="SAPBEXHLevel1X 3 2 4 2" xfId="3442" xr:uid="{0FA54A42-A9E9-41CA-A091-F876BD5FE2DF}"/>
    <cellStyle name="SAPBEXHLevel1X 3 2 5" xfId="2410" xr:uid="{66969AE4-BA30-4B77-B462-30E97C99067B}"/>
    <cellStyle name="SAPBEXHLevel1X 4" xfId="432" xr:uid="{E16B3578-9176-403A-968A-642D0CF278A0}"/>
    <cellStyle name="SAPBEXHLevel1X 4 2" xfId="846" xr:uid="{B0AD5ACE-4E9F-48C5-8CB6-5EDF13E0E41A}"/>
    <cellStyle name="SAPBEXHLevel1X 4 2 2" xfId="1118" xr:uid="{8C2D886B-E518-4257-934E-6D6F94BA70F1}"/>
    <cellStyle name="SAPBEXHLevel1X 4 2 2 2" xfId="1634" xr:uid="{38E8A68D-C4E5-4343-AA22-55D6E44352A8}"/>
    <cellStyle name="SAPBEXHLevel1X 4 2 2 2 2" xfId="3185" xr:uid="{6B00C65D-BF6D-4FFE-8775-539C619605C9}"/>
    <cellStyle name="SAPBEXHLevel1X 4 2 2 3" xfId="2153" xr:uid="{777D76EA-4C42-457E-BF9B-36085178A772}"/>
    <cellStyle name="SAPBEXHLevel1X 4 2 2 3 2" xfId="3701" xr:uid="{89E725E5-12D6-427F-AF29-55485D67E916}"/>
    <cellStyle name="SAPBEXHLevel1X 4 2 2 4" xfId="2669" xr:uid="{3CB14A25-CE54-44D8-A562-9851F4A2106F}"/>
    <cellStyle name="SAPBEXHLevel1X 4 2 3" xfId="1376" xr:uid="{80D6A5EA-4B4A-4E8F-B4FB-89BF256B1221}"/>
    <cellStyle name="SAPBEXHLevel1X 4 2 3 2" xfId="2927" xr:uid="{0848A699-5A69-4614-8751-B43ED27F1841}"/>
    <cellStyle name="SAPBEXHLevel1X 4 2 4" xfId="1895" xr:uid="{42586206-0567-44CD-B9A8-AFF4184207C9}"/>
    <cellStyle name="SAPBEXHLevel1X 4 2 4 2" xfId="3443" xr:uid="{3039C471-B584-4C81-B238-29FAFBAA693E}"/>
    <cellStyle name="SAPBEXHLevel1X 4 2 5" xfId="2411" xr:uid="{580D614F-A9EF-4410-845D-5A2D409A6A1D}"/>
    <cellStyle name="SAPBEXHLevel1X 5" xfId="433" xr:uid="{F4F5F6BC-52C3-4489-92B6-0E2E844A37C2}"/>
    <cellStyle name="SAPBEXHLevel1X 5 2" xfId="847" xr:uid="{B1F2C58B-BD59-4B3C-AA62-CEBA3B6F1167}"/>
    <cellStyle name="SAPBEXHLevel1X 5 2 2" xfId="1119" xr:uid="{777F2C5E-2E87-4616-B63D-C656422B464E}"/>
    <cellStyle name="SAPBEXHLevel1X 5 2 2 2" xfId="1635" xr:uid="{74E2DEA6-7B26-4A2F-995F-B28303FE0759}"/>
    <cellStyle name="SAPBEXHLevel1X 5 2 2 2 2" xfId="3186" xr:uid="{C0E4140B-3EA9-4B23-AF07-BF64C1D156BF}"/>
    <cellStyle name="SAPBEXHLevel1X 5 2 2 3" xfId="2154" xr:uid="{AC7DEC5F-308E-482F-BC60-0734CF467747}"/>
    <cellStyle name="SAPBEXHLevel1X 5 2 2 3 2" xfId="3702" xr:uid="{936C86B0-1644-463F-AC40-87FC6FF1087F}"/>
    <cellStyle name="SAPBEXHLevel1X 5 2 2 4" xfId="2670" xr:uid="{6F685865-9AB4-4F59-8728-029FABD26C3A}"/>
    <cellStyle name="SAPBEXHLevel1X 5 2 3" xfId="1377" xr:uid="{63392071-B3C3-48EA-B4F8-E8F771AFEE17}"/>
    <cellStyle name="SAPBEXHLevel1X 5 2 3 2" xfId="2928" xr:uid="{CB20D6B4-9DC2-4F39-B199-2440B58AB4F3}"/>
    <cellStyle name="SAPBEXHLevel1X 5 2 4" xfId="1896" xr:uid="{8504714C-C4FA-42E3-948B-74C76A93C027}"/>
    <cellStyle name="SAPBEXHLevel1X 5 2 4 2" xfId="3444" xr:uid="{5F3448C5-AA32-4CA6-8FA2-393D76D5B140}"/>
    <cellStyle name="SAPBEXHLevel1X 5 2 5" xfId="2412" xr:uid="{C16C1741-353C-4BE8-B18F-7CCAB8FFD518}"/>
    <cellStyle name="SAPBEXHLevel1X 6" xfId="434" xr:uid="{E380D1BC-794B-4380-96EA-72E66D8BD69A}"/>
    <cellStyle name="SAPBEXHLevel1X 6 2" xfId="848" xr:uid="{A6E3F8BD-2AB4-4AB5-9ECC-DD0DCBF44C40}"/>
    <cellStyle name="SAPBEXHLevel1X 6 2 2" xfId="1120" xr:uid="{EA41A669-48E1-4644-A9C6-615A3A309B7B}"/>
    <cellStyle name="SAPBEXHLevel1X 6 2 2 2" xfId="1636" xr:uid="{8FF2F464-497E-482F-97A2-1CA9AA19DA5D}"/>
    <cellStyle name="SAPBEXHLevel1X 6 2 2 2 2" xfId="3187" xr:uid="{A5B2480A-DAA5-4A60-95BD-B410374B7164}"/>
    <cellStyle name="SAPBEXHLevel1X 6 2 2 3" xfId="2155" xr:uid="{5375F900-78B8-4834-A3F0-D30A52498778}"/>
    <cellStyle name="SAPBEXHLevel1X 6 2 2 3 2" xfId="3703" xr:uid="{77E43F14-87CC-4B8F-A12F-15B8B5E7A478}"/>
    <cellStyle name="SAPBEXHLevel1X 6 2 2 4" xfId="2671" xr:uid="{91BBF14F-FB7C-4A59-85D0-C773BCDE3657}"/>
    <cellStyle name="SAPBEXHLevel1X 6 2 3" xfId="1378" xr:uid="{8538487A-5E78-4046-9213-A5C92F23DD59}"/>
    <cellStyle name="SAPBEXHLevel1X 6 2 3 2" xfId="2929" xr:uid="{CD85F91D-C56B-4FCF-99AB-1DC14E99F0D1}"/>
    <cellStyle name="SAPBEXHLevel1X 6 2 4" xfId="1897" xr:uid="{B4360587-A647-48FB-9CFE-C96EA5C2EB28}"/>
    <cellStyle name="SAPBEXHLevel1X 6 2 4 2" xfId="3445" xr:uid="{48BBC211-2908-4061-8A76-CADC9600DE95}"/>
    <cellStyle name="SAPBEXHLevel1X 6 2 5" xfId="2413" xr:uid="{63A9068D-9194-4747-ADA3-90B8BCDB0535}"/>
    <cellStyle name="SAPBEXHLevel1X 7" xfId="435" xr:uid="{7F7B9143-15A9-4210-8D48-8D57FC0EE132}"/>
    <cellStyle name="SAPBEXHLevel1X 7 2" xfId="849" xr:uid="{9868288F-69EE-4931-BC41-B9AA3BCF600D}"/>
    <cellStyle name="SAPBEXHLevel1X 7 2 2" xfId="1121" xr:uid="{F15CECC6-A486-4DDB-A5BD-98E6FB55DCC3}"/>
    <cellStyle name="SAPBEXHLevel1X 7 2 2 2" xfId="1637" xr:uid="{5C0D9E62-9858-47FD-B898-387BF1725630}"/>
    <cellStyle name="SAPBEXHLevel1X 7 2 2 2 2" xfId="3188" xr:uid="{343A43D4-FE7B-4C19-AD4A-ED20BC5DFD67}"/>
    <cellStyle name="SAPBEXHLevel1X 7 2 2 3" xfId="2156" xr:uid="{79B2AF26-8FE6-4E88-A7A1-788D03A406BD}"/>
    <cellStyle name="SAPBEXHLevel1X 7 2 2 3 2" xfId="3704" xr:uid="{34E2A03F-DBFF-4FDD-9038-576A454E7ACF}"/>
    <cellStyle name="SAPBEXHLevel1X 7 2 2 4" xfId="2672" xr:uid="{51D05A7E-84E8-490F-8CC1-89396451494D}"/>
    <cellStyle name="SAPBEXHLevel1X 7 2 3" xfId="1379" xr:uid="{68BC4090-11EB-4562-B1E7-D4C8FA49803A}"/>
    <cellStyle name="SAPBEXHLevel1X 7 2 3 2" xfId="2930" xr:uid="{B20531C7-A751-4288-9DAD-AE266B2AC41D}"/>
    <cellStyle name="SAPBEXHLevel1X 7 2 4" xfId="1898" xr:uid="{24E79184-A893-4AFB-91D6-A1CB00C00D5C}"/>
    <cellStyle name="SAPBEXHLevel1X 7 2 4 2" xfId="3446" xr:uid="{42D73C9D-8065-4D53-94A4-C0317F99E528}"/>
    <cellStyle name="SAPBEXHLevel1X 7 2 5" xfId="2414" xr:uid="{2E4A8A35-D796-4D7E-A463-61FBE2AB6C6C}"/>
    <cellStyle name="SAPBEXHLevel1X 8" xfId="436" xr:uid="{84288272-E329-423D-8730-7C51F852D276}"/>
    <cellStyle name="SAPBEXHLevel1X 8 2" xfId="850" xr:uid="{93A2F2C3-72F0-45FC-84C6-F799DC932F83}"/>
    <cellStyle name="SAPBEXHLevel1X 8 2 2" xfId="1122" xr:uid="{1B665E74-5D0C-4A46-AD66-2EA0DBA37F42}"/>
    <cellStyle name="SAPBEXHLevel1X 8 2 2 2" xfId="1638" xr:uid="{283C161B-C374-44BD-AE9B-F149632A2BE5}"/>
    <cellStyle name="SAPBEXHLevel1X 8 2 2 2 2" xfId="3189" xr:uid="{760FA3B9-17CC-40C2-A206-07E2C40ADB75}"/>
    <cellStyle name="SAPBEXHLevel1X 8 2 2 3" xfId="2157" xr:uid="{6012AFF7-BB67-4290-BE75-57821F7AB5E4}"/>
    <cellStyle name="SAPBEXHLevel1X 8 2 2 3 2" xfId="3705" xr:uid="{7A2FC3F5-09B0-4491-BB8A-1317DAAF03DD}"/>
    <cellStyle name="SAPBEXHLevel1X 8 2 2 4" xfId="2673" xr:uid="{B673284F-10AE-4FF5-93EF-58B768624762}"/>
    <cellStyle name="SAPBEXHLevel1X 8 2 3" xfId="1380" xr:uid="{68F10DCE-FE90-48D3-94FD-B1763D3F0074}"/>
    <cellStyle name="SAPBEXHLevel1X 8 2 3 2" xfId="2931" xr:uid="{B05BB61B-D06F-45A4-AB57-49F8E356162A}"/>
    <cellStyle name="SAPBEXHLevel1X 8 2 4" xfId="1899" xr:uid="{10D0D91B-1411-4E1A-B2B3-8C7ABE014929}"/>
    <cellStyle name="SAPBEXHLevel1X 8 2 4 2" xfId="3447" xr:uid="{F025C105-A816-41F2-9AF0-BCD2B56CBE0A}"/>
    <cellStyle name="SAPBEXHLevel1X 8 2 5" xfId="2415" xr:uid="{54576910-1302-4844-B2FD-75A57456C5F9}"/>
    <cellStyle name="SAPBEXHLevel1X 9" xfId="437" xr:uid="{D3447E94-4424-4AF5-A77A-761E06ECE9FA}"/>
    <cellStyle name="SAPBEXHLevel1X 9 2" xfId="851" xr:uid="{CA72BED4-D1A2-4AF1-A7A2-8294E6298C59}"/>
    <cellStyle name="SAPBEXHLevel1X 9 2 2" xfId="1123" xr:uid="{996EC4AB-062D-4AEC-A870-8C4A1C36C35B}"/>
    <cellStyle name="SAPBEXHLevel1X 9 2 2 2" xfId="1639" xr:uid="{7787C77C-7E8E-4B0C-8A29-83A031CCC348}"/>
    <cellStyle name="SAPBEXHLevel1X 9 2 2 2 2" xfId="3190" xr:uid="{705647D5-A005-4546-B5B5-9C9F34107362}"/>
    <cellStyle name="SAPBEXHLevel1X 9 2 2 3" xfId="2158" xr:uid="{317414D2-A871-45F6-AD47-0574187F8805}"/>
    <cellStyle name="SAPBEXHLevel1X 9 2 2 3 2" xfId="3706" xr:uid="{09780D8D-BD75-4E60-AA38-E4CDC8B4CC43}"/>
    <cellStyle name="SAPBEXHLevel1X 9 2 2 4" xfId="2674" xr:uid="{C7ECA5A0-E6A8-406A-9458-84BBD825B8F4}"/>
    <cellStyle name="SAPBEXHLevel1X 9 2 3" xfId="1381" xr:uid="{06C2E30C-67E4-4980-8D29-D984F7894CF7}"/>
    <cellStyle name="SAPBEXHLevel1X 9 2 3 2" xfId="2932" xr:uid="{A35D0607-C025-46EE-AB3D-37502BD81E8C}"/>
    <cellStyle name="SAPBEXHLevel1X 9 2 4" xfId="1900" xr:uid="{888247F6-B4A5-4AED-BD63-7B47091E651A}"/>
    <cellStyle name="SAPBEXHLevel1X 9 2 4 2" xfId="3448" xr:uid="{6D192C05-6139-47A7-BCBE-2FA326C47290}"/>
    <cellStyle name="SAPBEXHLevel1X 9 2 5" xfId="2416" xr:uid="{103E691D-4EB6-40CB-BC69-A941DD22F52F}"/>
    <cellStyle name="SAPBEXHLevel1X_7-р_Из_Системы" xfId="438" xr:uid="{D8CC6CF9-73B0-42AB-8E73-C08572F9D50F}"/>
    <cellStyle name="SAPBEXHLevel2" xfId="439" xr:uid="{6E13E0F0-E7EB-402C-B863-284AA4AC988C}"/>
    <cellStyle name="SAPBEXHLevel2 2" xfId="440" xr:uid="{27F4328C-D6E3-431A-9100-56D60FC1F6A1}"/>
    <cellStyle name="SAPBEXHLevel2 2 2" xfId="852" xr:uid="{D0FFB98E-374F-4A92-95DF-40EE70FB7453}"/>
    <cellStyle name="SAPBEXHLevel2 2 2 2" xfId="1124" xr:uid="{64F13198-AFF6-4BB7-A187-7D7A71E3415D}"/>
    <cellStyle name="SAPBEXHLevel2 2 2 2 2" xfId="1640" xr:uid="{B29C1CE0-52F2-447F-A12C-DD09568AE0ED}"/>
    <cellStyle name="SAPBEXHLevel2 2 2 2 2 2" xfId="3191" xr:uid="{9D683CC9-0862-460A-9223-D1B8C79FE4DA}"/>
    <cellStyle name="SAPBEXHLevel2 2 2 2 3" xfId="2159" xr:uid="{37362C47-2432-4D22-B3A2-75AE25C74BC7}"/>
    <cellStyle name="SAPBEXHLevel2 2 2 2 3 2" xfId="3707" xr:uid="{2515C519-1905-4AD8-B2C1-3D8592016E97}"/>
    <cellStyle name="SAPBEXHLevel2 2 2 2 4" xfId="2675" xr:uid="{A81E0D82-0135-45B2-AE64-273BB7677D9A}"/>
    <cellStyle name="SAPBEXHLevel2 2 2 3" xfId="1382" xr:uid="{DBB4C1F2-D95D-4BFA-B4A9-E04EE0CC5FF1}"/>
    <cellStyle name="SAPBEXHLevel2 2 2 3 2" xfId="2933" xr:uid="{94489F92-F45F-4AA6-B094-E1B6A3F39032}"/>
    <cellStyle name="SAPBEXHLevel2 2 2 4" xfId="1901" xr:uid="{5751C81D-2817-4C9E-BCCC-D2F977163561}"/>
    <cellStyle name="SAPBEXHLevel2 2 2 4 2" xfId="3449" xr:uid="{27F4F422-E177-4A74-BAE1-AFBC3562D9CF}"/>
    <cellStyle name="SAPBEXHLevel2 2 2 5" xfId="2417" xr:uid="{7EA30254-558C-4295-957E-309D866A5713}"/>
    <cellStyle name="SAPBEXHLevel2 3" xfId="441" xr:uid="{202CA0F7-89EE-4E50-A1FD-E984EB6FAF7A}"/>
    <cellStyle name="SAPBEXHLevel2 3 2" xfId="853" xr:uid="{54D17613-AAB4-45CF-9784-90884432844E}"/>
    <cellStyle name="SAPBEXHLevel2 3 2 2" xfId="1125" xr:uid="{E6733C5A-E8DC-4B21-A24E-00A7B92DDF6C}"/>
    <cellStyle name="SAPBEXHLevel2 3 2 2 2" xfId="1641" xr:uid="{C48BCF4A-9CD0-4C71-A1F1-8EAFB78C868B}"/>
    <cellStyle name="SAPBEXHLevel2 3 2 2 2 2" xfId="3192" xr:uid="{52A6FCDB-2E8D-473B-BB5D-E3EEC2D96BFA}"/>
    <cellStyle name="SAPBEXHLevel2 3 2 2 3" xfId="2160" xr:uid="{B33FAA77-6997-4089-B324-4B7FB3059901}"/>
    <cellStyle name="SAPBEXHLevel2 3 2 2 3 2" xfId="3708" xr:uid="{C6EC6EC2-5E31-4A05-9C83-CF99EF58788C}"/>
    <cellStyle name="SAPBEXHLevel2 3 2 2 4" xfId="2676" xr:uid="{086411A5-B523-4B45-BE77-F23E6B7BC254}"/>
    <cellStyle name="SAPBEXHLevel2 3 2 3" xfId="1383" xr:uid="{D86E64F2-9C07-4175-86DA-61ACC03170D9}"/>
    <cellStyle name="SAPBEXHLevel2 3 2 3 2" xfId="2934" xr:uid="{C424699A-FAB9-4C50-AD67-53CBB05AFA16}"/>
    <cellStyle name="SAPBEXHLevel2 3 2 4" xfId="1902" xr:uid="{D0653B20-2A5C-4972-9A91-793726C9B704}"/>
    <cellStyle name="SAPBEXHLevel2 3 2 4 2" xfId="3450" xr:uid="{746BDCC1-5BEF-4FFC-A7BD-C813B4803DF2}"/>
    <cellStyle name="SAPBEXHLevel2 3 2 5" xfId="2418" xr:uid="{5784DA14-E9AE-4DA9-B4DC-6C2265DD5114}"/>
    <cellStyle name="SAPBEXHLevel2 4" xfId="442" xr:uid="{E5582B66-80F2-4064-A6B8-FDED81EF9823}"/>
    <cellStyle name="SAPBEXHLevel2 4 2" xfId="854" xr:uid="{6BCCD8D0-62FE-4EA4-B5EA-9E6EF4757863}"/>
    <cellStyle name="SAPBEXHLevel2 4 2 2" xfId="1126" xr:uid="{B4C34A57-B491-418D-A611-913BBBE0B5AA}"/>
    <cellStyle name="SAPBEXHLevel2 4 2 2 2" xfId="1642" xr:uid="{FC8919FE-DB8E-44B3-9DE1-679754A718A6}"/>
    <cellStyle name="SAPBEXHLevel2 4 2 2 2 2" xfId="3193" xr:uid="{3A8B20E0-99D9-4749-B13A-7BD837016017}"/>
    <cellStyle name="SAPBEXHLevel2 4 2 2 3" xfId="2161" xr:uid="{0551A725-F714-4F9B-9057-C04988FC8364}"/>
    <cellStyle name="SAPBEXHLevel2 4 2 2 3 2" xfId="3709" xr:uid="{B09068E6-428F-4C2F-9C5D-C6E9A7B3E363}"/>
    <cellStyle name="SAPBEXHLevel2 4 2 2 4" xfId="2677" xr:uid="{FC8E800C-B270-4430-B71A-97A4C5A63260}"/>
    <cellStyle name="SAPBEXHLevel2 4 2 3" xfId="1384" xr:uid="{3A3782C4-3AB6-49D8-92CF-3C60536A5B72}"/>
    <cellStyle name="SAPBEXHLevel2 4 2 3 2" xfId="2935" xr:uid="{3EE39E44-3126-4A8D-8178-80618536D9EC}"/>
    <cellStyle name="SAPBEXHLevel2 4 2 4" xfId="1903" xr:uid="{4950ED8F-1048-4134-ADEC-61146FD6AB01}"/>
    <cellStyle name="SAPBEXHLevel2 4 2 4 2" xfId="3451" xr:uid="{5A8F1091-134D-4156-BC40-8B44D7EF3E49}"/>
    <cellStyle name="SAPBEXHLevel2 4 2 5" xfId="2419" xr:uid="{5BF31C94-6418-4142-B756-5814817D7EF1}"/>
    <cellStyle name="SAPBEXHLevel2 5" xfId="443" xr:uid="{9BD1DDBE-1708-4A40-80E1-199C06215980}"/>
    <cellStyle name="SAPBEXHLevel2 5 2" xfId="855" xr:uid="{6D74419B-D24C-45F4-AD67-EBF81B3360E6}"/>
    <cellStyle name="SAPBEXHLevel2 5 2 2" xfId="1127" xr:uid="{F4B2D8D8-7B5C-4412-8163-0C53880CBF0A}"/>
    <cellStyle name="SAPBEXHLevel2 5 2 2 2" xfId="1643" xr:uid="{3254DFF3-D1A3-49E9-B878-F4429115FF7C}"/>
    <cellStyle name="SAPBEXHLevel2 5 2 2 2 2" xfId="3194" xr:uid="{EEE47529-EC59-4F7F-8609-030FD7CDE766}"/>
    <cellStyle name="SAPBEXHLevel2 5 2 2 3" xfId="2162" xr:uid="{9E502121-03A4-46A0-A6B0-447418FCA8C0}"/>
    <cellStyle name="SAPBEXHLevel2 5 2 2 3 2" xfId="3710" xr:uid="{9648F096-C9DD-49BB-8C69-9FA0B5328D49}"/>
    <cellStyle name="SAPBEXHLevel2 5 2 2 4" xfId="2678" xr:uid="{BDC54400-7386-4AFA-8B4A-68DA6BB54BE0}"/>
    <cellStyle name="SAPBEXHLevel2 5 2 3" xfId="1385" xr:uid="{6D1B8771-8ED4-4B7F-A4D3-E2309920ADF9}"/>
    <cellStyle name="SAPBEXHLevel2 5 2 3 2" xfId="2936" xr:uid="{B4FBB631-60EA-4EE4-98DB-4E5134BAEECA}"/>
    <cellStyle name="SAPBEXHLevel2 5 2 4" xfId="1904" xr:uid="{4FDA3A81-CF85-44F6-9BFD-DE2759261DC6}"/>
    <cellStyle name="SAPBEXHLevel2 5 2 4 2" xfId="3452" xr:uid="{974B0788-8069-4DC0-A939-86D8713C080F}"/>
    <cellStyle name="SAPBEXHLevel2 5 2 5" xfId="2420" xr:uid="{7FDD36CD-01A8-438D-9363-546764C7F1A8}"/>
    <cellStyle name="SAPBEXHLevel2 6" xfId="444" xr:uid="{B3C8CEE6-BDAE-4D82-97D4-92DAD01C3E53}"/>
    <cellStyle name="SAPBEXHLevel2 6 2" xfId="856" xr:uid="{BCC7AA0E-0106-4A5A-9DB4-06363ECE2AB1}"/>
    <cellStyle name="SAPBEXHLevel2 6 2 2" xfId="1128" xr:uid="{7D3848CA-8121-42D0-9D83-EC091B4F1FF7}"/>
    <cellStyle name="SAPBEXHLevel2 6 2 2 2" xfId="1644" xr:uid="{CD27C432-BB7F-4FB5-8899-5AA2B6BCD6BC}"/>
    <cellStyle name="SAPBEXHLevel2 6 2 2 2 2" xfId="3195" xr:uid="{720C9F11-EAC6-4864-8E4F-C6405C7408E7}"/>
    <cellStyle name="SAPBEXHLevel2 6 2 2 3" xfId="2163" xr:uid="{E8137D25-1B32-4019-8570-87A8E73A0F58}"/>
    <cellStyle name="SAPBEXHLevel2 6 2 2 3 2" xfId="3711" xr:uid="{D4B22744-3E9F-4FE0-A55B-35298B973CEC}"/>
    <cellStyle name="SAPBEXHLevel2 6 2 2 4" xfId="2679" xr:uid="{C58B589E-7761-43A1-AF24-DF01F846BA8B}"/>
    <cellStyle name="SAPBEXHLevel2 6 2 3" xfId="1386" xr:uid="{AE45CCC2-6BDB-4444-BBA5-21F357672415}"/>
    <cellStyle name="SAPBEXHLevel2 6 2 3 2" xfId="2937" xr:uid="{C9CD7505-8A93-4006-AEC8-C157C1459347}"/>
    <cellStyle name="SAPBEXHLevel2 6 2 4" xfId="1905" xr:uid="{2DDE68C9-BF21-437A-AA6C-1F00833CCB91}"/>
    <cellStyle name="SAPBEXHLevel2 6 2 4 2" xfId="3453" xr:uid="{0F0D27AF-8121-431D-B78B-3325B4CDC149}"/>
    <cellStyle name="SAPBEXHLevel2 6 2 5" xfId="2421" xr:uid="{11FB2FC5-696F-41E4-A339-C898FDE3A90F}"/>
    <cellStyle name="SAPBEXHLevel2_Приложение_1_к_7-у-о_2009_Кв_1_ФСТ" xfId="445" xr:uid="{1EF873F8-33BB-419D-97DE-2707223D42AC}"/>
    <cellStyle name="SAPBEXHLevel2X" xfId="446" xr:uid="{8A0BE6F8-216A-47D8-A1DE-BE9CE1734626}"/>
    <cellStyle name="SAPBEXHLevel2X 10" xfId="857" xr:uid="{78F01B16-19AE-4F5A-AD92-716220A81553}"/>
    <cellStyle name="SAPBEXHLevel2X 10 2" xfId="1129" xr:uid="{51DF5513-D092-4AC3-8050-6BD0203D1EFF}"/>
    <cellStyle name="SAPBEXHLevel2X 10 2 2" xfId="1645" xr:uid="{3DCB7096-C74F-48B0-8124-21923581E21A}"/>
    <cellStyle name="SAPBEXHLevel2X 10 2 2 2" xfId="3196" xr:uid="{35BCBCFE-0BAB-40D2-ABD8-D7B3D8EF4EEE}"/>
    <cellStyle name="SAPBEXHLevel2X 10 2 3" xfId="2164" xr:uid="{7DDCF0CB-DA74-4229-AB28-242D8651F8AC}"/>
    <cellStyle name="SAPBEXHLevel2X 10 2 3 2" xfId="3712" xr:uid="{3B0444C1-A588-439C-AD2F-0FD44F227351}"/>
    <cellStyle name="SAPBEXHLevel2X 10 2 4" xfId="2680" xr:uid="{F976AB7A-28CE-4960-BFAE-3B4836E87C8E}"/>
    <cellStyle name="SAPBEXHLevel2X 10 3" xfId="1387" xr:uid="{F7BCB9D2-0A1E-42B4-BC2B-BA479574AD6B}"/>
    <cellStyle name="SAPBEXHLevel2X 10 3 2" xfId="2938" xr:uid="{AA9D97EE-E1A7-4F75-A145-D0EBD3A98242}"/>
    <cellStyle name="SAPBEXHLevel2X 10 4" xfId="1906" xr:uid="{16E93227-DE68-4A00-B80F-7BB08DFA0080}"/>
    <cellStyle name="SAPBEXHLevel2X 10 4 2" xfId="3454" xr:uid="{7DD07819-7CC4-4E91-9BB8-8C8A258D2A0E}"/>
    <cellStyle name="SAPBEXHLevel2X 10 5" xfId="2422" xr:uid="{A6563F83-08FE-45FE-9C73-754CBCE310C0}"/>
    <cellStyle name="SAPBEXHLevel2X 2" xfId="447" xr:uid="{2E3C723C-58FB-479A-8358-261263A3A946}"/>
    <cellStyle name="SAPBEXHLevel2X 2 2" xfId="858" xr:uid="{80E03CA5-60C5-4DA8-9A1B-E3322B8DDF51}"/>
    <cellStyle name="SAPBEXHLevel2X 2 2 2" xfId="1130" xr:uid="{03858216-0842-47D5-A7EF-A68DDAE3EC8E}"/>
    <cellStyle name="SAPBEXHLevel2X 2 2 2 2" xfId="1646" xr:uid="{4460A434-B7AA-4A0E-916B-B3BDDA61BDF5}"/>
    <cellStyle name="SAPBEXHLevel2X 2 2 2 2 2" xfId="3197" xr:uid="{F1EEE04B-E4B6-4ECD-B4D0-8918F06C99A0}"/>
    <cellStyle name="SAPBEXHLevel2X 2 2 2 3" xfId="2165" xr:uid="{1AC4B25B-37C5-438F-AB95-A0143449BEF1}"/>
    <cellStyle name="SAPBEXHLevel2X 2 2 2 3 2" xfId="3713" xr:uid="{75A084D9-081F-424E-A23A-C2302F098491}"/>
    <cellStyle name="SAPBEXHLevel2X 2 2 2 4" xfId="2681" xr:uid="{F02AA473-16A0-4872-8837-4F7395F910EB}"/>
    <cellStyle name="SAPBEXHLevel2X 2 2 3" xfId="1388" xr:uid="{1E183AED-7CD7-49AD-8BF6-C693475094FD}"/>
    <cellStyle name="SAPBEXHLevel2X 2 2 3 2" xfId="2939" xr:uid="{FA3D749D-FE70-4747-B316-692499AA253B}"/>
    <cellStyle name="SAPBEXHLevel2X 2 2 4" xfId="1907" xr:uid="{0CED19BE-7636-4B4E-A1C9-8F3FFC2ABFF0}"/>
    <cellStyle name="SAPBEXHLevel2X 2 2 4 2" xfId="3455" xr:uid="{219FDA10-558A-44D0-9D0F-06E2B92BBCEC}"/>
    <cellStyle name="SAPBEXHLevel2X 2 2 5" xfId="2423" xr:uid="{2A002AA6-F587-4F4E-AA45-23D84179DC29}"/>
    <cellStyle name="SAPBEXHLevel2X 3" xfId="448" xr:uid="{81996659-FD2E-4FAE-8945-6F15B7655385}"/>
    <cellStyle name="SAPBEXHLevel2X 3 2" xfId="859" xr:uid="{742AF2F3-1CEA-499E-BA20-A4437B154020}"/>
    <cellStyle name="SAPBEXHLevel2X 3 2 2" xfId="1131" xr:uid="{F44B1EA0-930D-4576-9C03-9436BFD5539C}"/>
    <cellStyle name="SAPBEXHLevel2X 3 2 2 2" xfId="1647" xr:uid="{6468507E-F838-4246-BF20-1599F6C62F56}"/>
    <cellStyle name="SAPBEXHLevel2X 3 2 2 2 2" xfId="3198" xr:uid="{AC46DA68-3DAE-415E-A423-A3A3A9B5C666}"/>
    <cellStyle name="SAPBEXHLevel2X 3 2 2 3" xfId="2166" xr:uid="{4FEC73D4-1BC2-4541-B722-E905B3AE8C72}"/>
    <cellStyle name="SAPBEXHLevel2X 3 2 2 3 2" xfId="3714" xr:uid="{2974A5A8-1DD8-4CAB-9419-B2ED05072472}"/>
    <cellStyle name="SAPBEXHLevel2X 3 2 2 4" xfId="2682" xr:uid="{24A13228-EFB6-4A19-82A1-7B0BC151E107}"/>
    <cellStyle name="SAPBEXHLevel2X 3 2 3" xfId="1389" xr:uid="{5ADFF376-980A-4683-98E9-9F54BBA7660E}"/>
    <cellStyle name="SAPBEXHLevel2X 3 2 3 2" xfId="2940" xr:uid="{DF9F9EFD-4E9B-4F96-8BC0-C23763FC9110}"/>
    <cellStyle name="SAPBEXHLevel2X 3 2 4" xfId="1908" xr:uid="{BB969D25-B956-4991-84D1-988732F3D488}"/>
    <cellStyle name="SAPBEXHLevel2X 3 2 4 2" xfId="3456" xr:uid="{63D727D9-DBA5-4664-ADA3-5ABF96818838}"/>
    <cellStyle name="SAPBEXHLevel2X 3 2 5" xfId="2424" xr:uid="{0A4E932B-A439-47B0-AB9D-C11F27358365}"/>
    <cellStyle name="SAPBEXHLevel2X 4" xfId="449" xr:uid="{33081647-2CBC-4241-861E-F7DFAFF99BA9}"/>
    <cellStyle name="SAPBEXHLevel2X 4 2" xfId="860" xr:uid="{DF5AB49A-C4E2-40DD-97D1-1EE714EFA8AA}"/>
    <cellStyle name="SAPBEXHLevel2X 4 2 2" xfId="1132" xr:uid="{C0604EC0-257D-40A2-A2EC-D40C3A883233}"/>
    <cellStyle name="SAPBEXHLevel2X 4 2 2 2" xfId="1648" xr:uid="{18681B1C-CC84-48B3-B634-3096508CC5CF}"/>
    <cellStyle name="SAPBEXHLevel2X 4 2 2 2 2" xfId="3199" xr:uid="{977AA86B-706C-403B-BD92-EFD6C8123CDA}"/>
    <cellStyle name="SAPBEXHLevel2X 4 2 2 3" xfId="2167" xr:uid="{321B58AA-72A2-4309-A94B-632DF0931C05}"/>
    <cellStyle name="SAPBEXHLevel2X 4 2 2 3 2" xfId="3715" xr:uid="{39FEEC16-C303-4C71-A687-D5A94B4BC64A}"/>
    <cellStyle name="SAPBEXHLevel2X 4 2 2 4" xfId="2683" xr:uid="{0DB5EBC4-A9CA-439A-B0E2-59BDB3FCA221}"/>
    <cellStyle name="SAPBEXHLevel2X 4 2 3" xfId="1390" xr:uid="{C8E803C4-DFC7-40CD-BDCB-74050CDCA27D}"/>
    <cellStyle name="SAPBEXHLevel2X 4 2 3 2" xfId="2941" xr:uid="{0661D9D5-B770-43ED-9FB2-348A3D9640BF}"/>
    <cellStyle name="SAPBEXHLevel2X 4 2 4" xfId="1909" xr:uid="{1F332B05-80AB-42E4-8D7B-094F7A6ED424}"/>
    <cellStyle name="SAPBEXHLevel2X 4 2 4 2" xfId="3457" xr:uid="{31573C82-ED26-4FC6-90FE-C1ADD50F9FEF}"/>
    <cellStyle name="SAPBEXHLevel2X 4 2 5" xfId="2425" xr:uid="{159480F2-69BD-4EFE-B24C-B959329659C5}"/>
    <cellStyle name="SAPBEXHLevel2X 5" xfId="450" xr:uid="{583EAC3E-C99A-4275-88F9-96798397B480}"/>
    <cellStyle name="SAPBEXHLevel2X 5 2" xfId="861" xr:uid="{25035E0F-4F38-466A-B7E8-F14807CE6C36}"/>
    <cellStyle name="SAPBEXHLevel2X 5 2 2" xfId="1133" xr:uid="{CA66D090-F666-4302-A33C-F8573F98D5B8}"/>
    <cellStyle name="SAPBEXHLevel2X 5 2 2 2" xfId="1649" xr:uid="{4C4E11CB-1F45-4C00-A599-9A9767BB5C0F}"/>
    <cellStyle name="SAPBEXHLevel2X 5 2 2 2 2" xfId="3200" xr:uid="{E2A10370-DC30-49BE-9421-11D3EB14EEBD}"/>
    <cellStyle name="SAPBEXHLevel2X 5 2 2 3" xfId="2168" xr:uid="{A0E93DB1-0EE9-45EC-9133-FEFD8E92C589}"/>
    <cellStyle name="SAPBEXHLevel2X 5 2 2 3 2" xfId="3716" xr:uid="{620770A9-674E-46AE-818E-F7E667A30811}"/>
    <cellStyle name="SAPBEXHLevel2X 5 2 2 4" xfId="2684" xr:uid="{094499E1-3F94-4AA0-A7C2-B47CE94EB44F}"/>
    <cellStyle name="SAPBEXHLevel2X 5 2 3" xfId="1391" xr:uid="{10FAB6AF-E494-4873-8E23-869BD9250C2B}"/>
    <cellStyle name="SAPBEXHLevel2X 5 2 3 2" xfId="2942" xr:uid="{512E1296-9CE6-4916-A25A-879653096394}"/>
    <cellStyle name="SAPBEXHLevel2X 5 2 4" xfId="1910" xr:uid="{807AA743-1282-4F54-808B-D301BD753E8C}"/>
    <cellStyle name="SAPBEXHLevel2X 5 2 4 2" xfId="3458" xr:uid="{2829254C-A8C5-4A46-BBCB-7C38BA79077A}"/>
    <cellStyle name="SAPBEXHLevel2X 5 2 5" xfId="2426" xr:uid="{27CEEE30-F18B-4AC7-BB9F-DF9D77C59B6E}"/>
    <cellStyle name="SAPBEXHLevel2X 6" xfId="451" xr:uid="{E6BDC55C-BA9C-411E-9813-BB27C4455F66}"/>
    <cellStyle name="SAPBEXHLevel2X 6 2" xfId="862" xr:uid="{0A7710FF-9317-4842-AEFC-9F6339026189}"/>
    <cellStyle name="SAPBEXHLevel2X 6 2 2" xfId="1134" xr:uid="{61E92FBB-4F6B-4918-9B7E-11B46C3F8BC1}"/>
    <cellStyle name="SAPBEXHLevel2X 6 2 2 2" xfId="1650" xr:uid="{74D5070B-5A91-4A1F-86E4-5DA389074899}"/>
    <cellStyle name="SAPBEXHLevel2X 6 2 2 2 2" xfId="3201" xr:uid="{3D6A23AC-919B-48E9-9ED5-B9E722614B69}"/>
    <cellStyle name="SAPBEXHLevel2X 6 2 2 3" xfId="2169" xr:uid="{4AB3A91F-D587-4FA6-AD47-61FC2F27BFEB}"/>
    <cellStyle name="SAPBEXHLevel2X 6 2 2 3 2" xfId="3717" xr:uid="{8C7C795C-303C-458E-A5B3-7571B36E299A}"/>
    <cellStyle name="SAPBEXHLevel2X 6 2 2 4" xfId="2685" xr:uid="{8BF1E07A-C483-467B-8B3F-6DDE1D9B6344}"/>
    <cellStyle name="SAPBEXHLevel2X 6 2 3" xfId="1392" xr:uid="{6E030186-BEAF-4C5B-93DC-2285C4BC6D27}"/>
    <cellStyle name="SAPBEXHLevel2X 6 2 3 2" xfId="2943" xr:uid="{CD282EEA-5B03-4E8C-B595-2FD1B9362805}"/>
    <cellStyle name="SAPBEXHLevel2X 6 2 4" xfId="1911" xr:uid="{F4607F93-C3AA-483E-9880-01836C6C9E80}"/>
    <cellStyle name="SAPBEXHLevel2X 6 2 4 2" xfId="3459" xr:uid="{7F9E6EE7-9BB8-467F-822C-3F6E21675E45}"/>
    <cellStyle name="SAPBEXHLevel2X 6 2 5" xfId="2427" xr:uid="{1635D9ED-8EA4-4E6F-B2D6-9C10D2AD01B2}"/>
    <cellStyle name="SAPBEXHLevel2X 7" xfId="452" xr:uid="{A6B7414D-D327-42F6-A55C-23DEBC35A911}"/>
    <cellStyle name="SAPBEXHLevel2X 7 2" xfId="863" xr:uid="{9C26BBFD-A0F4-43A3-A000-44EB8C3358D7}"/>
    <cellStyle name="SAPBEXHLevel2X 7 2 2" xfId="1135" xr:uid="{66AB0479-3A43-431C-A25E-47BABCA2E915}"/>
    <cellStyle name="SAPBEXHLevel2X 7 2 2 2" xfId="1651" xr:uid="{A6BE9F05-60E3-4B55-B763-60EC442CF788}"/>
    <cellStyle name="SAPBEXHLevel2X 7 2 2 2 2" xfId="3202" xr:uid="{00B544E6-C646-4D61-8F0B-1F2152BE0805}"/>
    <cellStyle name="SAPBEXHLevel2X 7 2 2 3" xfId="2170" xr:uid="{8DCE5F5E-37CA-4960-83BF-83EF3E36690C}"/>
    <cellStyle name="SAPBEXHLevel2X 7 2 2 3 2" xfId="3718" xr:uid="{F6DB4785-3E7B-4D7F-8AB3-0146063D1A78}"/>
    <cellStyle name="SAPBEXHLevel2X 7 2 2 4" xfId="2686" xr:uid="{1F89A74D-1281-455B-9AB5-31C69E41C5FE}"/>
    <cellStyle name="SAPBEXHLevel2X 7 2 3" xfId="1393" xr:uid="{C08F3DCB-2E69-44AF-80F8-DC008DC878BE}"/>
    <cellStyle name="SAPBEXHLevel2X 7 2 3 2" xfId="2944" xr:uid="{2C646961-E9EE-4234-AA80-CE245081477A}"/>
    <cellStyle name="SAPBEXHLevel2X 7 2 4" xfId="1912" xr:uid="{685DEEA1-34D0-4D17-B12C-1910441ACD89}"/>
    <cellStyle name="SAPBEXHLevel2X 7 2 4 2" xfId="3460" xr:uid="{275AB3B3-C777-4612-AEE1-C39116BD56C6}"/>
    <cellStyle name="SAPBEXHLevel2X 7 2 5" xfId="2428" xr:uid="{B03DFF15-31C2-4687-B458-C4BB1ABA0F9C}"/>
    <cellStyle name="SAPBEXHLevel2X 8" xfId="453" xr:uid="{5AAFA502-BD6A-4F6E-A540-A0C809A645D7}"/>
    <cellStyle name="SAPBEXHLevel2X 8 2" xfId="864" xr:uid="{C61EE932-6325-4F41-B4C1-8D1CA43415D8}"/>
    <cellStyle name="SAPBEXHLevel2X 8 2 2" xfId="1136" xr:uid="{3BD680AF-6658-4773-AFE9-4C614D7C7B25}"/>
    <cellStyle name="SAPBEXHLevel2X 8 2 2 2" xfId="1652" xr:uid="{D2B8EBFB-CDB4-4C9D-A392-7C1F94CC3732}"/>
    <cellStyle name="SAPBEXHLevel2X 8 2 2 2 2" xfId="3203" xr:uid="{F4E03CF8-D919-42B9-8131-0678A162C323}"/>
    <cellStyle name="SAPBEXHLevel2X 8 2 2 3" xfId="2171" xr:uid="{0C05E1DB-FB3D-4B3B-B063-56309CACA161}"/>
    <cellStyle name="SAPBEXHLevel2X 8 2 2 3 2" xfId="3719" xr:uid="{96ABB670-DD9B-4170-A828-764F943363E0}"/>
    <cellStyle name="SAPBEXHLevel2X 8 2 2 4" xfId="2687" xr:uid="{4E2B9F22-D9BA-482A-90AD-5A3F9E3F9F15}"/>
    <cellStyle name="SAPBEXHLevel2X 8 2 3" xfId="1394" xr:uid="{CF67F0D7-8393-407B-91F4-0B662059098B}"/>
    <cellStyle name="SAPBEXHLevel2X 8 2 3 2" xfId="2945" xr:uid="{8F493470-97E7-45CB-A1C3-71177C7E5FFF}"/>
    <cellStyle name="SAPBEXHLevel2X 8 2 4" xfId="1913" xr:uid="{81565B02-D1CC-46EA-BF36-AAC541D5C803}"/>
    <cellStyle name="SAPBEXHLevel2X 8 2 4 2" xfId="3461" xr:uid="{6BC72C5E-3FF4-4F88-88B9-7828D6C53D34}"/>
    <cellStyle name="SAPBEXHLevel2X 8 2 5" xfId="2429" xr:uid="{AD69F3A6-3549-4848-A924-CF289941124C}"/>
    <cellStyle name="SAPBEXHLevel2X 9" xfId="454" xr:uid="{81639071-BFF7-4D0B-BEEF-B433B4AF9630}"/>
    <cellStyle name="SAPBEXHLevel2X 9 2" xfId="865" xr:uid="{64E84738-805D-479C-8815-903B2C4588DC}"/>
    <cellStyle name="SAPBEXHLevel2X 9 2 2" xfId="1137" xr:uid="{A05E17F0-CA5D-4386-AAFA-6FD815162FDD}"/>
    <cellStyle name="SAPBEXHLevel2X 9 2 2 2" xfId="1653" xr:uid="{117C4185-1BAF-405D-B4D0-C4675CD67090}"/>
    <cellStyle name="SAPBEXHLevel2X 9 2 2 2 2" xfId="3204" xr:uid="{7D09C9B7-4833-4D32-A2D7-3471566DD6B3}"/>
    <cellStyle name="SAPBEXHLevel2X 9 2 2 3" xfId="2172" xr:uid="{FF9A6C26-8545-4480-93F2-DD35350F25B5}"/>
    <cellStyle name="SAPBEXHLevel2X 9 2 2 3 2" xfId="3720" xr:uid="{A06B3357-7DFF-4BEA-90C9-246D0C40CB66}"/>
    <cellStyle name="SAPBEXHLevel2X 9 2 2 4" xfId="2688" xr:uid="{012C685D-D279-4292-B197-DF7381087B50}"/>
    <cellStyle name="SAPBEXHLevel2X 9 2 3" xfId="1395" xr:uid="{167624D8-86A5-4595-AAB8-75A486970454}"/>
    <cellStyle name="SAPBEXHLevel2X 9 2 3 2" xfId="2946" xr:uid="{71031AB2-8CC1-4AE1-8BF4-176A3D64C053}"/>
    <cellStyle name="SAPBEXHLevel2X 9 2 4" xfId="1914" xr:uid="{0BDB150B-511D-4B02-B399-0FE898EB286F}"/>
    <cellStyle name="SAPBEXHLevel2X 9 2 4 2" xfId="3462" xr:uid="{2D6FA536-C6B5-4934-A893-D6EEA9BD20DD}"/>
    <cellStyle name="SAPBEXHLevel2X 9 2 5" xfId="2430" xr:uid="{4C572924-713C-4846-A13F-201653FE7A88}"/>
    <cellStyle name="SAPBEXHLevel2X_7-р_Из_Системы" xfId="455" xr:uid="{23624E5C-E1B7-416C-8FD4-FD9A2674CA02}"/>
    <cellStyle name="SAPBEXHLevel3" xfId="456" xr:uid="{C5486FB8-AA48-4EA4-B9C6-814EAFCDB642}"/>
    <cellStyle name="SAPBEXHLevel3 2" xfId="457" xr:uid="{AA064110-AF28-43A7-AA4A-78B1F43FC5D8}"/>
    <cellStyle name="SAPBEXHLevel3 2 2" xfId="866" xr:uid="{8228763B-FE88-45E0-9B8C-8315CC62A66F}"/>
    <cellStyle name="SAPBEXHLevel3 2 2 2" xfId="1138" xr:uid="{84ADB775-744E-4F83-9DBC-B6C1E572FECF}"/>
    <cellStyle name="SAPBEXHLevel3 2 2 2 2" xfId="1654" xr:uid="{852E71DF-2DEF-462A-9549-DED0CFFB947D}"/>
    <cellStyle name="SAPBEXHLevel3 2 2 2 2 2" xfId="3205" xr:uid="{3B61F222-F51C-4D91-B9F1-031AD9C152A9}"/>
    <cellStyle name="SAPBEXHLevel3 2 2 2 3" xfId="2173" xr:uid="{B5D94F56-DB48-4026-B3D0-6E5CF891B5D2}"/>
    <cellStyle name="SAPBEXHLevel3 2 2 2 3 2" xfId="3721" xr:uid="{42A7E1F9-A6CA-4450-BC8F-241D1CCB72A2}"/>
    <cellStyle name="SAPBEXHLevel3 2 2 2 4" xfId="2689" xr:uid="{5745F836-5EB4-4FDA-AB0F-19F504BCC8CF}"/>
    <cellStyle name="SAPBEXHLevel3 2 2 3" xfId="1396" xr:uid="{02A15916-627B-427A-A825-1EE671CB1403}"/>
    <cellStyle name="SAPBEXHLevel3 2 2 3 2" xfId="2947" xr:uid="{A31A27E3-A2E7-4DBC-8696-7C4C29079AA6}"/>
    <cellStyle name="SAPBEXHLevel3 2 2 4" xfId="1915" xr:uid="{514051B9-E27E-49C5-AD00-AD03EAB3159C}"/>
    <cellStyle name="SAPBEXHLevel3 2 2 4 2" xfId="3463" xr:uid="{10E84398-BEFD-4489-ACAB-3F97217BD042}"/>
    <cellStyle name="SAPBEXHLevel3 2 2 5" xfId="2431" xr:uid="{97CC3AC3-3745-458C-A8ED-1FC879C24A6A}"/>
    <cellStyle name="SAPBEXHLevel3 3" xfId="458" xr:uid="{8ADEA6A0-8EA2-4A95-91C6-417A219152BE}"/>
    <cellStyle name="SAPBEXHLevel3 3 2" xfId="867" xr:uid="{6CE206DB-9EBA-41C8-BED9-75A25363C7FA}"/>
    <cellStyle name="SAPBEXHLevel3 3 2 2" xfId="1139" xr:uid="{3DF6D2E5-CFEB-4F81-94C3-0FF55C7937CC}"/>
    <cellStyle name="SAPBEXHLevel3 3 2 2 2" xfId="1655" xr:uid="{7716605C-D898-47E4-9545-4A1072DF0571}"/>
    <cellStyle name="SAPBEXHLevel3 3 2 2 2 2" xfId="3206" xr:uid="{BC28D7B1-D4E4-42E0-A0F0-6EFCB6BB984A}"/>
    <cellStyle name="SAPBEXHLevel3 3 2 2 3" xfId="2174" xr:uid="{2D7BE2B3-8915-4522-BA99-3D693766691C}"/>
    <cellStyle name="SAPBEXHLevel3 3 2 2 3 2" xfId="3722" xr:uid="{93F4FBC8-7211-4F72-94DB-F39DF5678719}"/>
    <cellStyle name="SAPBEXHLevel3 3 2 2 4" xfId="2690" xr:uid="{81A51908-3572-4311-829A-1A5C49BB3804}"/>
    <cellStyle name="SAPBEXHLevel3 3 2 3" xfId="1397" xr:uid="{9D08D1DD-F42D-442D-82A9-B4F463A5F284}"/>
    <cellStyle name="SAPBEXHLevel3 3 2 3 2" xfId="2948" xr:uid="{8483E314-9C71-4F2B-A048-85D8BBD493F0}"/>
    <cellStyle name="SAPBEXHLevel3 3 2 4" xfId="1916" xr:uid="{A6432270-FA1F-4DA0-B021-AAB1AB295C7D}"/>
    <cellStyle name="SAPBEXHLevel3 3 2 4 2" xfId="3464" xr:uid="{D81A0A95-3947-4C9C-BC22-4F77AB3FC4B3}"/>
    <cellStyle name="SAPBEXHLevel3 3 2 5" xfId="2432" xr:uid="{2E206297-4CA3-4C58-860A-CE5463F1CFDB}"/>
    <cellStyle name="SAPBEXHLevel3 4" xfId="459" xr:uid="{567F756D-6E1C-44F7-9F5A-9C94366727BB}"/>
    <cellStyle name="SAPBEXHLevel3 4 2" xfId="868" xr:uid="{E8ED8FD9-CAF2-418A-99E7-98A78D906623}"/>
    <cellStyle name="SAPBEXHLevel3 4 2 2" xfId="1140" xr:uid="{88ABCCED-930C-48EF-8C3F-019FC63A0B0B}"/>
    <cellStyle name="SAPBEXHLevel3 4 2 2 2" xfId="1656" xr:uid="{966EA84A-3F75-406D-BD8D-8E55A98FCB48}"/>
    <cellStyle name="SAPBEXHLevel3 4 2 2 2 2" xfId="3207" xr:uid="{E5A39650-6473-40AE-A768-F84B31CB2C0A}"/>
    <cellStyle name="SAPBEXHLevel3 4 2 2 3" xfId="2175" xr:uid="{A7A0BBB0-6C20-424C-82A8-BC27E1118BD3}"/>
    <cellStyle name="SAPBEXHLevel3 4 2 2 3 2" xfId="3723" xr:uid="{1081E6B3-A628-4DC0-BF8F-FC641A13B1ED}"/>
    <cellStyle name="SAPBEXHLevel3 4 2 2 4" xfId="2691" xr:uid="{3AB8943E-122F-42C9-B7A6-FCD7D19311CC}"/>
    <cellStyle name="SAPBEXHLevel3 4 2 3" xfId="1398" xr:uid="{6E53D7A6-903B-4E9D-8ACC-A7777D070B7B}"/>
    <cellStyle name="SAPBEXHLevel3 4 2 3 2" xfId="2949" xr:uid="{51ED3B31-0BB5-45FB-AAF3-FF888387CAD4}"/>
    <cellStyle name="SAPBEXHLevel3 4 2 4" xfId="1917" xr:uid="{812EA6FD-60BB-4B74-BAF8-060793D8276B}"/>
    <cellStyle name="SAPBEXHLevel3 4 2 4 2" xfId="3465" xr:uid="{459F64B4-BB80-4CC1-9419-BBDC0241A9C6}"/>
    <cellStyle name="SAPBEXHLevel3 4 2 5" xfId="2433" xr:uid="{7C2F07B0-FC7C-41FE-9DE7-20551EF26BE8}"/>
    <cellStyle name="SAPBEXHLevel3 5" xfId="460" xr:uid="{A9BF88C7-7126-4F9C-8A08-77DF700DC16D}"/>
    <cellStyle name="SAPBEXHLevel3 5 2" xfId="869" xr:uid="{F03DAC2F-F605-45AF-80CC-6836D03FDF73}"/>
    <cellStyle name="SAPBEXHLevel3 5 2 2" xfId="1141" xr:uid="{FBD29B52-F454-4DBC-B169-723372F06AAD}"/>
    <cellStyle name="SAPBEXHLevel3 5 2 2 2" xfId="1657" xr:uid="{562C6D39-DF8E-4CCE-8050-EA6319EF3B67}"/>
    <cellStyle name="SAPBEXHLevel3 5 2 2 2 2" xfId="3208" xr:uid="{EFB28F90-CCAF-45D0-BC66-048604C906A4}"/>
    <cellStyle name="SAPBEXHLevel3 5 2 2 3" xfId="2176" xr:uid="{B6CB4BFD-E4CE-4CCC-85C3-B1C439208D78}"/>
    <cellStyle name="SAPBEXHLevel3 5 2 2 3 2" xfId="3724" xr:uid="{B5712000-6017-447F-86B0-FA9B33328500}"/>
    <cellStyle name="SAPBEXHLevel3 5 2 2 4" xfId="2692" xr:uid="{3612595A-F709-49D8-A303-66B43B7D3F7D}"/>
    <cellStyle name="SAPBEXHLevel3 5 2 3" xfId="1399" xr:uid="{40B58AFB-1595-4E50-8A6D-17B94B3754C4}"/>
    <cellStyle name="SAPBEXHLevel3 5 2 3 2" xfId="2950" xr:uid="{BB5AB5E5-7A46-4CC3-9AC2-8E28EA59CE29}"/>
    <cellStyle name="SAPBEXHLevel3 5 2 4" xfId="1918" xr:uid="{40FF0A1F-CF0A-4084-91E2-3233E6240467}"/>
    <cellStyle name="SAPBEXHLevel3 5 2 4 2" xfId="3466" xr:uid="{13234E7A-A1AB-4033-AF14-9C636AA8D1ED}"/>
    <cellStyle name="SAPBEXHLevel3 5 2 5" xfId="2434" xr:uid="{405EA3F4-55D7-4F0F-BFB1-E15B230AB54E}"/>
    <cellStyle name="SAPBEXHLevel3 6" xfId="461" xr:uid="{3A3CC9FA-5E3C-4F4B-8C5D-5D14C560BF77}"/>
    <cellStyle name="SAPBEXHLevel3 6 2" xfId="870" xr:uid="{2F22B72C-F220-4A31-8FD6-2A504FD88712}"/>
    <cellStyle name="SAPBEXHLevel3 6 2 2" xfId="1142" xr:uid="{DC004CCE-875E-4C38-8A5C-BABA69F8FD3D}"/>
    <cellStyle name="SAPBEXHLevel3 6 2 2 2" xfId="1658" xr:uid="{572DEF75-3BC4-4F34-8FC6-E495EB4EE142}"/>
    <cellStyle name="SAPBEXHLevel3 6 2 2 2 2" xfId="3209" xr:uid="{8A6E006F-E95A-4469-82E5-4B1545E51F28}"/>
    <cellStyle name="SAPBEXHLevel3 6 2 2 3" xfId="2177" xr:uid="{244E4F27-35A2-4A27-A318-8B23EF469765}"/>
    <cellStyle name="SAPBEXHLevel3 6 2 2 3 2" xfId="3725" xr:uid="{1F1B7321-7BE4-4569-AFB6-3F83DCAEEF1A}"/>
    <cellStyle name="SAPBEXHLevel3 6 2 2 4" xfId="2693" xr:uid="{892EA50B-3647-4D95-B51B-74445190D214}"/>
    <cellStyle name="SAPBEXHLevel3 6 2 3" xfId="1400" xr:uid="{16C4617E-EFDF-430B-AA9F-A1E9EE125F71}"/>
    <cellStyle name="SAPBEXHLevel3 6 2 3 2" xfId="2951" xr:uid="{501C6095-0623-4E80-9F73-790E56E8BC30}"/>
    <cellStyle name="SAPBEXHLevel3 6 2 4" xfId="1919" xr:uid="{933CA759-4471-4685-8E71-2796CD094B80}"/>
    <cellStyle name="SAPBEXHLevel3 6 2 4 2" xfId="3467" xr:uid="{AF23C247-7E2E-4F7D-B248-589BF8BADF0E}"/>
    <cellStyle name="SAPBEXHLevel3 6 2 5" xfId="2435" xr:uid="{4A382C35-B1DF-46E4-A37C-FB13B950CC29}"/>
    <cellStyle name="SAPBEXHLevel3_Приложение_1_к_7-у-о_2009_Кв_1_ФСТ" xfId="462" xr:uid="{34B89BDC-A8BD-4CD9-AC05-23F00A68D111}"/>
    <cellStyle name="SAPBEXHLevel3X" xfId="463" xr:uid="{82902009-0B78-4A59-B7C3-53AA1324E259}"/>
    <cellStyle name="SAPBEXHLevel3X 10" xfId="871" xr:uid="{0FBB62EC-B102-4F46-8652-D6DB97553108}"/>
    <cellStyle name="SAPBEXHLevel3X 10 2" xfId="1143" xr:uid="{F0101961-A291-4BAE-B772-512414CB8563}"/>
    <cellStyle name="SAPBEXHLevel3X 10 2 2" xfId="1659" xr:uid="{5B1C40D4-6A6E-4B1D-A48C-3A97085CCD60}"/>
    <cellStyle name="SAPBEXHLevel3X 10 2 2 2" xfId="3210" xr:uid="{5FB0DB03-E21C-4CA3-AF37-59590398EB29}"/>
    <cellStyle name="SAPBEXHLevel3X 10 2 3" xfId="2178" xr:uid="{9A4A738A-7E47-4DC8-B2E2-E538846B7D47}"/>
    <cellStyle name="SAPBEXHLevel3X 10 2 3 2" xfId="3726" xr:uid="{A92BB23A-AB2F-4226-8457-C94C99721F65}"/>
    <cellStyle name="SAPBEXHLevel3X 10 2 4" xfId="2694" xr:uid="{A7A5FB22-32E3-4FC8-95BC-9BA75742936C}"/>
    <cellStyle name="SAPBEXHLevel3X 10 3" xfId="1401" xr:uid="{03A1D52F-4614-4C64-9D25-1BEEB8B07227}"/>
    <cellStyle name="SAPBEXHLevel3X 10 3 2" xfId="2952" xr:uid="{DEAA9C50-6D11-4F0C-B6B3-3725E6792013}"/>
    <cellStyle name="SAPBEXHLevel3X 10 4" xfId="1920" xr:uid="{97E112EA-C2D1-4CC6-B355-18C7E9EA63B4}"/>
    <cellStyle name="SAPBEXHLevel3X 10 4 2" xfId="3468" xr:uid="{B191B5A1-2304-4727-A3D7-C7BFB90B7E86}"/>
    <cellStyle name="SAPBEXHLevel3X 10 5" xfId="2436" xr:uid="{92A2E1E7-5CA7-49D6-BB65-8B3C4B8CEBFD}"/>
    <cellStyle name="SAPBEXHLevel3X 2" xfId="464" xr:uid="{828F15E4-4E9F-4E70-8F24-514F5AFA0044}"/>
    <cellStyle name="SAPBEXHLevel3X 2 2" xfId="872" xr:uid="{D5172EEB-5C56-4147-BCFC-2428215EDCA0}"/>
    <cellStyle name="SAPBEXHLevel3X 2 2 2" xfId="1144" xr:uid="{D9CF72B6-4DFB-439E-B55F-C176BF72043A}"/>
    <cellStyle name="SAPBEXHLevel3X 2 2 2 2" xfId="1660" xr:uid="{E086C79A-B113-4F13-872B-6B13434CA318}"/>
    <cellStyle name="SAPBEXHLevel3X 2 2 2 2 2" xfId="3211" xr:uid="{C75BE07F-4C0E-4981-AFAB-D9C0B6601FEF}"/>
    <cellStyle name="SAPBEXHLevel3X 2 2 2 3" xfId="2179" xr:uid="{90FC9A9C-78A5-49DA-B8F1-06EA0E0B8880}"/>
    <cellStyle name="SAPBEXHLevel3X 2 2 2 3 2" xfId="3727" xr:uid="{89FE9E00-2008-4AA1-9D12-EE70E580B025}"/>
    <cellStyle name="SAPBEXHLevel3X 2 2 2 4" xfId="2695" xr:uid="{525F05AF-A5CE-4DBF-86D4-C9C4FAA96AD0}"/>
    <cellStyle name="SAPBEXHLevel3X 2 2 3" xfId="1402" xr:uid="{1857B77B-108A-4E49-AE38-415376804A08}"/>
    <cellStyle name="SAPBEXHLevel3X 2 2 3 2" xfId="2953" xr:uid="{33AE8914-7CFD-4F52-A98B-400808242A87}"/>
    <cellStyle name="SAPBEXHLevel3X 2 2 4" xfId="1921" xr:uid="{5BA7C236-DD8A-403F-88B9-8C0FB65847E5}"/>
    <cellStyle name="SAPBEXHLevel3X 2 2 4 2" xfId="3469" xr:uid="{44B2568D-6131-463D-AD86-FF1CC798F719}"/>
    <cellStyle name="SAPBEXHLevel3X 2 2 5" xfId="2437" xr:uid="{4F2B94E8-B5E7-4C3C-ADA7-11799E5BC320}"/>
    <cellStyle name="SAPBEXHLevel3X 3" xfId="465" xr:uid="{5550C255-C585-4A59-BBE7-687C3B72AD01}"/>
    <cellStyle name="SAPBEXHLevel3X 3 2" xfId="873" xr:uid="{618D21B1-CC9C-4173-8517-25AF556F1120}"/>
    <cellStyle name="SAPBEXHLevel3X 3 2 2" xfId="1145" xr:uid="{6DE2FC41-B457-4436-B91F-6F068625A1D6}"/>
    <cellStyle name="SAPBEXHLevel3X 3 2 2 2" xfId="1661" xr:uid="{5FF870AB-19A2-4DE4-90FE-5FA2E36976EC}"/>
    <cellStyle name="SAPBEXHLevel3X 3 2 2 2 2" xfId="3212" xr:uid="{07AC52D8-D186-4D3D-9988-23A8973C9696}"/>
    <cellStyle name="SAPBEXHLevel3X 3 2 2 3" xfId="2180" xr:uid="{8E3EA4D4-AE13-41ED-AC03-066E265CA93E}"/>
    <cellStyle name="SAPBEXHLevel3X 3 2 2 3 2" xfId="3728" xr:uid="{29B204AB-A112-4807-B7E4-29DF8D0C6916}"/>
    <cellStyle name="SAPBEXHLevel3X 3 2 2 4" xfId="2696" xr:uid="{0CCC9BBE-92BF-47EF-825B-FB04C870CAE4}"/>
    <cellStyle name="SAPBEXHLevel3X 3 2 3" xfId="1403" xr:uid="{782B6712-6565-4437-80C2-97FDE99D762C}"/>
    <cellStyle name="SAPBEXHLevel3X 3 2 3 2" xfId="2954" xr:uid="{14614BE4-0700-476D-A8F5-34C99D4DE26F}"/>
    <cellStyle name="SAPBEXHLevel3X 3 2 4" xfId="1922" xr:uid="{6C937DB6-7602-4FB9-A685-1B9BAD11A8E4}"/>
    <cellStyle name="SAPBEXHLevel3X 3 2 4 2" xfId="3470" xr:uid="{3502F6C7-8950-4FED-838E-6A61742AF33D}"/>
    <cellStyle name="SAPBEXHLevel3X 3 2 5" xfId="2438" xr:uid="{1A0D500B-E892-4751-9888-58A7A6742270}"/>
    <cellStyle name="SAPBEXHLevel3X 4" xfId="466" xr:uid="{01E3CA05-B056-43CD-AF21-833D973753F8}"/>
    <cellStyle name="SAPBEXHLevel3X 4 2" xfId="874" xr:uid="{39E85C37-0B03-42D3-B180-D11DC4CF6901}"/>
    <cellStyle name="SAPBEXHLevel3X 4 2 2" xfId="1146" xr:uid="{C0FC6AA7-9BC9-477A-A8FD-6CAB1CD8B9FA}"/>
    <cellStyle name="SAPBEXHLevel3X 4 2 2 2" xfId="1662" xr:uid="{16A93147-5D86-48A0-A60E-C58E9B869952}"/>
    <cellStyle name="SAPBEXHLevel3X 4 2 2 2 2" xfId="3213" xr:uid="{A17876F4-5558-4109-BAF9-782B34E24A10}"/>
    <cellStyle name="SAPBEXHLevel3X 4 2 2 3" xfId="2181" xr:uid="{C3D9AB64-F346-4711-B071-318C9A64421E}"/>
    <cellStyle name="SAPBEXHLevel3X 4 2 2 3 2" xfId="3729" xr:uid="{6DBAF1FC-3240-4019-BB91-B9296C916CD6}"/>
    <cellStyle name="SAPBEXHLevel3X 4 2 2 4" xfId="2697" xr:uid="{DAB0FF57-335A-4839-A6A8-0854F672FD16}"/>
    <cellStyle name="SAPBEXHLevel3X 4 2 3" xfId="1404" xr:uid="{82B57F99-62CD-43F5-9907-E90C2B19F829}"/>
    <cellStyle name="SAPBEXHLevel3X 4 2 3 2" xfId="2955" xr:uid="{758E0706-4CF3-4367-9CA4-B7A1558550F4}"/>
    <cellStyle name="SAPBEXHLevel3X 4 2 4" xfId="1923" xr:uid="{76D90E39-CBC1-4E6E-8F3A-F2CDDF606E20}"/>
    <cellStyle name="SAPBEXHLevel3X 4 2 4 2" xfId="3471" xr:uid="{73203BB0-7DFF-4DA0-8465-80BDC5774885}"/>
    <cellStyle name="SAPBEXHLevel3X 4 2 5" xfId="2439" xr:uid="{CFE940EF-2159-4F30-9CC4-3B5C50CC4434}"/>
    <cellStyle name="SAPBEXHLevel3X 5" xfId="467" xr:uid="{7C538587-112E-4882-83CB-A5E3BB2228DC}"/>
    <cellStyle name="SAPBEXHLevel3X 5 2" xfId="875" xr:uid="{0B7898E2-DFDF-4916-AAF6-85355E5A10F3}"/>
    <cellStyle name="SAPBEXHLevel3X 5 2 2" xfId="1147" xr:uid="{A77A38C6-3778-4F69-BA85-761E088627DF}"/>
    <cellStyle name="SAPBEXHLevel3X 5 2 2 2" xfId="1663" xr:uid="{7196949D-F996-41C8-A551-7B6A8D95CA05}"/>
    <cellStyle name="SAPBEXHLevel3X 5 2 2 2 2" xfId="3214" xr:uid="{DFBBA346-15E1-46F4-929E-59E728001FF4}"/>
    <cellStyle name="SAPBEXHLevel3X 5 2 2 3" xfId="2182" xr:uid="{E603A976-6900-4027-B23D-0028AFBB80E1}"/>
    <cellStyle name="SAPBEXHLevel3X 5 2 2 3 2" xfId="3730" xr:uid="{B138C580-2C63-472B-8391-C3222F7D0CD3}"/>
    <cellStyle name="SAPBEXHLevel3X 5 2 2 4" xfId="2698" xr:uid="{CD48F6BB-AD5F-494C-B287-CCA331A997D5}"/>
    <cellStyle name="SAPBEXHLevel3X 5 2 3" xfId="1405" xr:uid="{16EB4068-C9B0-47AD-9B57-222F852A64A4}"/>
    <cellStyle name="SAPBEXHLevel3X 5 2 3 2" xfId="2956" xr:uid="{AD185B45-A391-478B-A467-75A80CFAE0ED}"/>
    <cellStyle name="SAPBEXHLevel3X 5 2 4" xfId="1924" xr:uid="{4CA4E4FD-4766-48C6-B85F-8D343EBBE28C}"/>
    <cellStyle name="SAPBEXHLevel3X 5 2 4 2" xfId="3472" xr:uid="{1D549BF8-3E74-4994-9618-72FFD1389EDC}"/>
    <cellStyle name="SAPBEXHLevel3X 5 2 5" xfId="2440" xr:uid="{FC9DBD51-5F8E-4F4C-87E6-5E717D8B67F7}"/>
    <cellStyle name="SAPBEXHLevel3X 6" xfId="468" xr:uid="{795B6D78-E351-4A52-B992-0602C81C84EC}"/>
    <cellStyle name="SAPBEXHLevel3X 6 2" xfId="876" xr:uid="{26268359-C2C6-4543-90A5-D6F83E02DDB8}"/>
    <cellStyle name="SAPBEXHLevel3X 6 2 2" xfId="1148" xr:uid="{32B262B3-CBC0-4138-AD60-941979D85C76}"/>
    <cellStyle name="SAPBEXHLevel3X 6 2 2 2" xfId="1664" xr:uid="{BD11D417-821E-4353-AAE3-8512ABCE8B2C}"/>
    <cellStyle name="SAPBEXHLevel3X 6 2 2 2 2" xfId="3215" xr:uid="{DB7B47EC-53F0-4D44-8F16-7964F569AECD}"/>
    <cellStyle name="SAPBEXHLevel3X 6 2 2 3" xfId="2183" xr:uid="{25F3765F-4C13-4292-AA28-4C8E6D777DFB}"/>
    <cellStyle name="SAPBEXHLevel3X 6 2 2 3 2" xfId="3731" xr:uid="{E575483C-5E4A-4C0F-9BC9-794B05D7AD3E}"/>
    <cellStyle name="SAPBEXHLevel3X 6 2 2 4" xfId="2699" xr:uid="{D1C0B51A-1C7F-4E32-84F0-6A7043645323}"/>
    <cellStyle name="SAPBEXHLevel3X 6 2 3" xfId="1406" xr:uid="{34DDDC58-573D-41A1-9AB4-BFDE47833B95}"/>
    <cellStyle name="SAPBEXHLevel3X 6 2 3 2" xfId="2957" xr:uid="{23E6B118-5EE7-47A8-8EED-E01F28D3071F}"/>
    <cellStyle name="SAPBEXHLevel3X 6 2 4" xfId="1925" xr:uid="{07309EE8-5F5E-42E8-88DC-EB436E1135BA}"/>
    <cellStyle name="SAPBEXHLevel3X 6 2 4 2" xfId="3473" xr:uid="{F3628BB4-343E-4B5A-94B9-CEA0AE79B77F}"/>
    <cellStyle name="SAPBEXHLevel3X 6 2 5" xfId="2441" xr:uid="{2A806558-4750-4823-93D9-CE71871E793F}"/>
    <cellStyle name="SAPBEXHLevel3X 7" xfId="469" xr:uid="{4FEBDC07-A2F7-4281-8C19-A00E1ECDD8F5}"/>
    <cellStyle name="SAPBEXHLevel3X 7 2" xfId="877" xr:uid="{724B0EDC-1EC1-49FE-BCBD-733F8B0E6CC3}"/>
    <cellStyle name="SAPBEXHLevel3X 7 2 2" xfId="1149" xr:uid="{B177B9E8-03FE-4439-B89A-D33B3076D582}"/>
    <cellStyle name="SAPBEXHLevel3X 7 2 2 2" xfId="1665" xr:uid="{D77B8A57-900E-4CBD-A7E5-32E165A4C246}"/>
    <cellStyle name="SAPBEXHLevel3X 7 2 2 2 2" xfId="3216" xr:uid="{E8EEC318-7E24-4EE2-8751-5AD24AD633D5}"/>
    <cellStyle name="SAPBEXHLevel3X 7 2 2 3" xfId="2184" xr:uid="{A43003D5-8A0A-4CBA-A224-D5750DAFE3FA}"/>
    <cellStyle name="SAPBEXHLevel3X 7 2 2 3 2" xfId="3732" xr:uid="{63DC319A-3CF3-4BBC-89BE-741387A33340}"/>
    <cellStyle name="SAPBEXHLevel3X 7 2 2 4" xfId="2700" xr:uid="{BD0D4ACD-0D1F-40A3-AAE1-DBCC0805449D}"/>
    <cellStyle name="SAPBEXHLevel3X 7 2 3" xfId="1407" xr:uid="{294761D5-F3A3-4978-A5DE-18973AE08D2C}"/>
    <cellStyle name="SAPBEXHLevel3X 7 2 3 2" xfId="2958" xr:uid="{7EDD2281-D98B-47C6-AB42-BF1A16954DB1}"/>
    <cellStyle name="SAPBEXHLevel3X 7 2 4" xfId="1926" xr:uid="{04D1ADD6-E52B-4533-AAA4-A96B124889D4}"/>
    <cellStyle name="SAPBEXHLevel3X 7 2 4 2" xfId="3474" xr:uid="{12F9AB39-7104-4A20-BD99-FFF922AFC9EA}"/>
    <cellStyle name="SAPBEXHLevel3X 7 2 5" xfId="2442" xr:uid="{E2C9C3B2-D44C-49C2-A9F8-4767B87EBE9E}"/>
    <cellStyle name="SAPBEXHLevel3X 8" xfId="470" xr:uid="{FDCBB7EA-1016-4BC0-8513-95E25BAB2576}"/>
    <cellStyle name="SAPBEXHLevel3X 8 2" xfId="878" xr:uid="{8F2E54C1-341A-49CE-80DC-EAEE484D3240}"/>
    <cellStyle name="SAPBEXHLevel3X 8 2 2" xfId="1150" xr:uid="{97F6DB1D-A710-4292-9F45-E0D75A51218D}"/>
    <cellStyle name="SAPBEXHLevel3X 8 2 2 2" xfId="1666" xr:uid="{0D38C493-659D-4C64-B29A-EBF2241506EB}"/>
    <cellStyle name="SAPBEXHLevel3X 8 2 2 2 2" xfId="3217" xr:uid="{FD98F511-B801-4E03-9D56-BF45BEBE0AA6}"/>
    <cellStyle name="SAPBEXHLevel3X 8 2 2 3" xfId="2185" xr:uid="{BB3EFCA4-ACA4-4654-9592-17A779C933BA}"/>
    <cellStyle name="SAPBEXHLevel3X 8 2 2 3 2" xfId="3733" xr:uid="{F16E9AF2-5056-4DED-8AF2-D8BF6511BAE3}"/>
    <cellStyle name="SAPBEXHLevel3X 8 2 2 4" xfId="2701" xr:uid="{F984BA29-FE45-4393-B4F5-4C876F221CED}"/>
    <cellStyle name="SAPBEXHLevel3X 8 2 3" xfId="1408" xr:uid="{87ED71EA-C647-4E1F-8BFA-9279BB23958E}"/>
    <cellStyle name="SAPBEXHLevel3X 8 2 3 2" xfId="2959" xr:uid="{E12E91E4-35DF-4529-A3A1-3DCA64457084}"/>
    <cellStyle name="SAPBEXHLevel3X 8 2 4" xfId="1927" xr:uid="{1D155CC1-30B0-4D4E-A57A-A56894E58E1A}"/>
    <cellStyle name="SAPBEXHLevel3X 8 2 4 2" xfId="3475" xr:uid="{871630E4-BFE6-4EC2-9518-35C505157313}"/>
    <cellStyle name="SAPBEXHLevel3X 8 2 5" xfId="2443" xr:uid="{8138A820-0F9C-4D39-8B15-1E31FAE88FE9}"/>
    <cellStyle name="SAPBEXHLevel3X 9" xfId="471" xr:uid="{9BCBD949-BFFA-4E39-9958-4FFD669F5A16}"/>
    <cellStyle name="SAPBEXHLevel3X 9 2" xfId="879" xr:uid="{E0268717-A367-4E45-99E0-E28DE58C2231}"/>
    <cellStyle name="SAPBEXHLevel3X 9 2 2" xfId="1151" xr:uid="{053C5556-3363-436E-802C-1B266A8A606E}"/>
    <cellStyle name="SAPBEXHLevel3X 9 2 2 2" xfId="1667" xr:uid="{706A6BFC-4917-4B58-B47D-9C1BCEF69320}"/>
    <cellStyle name="SAPBEXHLevel3X 9 2 2 2 2" xfId="3218" xr:uid="{299D626B-FF7F-4F95-98D3-B1337B361BBA}"/>
    <cellStyle name="SAPBEXHLevel3X 9 2 2 3" xfId="2186" xr:uid="{9AD3153B-EF5D-474A-AE1D-BD86D8328A69}"/>
    <cellStyle name="SAPBEXHLevel3X 9 2 2 3 2" xfId="3734" xr:uid="{4722669F-9DB3-4BBD-BB17-6B0C27304FE2}"/>
    <cellStyle name="SAPBEXHLevel3X 9 2 2 4" xfId="2702" xr:uid="{8072D457-22F1-4300-BBB1-4D63578E62AF}"/>
    <cellStyle name="SAPBEXHLevel3X 9 2 3" xfId="1409" xr:uid="{7E09D66B-70B7-4A34-92C2-0E12B264B3A9}"/>
    <cellStyle name="SAPBEXHLevel3X 9 2 3 2" xfId="2960" xr:uid="{E6DEB699-E24C-4352-AB65-968FB3F3B24F}"/>
    <cellStyle name="SAPBEXHLevel3X 9 2 4" xfId="1928" xr:uid="{EF1582F8-9101-41D5-8CDF-A764735A0B91}"/>
    <cellStyle name="SAPBEXHLevel3X 9 2 4 2" xfId="3476" xr:uid="{279FD8B4-84C5-4D72-B623-8D670E55074A}"/>
    <cellStyle name="SAPBEXHLevel3X 9 2 5" xfId="2444" xr:uid="{A9267D40-6D5D-47E0-A798-F9300ECEB652}"/>
    <cellStyle name="SAPBEXHLevel3X_7-р_Из_Системы" xfId="472" xr:uid="{36A37D75-4A77-4E26-BFA4-E01FBCD5164D}"/>
    <cellStyle name="SAPBEXinputData" xfId="473" xr:uid="{4E4EBBBD-4DE4-4429-A336-8DB5A260B683}"/>
    <cellStyle name="SAPBEXinputData 10" xfId="474" xr:uid="{B9AEF4D3-56DE-4918-878D-C2E553467B4A}"/>
    <cellStyle name="SAPBEXinputData 2" xfId="475" xr:uid="{F2E421C2-32CA-4B64-B1E1-28BE7B0A9F2B}"/>
    <cellStyle name="SAPBEXinputData 3" xfId="476" xr:uid="{585C3D7E-5E21-4029-BEEB-2D79E493A0D7}"/>
    <cellStyle name="SAPBEXinputData 4" xfId="477" xr:uid="{5D9C021A-1D54-48C9-9577-07CC133C65D0}"/>
    <cellStyle name="SAPBEXinputData 5" xfId="478" xr:uid="{465845C3-3CF4-4301-8D23-AC36F82FA338}"/>
    <cellStyle name="SAPBEXinputData 6" xfId="479" xr:uid="{992CB0CE-0E4C-420C-8EF1-2ECD8F025531}"/>
    <cellStyle name="SAPBEXinputData 7" xfId="480" xr:uid="{F1F66C48-F13D-4EC2-B909-585F80113968}"/>
    <cellStyle name="SAPBEXinputData 8" xfId="481" xr:uid="{E7BD2F82-4C29-4C58-9DEA-EAFEB99984D2}"/>
    <cellStyle name="SAPBEXinputData 9" xfId="482" xr:uid="{3F65EAD0-65DF-40AB-BAB4-E3A4A4D83557}"/>
    <cellStyle name="SAPBEXinputData_7-р_Из_Системы" xfId="483" xr:uid="{648F48EE-42B6-4BD7-A360-7C86B32F3BFB}"/>
    <cellStyle name="SAPBEXItemHeader" xfId="484" xr:uid="{62A987CD-93D3-438E-8A45-AA29367D6FDA}"/>
    <cellStyle name="SAPBEXItemHeader 2" xfId="880" xr:uid="{EB3388B5-9651-4218-8910-53A5FAE8CACB}"/>
    <cellStyle name="SAPBEXItemHeader 2 2" xfId="1152" xr:uid="{956BD0AD-54DF-4049-A8EB-6BC74E8EF437}"/>
    <cellStyle name="SAPBEXItemHeader 2 2 2" xfId="1668" xr:uid="{97E3C0A7-2747-45A1-80C9-1EEE5552FAAF}"/>
    <cellStyle name="SAPBEXItemHeader 2 2 2 2" xfId="3219" xr:uid="{FB4FA724-7247-41D7-A57C-9BB3BBC71A24}"/>
    <cellStyle name="SAPBEXItemHeader 2 2 3" xfId="2187" xr:uid="{E0FCF664-3FE9-4D20-B0B4-7622B9D5B12A}"/>
    <cellStyle name="SAPBEXItemHeader 2 2 3 2" xfId="3735" xr:uid="{44D29F28-FDD1-4250-BA9E-4F80808238A8}"/>
    <cellStyle name="SAPBEXItemHeader 2 2 4" xfId="2703" xr:uid="{40392A87-CE66-4974-9DA0-21DB6BA05698}"/>
    <cellStyle name="SAPBEXItemHeader 2 3" xfId="1410" xr:uid="{5B660E65-9628-4143-85DC-97602F469E65}"/>
    <cellStyle name="SAPBEXItemHeader 2 3 2" xfId="2961" xr:uid="{015F0F9F-07BB-4050-A20F-0BDA6F2E2C8C}"/>
    <cellStyle name="SAPBEXItemHeader 2 4" xfId="1929" xr:uid="{EBA4E35F-FB4F-4D47-95A0-514CFF2F6DE9}"/>
    <cellStyle name="SAPBEXItemHeader 2 4 2" xfId="3477" xr:uid="{AC728A09-3235-46AC-B1F0-2EF619ED0148}"/>
    <cellStyle name="SAPBEXItemHeader 2 5" xfId="2445" xr:uid="{8B57AE9D-85AB-4176-97EA-C669374D4145}"/>
    <cellStyle name="SAPBEXresData" xfId="485" xr:uid="{F5001307-1EA8-4864-B7F7-45913975FD0B}"/>
    <cellStyle name="SAPBEXresData 2" xfId="486" xr:uid="{3FBFE90F-8B43-4BF9-ADA2-025755FFBD02}"/>
    <cellStyle name="SAPBEXresData 2 2" xfId="882" xr:uid="{FDF770C8-623B-4054-98B6-B0E958993F5D}"/>
    <cellStyle name="SAPBEXresData 2 2 2" xfId="1154" xr:uid="{D5997C46-E30D-4AB8-8078-B65634A7478F}"/>
    <cellStyle name="SAPBEXresData 2 2 2 2" xfId="1670" xr:uid="{CEA4538F-00EE-4332-9784-9484724327D9}"/>
    <cellStyle name="SAPBEXresData 2 2 2 2 2" xfId="3221" xr:uid="{7102DF20-192F-4D80-8C01-41E237BC5D7F}"/>
    <cellStyle name="SAPBEXresData 2 2 2 3" xfId="2189" xr:uid="{65C4D0A1-EE10-4BB3-9661-F9915665EA80}"/>
    <cellStyle name="SAPBEXresData 2 2 2 3 2" xfId="3737" xr:uid="{F900A926-20D2-40C8-9B0B-45D15F95A021}"/>
    <cellStyle name="SAPBEXresData 2 2 2 4" xfId="2705" xr:uid="{1E5EAFA5-5BCA-4393-85CD-F3114CBBA755}"/>
    <cellStyle name="SAPBEXresData 2 2 3" xfId="1412" xr:uid="{3B9B1821-391E-4646-982D-C78E06D67951}"/>
    <cellStyle name="SAPBEXresData 2 2 3 2" xfId="2963" xr:uid="{5E1D5361-E986-4ED1-A038-95759E597631}"/>
    <cellStyle name="SAPBEXresData 2 2 4" xfId="1931" xr:uid="{E0459F5D-DC7B-427D-B2A5-8BFC624025DF}"/>
    <cellStyle name="SAPBEXresData 2 2 4 2" xfId="3479" xr:uid="{431E76A1-8012-4FCC-8236-59EC18ACA369}"/>
    <cellStyle name="SAPBEXresData 2 2 5" xfId="2447" xr:uid="{6891EC3F-2620-459A-AD36-F85E8A4BEAD9}"/>
    <cellStyle name="SAPBEXresData 3" xfId="487" xr:uid="{7F8C4A37-4A48-42F5-8740-DA931BFEB3CA}"/>
    <cellStyle name="SAPBEXresData 3 2" xfId="883" xr:uid="{6DACBBF0-C2D6-4ABD-B086-F91B80454D7E}"/>
    <cellStyle name="SAPBEXresData 3 2 2" xfId="1155" xr:uid="{C668A27B-F15C-49FA-8470-5D536AC1F92F}"/>
    <cellStyle name="SAPBEXresData 3 2 2 2" xfId="1671" xr:uid="{89CC50C6-7E5E-47CA-BE3A-D69BDB233504}"/>
    <cellStyle name="SAPBEXresData 3 2 2 2 2" xfId="3222" xr:uid="{94D3CD0C-D483-49A1-90FB-A32AE5DA2ED3}"/>
    <cellStyle name="SAPBEXresData 3 2 2 3" xfId="2190" xr:uid="{C3724F20-D2AB-4A08-A2BC-35513B305625}"/>
    <cellStyle name="SAPBEXresData 3 2 2 3 2" xfId="3738" xr:uid="{897ACA73-5963-420E-811B-2172AC75F8A8}"/>
    <cellStyle name="SAPBEXresData 3 2 2 4" xfId="2706" xr:uid="{591C1AB1-4EC8-4309-981E-ACB5F31D6C56}"/>
    <cellStyle name="SAPBEXresData 3 2 3" xfId="1413" xr:uid="{46D1047B-3032-4A28-B325-0D33004884D8}"/>
    <cellStyle name="SAPBEXresData 3 2 3 2" xfId="2964" xr:uid="{59A405D8-D291-4049-A523-C7BFA3879B37}"/>
    <cellStyle name="SAPBEXresData 3 2 4" xfId="1932" xr:uid="{5163A470-3FDE-454F-8EE0-09207675693F}"/>
    <cellStyle name="SAPBEXresData 3 2 4 2" xfId="3480" xr:uid="{F1C9C048-557E-40DE-95B8-7C44233F6833}"/>
    <cellStyle name="SAPBEXresData 3 2 5" xfId="2448" xr:uid="{ED7127E1-1E43-4990-A2DE-0F9C319E6E45}"/>
    <cellStyle name="SAPBEXresData 4" xfId="488" xr:uid="{E97CCADC-9F37-4B78-9CA4-46ACD5581F41}"/>
    <cellStyle name="SAPBEXresData 4 2" xfId="884" xr:uid="{B21CA2C6-7E0C-4ACD-B7A3-9008F711BE80}"/>
    <cellStyle name="SAPBEXresData 4 2 2" xfId="1156" xr:uid="{9E1CE5E6-8A0A-4A21-A7EC-FF90E7CDC337}"/>
    <cellStyle name="SAPBEXresData 4 2 2 2" xfId="1672" xr:uid="{E25928BD-0C8B-47EB-92AB-635D520A058B}"/>
    <cellStyle name="SAPBEXresData 4 2 2 2 2" xfId="3223" xr:uid="{3765B25C-8109-4B8D-804F-4EEA68B8E5B7}"/>
    <cellStyle name="SAPBEXresData 4 2 2 3" xfId="2191" xr:uid="{FF3AD1A1-1208-4150-952B-09CDABB52A40}"/>
    <cellStyle name="SAPBEXresData 4 2 2 3 2" xfId="3739" xr:uid="{35AC98D2-729C-4806-82B0-6A56560F4079}"/>
    <cellStyle name="SAPBEXresData 4 2 2 4" xfId="2707" xr:uid="{1B7D0E66-FB26-41C4-B533-B667151AFF3E}"/>
    <cellStyle name="SAPBEXresData 4 2 3" xfId="1414" xr:uid="{1C1998C7-9084-46F4-9454-DFA77CE4B60E}"/>
    <cellStyle name="SAPBEXresData 4 2 3 2" xfId="2965" xr:uid="{FEF6E4DD-63F7-40BF-A8ED-41203BF24A82}"/>
    <cellStyle name="SAPBEXresData 4 2 4" xfId="1933" xr:uid="{4DBC1DED-20FA-4B6A-A4D2-C53295D11675}"/>
    <cellStyle name="SAPBEXresData 4 2 4 2" xfId="3481" xr:uid="{2B275391-AEB8-4C92-9748-6CD02F9E7B21}"/>
    <cellStyle name="SAPBEXresData 4 2 5" xfId="2449" xr:uid="{FE4B3D72-B329-46C0-BF12-7929783DAA8E}"/>
    <cellStyle name="SAPBEXresData 5" xfId="489" xr:uid="{2BA8A9AA-47F4-40B8-A023-AD42C78A64DD}"/>
    <cellStyle name="SAPBEXresData 5 2" xfId="885" xr:uid="{7CD1492A-E78C-4638-A617-742DC991AE7C}"/>
    <cellStyle name="SAPBEXresData 5 2 2" xfId="1157" xr:uid="{5B8B905F-C04E-4A44-8F76-D260B0853BDA}"/>
    <cellStyle name="SAPBEXresData 5 2 2 2" xfId="1673" xr:uid="{346225F7-447F-407F-BFBB-BCFDE88BACD9}"/>
    <cellStyle name="SAPBEXresData 5 2 2 2 2" xfId="3224" xr:uid="{A1BD1550-F378-4DB0-B985-CCCB0A3690C8}"/>
    <cellStyle name="SAPBEXresData 5 2 2 3" xfId="2192" xr:uid="{00A9CF93-78BD-4856-8568-231AFBA2AF2B}"/>
    <cellStyle name="SAPBEXresData 5 2 2 3 2" xfId="3740" xr:uid="{7F49C774-3939-4CB6-AD2D-C9047E326A4C}"/>
    <cellStyle name="SAPBEXresData 5 2 2 4" xfId="2708" xr:uid="{1AADD98C-2D4F-45D2-A6F5-6DAADB16CDE9}"/>
    <cellStyle name="SAPBEXresData 5 2 3" xfId="1415" xr:uid="{7E2C0B99-3470-4A00-AB7C-298EDF552E30}"/>
    <cellStyle name="SAPBEXresData 5 2 3 2" xfId="2966" xr:uid="{9E64645A-1E7F-4A69-A97C-D72DD4721AB9}"/>
    <cellStyle name="SAPBEXresData 5 2 4" xfId="1934" xr:uid="{6E2909F4-20E7-4D4C-BA0B-88E3E00A3BB0}"/>
    <cellStyle name="SAPBEXresData 5 2 4 2" xfId="3482" xr:uid="{36BB74DE-4C63-498D-896C-D4024890A033}"/>
    <cellStyle name="SAPBEXresData 5 2 5" xfId="2450" xr:uid="{832BB03A-2D86-41EA-B1EA-9F753B44758D}"/>
    <cellStyle name="SAPBEXresData 6" xfId="490" xr:uid="{F2FAA32C-F1A1-4EB9-93FA-D4D1C415B7D0}"/>
    <cellStyle name="SAPBEXresData 6 2" xfId="886" xr:uid="{153E1645-DE9A-410A-8148-73B5A92935A1}"/>
    <cellStyle name="SAPBEXresData 6 2 2" xfId="1158" xr:uid="{BEDB038E-2AE9-4736-B852-6CEFB60D21B9}"/>
    <cellStyle name="SAPBEXresData 6 2 2 2" xfId="1674" xr:uid="{4F039466-236C-47BB-9735-536F5814B6F4}"/>
    <cellStyle name="SAPBEXresData 6 2 2 2 2" xfId="3225" xr:uid="{21BE9AE3-D9A9-4986-AE30-154BA5AF6C75}"/>
    <cellStyle name="SAPBEXresData 6 2 2 3" xfId="2193" xr:uid="{CFB3774F-0334-4C9D-B20B-F58DC8DC7158}"/>
    <cellStyle name="SAPBEXresData 6 2 2 3 2" xfId="3741" xr:uid="{C8096E46-908C-4E9F-B749-DCB3222D882B}"/>
    <cellStyle name="SAPBEXresData 6 2 2 4" xfId="2709" xr:uid="{8364488B-1BA6-4A3E-8064-00D5525E7035}"/>
    <cellStyle name="SAPBEXresData 6 2 3" xfId="1416" xr:uid="{A6F618AD-1771-4627-BE94-254EB7D151CD}"/>
    <cellStyle name="SAPBEXresData 6 2 3 2" xfId="2967" xr:uid="{CDC4973C-C8B4-4FBE-A0C8-D47BE732D0C8}"/>
    <cellStyle name="SAPBEXresData 6 2 4" xfId="1935" xr:uid="{3329BF79-96AF-413F-AB2F-1D50B7D97049}"/>
    <cellStyle name="SAPBEXresData 6 2 4 2" xfId="3483" xr:uid="{E4BFECDC-9455-403D-8833-2041D7327823}"/>
    <cellStyle name="SAPBEXresData 6 2 5" xfId="2451" xr:uid="{8F8EEFBB-DB63-4B15-AD3F-FB72C4DE4A25}"/>
    <cellStyle name="SAPBEXresData 7" xfId="881" xr:uid="{C989202B-65B4-46EB-96B5-C8021DB3892B}"/>
    <cellStyle name="SAPBEXresData 7 2" xfId="1153" xr:uid="{37822D88-C770-4155-BC38-52FD5478D0EF}"/>
    <cellStyle name="SAPBEXresData 7 2 2" xfId="1669" xr:uid="{12F86D4B-9F2B-46E4-B01B-00D64768E177}"/>
    <cellStyle name="SAPBEXresData 7 2 2 2" xfId="3220" xr:uid="{830A798F-EA98-4075-80EB-60702F83E545}"/>
    <cellStyle name="SAPBEXresData 7 2 3" xfId="2188" xr:uid="{80C179FC-EE30-41EF-AC84-CB179677B269}"/>
    <cellStyle name="SAPBEXresData 7 2 3 2" xfId="3736" xr:uid="{45275DE7-CC25-421C-81A1-EEBAC1101EEC}"/>
    <cellStyle name="SAPBEXresData 7 2 4" xfId="2704" xr:uid="{277AED0D-0D60-49DF-8065-8FC5B028E10F}"/>
    <cellStyle name="SAPBEXresData 7 3" xfId="1411" xr:uid="{4DD70D56-57B8-4FAE-B9EC-5DB004F46E7F}"/>
    <cellStyle name="SAPBEXresData 7 3 2" xfId="2962" xr:uid="{7B6609EE-EECE-4871-86D9-7C88588C9BC8}"/>
    <cellStyle name="SAPBEXresData 7 4" xfId="1930" xr:uid="{09B79229-0B7A-45EB-BF02-7C6F1E9060B1}"/>
    <cellStyle name="SAPBEXresData 7 4 2" xfId="3478" xr:uid="{11B60853-A26E-4422-AE67-9D2DE9AFA82E}"/>
    <cellStyle name="SAPBEXresData 7 5" xfId="2446" xr:uid="{7C526199-B595-4122-ADC9-A90F1C5020C8}"/>
    <cellStyle name="SAPBEXresDataEmph" xfId="491" xr:uid="{38EB4AEC-3D11-4B0E-B20E-0373228A8487}"/>
    <cellStyle name="SAPBEXresDataEmph 2" xfId="492" xr:uid="{172982DF-EC9D-4F0A-9FC2-CD381003FD29}"/>
    <cellStyle name="SAPBEXresDataEmph 2 2" xfId="493" xr:uid="{7E6F72AB-9B14-49C9-814F-D1E4893ABE71}"/>
    <cellStyle name="SAPBEXresDataEmph 3" xfId="494" xr:uid="{DA4C41E5-ED6E-4CE4-9042-540B3AD77022}"/>
    <cellStyle name="SAPBEXresDataEmph 3 2" xfId="495" xr:uid="{4DB84901-FB09-4BBF-B05C-6602735DBAC5}"/>
    <cellStyle name="SAPBEXresDataEmph 4" xfId="496" xr:uid="{C0F057E2-5678-4A1F-849B-2531BE2A7DE9}"/>
    <cellStyle name="SAPBEXresDataEmph 4 2" xfId="497" xr:uid="{16C1387B-E2BD-4836-A3AB-B9E1BDE7DA37}"/>
    <cellStyle name="SAPBEXresDataEmph 5" xfId="498" xr:uid="{5643243C-F7C2-4A7F-B222-D4C0D3407C2B}"/>
    <cellStyle name="SAPBEXresDataEmph 5 2" xfId="499" xr:uid="{E457270A-29BE-4A7E-97E9-123A16FDDCFC}"/>
    <cellStyle name="SAPBEXresDataEmph 6" xfId="500" xr:uid="{84CD3DE6-EF29-4FA1-83C4-DF6912B617AB}"/>
    <cellStyle name="SAPBEXresDataEmph 6 2" xfId="501" xr:uid="{4B76FD72-6206-4BEF-AA32-DB1F012415FC}"/>
    <cellStyle name="SAPBEXresDataEmph 7" xfId="887" xr:uid="{DA668A84-CDA7-4A33-9491-35BE3B473858}"/>
    <cellStyle name="SAPBEXresDataEmph 7 2" xfId="1159" xr:uid="{17ED83BC-F39A-479C-AF5C-E2CD190BD75C}"/>
    <cellStyle name="SAPBEXresDataEmph 7 2 2" xfId="1675" xr:uid="{860CEE2F-2A14-49D6-B065-A2B22B079D60}"/>
    <cellStyle name="SAPBEXresDataEmph 7 2 2 2" xfId="3226" xr:uid="{6A885677-E30A-49F8-BB33-15748BE47368}"/>
    <cellStyle name="SAPBEXresDataEmph 7 2 3" xfId="2194" xr:uid="{1B0F3891-7BFC-49D7-ABD4-3BC8FF200D9E}"/>
    <cellStyle name="SAPBEXresDataEmph 7 2 3 2" xfId="3742" xr:uid="{8B304271-215A-4FBC-A37C-B67ACC4C4DFF}"/>
    <cellStyle name="SAPBEXresDataEmph 7 2 4" xfId="2710" xr:uid="{DF651173-83FD-4A97-A7F2-8148ECF25E6D}"/>
    <cellStyle name="SAPBEXresDataEmph 7 3" xfId="1417" xr:uid="{81811893-91F9-4946-AD58-EB1740270546}"/>
    <cellStyle name="SAPBEXresDataEmph 7 3 2" xfId="2968" xr:uid="{B5A92AC9-3032-4C4A-8089-A329C2182C51}"/>
    <cellStyle name="SAPBEXresDataEmph 7 4" xfId="1936" xr:uid="{21EB49A1-B4BD-4F32-B706-D479B951B572}"/>
    <cellStyle name="SAPBEXresDataEmph 7 4 2" xfId="3484" xr:uid="{EBFEC073-16CE-437E-A35E-00B23D02D07E}"/>
    <cellStyle name="SAPBEXresDataEmph 7 5" xfId="2452" xr:uid="{7FDF39B2-D293-4721-BBD6-B38E1AE0B12E}"/>
    <cellStyle name="SAPBEXresItem" xfId="502" xr:uid="{784E4809-657E-4755-A740-DA373FFF1539}"/>
    <cellStyle name="SAPBEXresItem 2" xfId="503" xr:uid="{54DF188A-DB73-4EDB-BC3A-1A98642FB7B8}"/>
    <cellStyle name="SAPBEXresItem 2 2" xfId="889" xr:uid="{BF38F582-5D9D-4F7F-A506-C11050ADC74F}"/>
    <cellStyle name="SAPBEXresItem 2 2 2" xfId="1161" xr:uid="{0D4617CD-68B8-4712-B9B7-B0A5B76BEB67}"/>
    <cellStyle name="SAPBEXresItem 2 2 2 2" xfId="1677" xr:uid="{5B9D5E2E-C195-43DD-9E3D-6BF4B9050698}"/>
    <cellStyle name="SAPBEXresItem 2 2 2 2 2" xfId="3228" xr:uid="{D6723C47-17D1-43A5-8336-D45621D79CE4}"/>
    <cellStyle name="SAPBEXresItem 2 2 2 3" xfId="2196" xr:uid="{623E1CDC-32B0-4DFF-9290-96513C26E99E}"/>
    <cellStyle name="SAPBEXresItem 2 2 2 3 2" xfId="3744" xr:uid="{09CC5AF5-B873-4DCB-B0F3-7D034FEBC474}"/>
    <cellStyle name="SAPBEXresItem 2 2 2 4" xfId="2712" xr:uid="{8A746548-28EC-4FF2-8DE8-8A7C8C64785D}"/>
    <cellStyle name="SAPBEXresItem 2 2 3" xfId="1419" xr:uid="{ECD927E1-58DA-4F91-96EB-EFDCBBC16E31}"/>
    <cellStyle name="SAPBEXresItem 2 2 3 2" xfId="2970" xr:uid="{8193F62B-09DB-4DD5-96D9-B670D117AC5E}"/>
    <cellStyle name="SAPBEXresItem 2 2 4" xfId="1938" xr:uid="{032088CD-6759-42EE-884F-CEE9D0B9DF26}"/>
    <cellStyle name="SAPBEXresItem 2 2 4 2" xfId="3486" xr:uid="{6292FD7B-22EB-48F9-8141-4CF5319E0E7D}"/>
    <cellStyle name="SAPBEXresItem 2 2 5" xfId="2454" xr:uid="{6C0C8B32-BC29-4E50-847A-8D8BDA5E768A}"/>
    <cellStyle name="SAPBEXresItem 3" xfId="504" xr:uid="{BD98F927-BA89-4A39-8B7F-B0CC6F32E359}"/>
    <cellStyle name="SAPBEXresItem 3 2" xfId="890" xr:uid="{33BC1E4A-9A7F-445C-832D-10E4E1AE376A}"/>
    <cellStyle name="SAPBEXresItem 3 2 2" xfId="1162" xr:uid="{D0CD7E5B-24BD-4711-9B97-1F0D04C75A19}"/>
    <cellStyle name="SAPBEXresItem 3 2 2 2" xfId="1678" xr:uid="{DEB4FF71-AD89-4A9B-9328-9E7DFF7B2F57}"/>
    <cellStyle name="SAPBEXresItem 3 2 2 2 2" xfId="3229" xr:uid="{F133FAE5-805F-4C90-967E-21DDC8719E8C}"/>
    <cellStyle name="SAPBEXresItem 3 2 2 3" xfId="2197" xr:uid="{4AD6EC9A-DBCA-47D8-BD53-3256F5050B16}"/>
    <cellStyle name="SAPBEXresItem 3 2 2 3 2" xfId="3745" xr:uid="{4676C703-2039-4133-BB15-36E1794884BC}"/>
    <cellStyle name="SAPBEXresItem 3 2 2 4" xfId="2713" xr:uid="{1029F193-7C62-461A-8280-9C99AF67897A}"/>
    <cellStyle name="SAPBEXresItem 3 2 3" xfId="1420" xr:uid="{B0C79BEB-BB48-4088-9B8F-FA22B0E48C31}"/>
    <cellStyle name="SAPBEXresItem 3 2 3 2" xfId="2971" xr:uid="{6F676A90-E92B-4C99-BDF9-BE88A5A481D1}"/>
    <cellStyle name="SAPBEXresItem 3 2 4" xfId="1939" xr:uid="{642E07C6-5EBF-418C-A944-4320E8A129F1}"/>
    <cellStyle name="SAPBEXresItem 3 2 4 2" xfId="3487" xr:uid="{9061D7F3-63FA-4B48-AB4B-943CDA6935FA}"/>
    <cellStyle name="SAPBEXresItem 3 2 5" xfId="2455" xr:uid="{C1495484-158B-4801-87F1-5F11E78B25E8}"/>
    <cellStyle name="SAPBEXresItem 4" xfId="505" xr:uid="{2251EE05-9FA0-4753-AB5D-E424D0D0EBFF}"/>
    <cellStyle name="SAPBEXresItem 4 2" xfId="891" xr:uid="{3FD2943A-04B3-42A3-BF87-DA8C80F568A5}"/>
    <cellStyle name="SAPBEXresItem 4 2 2" xfId="1163" xr:uid="{6DBDBCEB-78E6-4F85-BCE2-54D4601B5892}"/>
    <cellStyle name="SAPBEXresItem 4 2 2 2" xfId="1679" xr:uid="{9CD73D19-FCE7-48C1-89CB-5B69BE359FA3}"/>
    <cellStyle name="SAPBEXresItem 4 2 2 2 2" xfId="3230" xr:uid="{7065430A-542F-45F5-9FEF-E9C1FB250957}"/>
    <cellStyle name="SAPBEXresItem 4 2 2 3" xfId="2198" xr:uid="{CEBDC5F4-9D68-4646-8F9A-458066C92FA4}"/>
    <cellStyle name="SAPBEXresItem 4 2 2 3 2" xfId="3746" xr:uid="{FE135097-DD49-4D94-90F1-677E559D56D5}"/>
    <cellStyle name="SAPBEXresItem 4 2 2 4" xfId="2714" xr:uid="{8053DC80-4308-4B31-A0C1-DC870022127F}"/>
    <cellStyle name="SAPBEXresItem 4 2 3" xfId="1421" xr:uid="{051714BF-B693-47DA-9E6D-A53E4060762B}"/>
    <cellStyle name="SAPBEXresItem 4 2 3 2" xfId="2972" xr:uid="{B08802A7-FFC6-4099-A86F-21E207B5E214}"/>
    <cellStyle name="SAPBEXresItem 4 2 4" xfId="1940" xr:uid="{E65F4323-A365-49B2-B7D2-273A268E7506}"/>
    <cellStyle name="SAPBEXresItem 4 2 4 2" xfId="3488" xr:uid="{FFA38A69-1593-4E87-B684-EAD4D2F9BC25}"/>
    <cellStyle name="SAPBEXresItem 4 2 5" xfId="2456" xr:uid="{25CB4550-C50F-4E91-9A6E-DD70AD938662}"/>
    <cellStyle name="SAPBEXresItem 5" xfId="506" xr:uid="{7CF633F5-067C-447A-82CD-7DE992D7C817}"/>
    <cellStyle name="SAPBEXresItem 5 2" xfId="892" xr:uid="{FD8B293D-3A6E-45FF-B7F7-7D9A5A947F62}"/>
    <cellStyle name="SAPBEXresItem 5 2 2" xfId="1164" xr:uid="{435E3480-A1A5-43D6-BBDF-0850F8EF609A}"/>
    <cellStyle name="SAPBEXresItem 5 2 2 2" xfId="1680" xr:uid="{21566025-151C-4C49-B92C-16EA84759EEC}"/>
    <cellStyle name="SAPBEXresItem 5 2 2 2 2" xfId="3231" xr:uid="{9FEBC021-5892-430D-AAF1-C1A4637582C2}"/>
    <cellStyle name="SAPBEXresItem 5 2 2 3" xfId="2199" xr:uid="{81B8823D-2EAD-43F4-A4E5-86EAC7E60E7D}"/>
    <cellStyle name="SAPBEXresItem 5 2 2 3 2" xfId="3747" xr:uid="{A22F402F-3103-488A-BAC8-185A9407D4AD}"/>
    <cellStyle name="SAPBEXresItem 5 2 2 4" xfId="2715" xr:uid="{BE0F1604-F6FA-471A-A18E-A9CEBFEE6DEC}"/>
    <cellStyle name="SAPBEXresItem 5 2 3" xfId="1422" xr:uid="{95A03807-CF5C-4AE4-B73A-9F42743C613A}"/>
    <cellStyle name="SAPBEXresItem 5 2 3 2" xfId="2973" xr:uid="{19B03391-7D7A-4E35-9F6D-5EDB38CF42DA}"/>
    <cellStyle name="SAPBEXresItem 5 2 4" xfId="1941" xr:uid="{60FEF3EC-07E7-447F-8F74-C1669D3D585E}"/>
    <cellStyle name="SAPBEXresItem 5 2 4 2" xfId="3489" xr:uid="{CF9147FC-1050-4712-84C1-2EBF7A46087A}"/>
    <cellStyle name="SAPBEXresItem 5 2 5" xfId="2457" xr:uid="{ECEA3E33-E8E0-4F66-928E-3A76342C39E3}"/>
    <cellStyle name="SAPBEXresItem 6" xfId="507" xr:uid="{8FB8EA78-FC51-4F76-A739-16273AF08072}"/>
    <cellStyle name="SAPBEXresItem 6 2" xfId="893" xr:uid="{D834B160-59C7-479C-9FB5-BFAAF940BCCC}"/>
    <cellStyle name="SAPBEXresItem 6 2 2" xfId="1165" xr:uid="{15D01024-7F93-4D29-836C-76CB491EBFA5}"/>
    <cellStyle name="SAPBEXresItem 6 2 2 2" xfId="1681" xr:uid="{609327D3-658B-4BE8-A346-8FCDD5DADD45}"/>
    <cellStyle name="SAPBEXresItem 6 2 2 2 2" xfId="3232" xr:uid="{DD5CBFC5-E009-43C6-BC1C-C1A5BA5CDC34}"/>
    <cellStyle name="SAPBEXresItem 6 2 2 3" xfId="2200" xr:uid="{F991E178-4CF9-4EAA-9EA3-7E671760E6BA}"/>
    <cellStyle name="SAPBEXresItem 6 2 2 3 2" xfId="3748" xr:uid="{AEC18F5E-DD69-44AA-A5EE-2BC0BADB04F7}"/>
    <cellStyle name="SAPBEXresItem 6 2 2 4" xfId="2716" xr:uid="{67219162-61E7-4C6D-95DF-2329000DD0C2}"/>
    <cellStyle name="SAPBEXresItem 6 2 3" xfId="1423" xr:uid="{9DF25F78-3563-499E-993C-F8100022C781}"/>
    <cellStyle name="SAPBEXresItem 6 2 3 2" xfId="2974" xr:uid="{3F2BD1F8-4F95-45AD-BA01-797538F3D634}"/>
    <cellStyle name="SAPBEXresItem 6 2 4" xfId="1942" xr:uid="{AF862334-A474-433D-A8C5-2A61FB9E0583}"/>
    <cellStyle name="SAPBEXresItem 6 2 4 2" xfId="3490" xr:uid="{9FAFE898-0A95-41C4-9A4C-80FB5AF9239A}"/>
    <cellStyle name="SAPBEXresItem 6 2 5" xfId="2458" xr:uid="{27829C9E-2BDE-4AC0-9EA8-FD01DEAC7146}"/>
    <cellStyle name="SAPBEXresItem 7" xfId="888" xr:uid="{6E6D9626-CE11-4D5F-8785-0E4A51F731EA}"/>
    <cellStyle name="SAPBEXresItem 7 2" xfId="1160" xr:uid="{51D361BB-21E7-4703-96DB-D02879C43CB3}"/>
    <cellStyle name="SAPBEXresItem 7 2 2" xfId="1676" xr:uid="{2D69717F-0918-42DB-8DB2-B940418B27E5}"/>
    <cellStyle name="SAPBEXresItem 7 2 2 2" xfId="3227" xr:uid="{7CDEC0E8-68C1-4A04-A81B-05CF5B82F72F}"/>
    <cellStyle name="SAPBEXresItem 7 2 3" xfId="2195" xr:uid="{78BD1FF1-FCAB-4F14-A317-9E7FB58F3F8A}"/>
    <cellStyle name="SAPBEXresItem 7 2 3 2" xfId="3743" xr:uid="{3394B453-8836-4523-9530-5E61B87FB5AA}"/>
    <cellStyle name="SAPBEXresItem 7 2 4" xfId="2711" xr:uid="{788E5E50-DB39-4CC8-B672-FC248CE033D0}"/>
    <cellStyle name="SAPBEXresItem 7 3" xfId="1418" xr:uid="{D7CB7205-285C-4C95-9F96-9CABA245FDD7}"/>
    <cellStyle name="SAPBEXresItem 7 3 2" xfId="2969" xr:uid="{F81D009B-EAE5-425C-8712-DE58F43D235E}"/>
    <cellStyle name="SAPBEXresItem 7 4" xfId="1937" xr:uid="{BB5956CC-4221-419B-BCA4-DE0AF7F64721}"/>
    <cellStyle name="SAPBEXresItem 7 4 2" xfId="3485" xr:uid="{C5C66FA9-4796-40D3-9774-ED1D07F0A126}"/>
    <cellStyle name="SAPBEXresItem 7 5" xfId="2453" xr:uid="{4ED61ECB-E1E1-4405-B386-AE49A0590D0F}"/>
    <cellStyle name="SAPBEXresItemX" xfId="508" xr:uid="{F936A874-7080-4528-AEEB-9F6664162A49}"/>
    <cellStyle name="SAPBEXresItemX 2" xfId="509" xr:uid="{204E567F-EFAF-4E51-9A99-BD869F5756CD}"/>
    <cellStyle name="SAPBEXresItemX 2 2" xfId="895" xr:uid="{DB4B720C-6732-4217-8BF7-68205B557B82}"/>
    <cellStyle name="SAPBEXresItemX 2 2 2" xfId="1167" xr:uid="{D87D6549-78A4-48B7-9BA4-4E0494F19F8E}"/>
    <cellStyle name="SAPBEXresItemX 2 2 2 2" xfId="1683" xr:uid="{539C9442-67A2-4F26-BE68-F67F525CA8F8}"/>
    <cellStyle name="SAPBEXresItemX 2 2 2 2 2" xfId="3234" xr:uid="{C439B399-8C95-48F9-A468-870DF6D5B280}"/>
    <cellStyle name="SAPBEXresItemX 2 2 2 3" xfId="2202" xr:uid="{91F060BA-4D0A-4165-97C7-3A224A16583E}"/>
    <cellStyle name="SAPBEXresItemX 2 2 2 3 2" xfId="3750" xr:uid="{6B3B9381-5394-4209-A0D3-2B642436D148}"/>
    <cellStyle name="SAPBEXresItemX 2 2 2 4" xfId="2718" xr:uid="{1B9D0E41-5E25-4981-8B9A-B27970ABEA7C}"/>
    <cellStyle name="SAPBEXresItemX 2 2 3" xfId="1425" xr:uid="{80A7D192-56A8-439C-A8BE-C9610E093B13}"/>
    <cellStyle name="SAPBEXresItemX 2 2 3 2" xfId="2976" xr:uid="{10FB69C0-0034-4A2D-857A-64D99C3AF26C}"/>
    <cellStyle name="SAPBEXresItemX 2 2 4" xfId="1944" xr:uid="{EB354CC9-013C-4510-8F17-3F98022EE982}"/>
    <cellStyle name="SAPBEXresItemX 2 2 4 2" xfId="3492" xr:uid="{F1BD75BA-22FF-4C36-9567-AE08DA4FBDF4}"/>
    <cellStyle name="SAPBEXresItemX 2 2 5" xfId="2460" xr:uid="{3EAB744A-02DA-41C9-932D-28276E5C8893}"/>
    <cellStyle name="SAPBEXresItemX 3" xfId="510" xr:uid="{20258F76-C141-4EE4-93B7-1BC4B7BB55CA}"/>
    <cellStyle name="SAPBEXresItemX 3 2" xfId="896" xr:uid="{B8739303-6371-4F87-8CA4-95A688E4B481}"/>
    <cellStyle name="SAPBEXresItemX 3 2 2" xfId="1168" xr:uid="{D352C575-00CA-450C-82F4-29E2B8D84BC4}"/>
    <cellStyle name="SAPBEXresItemX 3 2 2 2" xfId="1684" xr:uid="{D9ACBB67-C421-4ACC-9E67-C867DB37BDE1}"/>
    <cellStyle name="SAPBEXresItemX 3 2 2 2 2" xfId="3235" xr:uid="{C655F0AF-6E3F-46E8-922B-331EE46AC350}"/>
    <cellStyle name="SAPBEXresItemX 3 2 2 3" xfId="2203" xr:uid="{C6948A46-4278-403C-A405-B81ED6DCCDEE}"/>
    <cellStyle name="SAPBEXresItemX 3 2 2 3 2" xfId="3751" xr:uid="{884FFC24-56C3-4AEF-9F4F-A4EE36A902F6}"/>
    <cellStyle name="SAPBEXresItemX 3 2 2 4" xfId="2719" xr:uid="{3D9FC747-E7BB-41E2-8959-3D4BB4CF5914}"/>
    <cellStyle name="SAPBEXresItemX 3 2 3" xfId="1426" xr:uid="{A88149B6-2AE5-4E0F-B900-86DB2E558E78}"/>
    <cellStyle name="SAPBEXresItemX 3 2 3 2" xfId="2977" xr:uid="{59CF6989-2E45-43B9-96F9-63A99AB4246C}"/>
    <cellStyle name="SAPBEXresItemX 3 2 4" xfId="1945" xr:uid="{B2CEC1A2-96C7-4DC3-8B68-688989B1FBB6}"/>
    <cellStyle name="SAPBEXresItemX 3 2 4 2" xfId="3493" xr:uid="{AF2FBE81-850C-4049-BDDF-4165C77CFB6E}"/>
    <cellStyle name="SAPBEXresItemX 3 2 5" xfId="2461" xr:uid="{641A7390-25BD-4CE7-86FE-57A7BD421A9F}"/>
    <cellStyle name="SAPBEXresItemX 4" xfId="511" xr:uid="{11B87B2E-AE22-47F2-93B4-F44EAA1A9D2A}"/>
    <cellStyle name="SAPBEXresItemX 4 2" xfId="897" xr:uid="{C785149A-A322-47B1-9626-E0FBB832EBB0}"/>
    <cellStyle name="SAPBEXresItemX 4 2 2" xfId="1169" xr:uid="{F04AC301-8401-46A8-986A-90889B8C6535}"/>
    <cellStyle name="SAPBEXresItemX 4 2 2 2" xfId="1685" xr:uid="{24D60AC9-3B66-434D-9E9F-146FF03DB0C1}"/>
    <cellStyle name="SAPBEXresItemX 4 2 2 2 2" xfId="3236" xr:uid="{873A4FBF-ADDB-4DE2-AE1B-76BA9D9F2ACC}"/>
    <cellStyle name="SAPBEXresItemX 4 2 2 3" xfId="2204" xr:uid="{EFC73DA3-E92B-4676-BF86-8A4CF99AF29C}"/>
    <cellStyle name="SAPBEXresItemX 4 2 2 3 2" xfId="3752" xr:uid="{18CEF9B3-BE48-497C-8C63-8C29C49C9B9A}"/>
    <cellStyle name="SAPBEXresItemX 4 2 2 4" xfId="2720" xr:uid="{05E01037-F271-497E-8385-D311C801D071}"/>
    <cellStyle name="SAPBEXresItemX 4 2 3" xfId="1427" xr:uid="{D99756D1-36EB-4510-87FD-4B6D9D1869EE}"/>
    <cellStyle name="SAPBEXresItemX 4 2 3 2" xfId="2978" xr:uid="{3479E8F4-F049-472A-9B76-19F67376B794}"/>
    <cellStyle name="SAPBEXresItemX 4 2 4" xfId="1946" xr:uid="{E7E7A936-C5AF-4800-84AC-336D2EE8F26B}"/>
    <cellStyle name="SAPBEXresItemX 4 2 4 2" xfId="3494" xr:uid="{3CD65CBD-514E-491D-A76E-DFB682535B0D}"/>
    <cellStyle name="SAPBEXresItemX 4 2 5" xfId="2462" xr:uid="{01FE26F4-2559-4496-AC51-9D84F5EE4830}"/>
    <cellStyle name="SAPBEXresItemX 5" xfId="512" xr:uid="{47ADBC2F-CA7C-466B-8A08-0D6907C73FAB}"/>
    <cellStyle name="SAPBEXresItemX 5 2" xfId="898" xr:uid="{08E8E9A9-E4B0-46A1-A523-50A1E408685B}"/>
    <cellStyle name="SAPBEXresItemX 5 2 2" xfId="1170" xr:uid="{326B9287-2A36-43C6-B802-352A1D04B319}"/>
    <cellStyle name="SAPBEXresItemX 5 2 2 2" xfId="1686" xr:uid="{CFA5CD05-B4EB-413B-8C7D-A9705D58962F}"/>
    <cellStyle name="SAPBEXresItemX 5 2 2 2 2" xfId="3237" xr:uid="{27D39DE7-AB52-4B6E-9D84-0905FDF685FF}"/>
    <cellStyle name="SAPBEXresItemX 5 2 2 3" xfId="2205" xr:uid="{E2952A95-67C6-416E-9330-E0E87C8DB4AF}"/>
    <cellStyle name="SAPBEXresItemX 5 2 2 3 2" xfId="3753" xr:uid="{8337343E-786A-4F8F-9544-92159F149948}"/>
    <cellStyle name="SAPBEXresItemX 5 2 2 4" xfId="2721" xr:uid="{0FBD13E5-821A-4ECF-A652-A27753C5A242}"/>
    <cellStyle name="SAPBEXresItemX 5 2 3" xfId="1428" xr:uid="{2795D747-D9D2-48BF-B9BC-855FD2F30CB7}"/>
    <cellStyle name="SAPBEXresItemX 5 2 3 2" xfId="2979" xr:uid="{8212ABA7-6946-4D2F-93D3-09192FBC8333}"/>
    <cellStyle name="SAPBEXresItemX 5 2 4" xfId="1947" xr:uid="{1B211E36-8C8F-433B-BB89-490D6B35A75D}"/>
    <cellStyle name="SAPBEXresItemX 5 2 4 2" xfId="3495" xr:uid="{D2F07043-BEAD-4D30-B3F9-914A27E8680C}"/>
    <cellStyle name="SAPBEXresItemX 5 2 5" xfId="2463" xr:uid="{04FEB1E6-7508-4378-87D6-0FDB9DC7C809}"/>
    <cellStyle name="SAPBEXresItemX 6" xfId="513" xr:uid="{D4BB47AD-B8A2-41DF-A002-B1DF321FADCF}"/>
    <cellStyle name="SAPBEXresItemX 6 2" xfId="899" xr:uid="{CE6FA5AF-E518-4842-8B81-657EA1B6BDCC}"/>
    <cellStyle name="SAPBEXresItemX 6 2 2" xfId="1171" xr:uid="{599E95D2-6F0C-48A4-9F0E-727E1622E760}"/>
    <cellStyle name="SAPBEXresItemX 6 2 2 2" xfId="1687" xr:uid="{6A36479A-51EF-4A25-845D-F60D277F48CD}"/>
    <cellStyle name="SAPBEXresItemX 6 2 2 2 2" xfId="3238" xr:uid="{11CB90F7-2BA0-49D4-BB2B-F5EA8487FEB4}"/>
    <cellStyle name="SAPBEXresItemX 6 2 2 3" xfId="2206" xr:uid="{D82D30DA-7E93-4DB6-A092-906B5EEAAA3C}"/>
    <cellStyle name="SAPBEXresItemX 6 2 2 3 2" xfId="3754" xr:uid="{C9D452F7-78C0-413A-8882-562A8F7B40BA}"/>
    <cellStyle name="SAPBEXresItemX 6 2 2 4" xfId="2722" xr:uid="{C4E15998-D233-4F43-AE2F-2AFF5CDEF966}"/>
    <cellStyle name="SAPBEXresItemX 6 2 3" xfId="1429" xr:uid="{8785EA3B-9F57-4EBC-9DCF-6E9A06D06A88}"/>
    <cellStyle name="SAPBEXresItemX 6 2 3 2" xfId="2980" xr:uid="{999C74FD-EB59-4EB5-947F-5B2CD835D945}"/>
    <cellStyle name="SAPBEXresItemX 6 2 4" xfId="1948" xr:uid="{31AB1F42-189D-4993-B876-1183FC19FB46}"/>
    <cellStyle name="SAPBEXresItemX 6 2 4 2" xfId="3496" xr:uid="{16078669-7B1B-408D-B566-6A3A18A674F6}"/>
    <cellStyle name="SAPBEXresItemX 6 2 5" xfId="2464" xr:uid="{40A9DCD1-8E18-4AD6-9C7A-F0A1AFDEECAD}"/>
    <cellStyle name="SAPBEXresItemX 7" xfId="894" xr:uid="{38EF29C6-E9E9-4FCE-8637-5A35E7976604}"/>
    <cellStyle name="SAPBEXresItemX 7 2" xfId="1166" xr:uid="{5B65C5F1-0FCB-457A-AC79-D190E3D4C65E}"/>
    <cellStyle name="SAPBEXresItemX 7 2 2" xfId="1682" xr:uid="{B302E665-ADFF-4395-B060-0BFD7355B70E}"/>
    <cellStyle name="SAPBEXresItemX 7 2 2 2" xfId="3233" xr:uid="{703386B6-244C-46B9-B4A4-FDE2E59882DB}"/>
    <cellStyle name="SAPBEXresItemX 7 2 3" xfId="2201" xr:uid="{452C5A65-65C7-41E7-8D10-23178DA23099}"/>
    <cellStyle name="SAPBEXresItemX 7 2 3 2" xfId="3749" xr:uid="{7D6B0AFB-4D77-4E26-97B0-0913346396B5}"/>
    <cellStyle name="SAPBEXresItemX 7 2 4" xfId="2717" xr:uid="{BB182864-44E7-4398-B78B-409CA8882BE9}"/>
    <cellStyle name="SAPBEXresItemX 7 3" xfId="1424" xr:uid="{83D6B478-9CE2-490D-86A7-39B800BDFEF0}"/>
    <cellStyle name="SAPBEXresItemX 7 3 2" xfId="2975" xr:uid="{EB8D081A-7499-4504-B1AE-54A6D65AD13A}"/>
    <cellStyle name="SAPBEXresItemX 7 4" xfId="1943" xr:uid="{C1694823-D0C5-47F4-9872-05787DB479B3}"/>
    <cellStyle name="SAPBEXresItemX 7 4 2" xfId="3491" xr:uid="{CAA7379D-34A6-403E-8972-17F66FB58ECA}"/>
    <cellStyle name="SAPBEXresItemX 7 5" xfId="2459" xr:uid="{88B6C9D6-9818-43D2-AC38-713E4D3AF1D3}"/>
    <cellStyle name="SAPBEXstdData" xfId="514" xr:uid="{82D7CD7B-C297-4CBC-AEF4-4EAD1910E199}"/>
    <cellStyle name="SAPBEXstdData 2" xfId="515" xr:uid="{2E4C39D9-4093-45FD-9657-6F25EC421C3D}"/>
    <cellStyle name="SAPBEXstdData 2 2" xfId="901" xr:uid="{CF3215D1-C6EA-481C-BA0D-87B8A616F099}"/>
    <cellStyle name="SAPBEXstdData 2 2 2" xfId="1173" xr:uid="{DD706AA3-FB75-48F2-B006-4427B663055E}"/>
    <cellStyle name="SAPBEXstdData 2 2 2 2" xfId="1689" xr:uid="{CBA27D1E-A3ED-4069-B873-712135079AD4}"/>
    <cellStyle name="SAPBEXstdData 2 2 2 2 2" xfId="3240" xr:uid="{5CAC8F74-543D-4B7B-A723-954F8DEC3293}"/>
    <cellStyle name="SAPBEXstdData 2 2 2 3" xfId="2208" xr:uid="{46C24DE6-C6EE-4D8D-9DEC-5D584670D5BD}"/>
    <cellStyle name="SAPBEXstdData 2 2 2 3 2" xfId="3756" xr:uid="{EECF5519-F86E-4FC3-8E24-7ECDD00C7486}"/>
    <cellStyle name="SAPBEXstdData 2 2 2 4" xfId="2724" xr:uid="{D7F3DA9A-19AF-4E17-975E-71E49997E01A}"/>
    <cellStyle name="SAPBEXstdData 2 2 3" xfId="1431" xr:uid="{D4BE2E15-FA9D-4866-A6F0-92500634FB20}"/>
    <cellStyle name="SAPBEXstdData 2 2 3 2" xfId="2982" xr:uid="{1F53D744-9FA6-47E5-92CF-661FE3133299}"/>
    <cellStyle name="SAPBEXstdData 2 2 4" xfId="1950" xr:uid="{84B9CFC3-5EC8-4441-924D-BB7583882002}"/>
    <cellStyle name="SAPBEXstdData 2 2 4 2" xfId="3498" xr:uid="{228067FF-1530-4605-9FC9-0AA1D369DD1C}"/>
    <cellStyle name="SAPBEXstdData 2 2 5" xfId="2466" xr:uid="{7E5DCDAE-FF4F-4A9B-A346-31FA71FD996E}"/>
    <cellStyle name="SAPBEXstdData 3" xfId="516" xr:uid="{5CDF19FD-6862-47B2-9DFE-9E99E471EE71}"/>
    <cellStyle name="SAPBEXstdData 3 2" xfId="902" xr:uid="{E6AF6EAA-DEB2-40F7-8B7A-771FDB81B58C}"/>
    <cellStyle name="SAPBEXstdData 3 2 2" xfId="1174" xr:uid="{D110011D-853A-4199-A6F7-96D8920EDC02}"/>
    <cellStyle name="SAPBEXstdData 3 2 2 2" xfId="1690" xr:uid="{5F36A2DD-547A-4180-9E95-C21CF4C31FDE}"/>
    <cellStyle name="SAPBEXstdData 3 2 2 2 2" xfId="3241" xr:uid="{EF4C9B38-3123-4A52-88B0-C097E937BACD}"/>
    <cellStyle name="SAPBEXstdData 3 2 2 3" xfId="2209" xr:uid="{949C5BFB-71DD-45A0-95BB-5277B8EFE3F3}"/>
    <cellStyle name="SAPBEXstdData 3 2 2 3 2" xfId="3757" xr:uid="{A7731529-533D-42D1-B116-6F8B5BC27BEF}"/>
    <cellStyle name="SAPBEXstdData 3 2 2 4" xfId="2725" xr:uid="{42BC99F6-4075-426B-891F-DCF294205D94}"/>
    <cellStyle name="SAPBEXstdData 3 2 3" xfId="1432" xr:uid="{176A1722-3E20-46F4-A46B-A1908F3316D3}"/>
    <cellStyle name="SAPBEXstdData 3 2 3 2" xfId="2983" xr:uid="{B24570EE-F471-4DEE-AA57-6ED8DDF459F9}"/>
    <cellStyle name="SAPBEXstdData 3 2 4" xfId="1951" xr:uid="{D81BF8E1-6EA6-465C-B4E8-F1398EEA8D5D}"/>
    <cellStyle name="SAPBEXstdData 3 2 4 2" xfId="3499" xr:uid="{8146334E-C046-4A4D-AF9F-D4CAF7E3A3EA}"/>
    <cellStyle name="SAPBEXstdData 3 2 5" xfId="2467" xr:uid="{3773B639-0465-4207-946D-D95A12E531B3}"/>
    <cellStyle name="SAPBEXstdData 4" xfId="517" xr:uid="{D6AEF572-6704-49E6-B0FB-E4BB78CA34CB}"/>
    <cellStyle name="SAPBEXstdData 4 2" xfId="903" xr:uid="{DF8FDC03-57B5-4DE4-A2C9-133F51FB8D0E}"/>
    <cellStyle name="SAPBEXstdData 4 2 2" xfId="1175" xr:uid="{7BA4A5D4-9049-43CD-9114-ED0A094ED392}"/>
    <cellStyle name="SAPBEXstdData 4 2 2 2" xfId="1691" xr:uid="{A2E153F1-B2E4-4A27-944C-A0E318C597F9}"/>
    <cellStyle name="SAPBEXstdData 4 2 2 2 2" xfId="3242" xr:uid="{236522B2-A49A-403E-95F8-12446A627C76}"/>
    <cellStyle name="SAPBEXstdData 4 2 2 3" xfId="2210" xr:uid="{732CF0C8-BC76-4EB5-8F58-BDEB6DD71C3D}"/>
    <cellStyle name="SAPBEXstdData 4 2 2 3 2" xfId="3758" xr:uid="{B80BD6D0-A46F-4530-BE26-DE3E29C45030}"/>
    <cellStyle name="SAPBEXstdData 4 2 2 4" xfId="2726" xr:uid="{276D71D5-74C0-4000-965F-39D647571CC4}"/>
    <cellStyle name="SAPBEXstdData 4 2 3" xfId="1433" xr:uid="{A4061A2D-4601-4274-9573-CE060CE617B7}"/>
    <cellStyle name="SAPBEXstdData 4 2 3 2" xfId="2984" xr:uid="{CDAD059E-E01F-488D-9648-9EC3CE3C7909}"/>
    <cellStyle name="SAPBEXstdData 4 2 4" xfId="1952" xr:uid="{DF36C07C-232B-4595-88FD-A5605185BE65}"/>
    <cellStyle name="SAPBEXstdData 4 2 4 2" xfId="3500" xr:uid="{4988E4C3-7E05-4D9A-AB0C-97DA67B5F551}"/>
    <cellStyle name="SAPBEXstdData 4 2 5" xfId="2468" xr:uid="{D9CCB0F2-4190-483B-87C8-BA964EF0A6EB}"/>
    <cellStyle name="SAPBEXstdData 5" xfId="518" xr:uid="{9D2AA050-07D1-406B-8FBE-35263C6655FF}"/>
    <cellStyle name="SAPBEXstdData 5 2" xfId="904" xr:uid="{66895066-7624-4F00-ABAF-C599B9361AA2}"/>
    <cellStyle name="SAPBEXstdData 5 2 2" xfId="1176" xr:uid="{ACB40D74-BF5D-40B3-9421-0C8C9C69AE98}"/>
    <cellStyle name="SAPBEXstdData 5 2 2 2" xfId="1692" xr:uid="{858AE510-22B9-4866-B423-A4A6E20846AB}"/>
    <cellStyle name="SAPBEXstdData 5 2 2 2 2" xfId="3243" xr:uid="{5206F406-5AB4-437B-B1CC-27AF22F0F74A}"/>
    <cellStyle name="SAPBEXstdData 5 2 2 3" xfId="2211" xr:uid="{6560AD1F-3600-4AF6-A283-AA1DE3E6E69E}"/>
    <cellStyle name="SAPBEXstdData 5 2 2 3 2" xfId="3759" xr:uid="{8FB7A06C-2B19-4ACF-9E78-DE1F6FEEA335}"/>
    <cellStyle name="SAPBEXstdData 5 2 2 4" xfId="2727" xr:uid="{F4F59CB0-3FC7-4877-B9A7-CE46F56CC46D}"/>
    <cellStyle name="SAPBEXstdData 5 2 3" xfId="1434" xr:uid="{967D37A0-1E60-42F4-BAD4-AFF4C10F0A55}"/>
    <cellStyle name="SAPBEXstdData 5 2 3 2" xfId="2985" xr:uid="{0217AAB6-8D37-4204-AAB8-3CE4614D3594}"/>
    <cellStyle name="SAPBEXstdData 5 2 4" xfId="1953" xr:uid="{989E37B1-F4FC-463C-BB73-FFB9EDF2497F}"/>
    <cellStyle name="SAPBEXstdData 5 2 4 2" xfId="3501" xr:uid="{502ED28B-38E9-4374-BAE5-39DBDBE2A06B}"/>
    <cellStyle name="SAPBEXstdData 5 2 5" xfId="2469" xr:uid="{6B8EC30A-B351-4DDB-93BA-B8781CE9DF76}"/>
    <cellStyle name="SAPBEXstdData 6" xfId="519" xr:uid="{06E45146-EA65-46A7-BDC1-C8DAD122F449}"/>
    <cellStyle name="SAPBEXstdData 6 2" xfId="905" xr:uid="{F76D4E40-9B6B-41BD-86ED-8DDF8BB5F076}"/>
    <cellStyle name="SAPBEXstdData 6 2 2" xfId="1177" xr:uid="{702A6D7E-29EC-48F7-955F-F2BF25DDB5E2}"/>
    <cellStyle name="SAPBEXstdData 6 2 2 2" xfId="1693" xr:uid="{940E792C-3134-468C-99C8-8AC75BF108DF}"/>
    <cellStyle name="SAPBEXstdData 6 2 2 2 2" xfId="3244" xr:uid="{4C78660C-6BB2-4B6B-A781-146A7ECDD0AB}"/>
    <cellStyle name="SAPBEXstdData 6 2 2 3" xfId="2212" xr:uid="{219AB2B0-A632-4715-BE0C-C1A27FFA928B}"/>
    <cellStyle name="SAPBEXstdData 6 2 2 3 2" xfId="3760" xr:uid="{C9FD7336-E3AE-4016-923B-FFD3776B9302}"/>
    <cellStyle name="SAPBEXstdData 6 2 2 4" xfId="2728" xr:uid="{9F104CB1-AA44-40CC-9769-B30D632E4BDF}"/>
    <cellStyle name="SAPBEXstdData 6 2 3" xfId="1435" xr:uid="{B84E532F-2FC5-4338-BC5A-BBB82BE0E131}"/>
    <cellStyle name="SAPBEXstdData 6 2 3 2" xfId="2986" xr:uid="{644EC04F-B6CE-4AD7-8512-3887118864F5}"/>
    <cellStyle name="SAPBEXstdData 6 2 4" xfId="1954" xr:uid="{C6DAD65C-9DF7-4629-AFC3-35348133ABE7}"/>
    <cellStyle name="SAPBEXstdData 6 2 4 2" xfId="3502" xr:uid="{B39D498D-5C6F-4803-97B0-659D55B1F266}"/>
    <cellStyle name="SAPBEXstdData 6 2 5" xfId="2470" xr:uid="{D47EA4C2-A9BE-4128-B7DF-B14DA0632251}"/>
    <cellStyle name="SAPBEXstdData 7" xfId="900" xr:uid="{D404B232-C88A-4922-8724-5A3C77C42321}"/>
    <cellStyle name="SAPBEXstdData 7 2" xfId="1172" xr:uid="{E8BA85DA-168E-4496-BC96-08DB495C24C4}"/>
    <cellStyle name="SAPBEXstdData 7 2 2" xfId="1688" xr:uid="{096821CA-F15E-4B03-8964-9E2542F70538}"/>
    <cellStyle name="SAPBEXstdData 7 2 2 2" xfId="3239" xr:uid="{89092C36-991E-4396-B6C5-0A46402F0688}"/>
    <cellStyle name="SAPBEXstdData 7 2 3" xfId="2207" xr:uid="{AEE2FF85-971B-4DC1-99BE-CA422E425699}"/>
    <cellStyle name="SAPBEXstdData 7 2 3 2" xfId="3755" xr:uid="{1210E353-267A-4591-A522-066350A722A9}"/>
    <cellStyle name="SAPBEXstdData 7 2 4" xfId="2723" xr:uid="{93343F98-6E32-47B6-B4E1-4131CE976975}"/>
    <cellStyle name="SAPBEXstdData 7 3" xfId="1430" xr:uid="{F408FFCF-B859-4FC0-A04F-93EFF89235C9}"/>
    <cellStyle name="SAPBEXstdData 7 3 2" xfId="2981" xr:uid="{4985702B-12E4-464A-8A49-1D1FDFDCCE1A}"/>
    <cellStyle name="SAPBEXstdData 7 4" xfId="1949" xr:uid="{2A0B745B-807D-4DB1-AE7B-97A561C8876D}"/>
    <cellStyle name="SAPBEXstdData 7 4 2" xfId="3497" xr:uid="{B57056E0-32B1-4B3B-82C9-7229C74493B7}"/>
    <cellStyle name="SAPBEXstdData 7 5" xfId="2465" xr:uid="{BD174A22-6A2D-4CFD-8B97-633839C4DB35}"/>
    <cellStyle name="SAPBEXstdData_Приложение_1_к_7-у-о_2009_Кв_1_ФСТ" xfId="520" xr:uid="{7B5DD48F-ACDC-4761-AED7-0851543F2540}"/>
    <cellStyle name="SAPBEXstdDataEmph" xfId="521" xr:uid="{7F89CD25-670A-4B44-8389-2765C844A390}"/>
    <cellStyle name="SAPBEXstdDataEmph 2" xfId="522" xr:uid="{E4C0CE4E-9E93-4D9B-BEDD-3FC74D800B34}"/>
    <cellStyle name="SAPBEXstdDataEmph 2 2" xfId="907" xr:uid="{0BC44A69-DA57-4DC2-9FC6-9CF591ED5A43}"/>
    <cellStyle name="SAPBEXstdDataEmph 2 2 2" xfId="1179" xr:uid="{DEFAAA43-E295-483B-9B51-831D9E629683}"/>
    <cellStyle name="SAPBEXstdDataEmph 2 2 2 2" xfId="1695" xr:uid="{9AB9BDA0-B64E-48F3-A66F-C3F21DC810CB}"/>
    <cellStyle name="SAPBEXstdDataEmph 2 2 2 2 2" xfId="3246" xr:uid="{C653F17F-FD79-407F-A90F-742006306358}"/>
    <cellStyle name="SAPBEXstdDataEmph 2 2 2 3" xfId="2214" xr:uid="{E5035198-6607-49BA-B22F-64DD2D405931}"/>
    <cellStyle name="SAPBEXstdDataEmph 2 2 2 3 2" xfId="3762" xr:uid="{D2D09A88-7DB7-428F-9BE8-EFE1686530F0}"/>
    <cellStyle name="SAPBEXstdDataEmph 2 2 2 4" xfId="2730" xr:uid="{827214A0-36D4-4835-94AA-45F84FA41974}"/>
    <cellStyle name="SAPBEXstdDataEmph 2 2 3" xfId="1437" xr:uid="{A0477BEA-2F0B-443B-94E5-C4E49C732452}"/>
    <cellStyle name="SAPBEXstdDataEmph 2 2 3 2" xfId="2988" xr:uid="{CE18E09B-3CE3-43F7-AB27-B7C4BF593975}"/>
    <cellStyle name="SAPBEXstdDataEmph 2 2 4" xfId="1956" xr:uid="{3D0FD35C-7CCA-4F97-95DC-F8ABBC474522}"/>
    <cellStyle name="SAPBEXstdDataEmph 2 2 4 2" xfId="3504" xr:uid="{3583FBA0-18D4-4940-8022-3E26E74ADDCB}"/>
    <cellStyle name="SAPBEXstdDataEmph 2 2 5" xfId="2472" xr:uid="{015F3D72-CFC5-4202-ABBE-03F2C74AA438}"/>
    <cellStyle name="SAPBEXstdDataEmph 3" xfId="523" xr:uid="{9BC23023-158B-43BE-8A86-6A5242770699}"/>
    <cellStyle name="SAPBEXstdDataEmph 3 2" xfId="908" xr:uid="{0B065ACD-46C2-4B32-9C21-517333DCEAB6}"/>
    <cellStyle name="SAPBEXstdDataEmph 3 2 2" xfId="1180" xr:uid="{29C830D3-13D6-49CB-A280-69B24F7C477D}"/>
    <cellStyle name="SAPBEXstdDataEmph 3 2 2 2" xfId="1696" xr:uid="{F497F38C-ECC8-42C0-A8D8-F635C7D89D33}"/>
    <cellStyle name="SAPBEXstdDataEmph 3 2 2 2 2" xfId="3247" xr:uid="{89507C94-36D4-4855-BD4C-ABEB0DA329EA}"/>
    <cellStyle name="SAPBEXstdDataEmph 3 2 2 3" xfId="2215" xr:uid="{B157D260-98A7-42F2-B843-322FC3B6788C}"/>
    <cellStyle name="SAPBEXstdDataEmph 3 2 2 3 2" xfId="3763" xr:uid="{758CE778-B62B-49AF-A902-B44B157A5245}"/>
    <cellStyle name="SAPBEXstdDataEmph 3 2 2 4" xfId="2731" xr:uid="{E1B4BC5C-27E7-4BB9-9148-04796C6ADF69}"/>
    <cellStyle name="SAPBEXstdDataEmph 3 2 3" xfId="1438" xr:uid="{71A9E9E9-8F7B-426B-A4A6-D8A0E69C80F3}"/>
    <cellStyle name="SAPBEXstdDataEmph 3 2 3 2" xfId="2989" xr:uid="{A983CD14-922D-485F-AB9B-19D5D75C421E}"/>
    <cellStyle name="SAPBEXstdDataEmph 3 2 4" xfId="1957" xr:uid="{BFCBC2EB-FA8E-4B8B-BF89-D4836F6DFFBE}"/>
    <cellStyle name="SAPBEXstdDataEmph 3 2 4 2" xfId="3505" xr:uid="{16B9D0CB-4B4A-4662-A1FC-DDD4FFBFCA2E}"/>
    <cellStyle name="SAPBEXstdDataEmph 3 2 5" xfId="2473" xr:uid="{0B887D3E-146E-42BB-B2B6-E5D49A1E274C}"/>
    <cellStyle name="SAPBEXstdDataEmph 4" xfId="524" xr:uid="{0445027A-3898-4BF6-A0D7-E75AEA6A9741}"/>
    <cellStyle name="SAPBEXstdDataEmph 4 2" xfId="909" xr:uid="{243D6FF0-FDF4-4535-8DD6-03C596080F68}"/>
    <cellStyle name="SAPBEXstdDataEmph 4 2 2" xfId="1181" xr:uid="{5C8A7ED9-4EC2-4C15-93A3-46F93A4D0A33}"/>
    <cellStyle name="SAPBEXstdDataEmph 4 2 2 2" xfId="1697" xr:uid="{FCD51FB4-14AB-4943-8A13-A204CBD09695}"/>
    <cellStyle name="SAPBEXstdDataEmph 4 2 2 2 2" xfId="3248" xr:uid="{CCF18B7A-CD79-42DB-845D-E8F13FF5C4B9}"/>
    <cellStyle name="SAPBEXstdDataEmph 4 2 2 3" xfId="2216" xr:uid="{7671C4DA-3C50-44EE-A917-BE870BDB8DCC}"/>
    <cellStyle name="SAPBEXstdDataEmph 4 2 2 3 2" xfId="3764" xr:uid="{F4E710F4-ABFA-4BDC-9A8D-98D54C45F71F}"/>
    <cellStyle name="SAPBEXstdDataEmph 4 2 2 4" xfId="2732" xr:uid="{66F0F336-BD50-48AA-BDFA-F48142895B79}"/>
    <cellStyle name="SAPBEXstdDataEmph 4 2 3" xfId="1439" xr:uid="{DCB98D39-1F2A-4BDE-8532-4511692A8EA4}"/>
    <cellStyle name="SAPBEXstdDataEmph 4 2 3 2" xfId="2990" xr:uid="{63CF0AB0-5ED4-4A2B-86D6-E34E72A477E8}"/>
    <cellStyle name="SAPBEXstdDataEmph 4 2 4" xfId="1958" xr:uid="{1FCA8CBF-E819-41B1-B76D-2163A27D55A6}"/>
    <cellStyle name="SAPBEXstdDataEmph 4 2 4 2" xfId="3506" xr:uid="{B109C5D3-D310-4871-812D-E2CFC047CF70}"/>
    <cellStyle name="SAPBEXstdDataEmph 4 2 5" xfId="2474" xr:uid="{24F8FB0F-E501-453E-B316-0DD5C80761D4}"/>
    <cellStyle name="SAPBEXstdDataEmph 5" xfId="525" xr:uid="{5F64870E-6B76-4546-88C0-42EC86E96E56}"/>
    <cellStyle name="SAPBEXstdDataEmph 5 2" xfId="910" xr:uid="{E2065420-81BA-4393-9501-081F15783330}"/>
    <cellStyle name="SAPBEXstdDataEmph 5 2 2" xfId="1182" xr:uid="{17B6FD6F-CB36-4B01-9FCF-75844AB0AD4F}"/>
    <cellStyle name="SAPBEXstdDataEmph 5 2 2 2" xfId="1698" xr:uid="{1AB3C3B0-C512-4AC4-A551-1319A65821BE}"/>
    <cellStyle name="SAPBEXstdDataEmph 5 2 2 2 2" xfId="3249" xr:uid="{5EC3C51D-DE93-49AB-88AC-EF010ACCCA9A}"/>
    <cellStyle name="SAPBEXstdDataEmph 5 2 2 3" xfId="2217" xr:uid="{7F0E8816-1CEC-4B43-97FD-FC914AFAFA52}"/>
    <cellStyle name="SAPBEXstdDataEmph 5 2 2 3 2" xfId="3765" xr:uid="{C35D0349-3BB0-41A1-859E-2CEC988C4A50}"/>
    <cellStyle name="SAPBEXstdDataEmph 5 2 2 4" xfId="2733" xr:uid="{4DE08722-0741-4993-94FF-39E1CE92EFA8}"/>
    <cellStyle name="SAPBEXstdDataEmph 5 2 3" xfId="1440" xr:uid="{5FD9AE9B-EF58-40D7-8683-07D1169CA86D}"/>
    <cellStyle name="SAPBEXstdDataEmph 5 2 3 2" xfId="2991" xr:uid="{1AA99E32-614E-46FC-A72C-33CFFCBCD9F2}"/>
    <cellStyle name="SAPBEXstdDataEmph 5 2 4" xfId="1959" xr:uid="{95E517E3-CFE7-4D4B-BD9E-530FF6B46838}"/>
    <cellStyle name="SAPBEXstdDataEmph 5 2 4 2" xfId="3507" xr:uid="{7B5A4815-C099-4017-9143-ED5F003AF545}"/>
    <cellStyle name="SAPBEXstdDataEmph 5 2 5" xfId="2475" xr:uid="{975F3A85-9F25-4C20-B8FB-209E258702E4}"/>
    <cellStyle name="SAPBEXstdDataEmph 6" xfId="526" xr:uid="{521D5E18-DE27-4E97-A821-9B7764DE6568}"/>
    <cellStyle name="SAPBEXstdDataEmph 6 2" xfId="911" xr:uid="{1FB132DF-83DA-44C3-8E72-03B7C59E8576}"/>
    <cellStyle name="SAPBEXstdDataEmph 6 2 2" xfId="1183" xr:uid="{A1C47B11-B03B-460F-84C3-2B2207BB6E0A}"/>
    <cellStyle name="SAPBEXstdDataEmph 6 2 2 2" xfId="1699" xr:uid="{9588415C-AA66-4445-BF3C-20E1853D858D}"/>
    <cellStyle name="SAPBEXstdDataEmph 6 2 2 2 2" xfId="3250" xr:uid="{0FF7EDF2-7DFA-4B4F-8CA4-8065DC841E56}"/>
    <cellStyle name="SAPBEXstdDataEmph 6 2 2 3" xfId="2218" xr:uid="{001D7DFF-02A6-4173-BA19-76E2EF229C64}"/>
    <cellStyle name="SAPBEXstdDataEmph 6 2 2 3 2" xfId="3766" xr:uid="{B0448305-11E1-4A85-AC7F-C2A597891CC1}"/>
    <cellStyle name="SAPBEXstdDataEmph 6 2 2 4" xfId="2734" xr:uid="{68C9CEEC-CC49-4C7A-BF14-BF96CA810ABE}"/>
    <cellStyle name="SAPBEXstdDataEmph 6 2 3" xfId="1441" xr:uid="{21A78169-0A77-46C9-AE2A-A896D1AE0F7B}"/>
    <cellStyle name="SAPBEXstdDataEmph 6 2 3 2" xfId="2992" xr:uid="{2C39ED7E-2475-4891-899B-203498E01989}"/>
    <cellStyle name="SAPBEXstdDataEmph 6 2 4" xfId="1960" xr:uid="{023EFFA0-E47C-45D4-BF3C-A9AB73162362}"/>
    <cellStyle name="SAPBEXstdDataEmph 6 2 4 2" xfId="3508" xr:uid="{AEBBBCD3-95E2-4331-871C-9F2037623815}"/>
    <cellStyle name="SAPBEXstdDataEmph 6 2 5" xfId="2476" xr:uid="{943C30E0-94F2-4ABB-BB49-A0E025BC2AD2}"/>
    <cellStyle name="SAPBEXstdDataEmph 7" xfId="906" xr:uid="{1B63420F-8F85-4763-BC0D-9EEAB4C441C0}"/>
    <cellStyle name="SAPBEXstdDataEmph 7 2" xfId="1178" xr:uid="{A5CBE131-4B26-415D-8AC4-2E3E970C2108}"/>
    <cellStyle name="SAPBEXstdDataEmph 7 2 2" xfId="1694" xr:uid="{5E617DB6-BA82-4CA0-88A7-D44E9106F83F}"/>
    <cellStyle name="SAPBEXstdDataEmph 7 2 2 2" xfId="3245" xr:uid="{BA3E3F82-5CC4-4ADB-8DAF-478A8F78C6FB}"/>
    <cellStyle name="SAPBEXstdDataEmph 7 2 3" xfId="2213" xr:uid="{A5CF5859-1EBE-453A-9536-8EE0DC1CBA8D}"/>
    <cellStyle name="SAPBEXstdDataEmph 7 2 3 2" xfId="3761" xr:uid="{8328DB7E-CEA5-49F4-961B-D67A9C48D257}"/>
    <cellStyle name="SAPBEXstdDataEmph 7 2 4" xfId="2729" xr:uid="{9B7B34F9-A98C-4D4F-B195-AF6933679031}"/>
    <cellStyle name="SAPBEXstdDataEmph 7 3" xfId="1436" xr:uid="{854652C7-B410-49FF-AA39-A51D701FC852}"/>
    <cellStyle name="SAPBEXstdDataEmph 7 3 2" xfId="2987" xr:uid="{1DCEFCB1-D16B-45F9-A07A-4D96306B1519}"/>
    <cellStyle name="SAPBEXstdDataEmph 7 4" xfId="1955" xr:uid="{61E68E5D-D7A5-4E04-9B26-916C1BBB3500}"/>
    <cellStyle name="SAPBEXstdDataEmph 7 4 2" xfId="3503" xr:uid="{18B23C12-4D18-4D42-99EC-E92878466B85}"/>
    <cellStyle name="SAPBEXstdDataEmph 7 5" xfId="2471" xr:uid="{2F6F05D5-9341-4292-B113-B2F1C2C07215}"/>
    <cellStyle name="SAPBEXstdItem" xfId="527" xr:uid="{BC853BEE-C2D2-4608-ACF2-55C608E983A8}"/>
    <cellStyle name="SAPBEXstdItem 2" xfId="528" xr:uid="{DD37B92D-7ED5-43DC-9812-737F0D005E52}"/>
    <cellStyle name="SAPBEXstdItem 2 2" xfId="912" xr:uid="{F13783E5-16AE-4461-B511-FEA77EF98829}"/>
    <cellStyle name="SAPBEXstdItem 2 2 2" xfId="1184" xr:uid="{DCF5F8E1-945F-4AB8-8A2B-34559D089FF3}"/>
    <cellStyle name="SAPBEXstdItem 2 2 2 2" xfId="1700" xr:uid="{D7D3BE40-A06D-4A68-BC95-74838AC24F20}"/>
    <cellStyle name="SAPBEXstdItem 2 2 2 2 2" xfId="3251" xr:uid="{656D558B-B00C-4A03-AA15-6CA1F0D2342D}"/>
    <cellStyle name="SAPBEXstdItem 2 2 2 3" xfId="2219" xr:uid="{1965BDAD-2C45-48B4-9234-B9D4A59D401C}"/>
    <cellStyle name="SAPBEXstdItem 2 2 2 3 2" xfId="3767" xr:uid="{80E43B2D-8F0B-46C5-A63C-F7A94930E8F9}"/>
    <cellStyle name="SAPBEXstdItem 2 2 2 4" xfId="2735" xr:uid="{6AED2B6A-5FD6-4A4E-850E-D0822BF48DD7}"/>
    <cellStyle name="SAPBEXstdItem 2 2 3" xfId="1442" xr:uid="{86DC330B-C0E6-4649-A777-BAB6D9FABE12}"/>
    <cellStyle name="SAPBEXstdItem 2 2 3 2" xfId="2993" xr:uid="{15DE1C87-F365-4B8E-A63D-37D832DACDFE}"/>
    <cellStyle name="SAPBEXstdItem 2 2 4" xfId="1961" xr:uid="{765222EF-0964-438D-869D-4F4F6B6520B9}"/>
    <cellStyle name="SAPBEXstdItem 2 2 4 2" xfId="3509" xr:uid="{69F95C21-5913-4216-81A2-1F26192D0FEE}"/>
    <cellStyle name="SAPBEXstdItem 2 2 5" xfId="2477" xr:uid="{A8B8E1D4-BAFB-4E41-961A-F13CCDDEABFC}"/>
    <cellStyle name="SAPBEXstdItem 3" xfId="529" xr:uid="{D02E8CE3-F0B6-49F2-93FB-20D7326ACFC7}"/>
    <cellStyle name="SAPBEXstdItem 3 2" xfId="913" xr:uid="{C6A89396-718D-4E75-A589-321D59CD57E9}"/>
    <cellStyle name="SAPBEXstdItem 3 2 2" xfId="1185" xr:uid="{2F3EDAE8-F0A8-4647-9349-9494F8CFA06E}"/>
    <cellStyle name="SAPBEXstdItem 3 2 2 2" xfId="1701" xr:uid="{78792BED-E138-450D-AEA1-351B22D812B1}"/>
    <cellStyle name="SAPBEXstdItem 3 2 2 2 2" xfId="3252" xr:uid="{38493CB1-18F2-437A-8B9D-C33330779A24}"/>
    <cellStyle name="SAPBEXstdItem 3 2 2 3" xfId="2220" xr:uid="{265B4FA5-29FB-482A-992D-1764529D5A6A}"/>
    <cellStyle name="SAPBEXstdItem 3 2 2 3 2" xfId="3768" xr:uid="{4A37A2E1-D92F-4F6D-9271-9C76E9FD05E6}"/>
    <cellStyle name="SAPBEXstdItem 3 2 2 4" xfId="2736" xr:uid="{8A890B74-E246-43EF-A211-791A892A2258}"/>
    <cellStyle name="SAPBEXstdItem 3 2 3" xfId="1443" xr:uid="{DDE2EACD-A230-4D60-87E2-D4442BA792A2}"/>
    <cellStyle name="SAPBEXstdItem 3 2 3 2" xfId="2994" xr:uid="{1AC9736B-748C-4A17-9BB9-A0919F93761B}"/>
    <cellStyle name="SAPBEXstdItem 3 2 4" xfId="1962" xr:uid="{7B963C71-C377-4AF7-A8BB-9FB35E7370DB}"/>
    <cellStyle name="SAPBEXstdItem 3 2 4 2" xfId="3510" xr:uid="{CB7A62D3-341B-4CEC-986C-FDFD509DCB80}"/>
    <cellStyle name="SAPBEXstdItem 3 2 5" xfId="2478" xr:uid="{0993D7D4-D056-4389-AC1C-0A9959B452C6}"/>
    <cellStyle name="SAPBEXstdItem 4" xfId="530" xr:uid="{A3C266C0-6658-4B62-82D4-71B5D38F67ED}"/>
    <cellStyle name="SAPBEXstdItem 4 2" xfId="914" xr:uid="{4AD6C346-C512-47D5-B4D2-8222BC655987}"/>
    <cellStyle name="SAPBEXstdItem 4 2 2" xfId="1186" xr:uid="{8E1E77FE-8E4C-4881-AB46-372A8A97F8CC}"/>
    <cellStyle name="SAPBEXstdItem 4 2 2 2" xfId="1702" xr:uid="{C799EF88-2A11-45D2-B8D3-04ABBD53D47D}"/>
    <cellStyle name="SAPBEXstdItem 4 2 2 2 2" xfId="3253" xr:uid="{1AD6D392-3F48-42B9-B9F3-FF0089D911E9}"/>
    <cellStyle name="SAPBEXstdItem 4 2 2 3" xfId="2221" xr:uid="{DC09A457-DB03-470A-9DF6-F466202083AB}"/>
    <cellStyle name="SAPBEXstdItem 4 2 2 3 2" xfId="3769" xr:uid="{25400DE9-7FB6-4BBF-8055-DD655FF83F08}"/>
    <cellStyle name="SAPBEXstdItem 4 2 2 4" xfId="2737" xr:uid="{BBFACBF1-C09F-4DC7-AD71-DA6CE5E7D160}"/>
    <cellStyle name="SAPBEXstdItem 4 2 3" xfId="1444" xr:uid="{CB6F34BA-1384-433C-9A00-651336FF9730}"/>
    <cellStyle name="SAPBEXstdItem 4 2 3 2" xfId="2995" xr:uid="{CC0A49E6-AED7-4AF1-B3C4-C6382FB2C66C}"/>
    <cellStyle name="SAPBEXstdItem 4 2 4" xfId="1963" xr:uid="{9359284C-EF83-4F9E-86B8-8E3A6968AFC3}"/>
    <cellStyle name="SAPBEXstdItem 4 2 4 2" xfId="3511" xr:uid="{8893A2AA-0F9A-4048-AB7D-C007624DB3E5}"/>
    <cellStyle name="SAPBEXstdItem 4 2 5" xfId="2479" xr:uid="{90F1117D-E88A-4742-9BDC-9437508EA294}"/>
    <cellStyle name="SAPBEXstdItem 5" xfId="531" xr:uid="{DA71D984-4EF6-4C17-B774-C98D1EB5F0B5}"/>
    <cellStyle name="SAPBEXstdItem 5 2" xfId="915" xr:uid="{E6145638-8D73-407A-933D-03CE5B80EF49}"/>
    <cellStyle name="SAPBEXstdItem 5 2 2" xfId="1187" xr:uid="{1F91688A-34F6-4C8B-B75C-CCB6796B8D98}"/>
    <cellStyle name="SAPBEXstdItem 5 2 2 2" xfId="1703" xr:uid="{8CA803E3-8ED5-418F-820D-212B6BC13C4A}"/>
    <cellStyle name="SAPBEXstdItem 5 2 2 2 2" xfId="3254" xr:uid="{371C6A5A-960C-454E-8D95-4064B76A881A}"/>
    <cellStyle name="SAPBEXstdItem 5 2 2 3" xfId="2222" xr:uid="{03B293A2-EB22-43D4-828C-116F749C35D8}"/>
    <cellStyle name="SAPBEXstdItem 5 2 2 3 2" xfId="3770" xr:uid="{8B6D5704-179F-4D95-BA63-EC4F7DB11399}"/>
    <cellStyle name="SAPBEXstdItem 5 2 2 4" xfId="2738" xr:uid="{295ACD02-9BBB-4E7D-9C66-8B2095E3452D}"/>
    <cellStyle name="SAPBEXstdItem 5 2 3" xfId="1445" xr:uid="{F085759D-D279-4965-8E07-1029EF564B4C}"/>
    <cellStyle name="SAPBEXstdItem 5 2 3 2" xfId="2996" xr:uid="{D61C251C-ACA3-465B-8D0C-82FFD3509CDE}"/>
    <cellStyle name="SAPBEXstdItem 5 2 4" xfId="1964" xr:uid="{E0004E83-1234-49C6-8279-C94F0067168D}"/>
    <cellStyle name="SAPBEXstdItem 5 2 4 2" xfId="3512" xr:uid="{EFE5D755-711B-459B-BA06-9559AB19460C}"/>
    <cellStyle name="SAPBEXstdItem 5 2 5" xfId="2480" xr:uid="{8E99E132-B89B-4590-ADEB-4B7C04697928}"/>
    <cellStyle name="SAPBEXstdItem 6" xfId="532" xr:uid="{60837EF4-4A4E-4234-94A4-C050F43C4402}"/>
    <cellStyle name="SAPBEXstdItem 6 2" xfId="916" xr:uid="{93229028-3686-4E22-803C-956C2BF07B4B}"/>
    <cellStyle name="SAPBEXstdItem 6 2 2" xfId="1188" xr:uid="{27435929-96EB-4CA5-9F27-2B688AB3B925}"/>
    <cellStyle name="SAPBEXstdItem 6 2 2 2" xfId="1704" xr:uid="{AA3C503A-92E0-418E-B03C-70746DC65BEE}"/>
    <cellStyle name="SAPBEXstdItem 6 2 2 2 2" xfId="3255" xr:uid="{47BA54A8-2632-4DEB-99B1-5EC93FE4201F}"/>
    <cellStyle name="SAPBEXstdItem 6 2 2 3" xfId="2223" xr:uid="{361F62D4-B521-4651-9E4C-26AF1A7D48F8}"/>
    <cellStyle name="SAPBEXstdItem 6 2 2 3 2" xfId="3771" xr:uid="{E07BFDBE-3D99-41D2-9165-3F4D2035407C}"/>
    <cellStyle name="SAPBEXstdItem 6 2 2 4" xfId="2739" xr:uid="{450206E9-0B46-4F66-A665-4A140509DCA5}"/>
    <cellStyle name="SAPBEXstdItem 6 2 3" xfId="1446" xr:uid="{14878D7D-F7F1-4EF9-9753-DFFCF6438202}"/>
    <cellStyle name="SAPBEXstdItem 6 2 3 2" xfId="2997" xr:uid="{691C0DA6-E96D-46C7-ADC8-207E1FEC5D8F}"/>
    <cellStyle name="SAPBEXstdItem 6 2 4" xfId="1965" xr:uid="{8BD6252E-EDC8-4E9A-BF4A-A7FA5B11F744}"/>
    <cellStyle name="SAPBEXstdItem 6 2 4 2" xfId="3513" xr:uid="{54993C50-CABF-4065-9379-A9FABF2C2F9F}"/>
    <cellStyle name="SAPBEXstdItem 6 2 5" xfId="2481" xr:uid="{9C2FF43E-85C8-4203-9386-FF4143F0203C}"/>
    <cellStyle name="SAPBEXstdItem 7" xfId="533" xr:uid="{D566849E-C183-49BF-8EE0-7BF3E05CABC5}"/>
    <cellStyle name="SAPBEXstdItem 7 2" xfId="917" xr:uid="{CD645FFF-BEFA-499A-B4A5-A87CCCDCE075}"/>
    <cellStyle name="SAPBEXstdItem 7 2 2" xfId="1189" xr:uid="{CC14358E-1099-4239-B7B7-91DEE544EE8C}"/>
    <cellStyle name="SAPBEXstdItem 7 2 2 2" xfId="1705" xr:uid="{F99A1DBD-79DE-4045-A79F-2C2FCC15AFED}"/>
    <cellStyle name="SAPBEXstdItem 7 2 2 2 2" xfId="3256" xr:uid="{14BC41C1-4754-41C6-988E-DB57BBB28D4D}"/>
    <cellStyle name="SAPBEXstdItem 7 2 2 3" xfId="2224" xr:uid="{99593A52-8AEB-4ECC-BCBF-9109F03DB94B}"/>
    <cellStyle name="SAPBEXstdItem 7 2 2 3 2" xfId="3772" xr:uid="{35CDB120-FE14-4C41-9D57-0B1B24D2DDB6}"/>
    <cellStyle name="SAPBEXstdItem 7 2 2 4" xfId="2740" xr:uid="{EFC7A035-F236-4616-8F7D-CFF17747D723}"/>
    <cellStyle name="SAPBEXstdItem 7 2 3" xfId="1447" xr:uid="{24728FB1-7031-4460-BE97-F6ED1BAB727A}"/>
    <cellStyle name="SAPBEXstdItem 7 2 3 2" xfId="2998" xr:uid="{3D2D762C-96D3-4B07-85AF-9875FC196A6B}"/>
    <cellStyle name="SAPBEXstdItem 7 2 4" xfId="1966" xr:uid="{EEE572B7-B69F-423E-99E0-DF98F551F58E}"/>
    <cellStyle name="SAPBEXstdItem 7 2 4 2" xfId="3514" xr:uid="{36AABCE4-114F-4AEB-902E-3C5B81A3EDC7}"/>
    <cellStyle name="SAPBEXstdItem 7 2 5" xfId="2482" xr:uid="{637592C1-6657-4C81-8247-F4E5BAF1FA99}"/>
    <cellStyle name="SAPBEXstdItem_7-р" xfId="534" xr:uid="{8580F202-A624-48F4-B1AC-6C4B209A4C13}"/>
    <cellStyle name="SAPBEXstdItemX" xfId="535" xr:uid="{1240371E-A795-43B3-B670-D3F39B91A78E}"/>
    <cellStyle name="SAPBEXstdItemX 2" xfId="536" xr:uid="{8B7F6066-B7A2-40AD-A946-E68E15B34344}"/>
    <cellStyle name="SAPBEXstdItemX 2 2" xfId="918" xr:uid="{44A3918A-B4A2-409F-AFEF-4501E9EEC164}"/>
    <cellStyle name="SAPBEXstdItemX 2 2 2" xfId="1190" xr:uid="{CDFD9F02-87EA-4D1B-B892-BC7F3B602F2B}"/>
    <cellStyle name="SAPBEXstdItemX 2 2 2 2" xfId="1706" xr:uid="{962B822E-BD7E-4DAC-8EE5-837805A899E0}"/>
    <cellStyle name="SAPBEXstdItemX 2 2 2 2 2" xfId="3257" xr:uid="{2417FC63-A778-4DF6-800A-0BE2F33F5918}"/>
    <cellStyle name="SAPBEXstdItemX 2 2 2 3" xfId="2225" xr:uid="{9E368D57-C536-4842-9212-A16DC30038F7}"/>
    <cellStyle name="SAPBEXstdItemX 2 2 2 3 2" xfId="3773" xr:uid="{B4C7B33B-A379-4E75-82E4-6FB82FC387DF}"/>
    <cellStyle name="SAPBEXstdItemX 2 2 2 4" xfId="2741" xr:uid="{88A06F39-B185-4FBC-BBD3-38AF9D94F25D}"/>
    <cellStyle name="SAPBEXstdItemX 2 2 3" xfId="1448" xr:uid="{FEE5EB7E-8768-44E4-B0C6-6D22F04B3ABE}"/>
    <cellStyle name="SAPBEXstdItemX 2 2 3 2" xfId="2999" xr:uid="{827FAAA2-20BF-4121-98E3-FDC20E2A3068}"/>
    <cellStyle name="SAPBEXstdItemX 2 2 4" xfId="1967" xr:uid="{052F740D-E0E8-42AB-BDCF-AC5363AE61B0}"/>
    <cellStyle name="SAPBEXstdItemX 2 2 4 2" xfId="3515" xr:uid="{AFD64B0C-4552-47BE-80C3-3D61F4DE6B64}"/>
    <cellStyle name="SAPBEXstdItemX 2 2 5" xfId="2483" xr:uid="{0098F292-BA2A-4323-9758-6C4E48E4DA72}"/>
    <cellStyle name="SAPBEXstdItemX 3" xfId="537" xr:uid="{0DE5D154-B9ED-483F-A746-8646323ADCE8}"/>
    <cellStyle name="SAPBEXstdItemX 3 2" xfId="919" xr:uid="{57E2E55F-AA8F-4677-9DB5-6471FC0EAFF4}"/>
    <cellStyle name="SAPBEXstdItemX 3 2 2" xfId="1191" xr:uid="{516613D5-CBD5-4CC9-BA45-7CC336B70C9B}"/>
    <cellStyle name="SAPBEXstdItemX 3 2 2 2" xfId="1707" xr:uid="{6633C0FB-B819-41CC-96EF-AD20B0472FB4}"/>
    <cellStyle name="SAPBEXstdItemX 3 2 2 2 2" xfId="3258" xr:uid="{F313D2B6-0DBB-43D1-B036-0E59168C5321}"/>
    <cellStyle name="SAPBEXstdItemX 3 2 2 3" xfId="2226" xr:uid="{B7344364-F871-47C5-9E89-E9316ED08D00}"/>
    <cellStyle name="SAPBEXstdItemX 3 2 2 3 2" xfId="3774" xr:uid="{4ED5966D-0447-420A-9927-0B8DF81C4461}"/>
    <cellStyle name="SAPBEXstdItemX 3 2 2 4" xfId="2742" xr:uid="{B32475CF-5A59-4B28-9B23-FB47F01A20A5}"/>
    <cellStyle name="SAPBEXstdItemX 3 2 3" xfId="1449" xr:uid="{C50A9348-2C91-4094-A88A-21D49A097067}"/>
    <cellStyle name="SAPBEXstdItemX 3 2 3 2" xfId="3000" xr:uid="{1B55F732-7981-46B1-B90E-7928316629FE}"/>
    <cellStyle name="SAPBEXstdItemX 3 2 4" xfId="1968" xr:uid="{847F0BAC-7572-4B39-A0C0-E36FC4CC13EE}"/>
    <cellStyle name="SAPBEXstdItemX 3 2 4 2" xfId="3516" xr:uid="{6C816D25-F05C-4DBE-B291-7B4F868622D9}"/>
    <cellStyle name="SAPBEXstdItemX 3 2 5" xfId="2484" xr:uid="{969F8357-34D8-4F4F-B848-861846B3B163}"/>
    <cellStyle name="SAPBEXstdItemX 4" xfId="538" xr:uid="{26C38F24-2D43-4EF5-871E-827CD3682245}"/>
    <cellStyle name="SAPBEXstdItemX 4 2" xfId="920" xr:uid="{7260233E-21A4-4601-A97F-07DFD85360E5}"/>
    <cellStyle name="SAPBEXstdItemX 4 2 2" xfId="1192" xr:uid="{8840A5E8-74F0-4750-8405-88611A645E48}"/>
    <cellStyle name="SAPBEXstdItemX 4 2 2 2" xfId="1708" xr:uid="{4AD81359-837B-4264-9666-5F8FE127EC50}"/>
    <cellStyle name="SAPBEXstdItemX 4 2 2 2 2" xfId="3259" xr:uid="{E9004167-2A4D-43E6-BC38-508FF78E102F}"/>
    <cellStyle name="SAPBEXstdItemX 4 2 2 3" xfId="2227" xr:uid="{A1043369-4645-4C1F-9E60-ECE1D0B49EAC}"/>
    <cellStyle name="SAPBEXstdItemX 4 2 2 3 2" xfId="3775" xr:uid="{4BB47271-0508-40A8-8E55-1B1D79B275F6}"/>
    <cellStyle name="SAPBEXstdItemX 4 2 2 4" xfId="2743" xr:uid="{D158FCB7-03D6-4F38-8F12-A3A87DF33410}"/>
    <cellStyle name="SAPBEXstdItemX 4 2 3" xfId="1450" xr:uid="{EA65408F-184E-4326-8119-E1A18256A1A1}"/>
    <cellStyle name="SAPBEXstdItemX 4 2 3 2" xfId="3001" xr:uid="{65742E50-C895-449A-8EA7-9C3DEB10CA0F}"/>
    <cellStyle name="SAPBEXstdItemX 4 2 4" xfId="1969" xr:uid="{8758893F-ABED-4CE0-80C3-697AE8E6A6A3}"/>
    <cellStyle name="SAPBEXstdItemX 4 2 4 2" xfId="3517" xr:uid="{D2C230B5-BD9E-4A19-B17A-977AE6E47505}"/>
    <cellStyle name="SAPBEXstdItemX 4 2 5" xfId="2485" xr:uid="{3A0DC773-7B1D-434D-9DC5-27DCC8928824}"/>
    <cellStyle name="SAPBEXstdItemX 5" xfId="539" xr:uid="{40635EB3-DAC7-45E8-A472-841935733103}"/>
    <cellStyle name="SAPBEXstdItemX 5 2" xfId="921" xr:uid="{08A31823-62FF-471C-9B8F-EE32600E5913}"/>
    <cellStyle name="SAPBEXstdItemX 5 2 2" xfId="1193" xr:uid="{DDDEAD92-B925-485D-AEC1-F9299AE6A1E3}"/>
    <cellStyle name="SAPBEXstdItemX 5 2 2 2" xfId="1709" xr:uid="{4361F1C9-CF41-44B6-B4EE-3A5BFF8DD974}"/>
    <cellStyle name="SAPBEXstdItemX 5 2 2 2 2" xfId="3260" xr:uid="{4161098E-101C-4593-BE61-6123386BF33B}"/>
    <cellStyle name="SAPBEXstdItemX 5 2 2 3" xfId="2228" xr:uid="{63BD33C5-74D0-4E7D-A11E-6F15176A06EB}"/>
    <cellStyle name="SAPBEXstdItemX 5 2 2 3 2" xfId="3776" xr:uid="{EA6C394C-14D5-44DF-804F-E167D9C030BD}"/>
    <cellStyle name="SAPBEXstdItemX 5 2 2 4" xfId="2744" xr:uid="{95D2C915-FD27-4154-8D62-82174E9D139E}"/>
    <cellStyle name="SAPBEXstdItemX 5 2 3" xfId="1451" xr:uid="{FB8D4307-187B-4F03-BA06-2A68A8AD88D7}"/>
    <cellStyle name="SAPBEXstdItemX 5 2 3 2" xfId="3002" xr:uid="{419F767A-58E4-4045-A2A6-0B6262F81F18}"/>
    <cellStyle name="SAPBEXstdItemX 5 2 4" xfId="1970" xr:uid="{42161343-0165-4F43-A5B3-D5DF8EDE8376}"/>
    <cellStyle name="SAPBEXstdItemX 5 2 4 2" xfId="3518" xr:uid="{C3513BCA-6B08-47A7-9CA5-01E1B4966AC0}"/>
    <cellStyle name="SAPBEXstdItemX 5 2 5" xfId="2486" xr:uid="{C8066E92-678C-4B33-82E6-9E6C975AEAC3}"/>
    <cellStyle name="SAPBEXstdItemX 6" xfId="540" xr:uid="{948ED4AE-CF07-4BCA-A0F8-D210ED91DD69}"/>
    <cellStyle name="SAPBEXstdItemX 6 2" xfId="922" xr:uid="{6F4203BD-1C19-411C-8160-D4D1C18A0DA2}"/>
    <cellStyle name="SAPBEXstdItemX 6 2 2" xfId="1194" xr:uid="{769B4143-3797-4207-A24C-9166B6709DEB}"/>
    <cellStyle name="SAPBEXstdItemX 6 2 2 2" xfId="1710" xr:uid="{0B19D6CF-6E6E-4B66-8D7A-A13C4EB935E8}"/>
    <cellStyle name="SAPBEXstdItemX 6 2 2 2 2" xfId="3261" xr:uid="{65891383-4193-465F-ADB0-5EABBFB5D16F}"/>
    <cellStyle name="SAPBEXstdItemX 6 2 2 3" xfId="2229" xr:uid="{1C46025C-4E6B-4E5C-9D7F-1C3EEE0EA327}"/>
    <cellStyle name="SAPBEXstdItemX 6 2 2 3 2" xfId="3777" xr:uid="{EE84F1EF-FC5D-4D98-B1C1-4BA7F1686CCC}"/>
    <cellStyle name="SAPBEXstdItemX 6 2 2 4" xfId="2745" xr:uid="{C52B877F-5C0B-4A12-843B-073A36773D4E}"/>
    <cellStyle name="SAPBEXstdItemX 6 2 3" xfId="1452" xr:uid="{C835BE8C-9E04-4AD6-AB3C-A59AC4C04E2C}"/>
    <cellStyle name="SAPBEXstdItemX 6 2 3 2" xfId="3003" xr:uid="{712206DE-5DB7-46D2-A44D-BCF08DCA0CCC}"/>
    <cellStyle name="SAPBEXstdItemX 6 2 4" xfId="1971" xr:uid="{4C4CA8B5-49CF-42C6-BE11-DAA39266E3B7}"/>
    <cellStyle name="SAPBEXstdItemX 6 2 4 2" xfId="3519" xr:uid="{96EDDB8D-4AB5-456C-8668-23E93F5BD7FE}"/>
    <cellStyle name="SAPBEXstdItemX 6 2 5" xfId="2487" xr:uid="{31FBBFC7-4CC8-440C-8BC7-09F7C38E35B3}"/>
    <cellStyle name="SAPBEXtitle" xfId="541" xr:uid="{13B2A5E5-7713-4AC5-8CA2-D921A75881FF}"/>
    <cellStyle name="SAPBEXtitle 2" xfId="542" xr:uid="{1D41BA93-7BD6-4AAB-970D-ACB91713F353}"/>
    <cellStyle name="SAPBEXtitle 2 2" xfId="923" xr:uid="{1F8107FB-0443-4A55-9611-1369006BD8CF}"/>
    <cellStyle name="SAPBEXtitle 2 2 2" xfId="1195" xr:uid="{DB4D4F01-C000-4815-9805-58D3C1424D8A}"/>
    <cellStyle name="SAPBEXtitle 2 2 2 2" xfId="1711" xr:uid="{BBC8C093-F862-4E36-9741-BB1636D110A8}"/>
    <cellStyle name="SAPBEXtitle 2 2 2 2 2" xfId="3262" xr:uid="{B475648D-A267-4C20-97CA-645DBEC5E593}"/>
    <cellStyle name="SAPBEXtitle 2 2 2 3" xfId="2230" xr:uid="{CF9BAB33-2A6D-4462-BF5B-713F2558D64F}"/>
    <cellStyle name="SAPBEXtitle 2 2 2 3 2" xfId="3778" xr:uid="{F1A9B9E9-0918-42B5-8CC7-CE81CCC41941}"/>
    <cellStyle name="SAPBEXtitle 2 2 2 4" xfId="2746" xr:uid="{F44F515B-BEE1-41DF-B54D-9662401AEFF9}"/>
    <cellStyle name="SAPBEXtitle 2 2 3" xfId="1453" xr:uid="{1645AB9A-F938-465C-89F0-082FEB1ABB22}"/>
    <cellStyle name="SAPBEXtitle 2 2 3 2" xfId="3004" xr:uid="{5688B80F-EF61-4FE2-99F0-57D2918197D1}"/>
    <cellStyle name="SAPBEXtitle 2 2 4" xfId="1972" xr:uid="{79218551-387C-45A5-A9D0-D3674612DB47}"/>
    <cellStyle name="SAPBEXtitle 2 2 4 2" xfId="3520" xr:uid="{7CC77291-5E8B-44B8-8E2E-A27FBB242E39}"/>
    <cellStyle name="SAPBEXtitle 2 2 5" xfId="2488" xr:uid="{E431A94F-F095-4DAA-8433-C374E4578CA6}"/>
    <cellStyle name="SAPBEXtitle 3" xfId="543" xr:uid="{2285D095-6DEA-4033-A259-5DA3BA39A620}"/>
    <cellStyle name="SAPBEXtitle 3 2" xfId="924" xr:uid="{1EA7D460-82CA-49BA-B237-FF503AA62B4A}"/>
    <cellStyle name="SAPBEXtitle 3 2 2" xfId="1196" xr:uid="{6ECF9B8F-0D10-4118-8408-2C955F0DA740}"/>
    <cellStyle name="SAPBEXtitle 3 2 2 2" xfId="1712" xr:uid="{06BEA37D-2628-4D85-A9EE-B02D1147AB37}"/>
    <cellStyle name="SAPBEXtitle 3 2 2 2 2" xfId="3263" xr:uid="{4367A062-C996-430D-8CAD-F716DBDA8C7E}"/>
    <cellStyle name="SAPBEXtitle 3 2 2 3" xfId="2231" xr:uid="{BCEDC543-000B-4EAB-9E62-DDDA62DF87CD}"/>
    <cellStyle name="SAPBEXtitle 3 2 2 3 2" xfId="3779" xr:uid="{C8DF813B-AFD1-487B-8B04-C833EFC35AE6}"/>
    <cellStyle name="SAPBEXtitle 3 2 2 4" xfId="2747" xr:uid="{9DC22358-9519-40C8-B659-5D33A10299DA}"/>
    <cellStyle name="SAPBEXtitle 3 2 3" xfId="1454" xr:uid="{D2A81120-8E91-4953-A817-99BCDB52DF20}"/>
    <cellStyle name="SAPBEXtitle 3 2 3 2" xfId="3005" xr:uid="{C8359DA6-7877-4204-8006-ECCB6282FFC0}"/>
    <cellStyle name="SAPBEXtitle 3 2 4" xfId="1973" xr:uid="{869181C5-AABE-4B19-BAFE-3D9BD3A749F2}"/>
    <cellStyle name="SAPBEXtitle 3 2 4 2" xfId="3521" xr:uid="{5074C2BF-6C9A-470A-9BE2-3AD31F0FE5E3}"/>
    <cellStyle name="SAPBEXtitle 3 2 5" xfId="2489" xr:uid="{30284451-C1E5-45C2-81E3-59808A238FB5}"/>
    <cellStyle name="SAPBEXtitle 4" xfId="544" xr:uid="{513DED71-9670-4154-96AF-5A63A366B8C2}"/>
    <cellStyle name="SAPBEXtitle 4 2" xfId="925" xr:uid="{493BEFD5-2E8C-42E1-B383-308EA4B9B4E0}"/>
    <cellStyle name="SAPBEXtitle 4 2 2" xfId="1197" xr:uid="{36B039D2-947B-42F7-9D20-E0B15BEBD4E4}"/>
    <cellStyle name="SAPBEXtitle 4 2 2 2" xfId="1713" xr:uid="{DF1039DC-DD2A-4804-98BE-4783FCC9F8E7}"/>
    <cellStyle name="SAPBEXtitle 4 2 2 2 2" xfId="3264" xr:uid="{8D33CFA5-9E0C-4498-8FFC-00B116A0294B}"/>
    <cellStyle name="SAPBEXtitle 4 2 2 3" xfId="2232" xr:uid="{F49D9266-4A88-4BDE-9F6C-B805B7D1BD63}"/>
    <cellStyle name="SAPBEXtitle 4 2 2 3 2" xfId="3780" xr:uid="{EA455725-CC2B-4067-A15F-6FFBDA10CFB7}"/>
    <cellStyle name="SAPBEXtitle 4 2 2 4" xfId="2748" xr:uid="{DA697996-9602-46AD-9B92-D9CBC456285A}"/>
    <cellStyle name="SAPBEXtitle 4 2 3" xfId="1455" xr:uid="{633BEEDC-50E9-4B12-B5D0-AA9C69DE26C4}"/>
    <cellStyle name="SAPBEXtitle 4 2 3 2" xfId="3006" xr:uid="{64121FE0-E660-44A7-9486-F1F5406E9B6B}"/>
    <cellStyle name="SAPBEXtitle 4 2 4" xfId="1974" xr:uid="{1E988AB8-C3EA-4677-B6B3-086E59E64770}"/>
    <cellStyle name="SAPBEXtitle 4 2 4 2" xfId="3522" xr:uid="{72B9A8F7-2631-4C6D-9FD0-CC524997045E}"/>
    <cellStyle name="SAPBEXtitle 4 2 5" xfId="2490" xr:uid="{0BBC260B-140A-46CB-A385-9640973F70AD}"/>
    <cellStyle name="SAPBEXtitle 5" xfId="545" xr:uid="{B8F8AD50-5812-4477-9B5A-62DC390C73C6}"/>
    <cellStyle name="SAPBEXtitle 5 2" xfId="926" xr:uid="{2F5E3D96-38A9-408F-B266-034F7A5CBC78}"/>
    <cellStyle name="SAPBEXtitle 5 2 2" xfId="1198" xr:uid="{73F28ECC-B712-426B-992D-DDCB6E7A7B70}"/>
    <cellStyle name="SAPBEXtitle 5 2 2 2" xfId="1714" xr:uid="{27C6AC6A-CC80-4A50-9854-8B8C23A51F9F}"/>
    <cellStyle name="SAPBEXtitle 5 2 2 2 2" xfId="3265" xr:uid="{AE816C42-5DC4-4EE4-AEDF-26BA887AE94B}"/>
    <cellStyle name="SAPBEXtitle 5 2 2 3" xfId="2233" xr:uid="{AD8F11FA-14E1-4ECD-AA0A-76B4260EB1B2}"/>
    <cellStyle name="SAPBEXtitle 5 2 2 3 2" xfId="3781" xr:uid="{92C41741-5FF1-4404-894D-B95020B6675C}"/>
    <cellStyle name="SAPBEXtitle 5 2 2 4" xfId="2749" xr:uid="{B1C74B9B-0077-4DE4-A042-246D47B62AB4}"/>
    <cellStyle name="SAPBEXtitle 5 2 3" xfId="1456" xr:uid="{6D9CE56C-29B7-449B-B12D-C7DDEEC3062E}"/>
    <cellStyle name="SAPBEXtitle 5 2 3 2" xfId="3007" xr:uid="{842D4A19-AA84-4A50-9B09-4CBC5EACA892}"/>
    <cellStyle name="SAPBEXtitle 5 2 4" xfId="1975" xr:uid="{3A4FF499-3B2A-4591-8846-B92B98D4024D}"/>
    <cellStyle name="SAPBEXtitle 5 2 4 2" xfId="3523" xr:uid="{67FD1516-0D19-49EF-A08E-13C996925D09}"/>
    <cellStyle name="SAPBEXtitle 5 2 5" xfId="2491" xr:uid="{C381E03D-CE50-421A-84B6-CB453B6F0323}"/>
    <cellStyle name="SAPBEXtitle 6" xfId="546" xr:uid="{5BDC3553-7E1C-4DE8-90F1-BC697FD2FBFE}"/>
    <cellStyle name="SAPBEXtitle 6 2" xfId="927" xr:uid="{9DA81D7D-7A7F-455B-8C39-F8FE9C99E0EB}"/>
    <cellStyle name="SAPBEXtitle 6 2 2" xfId="1199" xr:uid="{2E0894F0-4A72-4AFD-934C-CA660DDA9247}"/>
    <cellStyle name="SAPBEXtitle 6 2 2 2" xfId="1715" xr:uid="{3666DD0A-0F8B-49BC-97C2-E43C60F014E2}"/>
    <cellStyle name="SAPBEXtitle 6 2 2 2 2" xfId="3266" xr:uid="{02E98395-0B63-42B3-A213-CF3420804E4C}"/>
    <cellStyle name="SAPBEXtitle 6 2 2 3" xfId="2234" xr:uid="{2980F28E-B0AB-4A07-853A-EEA474959EBD}"/>
    <cellStyle name="SAPBEXtitle 6 2 2 3 2" xfId="3782" xr:uid="{C5AB54CC-886B-4B66-A1B9-7C237C678F3A}"/>
    <cellStyle name="SAPBEXtitle 6 2 2 4" xfId="2750" xr:uid="{484A5B32-1F79-4A21-985C-802FB8085F39}"/>
    <cellStyle name="SAPBEXtitle 6 2 3" xfId="1457" xr:uid="{7E5494A7-B93C-4A6B-9F94-57E7E30940F3}"/>
    <cellStyle name="SAPBEXtitle 6 2 3 2" xfId="3008" xr:uid="{23CD5529-35D2-4EF1-A08D-7DC9291531B5}"/>
    <cellStyle name="SAPBEXtitle 6 2 4" xfId="1976" xr:uid="{610DCB8F-89B5-4C3C-8ABB-DDB16DC28E82}"/>
    <cellStyle name="SAPBEXtitle 6 2 4 2" xfId="3524" xr:uid="{6109BD57-E2AD-411A-B25F-B7B2E4AB671D}"/>
    <cellStyle name="SAPBEXtitle 6 2 5" xfId="2492" xr:uid="{555AF49D-C2D8-4996-96BF-DBBE76981D62}"/>
    <cellStyle name="SAPBEXunassignedItem" xfId="547" xr:uid="{A854CED4-197E-408E-A943-BED86E62A3FF}"/>
    <cellStyle name="SAPBEXunassignedItem 2" xfId="548" xr:uid="{1846D937-1AA3-4A1F-9C3D-40A37B6F9DB3}"/>
    <cellStyle name="SAPBEXundefined" xfId="549" xr:uid="{C4DD64F7-6B39-43DD-B295-9A2DBF521C9A}"/>
    <cellStyle name="SAPBEXundefined 2" xfId="550" xr:uid="{BF892EFC-1A9D-4399-87EC-DC8424952EFC}"/>
    <cellStyle name="SAPBEXundefined 2 2" xfId="929" xr:uid="{530C7E1F-0EDC-41EE-83C4-FA4A72A215C9}"/>
    <cellStyle name="SAPBEXundefined 2 2 2" xfId="1201" xr:uid="{40142216-C1A2-43F2-B44C-6CE0A2EBE490}"/>
    <cellStyle name="SAPBEXundefined 2 2 2 2" xfId="1717" xr:uid="{0A242EBA-30EE-4BBC-8642-FEB54BA0A6A6}"/>
    <cellStyle name="SAPBEXundefined 2 2 2 2 2" xfId="3268" xr:uid="{D439F35A-CB3C-43B9-B7EB-E800C26BACFB}"/>
    <cellStyle name="SAPBEXundefined 2 2 2 3" xfId="2236" xr:uid="{F3F011D8-1254-49D5-8858-6FBF9EA0D848}"/>
    <cellStyle name="SAPBEXundefined 2 2 2 3 2" xfId="3784" xr:uid="{EC0A05CB-7588-4FFA-8AB2-60AA210A1303}"/>
    <cellStyle name="SAPBEXundefined 2 2 2 4" xfId="2752" xr:uid="{5563045F-272E-45C7-AA4C-1A429EA7ECB8}"/>
    <cellStyle name="SAPBEXundefined 2 2 3" xfId="1459" xr:uid="{EE4FA08F-2301-4C55-B3BB-B84BDCC83676}"/>
    <cellStyle name="SAPBEXundefined 2 2 3 2" xfId="3010" xr:uid="{7A40A352-93C0-4B98-97DD-508D8106CDDA}"/>
    <cellStyle name="SAPBEXundefined 2 2 4" xfId="1978" xr:uid="{0691FB93-A593-44E9-9BF0-02FC54EDF6A7}"/>
    <cellStyle name="SAPBEXundefined 2 2 4 2" xfId="3526" xr:uid="{310339C4-A964-41B9-9AB5-BD918F5D89F0}"/>
    <cellStyle name="SAPBEXundefined 2 2 5" xfId="2494" xr:uid="{B1C15148-C92B-4B87-9E99-F75B8955DF6F}"/>
    <cellStyle name="SAPBEXundefined 3" xfId="551" xr:uid="{3E1EC183-02FD-47F0-972C-DB37742C8D54}"/>
    <cellStyle name="SAPBEXundefined 3 2" xfId="930" xr:uid="{45FFCD45-8904-4157-BF1E-E213ACA573EA}"/>
    <cellStyle name="SAPBEXundefined 3 2 2" xfId="1202" xr:uid="{6587CA75-24C2-4F44-870C-77593C323D11}"/>
    <cellStyle name="SAPBEXundefined 3 2 2 2" xfId="1718" xr:uid="{566412DC-E8CA-49D1-95B6-CC35AD9B657E}"/>
    <cellStyle name="SAPBEXundefined 3 2 2 2 2" xfId="3269" xr:uid="{6FDE7181-FAC8-4962-A790-E1409C359FE3}"/>
    <cellStyle name="SAPBEXundefined 3 2 2 3" xfId="2237" xr:uid="{6D924BFD-24FB-4FB1-AEE6-2DB639C8E79B}"/>
    <cellStyle name="SAPBEXundefined 3 2 2 3 2" xfId="3785" xr:uid="{3051AF35-B15D-49EB-A301-EDC249E396B5}"/>
    <cellStyle name="SAPBEXundefined 3 2 2 4" xfId="2753" xr:uid="{FD349160-D6FF-4B72-9118-83DDC5202807}"/>
    <cellStyle name="SAPBEXundefined 3 2 3" xfId="1460" xr:uid="{FE2F062C-4D2A-4EA5-9397-547AC5B8D98D}"/>
    <cellStyle name="SAPBEXundefined 3 2 3 2" xfId="3011" xr:uid="{3C99B2EA-49AD-4E6D-9F7C-B04C7A74288C}"/>
    <cellStyle name="SAPBEXundefined 3 2 4" xfId="1979" xr:uid="{D4903456-0155-4EC0-B184-4CBBD37AC482}"/>
    <cellStyle name="SAPBEXundefined 3 2 4 2" xfId="3527" xr:uid="{215EB041-23DF-489E-A858-F953652C7DB5}"/>
    <cellStyle name="SAPBEXundefined 3 2 5" xfId="2495" xr:uid="{EBB5EA08-E916-4C6A-8AFD-600941BDE453}"/>
    <cellStyle name="SAPBEXundefined 4" xfId="552" xr:uid="{00CA6980-9F49-4CD3-BABE-DD71248B8BA6}"/>
    <cellStyle name="SAPBEXundefined 4 2" xfId="931" xr:uid="{994B2DDC-6CC4-4E31-9340-E0A24A4C0EBD}"/>
    <cellStyle name="SAPBEXundefined 4 2 2" xfId="1203" xr:uid="{1B4D4F30-BEB2-4CBB-9C1C-B736DA57136B}"/>
    <cellStyle name="SAPBEXundefined 4 2 2 2" xfId="1719" xr:uid="{C55E1C1A-492A-4B49-856B-089DD911F626}"/>
    <cellStyle name="SAPBEXundefined 4 2 2 2 2" xfId="3270" xr:uid="{E122DBBB-5B9C-4213-A26E-6B5101D7EA40}"/>
    <cellStyle name="SAPBEXundefined 4 2 2 3" xfId="2238" xr:uid="{0380197D-111C-4487-A98C-02BA4FEAA6BB}"/>
    <cellStyle name="SAPBEXundefined 4 2 2 3 2" xfId="3786" xr:uid="{70528EA5-F9ED-4FE9-B105-663E936C2DFC}"/>
    <cellStyle name="SAPBEXundefined 4 2 2 4" xfId="2754" xr:uid="{6689B8E1-1FA5-4712-B465-1FAFBCB6A449}"/>
    <cellStyle name="SAPBEXundefined 4 2 3" xfId="1461" xr:uid="{B872C8BC-6259-4E1B-A00B-678AC1E6F143}"/>
    <cellStyle name="SAPBEXundefined 4 2 3 2" xfId="3012" xr:uid="{A8767D1B-6D77-4441-B6C6-DAAED365991E}"/>
    <cellStyle name="SAPBEXundefined 4 2 4" xfId="1980" xr:uid="{5B6F6F31-389A-4348-976D-9AA029E3FF2D}"/>
    <cellStyle name="SAPBEXundefined 4 2 4 2" xfId="3528" xr:uid="{72D721E8-5C4C-4F73-81D6-71249E2EE124}"/>
    <cellStyle name="SAPBEXundefined 4 2 5" xfId="2496" xr:uid="{F6F9CF11-BA3D-447E-89B2-D5CAE8C669FC}"/>
    <cellStyle name="SAPBEXundefined 5" xfId="553" xr:uid="{3A2BDDD4-E2D0-4C29-B2B1-61BAE3CACA9E}"/>
    <cellStyle name="SAPBEXundefined 5 2" xfId="932" xr:uid="{3A15BDC8-5EEC-485E-A3DE-0AF99079D430}"/>
    <cellStyle name="SAPBEXundefined 5 2 2" xfId="1204" xr:uid="{3BF4468E-70E3-4DCF-BD3D-B02A33429C44}"/>
    <cellStyle name="SAPBEXundefined 5 2 2 2" xfId="1720" xr:uid="{F3F5C41A-0A72-4AB0-B15C-002FA5B12910}"/>
    <cellStyle name="SAPBEXundefined 5 2 2 2 2" xfId="3271" xr:uid="{C406C2C1-1662-43EC-83D2-288B0272746E}"/>
    <cellStyle name="SAPBEXundefined 5 2 2 3" xfId="2239" xr:uid="{93C9394E-66C1-44F7-BBCF-B6BAD56BF755}"/>
    <cellStyle name="SAPBEXundefined 5 2 2 3 2" xfId="3787" xr:uid="{F10C1BF9-DA45-4200-A0FF-54899A91A448}"/>
    <cellStyle name="SAPBEXundefined 5 2 2 4" xfId="2755" xr:uid="{AA3249E6-544B-4A16-BBD4-6B608A043293}"/>
    <cellStyle name="SAPBEXundefined 5 2 3" xfId="1462" xr:uid="{96BCE3F7-0383-483B-BF93-C75D68899D43}"/>
    <cellStyle name="SAPBEXundefined 5 2 3 2" xfId="3013" xr:uid="{7CA5D5A6-E980-450B-9653-E87F91B7D96E}"/>
    <cellStyle name="SAPBEXundefined 5 2 4" xfId="1981" xr:uid="{067B72BE-FECD-4344-BC49-3317F8A724C4}"/>
    <cellStyle name="SAPBEXundefined 5 2 4 2" xfId="3529" xr:uid="{F17C2170-8011-410D-8A31-6C2B9E1DF682}"/>
    <cellStyle name="SAPBEXundefined 5 2 5" xfId="2497" xr:uid="{FA4032ED-287B-42A0-B162-DDC2DE0451F0}"/>
    <cellStyle name="SAPBEXundefined 6" xfId="554" xr:uid="{F8270584-8017-44A9-AEAD-5270A0F79E31}"/>
    <cellStyle name="SAPBEXundefined 6 2" xfId="933" xr:uid="{BB9C456F-1EBF-40D1-9272-059184E69926}"/>
    <cellStyle name="SAPBEXundefined 6 2 2" xfId="1205" xr:uid="{5D9B73F5-D8F1-4872-B41B-7F9651E03310}"/>
    <cellStyle name="SAPBEXundefined 6 2 2 2" xfId="1721" xr:uid="{AEB3CC87-C3F2-4922-A578-D5978291C574}"/>
    <cellStyle name="SAPBEXundefined 6 2 2 2 2" xfId="3272" xr:uid="{AC73437D-F50E-488B-9F56-4B251EA1AE6A}"/>
    <cellStyle name="SAPBEXundefined 6 2 2 3" xfId="2240" xr:uid="{66D31449-BA7C-428A-9880-06B39DC58D75}"/>
    <cellStyle name="SAPBEXundefined 6 2 2 3 2" xfId="3788" xr:uid="{07D4852D-F6A4-4DCB-83A7-7D0883975916}"/>
    <cellStyle name="SAPBEXundefined 6 2 2 4" xfId="2756" xr:uid="{FDC6A287-81D1-48A3-8849-1063260BE32F}"/>
    <cellStyle name="SAPBEXundefined 6 2 3" xfId="1463" xr:uid="{D9CACAC5-A74A-4EB5-9AB2-E96DAC64CEDB}"/>
    <cellStyle name="SAPBEXundefined 6 2 3 2" xfId="3014" xr:uid="{76C2E72A-FA81-422B-8B23-FF42A05C8CF1}"/>
    <cellStyle name="SAPBEXundefined 6 2 4" xfId="1982" xr:uid="{B454D24A-25D0-4BC6-9A13-758DDA5E470B}"/>
    <cellStyle name="SAPBEXundefined 6 2 4 2" xfId="3530" xr:uid="{379E3EAC-20C5-41D6-B18C-1D2B5E37811C}"/>
    <cellStyle name="SAPBEXundefined 6 2 5" xfId="2498" xr:uid="{C3A841D8-EDC5-480B-A8B6-6CF0C61F8CF0}"/>
    <cellStyle name="SAPBEXundefined 7" xfId="928" xr:uid="{FF290E04-4F5E-4199-A8ED-98A1D8A002FC}"/>
    <cellStyle name="SAPBEXundefined 7 2" xfId="1200" xr:uid="{9D763FEB-D83A-469A-9553-31CFEF96DA43}"/>
    <cellStyle name="SAPBEXundefined 7 2 2" xfId="1716" xr:uid="{4D297F5F-9308-454D-BAAF-D43A006B4258}"/>
    <cellStyle name="SAPBEXundefined 7 2 2 2" xfId="3267" xr:uid="{DB97F030-0348-4F6A-BC3F-8E8D91AB8DA2}"/>
    <cellStyle name="SAPBEXundefined 7 2 3" xfId="2235" xr:uid="{235AF888-828E-4D0B-8CE7-D64F81B03010}"/>
    <cellStyle name="SAPBEXundefined 7 2 3 2" xfId="3783" xr:uid="{7E2DD031-0271-44B3-97D7-92E040A2B0D6}"/>
    <cellStyle name="SAPBEXundefined 7 2 4" xfId="2751" xr:uid="{9CB4241D-066C-4BA6-9B99-C75BE83D16DA}"/>
    <cellStyle name="SAPBEXundefined 7 3" xfId="1458" xr:uid="{DF7B427D-85EB-4189-B5B7-24A169114EF8}"/>
    <cellStyle name="SAPBEXundefined 7 3 2" xfId="3009" xr:uid="{0F7D3E76-DF63-45F0-8B95-912CD189B3AD}"/>
    <cellStyle name="SAPBEXundefined 7 4" xfId="1977" xr:uid="{1F928A59-9972-4DD7-B13B-4DE38BC4020C}"/>
    <cellStyle name="SAPBEXundefined 7 4 2" xfId="3525" xr:uid="{C754C3F9-0FD3-43A5-8EEA-788058FDC23D}"/>
    <cellStyle name="SAPBEXundefined 7 5" xfId="2493" xr:uid="{64FCFF25-A812-4478-9BE1-B7F76404ABCD}"/>
    <cellStyle name="Sheet Title" xfId="555" xr:uid="{5E6DE3F0-B076-4AFD-BD1E-44990E0F1549}"/>
    <cellStyle name="styleColumnTitles" xfId="556" xr:uid="{03E8C21D-C438-471C-9421-A7F01C073F56}"/>
    <cellStyle name="styleColumnTitles 2" xfId="934" xr:uid="{5ED86864-C6A5-46B3-83BF-137ACDE936A5}"/>
    <cellStyle name="styleColumnTitles 2 2" xfId="1206" xr:uid="{5719C03E-5F6B-42AA-99A9-C8FE4BCF7299}"/>
    <cellStyle name="styleColumnTitles 2 2 2" xfId="1722" xr:uid="{F2261EA9-955E-41FB-9C2A-847E4884D5D5}"/>
    <cellStyle name="styleColumnTitles 2 2 2 2" xfId="3273" xr:uid="{6B05EE52-3A60-46E7-AE8F-EECFF8508086}"/>
    <cellStyle name="styleColumnTitles 2 2 3" xfId="2241" xr:uid="{32EEDBAE-666E-4D44-ACA1-F69F6B08EFB6}"/>
    <cellStyle name="styleColumnTitles 2 2 3 2" xfId="3789" xr:uid="{5944B9D9-E261-4F71-A5F9-F4C5DAA89F23}"/>
    <cellStyle name="styleColumnTitles 2 2 4" xfId="2757" xr:uid="{A21447BD-CB0F-4CC4-90F8-3C03CF2202F7}"/>
    <cellStyle name="styleColumnTitles 2 3" xfId="1464" xr:uid="{A5746033-5109-4F46-BC31-EE280A8EB152}"/>
    <cellStyle name="styleColumnTitles 2 3 2" xfId="3015" xr:uid="{E1BCA114-7405-4F07-9689-0DB7FE9BD71A}"/>
    <cellStyle name="styleColumnTitles 2 4" xfId="1983" xr:uid="{E71F47EC-364F-48C8-B152-5DB3B6A6AD75}"/>
    <cellStyle name="styleColumnTitles 2 4 2" xfId="3531" xr:uid="{FA0BA5E7-445E-4FF8-A588-F1882F985624}"/>
    <cellStyle name="styleColumnTitles 2 5" xfId="2499" xr:uid="{AF905047-3288-4A09-8A30-D264173F317D}"/>
    <cellStyle name="styleDateRange" xfId="557" xr:uid="{6B6E662F-95AA-4450-A585-ABE09621CC52}"/>
    <cellStyle name="styleDateRange 2" xfId="935" xr:uid="{1D423E01-11D8-4A81-9288-2810BF5EF431}"/>
    <cellStyle name="styleDateRange 2 2" xfId="1207" xr:uid="{D2E9A588-7DC8-439D-AF97-018378EF8EA4}"/>
    <cellStyle name="styleDateRange 2 2 2" xfId="1723" xr:uid="{8D6E893C-AD29-4AF0-9EAD-46B19A7A5FBA}"/>
    <cellStyle name="styleDateRange 2 2 2 2" xfId="3274" xr:uid="{02D12339-693B-4ED0-95AC-D894D93E60A4}"/>
    <cellStyle name="styleDateRange 2 2 3" xfId="2242" xr:uid="{19D57230-20B6-4EAE-A905-B637410F7F1E}"/>
    <cellStyle name="styleDateRange 2 2 3 2" xfId="3790" xr:uid="{B577BD2F-E7A1-474C-9BC3-D0AD254252D7}"/>
    <cellStyle name="styleDateRange 2 2 4" xfId="2758" xr:uid="{CDBC9D5A-2454-471D-A4FF-F11488CDAB5C}"/>
    <cellStyle name="styleDateRange 2 3" xfId="1465" xr:uid="{FADD3B7D-C5DA-4FBE-9633-B7A4B43EE122}"/>
    <cellStyle name="styleDateRange 2 3 2" xfId="3016" xr:uid="{71351403-3211-4145-846C-B66667BCC615}"/>
    <cellStyle name="styleDateRange 2 4" xfId="1984" xr:uid="{EFFC3FB0-C5E6-4B10-AF0A-1DED3FA07AD6}"/>
    <cellStyle name="styleDateRange 2 4 2" xfId="3532" xr:uid="{02FAD8F7-5CD5-458D-8D6C-D69023C4080D}"/>
    <cellStyle name="styleDateRange 2 5" xfId="2500" xr:uid="{3AD1D8B6-1DDE-4AFA-B925-F2656E88E26A}"/>
    <cellStyle name="styleHidden" xfId="558" xr:uid="{23FDAD08-E595-49C6-988C-484E3A2DA57E}"/>
    <cellStyle name="styleNormal" xfId="559" xr:uid="{E84D30B0-8D46-4C56-9B6D-824EDBDA05E7}"/>
    <cellStyle name="styleSeriesAttributes" xfId="560" xr:uid="{E3691EFA-E66C-4C82-A9E3-65BAC1E946EC}"/>
    <cellStyle name="styleSeriesAttributes 2" xfId="936" xr:uid="{693D483E-66FF-4A98-A2AF-3AE6E1D15C81}"/>
    <cellStyle name="styleSeriesAttributes 2 2" xfId="1208" xr:uid="{1BB357B8-DA7D-4506-BD46-36BB59561553}"/>
    <cellStyle name="styleSeriesAttributes 2 2 2" xfId="1724" xr:uid="{4A7BC7C7-FFF1-4C33-A8B9-4E30775BBAF8}"/>
    <cellStyle name="styleSeriesAttributes 2 2 2 2" xfId="3275" xr:uid="{F98018A7-3322-4BEC-BA07-4D32BE28C875}"/>
    <cellStyle name="styleSeriesAttributes 2 2 3" xfId="2243" xr:uid="{F5B05C2F-65BF-43CB-8DBF-B1D3BD92A17E}"/>
    <cellStyle name="styleSeriesAttributes 2 2 3 2" xfId="3791" xr:uid="{8FDAD7EB-2F1E-47C5-B426-46C0B6EED7F4}"/>
    <cellStyle name="styleSeriesAttributes 2 2 4" xfId="2759" xr:uid="{FD610BE8-3705-4203-91C5-EDDBA6587AF2}"/>
    <cellStyle name="styleSeriesAttributes 2 3" xfId="1466" xr:uid="{0031DA20-8628-4C75-9987-07CEF1E3836D}"/>
    <cellStyle name="styleSeriesAttributes 2 3 2" xfId="3017" xr:uid="{DB4A6255-7B02-482C-A338-C0D9698C40E6}"/>
    <cellStyle name="styleSeriesAttributes 2 4" xfId="1985" xr:uid="{F3CCF660-B770-4375-A0E1-109CEBC74BBB}"/>
    <cellStyle name="styleSeriesAttributes 2 4 2" xfId="3533" xr:uid="{961B4740-0740-4A27-8B43-9D4A4FCF041A}"/>
    <cellStyle name="styleSeriesAttributes 2 5" xfId="2501" xr:uid="{649DD272-F3E9-45D8-AAC5-D5B2E13CFB83}"/>
    <cellStyle name="styleSeriesData" xfId="561" xr:uid="{BC2C58A3-5FA3-4ACE-A1D8-4C2FC2AD256E}"/>
    <cellStyle name="styleSeriesData 2" xfId="937" xr:uid="{3CB972A6-197B-4D4F-8F92-8A01DEDF8092}"/>
    <cellStyle name="styleSeriesData 2 2" xfId="1209" xr:uid="{DE83FCC7-FBD0-4F42-ABF1-141168135E64}"/>
    <cellStyle name="styleSeriesData 2 2 2" xfId="1725" xr:uid="{063F95A4-847C-49A1-8072-ACC5FD366230}"/>
    <cellStyle name="styleSeriesData 2 2 2 2" xfId="3276" xr:uid="{7745D45B-5A94-4AE6-A341-A9962DD387A7}"/>
    <cellStyle name="styleSeriesData 2 2 3" xfId="2244" xr:uid="{4E06F670-44A6-42D4-8D1C-C0BBFBD9F98B}"/>
    <cellStyle name="styleSeriesData 2 2 3 2" xfId="3792" xr:uid="{43147DFB-0236-4461-874B-C93808090BB3}"/>
    <cellStyle name="styleSeriesData 2 2 4" xfId="2760" xr:uid="{5E7965E4-6AA9-48F9-9082-CB4413E6FD8F}"/>
    <cellStyle name="styleSeriesData 2 3" xfId="1467" xr:uid="{28D89E85-3739-4139-B39C-7BE64BC248F8}"/>
    <cellStyle name="styleSeriesData 2 3 2" xfId="3018" xr:uid="{D730CCBD-196E-45CD-96A3-F18B80183FF5}"/>
    <cellStyle name="styleSeriesData 2 4" xfId="1986" xr:uid="{66048EE2-362B-4BD9-81CF-78B586A0DA2D}"/>
    <cellStyle name="styleSeriesData 2 4 2" xfId="3534" xr:uid="{E8C81FE8-2CBE-4135-AD77-73AEE9EAA99E}"/>
    <cellStyle name="styleSeriesData 2 5" xfId="2502" xr:uid="{92EC830D-EBE2-4FDE-942F-3403ED2DC3A2}"/>
    <cellStyle name="styleSeriesDataForecast" xfId="562" xr:uid="{E6176B7C-C036-4739-9D07-21550C4A4E20}"/>
    <cellStyle name="styleSeriesDataForecast 2" xfId="938" xr:uid="{32ABC3DC-76DC-46F7-B8E6-0D773DAAE4B8}"/>
    <cellStyle name="styleSeriesDataForecast 2 2" xfId="1210" xr:uid="{AC6AFFD2-0D44-4D40-929A-7A4EEC0EE745}"/>
    <cellStyle name="styleSeriesDataForecast 2 2 2" xfId="1726" xr:uid="{2817DA10-BF38-41A0-A1E4-CF74C47AF0DA}"/>
    <cellStyle name="styleSeriesDataForecast 2 2 2 2" xfId="3277" xr:uid="{D45E07B6-E7C9-44DC-AE81-CDEEB8815FC8}"/>
    <cellStyle name="styleSeriesDataForecast 2 2 3" xfId="2245" xr:uid="{3FB5D1A0-23F8-4F4D-AAF3-085FE0C73E41}"/>
    <cellStyle name="styleSeriesDataForecast 2 2 3 2" xfId="3793" xr:uid="{A40B25A7-DF2E-497C-826F-8B754B7C8BC1}"/>
    <cellStyle name="styleSeriesDataForecast 2 2 4" xfId="2761" xr:uid="{E961496C-DCF5-4DDA-A872-84447422F8A1}"/>
    <cellStyle name="styleSeriesDataForecast 2 3" xfId="1468" xr:uid="{82E1A8F4-0341-4BBE-AF24-A3F3111312E6}"/>
    <cellStyle name="styleSeriesDataForecast 2 3 2" xfId="3019" xr:uid="{58B7FD8F-94EB-44D4-A53F-3A41D1F0EF29}"/>
    <cellStyle name="styleSeriesDataForecast 2 4" xfId="1987" xr:uid="{A489B288-CD62-4032-B9CA-62BC4319C335}"/>
    <cellStyle name="styleSeriesDataForecast 2 4 2" xfId="3535" xr:uid="{276BD386-F1D6-40F7-9563-EEBD2415F06A}"/>
    <cellStyle name="styleSeriesDataForecast 2 5" xfId="2503" xr:uid="{29C36023-396B-4CA5-95D5-ED8A9574A440}"/>
    <cellStyle name="styleSeriesDataForecastNA" xfId="563" xr:uid="{E7477588-5BC1-4933-BB5E-F1726E412F45}"/>
    <cellStyle name="styleSeriesDataForecastNA 2" xfId="939" xr:uid="{270921F8-EAAD-4A8F-9360-E28A337B582C}"/>
    <cellStyle name="styleSeriesDataForecastNA 2 2" xfId="1211" xr:uid="{7C0D23CC-CC77-47F9-A591-B2A3B56D550B}"/>
    <cellStyle name="styleSeriesDataForecastNA 2 2 2" xfId="1727" xr:uid="{BDBA6539-8266-48EC-95B8-77588D15EBA3}"/>
    <cellStyle name="styleSeriesDataForecastNA 2 2 2 2" xfId="3278" xr:uid="{5E7914A3-8D91-484E-BCE9-C77807C6E99A}"/>
    <cellStyle name="styleSeriesDataForecastNA 2 2 3" xfId="2246" xr:uid="{44334856-2BA9-4BC7-80A5-04133F4F4B73}"/>
    <cellStyle name="styleSeriesDataForecastNA 2 2 3 2" xfId="3794" xr:uid="{7109E583-F977-4E14-9868-3B8C10AAB6B8}"/>
    <cellStyle name="styleSeriesDataForecastNA 2 2 4" xfId="2762" xr:uid="{285DEB7F-7596-43B4-BD18-726D8728C672}"/>
    <cellStyle name="styleSeriesDataForecastNA 2 3" xfId="1469" xr:uid="{CE255ECE-9062-476E-9B23-6D7057EC156B}"/>
    <cellStyle name="styleSeriesDataForecastNA 2 3 2" xfId="3020" xr:uid="{9D2A03EE-047D-4260-870C-F9AFE098CE52}"/>
    <cellStyle name="styleSeriesDataForecastNA 2 4" xfId="1988" xr:uid="{17CFC96D-5B7E-4A84-925C-558FEDF69F74}"/>
    <cellStyle name="styleSeriesDataForecastNA 2 4 2" xfId="3536" xr:uid="{E850B341-3B0E-441F-9DF1-DFA5C9A926CC}"/>
    <cellStyle name="styleSeriesDataForecastNA 2 5" xfId="2504" xr:uid="{FEFD26FF-9800-4844-9C3A-E1E74E424BA8}"/>
    <cellStyle name="styleSeriesDataNA" xfId="564" xr:uid="{371CCD9F-67E2-4436-B396-D54D9017759A}"/>
    <cellStyle name="styleSeriesDataNA 2" xfId="940" xr:uid="{662AD79F-CBFE-4986-94DF-48CE2CD08594}"/>
    <cellStyle name="styleSeriesDataNA 2 2" xfId="1212" xr:uid="{F8808060-E453-443A-BF3B-84F93C57D694}"/>
    <cellStyle name="styleSeriesDataNA 2 2 2" xfId="1728" xr:uid="{980401C5-C716-4A62-B6AE-7EE7C95CF1F4}"/>
    <cellStyle name="styleSeriesDataNA 2 2 2 2" xfId="3279" xr:uid="{AEF5B8F0-7944-4667-89AC-2563ADB1A34C}"/>
    <cellStyle name="styleSeriesDataNA 2 2 3" xfId="2247" xr:uid="{9E9788B2-61E0-4800-96FC-BFA6AC08EA6D}"/>
    <cellStyle name="styleSeriesDataNA 2 2 3 2" xfId="3795" xr:uid="{826261A9-D1A7-4557-B821-A58730AA4365}"/>
    <cellStyle name="styleSeriesDataNA 2 2 4" xfId="2763" xr:uid="{7585D3F0-4222-49AF-A9B6-D5E6B38558D0}"/>
    <cellStyle name="styleSeriesDataNA 2 3" xfId="1470" xr:uid="{F659C898-8CB7-4788-92EB-9F3792A70C47}"/>
    <cellStyle name="styleSeriesDataNA 2 3 2" xfId="3021" xr:uid="{10896DB4-E354-407D-99D3-85AD3A8688C3}"/>
    <cellStyle name="styleSeriesDataNA 2 4" xfId="1989" xr:uid="{494DCE89-AD90-4AE9-846E-71598BC5C0B4}"/>
    <cellStyle name="styleSeriesDataNA 2 4 2" xfId="3537" xr:uid="{808F4A52-C5E8-4CB8-BE2C-ADAAE333070F}"/>
    <cellStyle name="styleSeriesDataNA 2 5" xfId="2505" xr:uid="{8128F1B6-4DA8-41CC-8B66-80B32812AC67}"/>
    <cellStyle name="Text Indent A" xfId="565" xr:uid="{FC08D699-45AB-458B-810A-84CA9ECAC29D}"/>
    <cellStyle name="Text Indent B" xfId="566" xr:uid="{6EE9C24F-9FF1-4CBE-B2E3-59F447036D6B}"/>
    <cellStyle name="Text Indent C" xfId="567" xr:uid="{7CEB24E2-7301-4EA1-807E-5BB981B299B4}"/>
    <cellStyle name="Times New Roman0181000015536870911" xfId="568" xr:uid="{C436B3A5-47DF-47DD-A77B-A74DB66F7233}"/>
    <cellStyle name="Times New Roman0181000015536870911 2" xfId="941" xr:uid="{5F066A1F-7641-4582-AF65-91FB98CE42D8}"/>
    <cellStyle name="Times New Roman0181000015536870911 2 2" xfId="1213" xr:uid="{3B213C54-101D-4C51-9F18-9F1D9FCE36DE}"/>
    <cellStyle name="Times New Roman0181000015536870911 2 2 2" xfId="1729" xr:uid="{36DF7132-2996-4552-84F3-D6F98A1A1EF2}"/>
    <cellStyle name="Times New Roman0181000015536870911 2 2 2 2" xfId="3280" xr:uid="{7EE43538-046C-4381-AF59-5F4A7B55E6AA}"/>
    <cellStyle name="Times New Roman0181000015536870911 2 2 3" xfId="2248" xr:uid="{1CF47C6E-7EEA-4DA4-92BE-878A949D8B7B}"/>
    <cellStyle name="Times New Roman0181000015536870911 2 2 3 2" xfId="3796" xr:uid="{F9BB04B7-8B9A-45BF-9542-140F1A8DFB23}"/>
    <cellStyle name="Times New Roman0181000015536870911 2 2 4" xfId="2764" xr:uid="{9CC8A12C-5242-4F40-9A33-1D46D1B65542}"/>
    <cellStyle name="Times New Roman0181000015536870911 2 3" xfId="1471" xr:uid="{8AD3ACFE-E9B1-46EF-B787-5BCB7E71B9D0}"/>
    <cellStyle name="Times New Roman0181000015536870911 2 3 2" xfId="3022" xr:uid="{108293F3-880F-492C-B2A8-EDDE8719D5A5}"/>
    <cellStyle name="Times New Roman0181000015536870911 2 4" xfId="1990" xr:uid="{EA746C94-548F-49DF-82FA-BBDD8301CCF7}"/>
    <cellStyle name="Times New Roman0181000015536870911 2 4 2" xfId="3538" xr:uid="{80FA3786-E99D-4C13-9882-57400A017AA5}"/>
    <cellStyle name="Times New Roman0181000015536870911 2 5" xfId="2506" xr:uid="{17A060BE-889B-4E0B-9DFB-2136F1111D90}"/>
    <cellStyle name="Title" xfId="569" xr:uid="{E9A1E9E5-57A5-4BA5-B8E5-75C56750DB77}"/>
    <cellStyle name="Total" xfId="570" xr:uid="{12D27FFD-CAA6-4B5B-8457-21F70D825568}"/>
    <cellStyle name="Total 2" xfId="942" xr:uid="{8F300A72-10B5-454A-9B22-AFF9E63089CE}"/>
    <cellStyle name="Total 2 2" xfId="1214" xr:uid="{02376925-5F58-4ADF-A3BA-84DF80DCE8DC}"/>
    <cellStyle name="Total 2 2 2" xfId="1730" xr:uid="{C3342749-291B-441B-9653-DBDBA1BB6A29}"/>
    <cellStyle name="Total 2 2 2 2" xfId="3281" xr:uid="{15D7E436-1EFB-44A9-95A6-899B06D681E2}"/>
    <cellStyle name="Total 2 2 3" xfId="2249" xr:uid="{4F4F7423-D219-486C-A3CF-E094209A809B}"/>
    <cellStyle name="Total 2 2 3 2" xfId="3797" xr:uid="{182CA0ED-D2E2-4139-B037-FB7A60A66916}"/>
    <cellStyle name="Total 2 2 4" xfId="2765" xr:uid="{BF071E21-D0C9-4E34-9DE7-7A8F9133CE0C}"/>
    <cellStyle name="Total 2 3" xfId="1472" xr:uid="{43FC2022-8D25-425E-9F4B-C7B2226F3434}"/>
    <cellStyle name="Total 2 3 2" xfId="3023" xr:uid="{4DE6A3FE-D3C2-488A-9786-2B1BB061D487}"/>
    <cellStyle name="Total 2 4" xfId="1991" xr:uid="{8AAD7677-D44C-4BFB-9EC1-EB6C9BF72F53}"/>
    <cellStyle name="Total 2 4 2" xfId="3539" xr:uid="{9D8F66EA-7796-4B98-825F-B343EA5D189B}"/>
    <cellStyle name="Total 2 5" xfId="2507" xr:uid="{4DD84E7D-B344-4C56-8631-DA660FCFFBC0}"/>
    <cellStyle name="Warning Text" xfId="571" xr:uid="{23B701E1-015C-499F-B544-35D119E977AC}"/>
    <cellStyle name="Обычный" xfId="0" builtinId="0"/>
    <cellStyle name="Обычный 10" xfId="572" xr:uid="{CF0626B3-C14B-4EB1-BA34-D2939C982B45}"/>
    <cellStyle name="Обычный 11" xfId="573" xr:uid="{CB50FA7C-E95E-4921-8564-A52D5DE928FB}"/>
    <cellStyle name="Обычный 12" xfId="574" xr:uid="{B1F08B67-1EFC-40EF-8EC3-679516C9E88C}"/>
    <cellStyle name="Обычный 12 2" xfId="575" xr:uid="{FE9DE6A7-6AEA-4B97-9AE0-E76D437639AD}"/>
    <cellStyle name="Обычный 12_Т-НахВТО-газ-28.09.12" xfId="576" xr:uid="{ADBD3466-D489-45D4-93CF-EC30D6987348}"/>
    <cellStyle name="Обычный 13" xfId="577" xr:uid="{7A3471BF-CE94-49D6-861E-15834390B5A4}"/>
    <cellStyle name="Обычный 14" xfId="578" xr:uid="{CB6945AF-EFAE-42C9-8393-75ECD611E043}"/>
    <cellStyle name="Обычный 15" xfId="579" xr:uid="{5D3A564D-1424-4EE8-BC04-CEB720D91002}"/>
    <cellStyle name="Обычный 16" xfId="580" xr:uid="{A9D11C5E-568F-4ED1-B307-6D930964426E}"/>
    <cellStyle name="Обычный 16 2" xfId="581" xr:uid="{CBD48CCE-F08E-4322-8725-1BB4681B8B9C}"/>
    <cellStyle name="Обычный 17" xfId="582" xr:uid="{3494CBEA-5F74-402D-9876-E778F7E8E61D}"/>
    <cellStyle name="Обычный 18" xfId="583" xr:uid="{2A21701F-A88A-4B96-B3CA-C1E4D13FA738}"/>
    <cellStyle name="Обычный 19" xfId="584" xr:uid="{41A9E6AF-B181-4E4A-BD81-7CDD6065B852}"/>
    <cellStyle name="Обычный 2" xfId="2" xr:uid="{054CBDBE-63DC-4356-87F2-C54685296202}"/>
    <cellStyle name="Обычный 2 10" xfId="585" xr:uid="{E011980C-8ACB-453E-BABE-ABB995D06C77}"/>
    <cellStyle name="Обычный 2 11" xfId="586" xr:uid="{15B067A9-8459-40DE-8698-FBFC999F4CA8}"/>
    <cellStyle name="Обычный 2 11 2" xfId="587" xr:uid="{644D992D-4645-4CED-8849-ABA5509A3675}"/>
    <cellStyle name="Обычный 2 11_Т-НахВТО-газ-28.09.12" xfId="588" xr:uid="{60FFFE95-774C-4215-9EC3-849E7C1D960E}"/>
    <cellStyle name="Обычный 2 12" xfId="589" xr:uid="{CF2E120D-9886-481C-A825-AE6EF0F745B0}"/>
    <cellStyle name="Обычный 2 12 2" xfId="590" xr:uid="{2A00ED76-1AAA-435C-A510-E77029B31AF0}"/>
    <cellStyle name="Обычный 2 12_Т-НахВТО-газ-28.09.12" xfId="591" xr:uid="{765F02EA-590B-4614-B375-A153E2824FDB}"/>
    <cellStyle name="Обычный 2 13" xfId="592" xr:uid="{B6E5E41F-07E8-4B09-8046-7B75BE86B51B}"/>
    <cellStyle name="Обычный 2 14" xfId="593" xr:uid="{57F0B4DA-A072-4DBD-B4E6-D187CB8A523D}"/>
    <cellStyle name="Обычный 2 2" xfId="594" xr:uid="{0878C81D-739B-44B6-9002-13FEA6CF59A6}"/>
    <cellStyle name="Обычный 2 3" xfId="595" xr:uid="{EACCD39D-1F31-42D3-B842-9594C528AF44}"/>
    <cellStyle name="Обычный 2 4" xfId="596" xr:uid="{2834EB6B-DAA1-4EC4-84FE-975F6856FB09}"/>
    <cellStyle name="Обычный 2 5" xfId="597" xr:uid="{95EE257C-A229-44C1-9994-D9928A3F04B4}"/>
    <cellStyle name="Обычный 2 6" xfId="598" xr:uid="{44981DBF-AE5F-492A-B77C-81FCF5F9BC81}"/>
    <cellStyle name="Обычный 2 7" xfId="599" xr:uid="{AB572E09-7140-4E1A-973E-9D664D08B010}"/>
    <cellStyle name="Обычный 2 8" xfId="600" xr:uid="{D0533E58-507F-4A40-B57E-DF97E7846D33}"/>
    <cellStyle name="Обычный 2 9" xfId="601" xr:uid="{3C4E2BCD-EE6D-4D8D-B964-3D7197E21589}"/>
    <cellStyle name="Обычный 2_Т-НахВТО-газ-28.09.12" xfId="602" xr:uid="{ABCAFEC9-BE5D-4389-9D72-6FF368163620}"/>
    <cellStyle name="Обычный 20" xfId="603" xr:uid="{0428AF11-95AC-4D32-8C1D-6A4E41DE885C}"/>
    <cellStyle name="Обычный 21" xfId="604" xr:uid="{0CF92C56-C02B-4F84-936E-D9438BCE943A}"/>
    <cellStyle name="Обычный 22" xfId="605" xr:uid="{69D9108B-5500-413A-8DDB-37243CFF9585}"/>
    <cellStyle name="Обычный 23" xfId="606" xr:uid="{6513AF26-E0CB-4C6C-AF6F-8FEF54C17DDE}"/>
    <cellStyle name="Обычный 24" xfId="607" xr:uid="{92DC3A98-2BD1-482A-8B1A-E5CAB5DDB7E0}"/>
    <cellStyle name="Обычный 25" xfId="608" xr:uid="{5B99EA06-1017-4426-803D-6DE68894AA19}"/>
    <cellStyle name="Обычный 26" xfId="609" xr:uid="{5A1873C8-264D-4CAD-8B88-CD361DC6BC80}"/>
    <cellStyle name="Обычный 27" xfId="610" xr:uid="{2AAB95A9-428A-4871-BF7F-9625451FB9A0}"/>
    <cellStyle name="Обычный 28" xfId="611" xr:uid="{94A7489D-9D82-4F50-9271-24EC753C720E}"/>
    <cellStyle name="Обычный 29" xfId="612" xr:uid="{9E2A81BC-157C-4B73-A51C-319C42DF791D}"/>
    <cellStyle name="Обычный 3" xfId="3" xr:uid="{A58E5F25-3100-4658-A5F5-AA154AF3C415}"/>
    <cellStyle name="Обычный 3 2" xfId="613" xr:uid="{2C4FD533-6F77-42CA-B32D-DB7FFDD07E9C}"/>
    <cellStyle name="Обычный 3 3" xfId="614" xr:uid="{5C174BC8-98E8-4B05-9749-A4C97D81C2D4}"/>
    <cellStyle name="Обычный 3 4" xfId="615" xr:uid="{A86B9EDA-3102-4FE0-8A3C-56C01E8A6066}"/>
    <cellStyle name="Обычный 3 5" xfId="616" xr:uid="{CDE5BC4F-9CF7-4867-B055-CD01670BE445}"/>
    <cellStyle name="Обычный 3 6" xfId="617" xr:uid="{79C1B33D-493E-4C27-9E1B-987814FEAB13}"/>
    <cellStyle name="Обычный 3 6 2" xfId="1734" xr:uid="{BBD59218-A867-4766-A627-1FE6F2D55EFA}"/>
    <cellStyle name="Обычный 3_RZD_2009-2030_macromodel_090518" xfId="618" xr:uid="{0AE11587-5846-46E7-9FE0-EB8D3FFC1CD1}"/>
    <cellStyle name="Обычный 30" xfId="619" xr:uid="{9FD74BFB-AA77-4E22-86E4-FD35F584FA40}"/>
    <cellStyle name="Обычный 31" xfId="683" xr:uid="{9574FFC1-58C2-4B24-8379-D8342D0FFFDE}"/>
    <cellStyle name="Обычный 32" xfId="1" xr:uid="{885D4C52-00CC-4D9A-957B-DA65840A47CB}"/>
    <cellStyle name="Обычный 32 2" xfId="1732" xr:uid="{76846F3C-B728-4764-9B03-98AEEAF13884}"/>
    <cellStyle name="Обычный 34" xfId="685" xr:uid="{A4D1A613-FFF6-4A77-AE0E-A928A8253F19}"/>
    <cellStyle name="Обычный 4" xfId="620" xr:uid="{6E6BDD19-7786-4B17-B040-E735214AB537}"/>
    <cellStyle name="Обычный 4 2" xfId="621" xr:uid="{824DFEC8-B04C-4149-95D9-DE77F40243B8}"/>
    <cellStyle name="Обычный 4 2 2" xfId="622" xr:uid="{7EB2EE05-7DA1-4071-B72F-EEDAEA4F54F0}"/>
    <cellStyle name="Обычный 4 2_Т-НахВТО-газ-28.09.12" xfId="623" xr:uid="{BD0A249C-C3E7-4719-8614-8CB7DCD2038B}"/>
    <cellStyle name="Обычный 4_ЦФ запрос2008-2009" xfId="624" xr:uid="{550554B9-8CC8-4BE0-A419-2F0BC8462ED4}"/>
    <cellStyle name="Обычный 5" xfId="625" xr:uid="{A7F96FD1-2A50-4150-BA30-4DDD4D2959A7}"/>
    <cellStyle name="Обычный 6" xfId="626" xr:uid="{2F2653A2-7C21-47A3-BE51-116B500C187C}"/>
    <cellStyle name="Обычный 6 2" xfId="4" xr:uid="{3C6326BC-834A-40EC-8A50-4DBA9451D9C2}"/>
    <cellStyle name="Обычный 6 3" xfId="684" xr:uid="{77A30877-44D1-4C04-AD86-C42A109E1452}"/>
    <cellStyle name="Обычный 7" xfId="627" xr:uid="{1328BA6A-02F9-47C4-88BF-1CF88ACCB7B2}"/>
    <cellStyle name="Обычный 8" xfId="628" xr:uid="{C7014222-5174-4BCD-8349-26736755EA90}"/>
    <cellStyle name="Обычный 9" xfId="629" xr:uid="{460579EA-2B0D-401E-9FEB-F4CD7761A1FD}"/>
    <cellStyle name="Процентный 10" xfId="630" xr:uid="{D64982BA-B9E5-4CFF-AC8F-9180EC667C9F}"/>
    <cellStyle name="Процентный 11" xfId="631" xr:uid="{2E0DCD05-E004-4B73-A432-5576E30F5661}"/>
    <cellStyle name="Процентный 12" xfId="632" xr:uid="{CB8C3602-D3E6-425F-97F3-E617B35C8551}"/>
    <cellStyle name="Процентный 13" xfId="633" xr:uid="{58EEE22F-BAD1-4375-9AD6-9D5AED46D426}"/>
    <cellStyle name="Процентный 14" xfId="634" xr:uid="{D0647DC5-1CB1-4D6B-A368-207C49056B69}"/>
    <cellStyle name="Процентный 2" xfId="635" xr:uid="{CDE2D4B7-0BF6-4FE4-89BB-0E4C7ECC7192}"/>
    <cellStyle name="Процентный 2 2" xfId="636" xr:uid="{9B9BE4CA-1620-409E-9C39-7C3CB7DFC672}"/>
    <cellStyle name="Процентный 2 2 2" xfId="637" xr:uid="{63B548AC-E769-4148-A334-D15F705A1233}"/>
    <cellStyle name="Процентный 3" xfId="638" xr:uid="{10A79262-3DE9-4D07-91F2-9386E3284B3D}"/>
    <cellStyle name="Процентный 4" xfId="639" xr:uid="{810C85C8-4D4B-4821-B0B0-23713FB961E1}"/>
    <cellStyle name="Процентный 5" xfId="640" xr:uid="{C6F5EA74-90B9-4068-94FB-7DAB724B13FE}"/>
    <cellStyle name="Процентный 6" xfId="641" xr:uid="{86075640-689A-42D0-96DB-4BDD4DA3388D}"/>
    <cellStyle name="Процентный 7" xfId="642" xr:uid="{1B64F591-8EAB-4DDA-B006-F163A05BFAE6}"/>
    <cellStyle name="Процентный 8" xfId="643" xr:uid="{673E8E15-12F1-4D60-9DFA-B7AD3FE2C745}"/>
    <cellStyle name="Процентный 9" xfId="644" xr:uid="{58C8A966-C2F7-4387-A04F-E79C0EFF3829}"/>
    <cellStyle name="Сверхулин" xfId="645" xr:uid="{6462C4F4-04DB-4152-B724-384D5CAB9601}"/>
    <cellStyle name="Сверхулин 2" xfId="943" xr:uid="{D24C3047-6886-44DB-9416-E1AD64587D4A}"/>
    <cellStyle name="Сверхулин 2 2" xfId="1215" xr:uid="{A74BC27A-0779-447B-95ED-A5D5E0D79F8A}"/>
    <cellStyle name="Сверхулин 2 2 2" xfId="1731" xr:uid="{53A6E1B1-6DFE-48FD-B5E8-D760BC5E08ED}"/>
    <cellStyle name="Сверхулин 2 2 2 2" xfId="3282" xr:uid="{87FCDF69-035E-4648-8CBE-626D8F4056DF}"/>
    <cellStyle name="Сверхулин 2 2 3" xfId="2250" xr:uid="{5A9DFD60-679A-4436-B058-EBEB5E6E64A1}"/>
    <cellStyle name="Сверхулин 2 2 3 2" xfId="3798" xr:uid="{28AFF265-8BAE-4295-9EE5-ECFDAD7E97CB}"/>
    <cellStyle name="Сверхулин 2 2 4" xfId="2766" xr:uid="{9C6E2E03-C6C9-45C9-AF34-BDA4046D0760}"/>
    <cellStyle name="Сверхулин 2 3" xfId="1473" xr:uid="{445A81D5-6FFE-4483-A839-37552ADFC38A}"/>
    <cellStyle name="Сверхулин 2 3 2" xfId="3024" xr:uid="{DE8B12E9-70DD-40E9-8444-284D977DACD3}"/>
    <cellStyle name="Сверхулин 2 4" xfId="1992" xr:uid="{8DCD1D38-241E-4021-BD09-AFA29AF124AC}"/>
    <cellStyle name="Сверхулин 2 4 2" xfId="3540" xr:uid="{66C764AC-74CB-44DB-A9EE-67231B9CF586}"/>
    <cellStyle name="Сверхулин 2 5" xfId="2508" xr:uid="{DBB7105E-C381-4F57-942D-CD6D6367CF7B}"/>
    <cellStyle name="Стиль 1" xfId="646" xr:uid="{2DB1B533-E676-41E7-A3E6-8F3314030105}"/>
    <cellStyle name="Стиль 1 2" xfId="647" xr:uid="{5B6E053B-6348-48F4-9889-15BE39FE3F9D}"/>
    <cellStyle name="Стиль 1 3" xfId="648" xr:uid="{46C62D49-D132-445A-9C70-D369D5A4EA2A}"/>
    <cellStyle name="Стиль 1 4" xfId="649" xr:uid="{7974A226-D140-4DCD-9465-ABE80BBCC422}"/>
    <cellStyle name="Стиль 1 5" xfId="650" xr:uid="{03DC81A6-5939-4CE2-8B74-BC3959083509}"/>
    <cellStyle name="Стиль 1 6" xfId="651" xr:uid="{1907B64D-1A6A-4553-A204-15DB6C71D705}"/>
    <cellStyle name="Стиль 1 7" xfId="652" xr:uid="{2AECC107-ACD0-437E-8FBB-5B3DA07FC3F4}"/>
    <cellStyle name="Стиль 1_Книга2" xfId="653" xr:uid="{30CBB09A-C2D2-49B3-B929-A64C00DC57BD}"/>
    <cellStyle name="ТаблицаТекст" xfId="654" xr:uid="{CBC46563-94E6-4942-8CCF-65C1EF6D6067}"/>
    <cellStyle name="Тысячи [0]_Chart1 (Sales &amp; Costs)" xfId="655" xr:uid="{141D8B90-A224-4E27-8F99-BBD5C00C9A3E}"/>
    <cellStyle name="Тысячи_Chart1 (Sales &amp; Costs)" xfId="656" xr:uid="{8E75CE79-CF1B-4696-9E3A-712DAB4B543B}"/>
    <cellStyle name="Финансовый [0] 2" xfId="657" xr:uid="{B949B1FD-4D25-44E6-BAEF-D2DA51717B18}"/>
    <cellStyle name="Финансовый 10" xfId="658" xr:uid="{96AD9A5B-D09A-41E5-B380-627F4A32B064}"/>
    <cellStyle name="Финансовый 11" xfId="659" xr:uid="{2EF30F0D-07FE-4303-96C4-FCDC3E816ECF}"/>
    <cellStyle name="Финансовый 12" xfId="660" xr:uid="{475B8F5F-C422-467B-8856-8CBD1113EE2B}"/>
    <cellStyle name="Финансовый 13" xfId="661" xr:uid="{95A309DF-BB74-4A40-BB4C-1D57C2D4F8A0}"/>
    <cellStyle name="Финансовый 14" xfId="662" xr:uid="{85B9BD50-2A89-41B9-9F9F-97A8D90DEB8B}"/>
    <cellStyle name="Финансовый 15" xfId="663" xr:uid="{7A301038-A271-48ED-9E83-F85B93DD15BC}"/>
    <cellStyle name="Финансовый 16" xfId="664" xr:uid="{7D006639-280A-4C25-86F9-08B4EE6BA458}"/>
    <cellStyle name="Финансовый 17" xfId="665" xr:uid="{4C9E2A9D-AFCA-45ED-9D30-D98796582E70}"/>
    <cellStyle name="Финансовый 2" xfId="666" xr:uid="{B9971880-F854-405C-AAAB-44429EC0DD48}"/>
    <cellStyle name="Финансовый 2 10" xfId="667" xr:uid="{586F6751-8B20-4923-9014-6C6A7E7CFA09}"/>
    <cellStyle name="Финансовый 2 2" xfId="668" xr:uid="{9F29AA58-8218-4EDA-9C00-B7970111D813}"/>
    <cellStyle name="Финансовый 2 3" xfId="669" xr:uid="{705FBCC3-AB4E-411F-B097-98CD37AA9D46}"/>
    <cellStyle name="Финансовый 2 4" xfId="670" xr:uid="{CA7262C3-E70D-48BC-8C75-4303873B678C}"/>
    <cellStyle name="Финансовый 2 5" xfId="671" xr:uid="{AC1B95E2-0A01-47F6-BB50-6EECC7E93F16}"/>
    <cellStyle name="Финансовый 2 6" xfId="672" xr:uid="{34E4F464-2C56-4EC1-8701-692DE5FBE750}"/>
    <cellStyle name="Финансовый 2 7" xfId="673" xr:uid="{1C1D377E-6960-4BB9-BFC7-4F898B6CA466}"/>
    <cellStyle name="Финансовый 2 8" xfId="674" xr:uid="{6C1E066A-2C25-4E38-80E3-46E64DDADEC6}"/>
    <cellStyle name="Финансовый 2 9" xfId="675" xr:uid="{81C08C49-AFD4-4718-B4FD-71F85062327E}"/>
    <cellStyle name="Финансовый 3" xfId="676" xr:uid="{FB33CFE9-66E9-459C-AE4D-4B6A4FEEE66A}"/>
    <cellStyle name="Финансовый 3 2" xfId="5" xr:uid="{9DB1A39B-DEBE-41F1-B183-51F546B20750}"/>
    <cellStyle name="Финансовый 3 2 2" xfId="1733" xr:uid="{F1FCF0A2-7AA6-480D-84BE-8EA2447BAFE6}"/>
    <cellStyle name="Финансовый 4" xfId="677" xr:uid="{A4D12C19-0F00-4D9A-9CEB-8D99F9EB0EF5}"/>
    <cellStyle name="Финансовый 5" xfId="678" xr:uid="{F410B63E-B3BA-4C7B-B2E7-F44D6A2F27D1}"/>
    <cellStyle name="Финансовый 6" xfId="679" xr:uid="{142DF96A-8445-4265-84CA-3CDFF0BACA48}"/>
    <cellStyle name="Финансовый 7" xfId="680" xr:uid="{E4F81F7F-924E-4CC4-B91A-935CDA25E97D}"/>
    <cellStyle name="Финансовый 8" xfId="681" xr:uid="{C1FDBA5A-E209-4376-843A-FCF0210742BA}"/>
    <cellStyle name="Финансовый 9" xfId="682" xr:uid="{79FA94A5-F551-4128-8483-F2C8AD1474D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2" t="s">
        <v>3</v>
      </c>
      <c r="C6" s="322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391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392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15.75" customHeight="1" x14ac:dyDescent="0.25">
      <c r="A5" s="366" t="s">
        <v>393</v>
      </c>
      <c r="B5" s="366"/>
      <c r="C5" s="366"/>
      <c r="D5" s="306" t="str">
        <f>'Прил.5 Расчет СМР и ОБ'!D6:J6</f>
        <v>Постоянная часть ПС, СКС ПС 110 кВ</v>
      </c>
    </row>
    <row r="6" spans="1:4" ht="15.75" customHeight="1" x14ac:dyDescent="0.25">
      <c r="A6" s="318" t="s">
        <v>551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32" t="s">
        <v>5</v>
      </c>
      <c r="B8" s="332" t="s">
        <v>6</v>
      </c>
      <c r="C8" s="332" t="s">
        <v>394</v>
      </c>
      <c r="D8" s="332" t="s">
        <v>395</v>
      </c>
    </row>
    <row r="9" spans="1:4" x14ac:dyDescent="0.25">
      <c r="A9" s="332"/>
      <c r="B9" s="332"/>
      <c r="C9" s="332"/>
      <c r="D9" s="332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3" x14ac:dyDescent="0.25">
      <c r="A11" s="315" t="s">
        <v>555</v>
      </c>
      <c r="B11" s="315" t="s">
        <v>556</v>
      </c>
      <c r="C11" s="308" t="s">
        <v>557</v>
      </c>
      <c r="D11" s="309">
        <f>'Прил.4 РМ'!C41/1000</f>
        <v>1343.2411100000002</v>
      </c>
    </row>
    <row r="13" spans="1:4" x14ac:dyDescent="0.25">
      <c r="A13" s="310" t="s">
        <v>396</v>
      </c>
      <c r="B13" s="311"/>
      <c r="C13" s="311"/>
      <c r="D13" s="312"/>
    </row>
    <row r="14" spans="1:4" x14ac:dyDescent="0.25">
      <c r="A14" s="313" t="s">
        <v>69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70</v>
      </c>
      <c r="B16" s="311"/>
      <c r="C16" s="311"/>
      <c r="D16" s="312"/>
    </row>
    <row r="17" spans="1:4" x14ac:dyDescent="0.25">
      <c r="A17" s="313" t="s">
        <v>71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0"/>
  <sheetViews>
    <sheetView zoomScale="85" zoomScaleNormal="85" workbookViewId="0">
      <selection activeCell="E28" sqref="E28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7" t="s">
        <v>397</v>
      </c>
      <c r="C4" s="327"/>
      <c r="D4" s="327"/>
    </row>
    <row r="5" spans="2:5" ht="18.75" customHeight="1" x14ac:dyDescent="0.25">
      <c r="B5" s="154"/>
    </row>
    <row r="6" spans="2:5" ht="15.75" customHeight="1" x14ac:dyDescent="0.25">
      <c r="B6" s="328" t="s">
        <v>398</v>
      </c>
      <c r="C6" s="328"/>
      <c r="D6" s="328"/>
    </row>
    <row r="7" spans="2:5" x14ac:dyDescent="0.25">
      <c r="B7" s="367"/>
      <c r="C7" s="367"/>
      <c r="D7" s="367"/>
      <c r="E7" s="367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399</v>
      </c>
      <c r="C9" s="156" t="s">
        <v>400</v>
      </c>
      <c r="D9" s="156" t="s">
        <v>401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402</v>
      </c>
      <c r="C11" s="156" t="s">
        <v>403</v>
      </c>
      <c r="D11" s="156">
        <v>46.83</v>
      </c>
    </row>
    <row r="12" spans="2:5" ht="29.25" customHeight="1" x14ac:dyDescent="0.25">
      <c r="B12" s="156" t="s">
        <v>404</v>
      </c>
      <c r="C12" s="156" t="s">
        <v>403</v>
      </c>
      <c r="D12" s="156">
        <v>11.96</v>
      </c>
    </row>
    <row r="13" spans="2:5" ht="29.25" customHeight="1" x14ac:dyDescent="0.25">
      <c r="B13" s="156" t="s">
        <v>405</v>
      </c>
      <c r="C13" s="156" t="s">
        <v>403</v>
      </c>
      <c r="D13" s="156">
        <v>9.84</v>
      </c>
    </row>
    <row r="14" spans="2:5" ht="30.75" customHeight="1" x14ac:dyDescent="0.25">
      <c r="B14" s="156" t="s">
        <v>406</v>
      </c>
      <c r="C14" s="153" t="s">
        <v>407</v>
      </c>
      <c r="D14" s="156">
        <v>6.26</v>
      </c>
    </row>
    <row r="15" spans="2:5" ht="89.25" customHeight="1" x14ac:dyDescent="0.25">
      <c r="B15" s="156" t="s">
        <v>408</v>
      </c>
      <c r="C15" s="156" t="s">
        <v>409</v>
      </c>
      <c r="D15" s="157">
        <v>3.9E-2</v>
      </c>
    </row>
    <row r="16" spans="2:5" ht="78.75" customHeight="1" x14ac:dyDescent="0.25">
      <c r="B16" s="156" t="s">
        <v>410</v>
      </c>
      <c r="C16" s="156" t="s">
        <v>411</v>
      </c>
      <c r="D16" s="157">
        <v>2.1000000000000001E-2</v>
      </c>
    </row>
    <row r="17" spans="2:4" ht="31.5" customHeight="1" x14ac:dyDescent="0.25">
      <c r="B17" s="156" t="s">
        <v>412</v>
      </c>
      <c r="C17" s="156" t="s">
        <v>413</v>
      </c>
      <c r="D17" s="157">
        <v>2.1399999999999999E-2</v>
      </c>
    </row>
    <row r="18" spans="2:4" ht="31.5" customHeight="1" x14ac:dyDescent="0.25">
      <c r="B18" s="156" t="s">
        <v>343</v>
      </c>
      <c r="C18" s="156" t="s">
        <v>414</v>
      </c>
      <c r="D18" s="157">
        <v>2E-3</v>
      </c>
    </row>
    <row r="19" spans="2:4" ht="24" customHeight="1" x14ac:dyDescent="0.25">
      <c r="B19" s="156" t="s">
        <v>345</v>
      </c>
      <c r="C19" s="156" t="s">
        <v>415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416</v>
      </c>
      <c r="C26" s="14"/>
    </row>
    <row r="27" spans="2:4" x14ac:dyDescent="0.25">
      <c r="B27" s="164" t="s">
        <v>69</v>
      </c>
      <c r="C27" s="14"/>
    </row>
    <row r="28" spans="2:4" x14ac:dyDescent="0.25">
      <c r="B28" s="4"/>
      <c r="C28" s="14"/>
    </row>
    <row r="29" spans="2:4" x14ac:dyDescent="0.25">
      <c r="B29" s="4" t="s">
        <v>383</v>
      </c>
      <c r="C29" s="14"/>
    </row>
    <row r="30" spans="2:4" x14ac:dyDescent="0.25">
      <c r="B30" s="164" t="s">
        <v>71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H7" sqref="H7"/>
    </sheetView>
  </sheetViews>
  <sheetFormatPr defaultRowHeight="15" x14ac:dyDescent="0.25"/>
  <cols>
    <col min="1" max="1" width="9.140625" style="259" customWidth="1"/>
    <col min="2" max="2" width="44.85546875" style="259" customWidth="1"/>
    <col min="3" max="3" width="13" style="259" customWidth="1"/>
    <col min="4" max="4" width="22.85546875" style="259" customWidth="1"/>
    <col min="5" max="5" width="21.5703125" style="259" customWidth="1"/>
    <col min="6" max="6" width="43.85546875" style="259" customWidth="1"/>
    <col min="7" max="7" width="9.140625" style="259" customWidth="1"/>
  </cols>
  <sheetData>
    <row r="2" spans="1:7" ht="17.25" customHeight="1" x14ac:dyDescent="0.25">
      <c r="A2" s="328" t="s">
        <v>417</v>
      </c>
      <c r="B2" s="328"/>
      <c r="C2" s="328"/>
      <c r="D2" s="328"/>
      <c r="E2" s="328"/>
      <c r="F2" s="328"/>
    </row>
    <row r="4" spans="1:7" ht="18" customHeight="1" x14ac:dyDescent="0.25">
      <c r="A4" s="260" t="s">
        <v>418</v>
      </c>
      <c r="B4" s="261"/>
      <c r="C4" s="261"/>
      <c r="D4" s="261"/>
      <c r="E4" s="261"/>
      <c r="F4" s="261"/>
      <c r="G4" s="261"/>
    </row>
    <row r="5" spans="1:7" ht="15.75" customHeight="1" x14ac:dyDescent="0.25">
      <c r="A5" s="262" t="s">
        <v>13</v>
      </c>
      <c r="B5" s="262" t="s">
        <v>419</v>
      </c>
      <c r="C5" s="262" t="s">
        <v>420</v>
      </c>
      <c r="D5" s="262" t="s">
        <v>421</v>
      </c>
      <c r="E5" s="262" t="s">
        <v>422</v>
      </c>
      <c r="F5" s="262" t="s">
        <v>423</v>
      </c>
      <c r="G5" s="261"/>
    </row>
    <row r="6" spans="1:7" ht="15.75" customHeight="1" x14ac:dyDescent="0.25">
      <c r="A6" s="262">
        <v>1</v>
      </c>
      <c r="B6" s="262">
        <v>2</v>
      </c>
      <c r="C6" s="262">
        <v>3</v>
      </c>
      <c r="D6" s="262">
        <v>4</v>
      </c>
      <c r="E6" s="262">
        <v>5</v>
      </c>
      <c r="F6" s="262">
        <v>6</v>
      </c>
      <c r="G6" s="261"/>
    </row>
    <row r="7" spans="1:7" ht="110.25" customHeight="1" x14ac:dyDescent="0.25">
      <c r="A7" s="263" t="s">
        <v>424</v>
      </c>
      <c r="B7" s="264" t="s">
        <v>425</v>
      </c>
      <c r="C7" s="265" t="s">
        <v>426</v>
      </c>
      <c r="D7" s="265" t="s">
        <v>427</v>
      </c>
      <c r="E7" s="196">
        <v>47872.94</v>
      </c>
      <c r="F7" s="264" t="s">
        <v>428</v>
      </c>
      <c r="G7" s="261"/>
    </row>
    <row r="8" spans="1:7" ht="31.5" customHeight="1" x14ac:dyDescent="0.25">
      <c r="A8" s="263" t="s">
        <v>429</v>
      </c>
      <c r="B8" s="264" t="s">
        <v>430</v>
      </c>
      <c r="C8" s="265" t="s">
        <v>431</v>
      </c>
      <c r="D8" s="265" t="s">
        <v>432</v>
      </c>
      <c r="E8" s="196">
        <f>1973/12</f>
        <v>164.41666666667001</v>
      </c>
      <c r="F8" s="266" t="s">
        <v>433</v>
      </c>
      <c r="G8" s="267"/>
    </row>
    <row r="9" spans="1:7" ht="15.75" customHeight="1" x14ac:dyDescent="0.25">
      <c r="A9" s="263" t="s">
        <v>434</v>
      </c>
      <c r="B9" s="264" t="s">
        <v>435</v>
      </c>
      <c r="C9" s="265" t="s">
        <v>436</v>
      </c>
      <c r="D9" s="265" t="s">
        <v>427</v>
      </c>
      <c r="E9" s="196">
        <v>1</v>
      </c>
      <c r="F9" s="266"/>
      <c r="G9" s="268"/>
    </row>
    <row r="10" spans="1:7" ht="15.75" customHeight="1" x14ac:dyDescent="0.25">
      <c r="A10" s="263" t="s">
        <v>437</v>
      </c>
      <c r="B10" s="264" t="s">
        <v>438</v>
      </c>
      <c r="C10" s="265"/>
      <c r="D10" s="265"/>
      <c r="E10" s="269">
        <v>4.0999999999999996</v>
      </c>
      <c r="F10" s="266" t="s">
        <v>439</v>
      </c>
      <c r="G10" s="268"/>
    </row>
    <row r="11" spans="1:7" ht="78.75" customHeight="1" x14ac:dyDescent="0.25">
      <c r="A11" s="263" t="s">
        <v>440</v>
      </c>
      <c r="B11" s="264" t="s">
        <v>441</v>
      </c>
      <c r="C11" s="265" t="s">
        <v>442</v>
      </c>
      <c r="D11" s="265" t="s">
        <v>427</v>
      </c>
      <c r="E11" s="270">
        <v>1.359</v>
      </c>
      <c r="F11" s="264" t="s">
        <v>443</v>
      </c>
      <c r="G11" s="261"/>
    </row>
    <row r="12" spans="1:7" ht="78.75" customHeight="1" x14ac:dyDescent="0.25">
      <c r="A12" s="263" t="s">
        <v>444</v>
      </c>
      <c r="B12" s="271" t="s">
        <v>445</v>
      </c>
      <c r="C12" s="265" t="s">
        <v>446</v>
      </c>
      <c r="D12" s="265" t="s">
        <v>427</v>
      </c>
      <c r="E12" s="272">
        <v>1.139</v>
      </c>
      <c r="F12" s="273" t="s">
        <v>447</v>
      </c>
      <c r="G12" s="268" t="s">
        <v>448</v>
      </c>
    </row>
    <row r="13" spans="1:7" ht="63" customHeight="1" x14ac:dyDescent="0.25">
      <c r="A13" s="263" t="s">
        <v>449</v>
      </c>
      <c r="B13" s="274" t="s">
        <v>450</v>
      </c>
      <c r="C13" s="265" t="s">
        <v>451</v>
      </c>
      <c r="D13" s="265" t="s">
        <v>452</v>
      </c>
      <c r="E13" s="275">
        <f>((E7*E9/E8)*E11)*E12</f>
        <v>450.69987855411154</v>
      </c>
      <c r="F13" s="264" t="s">
        <v>453</v>
      </c>
      <c r="G13" s="261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8" t="s">
        <v>454</v>
      </c>
      <c r="B1" s="368"/>
      <c r="C1" s="368"/>
      <c r="D1" s="368"/>
      <c r="E1" s="368"/>
      <c r="F1" s="368"/>
      <c r="G1" s="368"/>
      <c r="H1" s="368"/>
      <c r="I1" s="368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69"/>
      <c r="B4" s="369"/>
      <c r="C4" s="369"/>
      <c r="D4" s="369"/>
      <c r="E4" s="369"/>
      <c r="F4" s="369"/>
      <c r="G4" s="369"/>
      <c r="H4" s="369"/>
      <c r="I4" s="369"/>
    </row>
    <row r="5" spans="1:13" s="31" customFormat="1" ht="36.6" customHeight="1" x14ac:dyDescent="0.35">
      <c r="A5" s="370" t="s">
        <v>13</v>
      </c>
      <c r="B5" s="370" t="s">
        <v>455</v>
      </c>
      <c r="C5" s="370" t="s">
        <v>456</v>
      </c>
      <c r="D5" s="370" t="s">
        <v>457</v>
      </c>
      <c r="E5" s="365" t="s">
        <v>458</v>
      </c>
      <c r="F5" s="365"/>
      <c r="G5" s="365"/>
      <c r="H5" s="365"/>
      <c r="I5" s="365"/>
    </row>
    <row r="6" spans="1:13" s="26" customFormat="1" ht="31.5" customHeight="1" x14ac:dyDescent="0.2">
      <c r="A6" s="370"/>
      <c r="B6" s="370"/>
      <c r="C6" s="370"/>
      <c r="D6" s="370"/>
      <c r="E6" s="32" t="s">
        <v>78</v>
      </c>
      <c r="F6" s="32" t="s">
        <v>79</v>
      </c>
      <c r="G6" s="32" t="s">
        <v>43</v>
      </c>
      <c r="H6" s="32" t="s">
        <v>459</v>
      </c>
      <c r="I6" s="32" t="s">
        <v>460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333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461</v>
      </c>
      <c r="C9" s="9" t="s">
        <v>462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463</v>
      </c>
      <c r="C11" s="9" t="s">
        <v>410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464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465</v>
      </c>
      <c r="C12" s="9" t="s">
        <v>466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467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413</v>
      </c>
      <c r="C14" s="9" t="s">
        <v>468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469</v>
      </c>
      <c r="C16" s="9" t="s">
        <v>470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471</v>
      </c>
    </row>
    <row r="17" spans="1:10" s="26" customFormat="1" ht="81.75" customHeight="1" x14ac:dyDescent="0.2">
      <c r="A17" s="33">
        <v>7</v>
      </c>
      <c r="B17" s="9" t="s">
        <v>469</v>
      </c>
      <c r="C17" s="136" t="s">
        <v>472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473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474</v>
      </c>
      <c r="C20" s="9" t="s">
        <v>345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475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476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477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478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479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2" t="s">
        <v>480</v>
      </c>
      <c r="O2" s="372"/>
    </row>
    <row r="3" spans="1:16" x14ac:dyDescent="0.25">
      <c r="A3" s="373" t="s">
        <v>481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</row>
    <row r="5" spans="1:16" s="49" customFormat="1" ht="37.5" customHeight="1" x14ac:dyDescent="0.25">
      <c r="A5" s="374" t="s">
        <v>482</v>
      </c>
      <c r="B5" s="377" t="s">
        <v>483</v>
      </c>
      <c r="C5" s="380" t="s">
        <v>484</v>
      </c>
      <c r="D5" s="383" t="s">
        <v>485</v>
      </c>
      <c r="E5" s="384"/>
      <c r="F5" s="384"/>
      <c r="G5" s="384"/>
      <c r="H5" s="384"/>
      <c r="I5" s="383" t="s">
        <v>486</v>
      </c>
      <c r="J5" s="384"/>
      <c r="K5" s="384"/>
      <c r="L5" s="384"/>
      <c r="M5" s="384"/>
      <c r="N5" s="384"/>
      <c r="O5" s="52" t="s">
        <v>487</v>
      </c>
    </row>
    <row r="6" spans="1:16" s="55" customFormat="1" ht="150" customHeight="1" x14ac:dyDescent="0.25">
      <c r="A6" s="375"/>
      <c r="B6" s="378"/>
      <c r="C6" s="381"/>
      <c r="D6" s="380" t="s">
        <v>488</v>
      </c>
      <c r="E6" s="385" t="s">
        <v>489</v>
      </c>
      <c r="F6" s="386"/>
      <c r="G6" s="387"/>
      <c r="H6" s="53" t="s">
        <v>490</v>
      </c>
      <c r="I6" s="388" t="s">
        <v>491</v>
      </c>
      <c r="J6" s="388" t="s">
        <v>488</v>
      </c>
      <c r="K6" s="389" t="s">
        <v>489</v>
      </c>
      <c r="L6" s="389"/>
      <c r="M6" s="389"/>
      <c r="N6" s="53" t="s">
        <v>490</v>
      </c>
      <c r="O6" s="54" t="s">
        <v>492</v>
      </c>
    </row>
    <row r="7" spans="1:16" s="55" customFormat="1" ht="30.75" customHeight="1" x14ac:dyDescent="0.25">
      <c r="A7" s="376"/>
      <c r="B7" s="379"/>
      <c r="C7" s="382"/>
      <c r="D7" s="382"/>
      <c r="E7" s="52" t="s">
        <v>78</v>
      </c>
      <c r="F7" s="52" t="s">
        <v>79</v>
      </c>
      <c r="G7" s="52" t="s">
        <v>43</v>
      </c>
      <c r="H7" s="56" t="s">
        <v>493</v>
      </c>
      <c r="I7" s="388"/>
      <c r="J7" s="388"/>
      <c r="K7" s="52" t="s">
        <v>78</v>
      </c>
      <c r="L7" s="52" t="s">
        <v>79</v>
      </c>
      <c r="M7" s="52" t="s">
        <v>43</v>
      </c>
      <c r="N7" s="56" t="s">
        <v>493</v>
      </c>
      <c r="O7" s="52" t="s">
        <v>494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4" t="s">
        <v>495</v>
      </c>
      <c r="C9" s="58" t="s">
        <v>496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6"/>
      <c r="C10" s="62" t="s">
        <v>497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4" t="s">
        <v>498</v>
      </c>
      <c r="C11" s="62" t="s">
        <v>499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6"/>
      <c r="C12" s="62" t="s">
        <v>500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4" t="s">
        <v>501</v>
      </c>
      <c r="C13" s="58" t="s">
        <v>502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6"/>
      <c r="C14" s="62" t="s">
        <v>503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504</v>
      </c>
      <c r="C15" s="62" t="s">
        <v>505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506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507</v>
      </c>
    </row>
    <row r="19" spans="1:15" ht="30.75" customHeight="1" x14ac:dyDescent="0.25">
      <c r="L19" s="74"/>
    </row>
    <row r="20" spans="1:15" ht="15" customHeight="1" outlineLevel="1" x14ac:dyDescent="0.25">
      <c r="G20" s="371" t="s">
        <v>508</v>
      </c>
      <c r="H20" s="371"/>
      <c r="I20" s="371"/>
      <c r="J20" s="371"/>
      <c r="K20" s="371"/>
      <c r="L20" s="371"/>
      <c r="M20" s="371"/>
      <c r="N20" s="371"/>
      <c r="O20" s="51"/>
    </row>
    <row r="21" spans="1:15" ht="15.75" customHeight="1" outlineLevel="1" x14ac:dyDescent="0.25">
      <c r="G21" s="75"/>
      <c r="H21" s="75" t="s">
        <v>509</v>
      </c>
      <c r="I21" s="75" t="s">
        <v>510</v>
      </c>
      <c r="J21" s="76" t="s">
        <v>511</v>
      </c>
      <c r="K21" s="77" t="s">
        <v>512</v>
      </c>
      <c r="L21" s="75" t="s">
        <v>513</v>
      </c>
      <c r="M21" s="75" t="s">
        <v>514</v>
      </c>
      <c r="N21" s="76" t="s">
        <v>515</v>
      </c>
      <c r="O21" s="78"/>
    </row>
    <row r="22" spans="1:15" ht="15.75" customHeight="1" outlineLevel="1" x14ac:dyDescent="0.25">
      <c r="G22" s="391" t="s">
        <v>516</v>
      </c>
      <c r="H22" s="390">
        <v>6.09</v>
      </c>
      <c r="I22" s="392">
        <v>6.44</v>
      </c>
      <c r="J22" s="390">
        <v>5.77</v>
      </c>
      <c r="K22" s="392">
        <v>5.77</v>
      </c>
      <c r="L22" s="390">
        <v>5.23</v>
      </c>
      <c r="M22" s="390">
        <v>5.77</v>
      </c>
      <c r="N22" s="79">
        <v>6.29</v>
      </c>
      <c r="O22" s="50" t="s">
        <v>517</v>
      </c>
    </row>
    <row r="23" spans="1:15" ht="15.75" customHeight="1" outlineLevel="1" x14ac:dyDescent="0.25">
      <c r="G23" s="391"/>
      <c r="H23" s="390"/>
      <c r="I23" s="392"/>
      <c r="J23" s="390"/>
      <c r="K23" s="392"/>
      <c r="L23" s="390"/>
      <c r="M23" s="390"/>
      <c r="N23" s="79">
        <v>6.56</v>
      </c>
      <c r="O23" s="50" t="s">
        <v>518</v>
      </c>
    </row>
    <row r="24" spans="1:15" ht="15.75" customHeight="1" outlineLevel="1" x14ac:dyDescent="0.25">
      <c r="G24" s="80" t="s">
        <v>519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493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520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521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459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8" t="s">
        <v>522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</row>
    <row r="4" spans="1:18" ht="36.75" customHeight="1" x14ac:dyDescent="0.25">
      <c r="A4" s="374" t="s">
        <v>482</v>
      </c>
      <c r="B4" s="377" t="s">
        <v>483</v>
      </c>
      <c r="C4" s="380" t="s">
        <v>523</v>
      </c>
      <c r="D4" s="380" t="s">
        <v>524</v>
      </c>
      <c r="E4" s="383" t="s">
        <v>525</v>
      </c>
      <c r="F4" s="384"/>
      <c r="G4" s="384"/>
      <c r="H4" s="384"/>
      <c r="I4" s="384"/>
      <c r="J4" s="384"/>
      <c r="K4" s="384"/>
      <c r="L4" s="384"/>
      <c r="M4" s="384"/>
      <c r="N4" s="409" t="s">
        <v>526</v>
      </c>
      <c r="O4" s="410"/>
      <c r="P4" s="410"/>
      <c r="Q4" s="410"/>
      <c r="R4" s="411"/>
    </row>
    <row r="5" spans="1:18" ht="60" customHeight="1" x14ac:dyDescent="0.25">
      <c r="A5" s="375"/>
      <c r="B5" s="378"/>
      <c r="C5" s="381"/>
      <c r="D5" s="381"/>
      <c r="E5" s="388" t="s">
        <v>527</v>
      </c>
      <c r="F5" s="388" t="s">
        <v>528</v>
      </c>
      <c r="G5" s="385" t="s">
        <v>489</v>
      </c>
      <c r="H5" s="386"/>
      <c r="I5" s="386"/>
      <c r="J5" s="387"/>
      <c r="K5" s="388" t="s">
        <v>529</v>
      </c>
      <c r="L5" s="388"/>
      <c r="M5" s="388"/>
      <c r="N5" s="88" t="s">
        <v>530</v>
      </c>
      <c r="O5" s="88" t="s">
        <v>531</v>
      </c>
      <c r="P5" s="89" t="s">
        <v>532</v>
      </c>
      <c r="Q5" s="90" t="s">
        <v>533</v>
      </c>
      <c r="R5" s="89" t="s">
        <v>534</v>
      </c>
    </row>
    <row r="6" spans="1:18" ht="49.5" customHeight="1" x14ac:dyDescent="0.25">
      <c r="A6" s="376"/>
      <c r="B6" s="379"/>
      <c r="C6" s="382"/>
      <c r="D6" s="382"/>
      <c r="E6" s="388"/>
      <c r="F6" s="388"/>
      <c r="G6" s="52" t="s">
        <v>78</v>
      </c>
      <c r="H6" s="52" t="s">
        <v>79</v>
      </c>
      <c r="I6" s="91" t="s">
        <v>43</v>
      </c>
      <c r="J6" s="91" t="s">
        <v>459</v>
      </c>
      <c r="K6" s="52" t="s">
        <v>530</v>
      </c>
      <c r="L6" s="52" t="s">
        <v>531</v>
      </c>
      <c r="M6" s="52" t="s">
        <v>532</v>
      </c>
      <c r="N6" s="91" t="s">
        <v>535</v>
      </c>
      <c r="O6" s="91" t="s">
        <v>536</v>
      </c>
      <c r="P6" s="91" t="s">
        <v>537</v>
      </c>
      <c r="Q6" s="92" t="s">
        <v>538</v>
      </c>
      <c r="R6" s="93" t="s">
        <v>539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4">
        <v>1</v>
      </c>
      <c r="B9" s="374" t="s">
        <v>540</v>
      </c>
      <c r="C9" s="401" t="s">
        <v>496</v>
      </c>
      <c r="D9" s="98" t="s">
        <v>541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76"/>
      <c r="B10" s="375"/>
      <c r="C10" s="402"/>
      <c r="D10" s="98" t="s">
        <v>542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74">
        <v>2</v>
      </c>
      <c r="B11" s="375"/>
      <c r="C11" s="401" t="s">
        <v>543</v>
      </c>
      <c r="D11" s="103" t="s">
        <v>541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76"/>
      <c r="B12" s="376"/>
      <c r="C12" s="402"/>
      <c r="D12" s="103" t="s">
        <v>542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74">
        <v>3</v>
      </c>
      <c r="B13" s="374" t="s">
        <v>498</v>
      </c>
      <c r="C13" s="404" t="s">
        <v>499</v>
      </c>
      <c r="D13" s="98" t="s">
        <v>544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76"/>
      <c r="B14" s="375"/>
      <c r="C14" s="405"/>
      <c r="D14" s="98" t="s">
        <v>542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74">
        <v>4</v>
      </c>
      <c r="B15" s="375"/>
      <c r="C15" s="406" t="s">
        <v>500</v>
      </c>
      <c r="D15" s="104" t="s">
        <v>544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76"/>
      <c r="B16" s="376"/>
      <c r="C16" s="407"/>
      <c r="D16" s="104" t="s">
        <v>542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74">
        <v>5</v>
      </c>
      <c r="B17" s="389" t="s">
        <v>501</v>
      </c>
      <c r="C17" s="401" t="s">
        <v>545</v>
      </c>
      <c r="D17" s="98" t="s">
        <v>546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76"/>
      <c r="B18" s="389"/>
      <c r="C18" s="402"/>
      <c r="D18" s="98" t="s">
        <v>542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74">
        <v>6</v>
      </c>
      <c r="B19" s="389"/>
      <c r="C19" s="401" t="s">
        <v>503</v>
      </c>
      <c r="D19" s="104" t="s">
        <v>544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76"/>
      <c r="B20" s="389"/>
      <c r="C20" s="402"/>
      <c r="D20" s="104" t="s">
        <v>542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74">
        <v>7</v>
      </c>
      <c r="B21" s="374" t="s">
        <v>504</v>
      </c>
      <c r="C21" s="401" t="s">
        <v>505</v>
      </c>
      <c r="D21" s="104" t="s">
        <v>547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76"/>
      <c r="B22" s="376"/>
      <c r="C22" s="402"/>
      <c r="D22" s="105" t="s">
        <v>542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548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3" t="s">
        <v>549</v>
      </c>
      <c r="E26" s="403"/>
      <c r="F26" s="403"/>
      <c r="G26" s="403"/>
      <c r="H26" s="403"/>
      <c r="I26" s="403"/>
      <c r="J26" s="403"/>
      <c r="K26" s="403"/>
      <c r="L26" s="120"/>
      <c r="R26" s="121"/>
    </row>
    <row r="27" spans="1:18" outlineLevel="1" x14ac:dyDescent="0.25">
      <c r="D27" s="122"/>
      <c r="E27" s="122" t="s">
        <v>509</v>
      </c>
      <c r="F27" s="122" t="s">
        <v>510</v>
      </c>
      <c r="G27" s="122" t="s">
        <v>511</v>
      </c>
      <c r="H27" s="123" t="s">
        <v>512</v>
      </c>
      <c r="I27" s="123" t="s">
        <v>513</v>
      </c>
      <c r="J27" s="123" t="s">
        <v>514</v>
      </c>
      <c r="K27" s="110" t="s">
        <v>515</v>
      </c>
      <c r="L27" s="51"/>
    </row>
    <row r="28" spans="1:18" outlineLevel="1" x14ac:dyDescent="0.25">
      <c r="D28" s="397" t="s">
        <v>516</v>
      </c>
      <c r="E28" s="395">
        <v>6.09</v>
      </c>
      <c r="F28" s="399">
        <v>6.63</v>
      </c>
      <c r="G28" s="395">
        <v>5.77</v>
      </c>
      <c r="H28" s="393">
        <v>5.77</v>
      </c>
      <c r="I28" s="393">
        <v>6.35</v>
      </c>
      <c r="J28" s="395">
        <v>5.77</v>
      </c>
      <c r="K28" s="124">
        <v>6.29</v>
      </c>
      <c r="L28" s="86" t="s">
        <v>517</v>
      </c>
      <c r="M28" s="51"/>
    </row>
    <row r="29" spans="1:18" outlineLevel="1" x14ac:dyDescent="0.25">
      <c r="D29" s="398"/>
      <c r="E29" s="396"/>
      <c r="F29" s="400"/>
      <c r="G29" s="396"/>
      <c r="H29" s="394"/>
      <c r="I29" s="394"/>
      <c r="J29" s="396"/>
      <c r="K29" s="124">
        <v>6.56</v>
      </c>
      <c r="L29" s="86" t="s">
        <v>518</v>
      </c>
      <c r="M29" s="51"/>
    </row>
    <row r="30" spans="1:18" outlineLevel="1" x14ac:dyDescent="0.25">
      <c r="D30" s="125" t="s">
        <v>519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7" t="s">
        <v>493</v>
      </c>
      <c r="E31" s="395">
        <v>11.37</v>
      </c>
      <c r="F31" s="399">
        <v>13.56</v>
      </c>
      <c r="G31" s="395">
        <v>15.91</v>
      </c>
      <c r="H31" s="393">
        <v>15.91</v>
      </c>
      <c r="I31" s="393">
        <v>14.03</v>
      </c>
      <c r="J31" s="395">
        <v>15.91</v>
      </c>
      <c r="K31" s="124">
        <v>8.2899999999999991</v>
      </c>
      <c r="L31" s="86" t="s">
        <v>517</v>
      </c>
      <c r="R31" s="115"/>
    </row>
    <row r="32" spans="1:18" s="86" customFormat="1" outlineLevel="1" x14ac:dyDescent="0.25">
      <c r="D32" s="398"/>
      <c r="E32" s="396"/>
      <c r="F32" s="400"/>
      <c r="G32" s="396"/>
      <c r="H32" s="394"/>
      <c r="I32" s="394"/>
      <c r="J32" s="396"/>
      <c r="K32" s="124">
        <v>11.84</v>
      </c>
      <c r="L32" s="86" t="s">
        <v>518</v>
      </c>
      <c r="R32" s="115"/>
    </row>
    <row r="33" spans="4:18" s="86" customFormat="1" ht="15" customHeight="1" outlineLevel="1" x14ac:dyDescent="0.25">
      <c r="D33" s="128" t="s">
        <v>520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550</v>
      </c>
      <c r="R33" s="115"/>
    </row>
    <row r="34" spans="4:18" s="86" customFormat="1" outlineLevel="1" x14ac:dyDescent="0.25">
      <c r="D34" s="128" t="s">
        <v>521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550</v>
      </c>
      <c r="R34" s="115"/>
    </row>
    <row r="35" spans="4:18" s="86" customFormat="1" outlineLevel="1" x14ac:dyDescent="0.25">
      <c r="D35" s="125" t="s">
        <v>459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2"/>
  <sheetViews>
    <sheetView view="pageBreakPreview" topLeftCell="A13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2:4" x14ac:dyDescent="0.25">
      <c r="B3" s="327" t="s">
        <v>45</v>
      </c>
      <c r="C3" s="327"/>
      <c r="D3" s="327"/>
    </row>
    <row r="4" spans="2:4" x14ac:dyDescent="0.25">
      <c r="B4" s="328" t="s">
        <v>46</v>
      </c>
      <c r="C4" s="328"/>
      <c r="D4" s="328"/>
    </row>
    <row r="5" spans="2:4" ht="84" customHeight="1" x14ac:dyDescent="0.25">
      <c r="B5" s="330" t="s">
        <v>47</v>
      </c>
      <c r="C5" s="330"/>
      <c r="D5" s="330"/>
    </row>
    <row r="6" spans="2:4" ht="18.75" customHeight="1" x14ac:dyDescent="0.25">
      <c r="B6" s="197"/>
      <c r="C6" s="197"/>
      <c r="D6" s="197"/>
    </row>
    <row r="7" spans="2:4" ht="64.5" customHeight="1" x14ac:dyDescent="0.25">
      <c r="B7" s="329" t="s">
        <v>558</v>
      </c>
      <c r="C7" s="329"/>
      <c r="D7" s="329"/>
    </row>
    <row r="8" spans="2:4" ht="31.5" customHeight="1" x14ac:dyDescent="0.25">
      <c r="B8" s="329" t="s">
        <v>567</v>
      </c>
      <c r="C8" s="329"/>
      <c r="D8" s="329"/>
    </row>
    <row r="9" spans="2:4" ht="15.75" customHeight="1" x14ac:dyDescent="0.25">
      <c r="B9" s="329" t="s">
        <v>551</v>
      </c>
      <c r="C9" s="329"/>
      <c r="D9" s="329"/>
    </row>
    <row r="10" spans="2:4" x14ac:dyDescent="0.25">
      <c r="B10" s="198"/>
    </row>
    <row r="11" spans="2:4" x14ac:dyDescent="0.25">
      <c r="B11" s="156" t="s">
        <v>33</v>
      </c>
      <c r="C11" s="156" t="s">
        <v>48</v>
      </c>
      <c r="D11" s="156" t="s">
        <v>49</v>
      </c>
    </row>
    <row r="12" spans="2:4" ht="96.75" customHeight="1" x14ac:dyDescent="0.25">
      <c r="B12" s="156">
        <v>1</v>
      </c>
      <c r="C12" s="199" t="s">
        <v>50</v>
      </c>
      <c r="D12" s="316" t="s">
        <v>562</v>
      </c>
    </row>
    <row r="13" spans="2:4" x14ac:dyDescent="0.25">
      <c r="B13" s="156">
        <v>2</v>
      </c>
      <c r="C13" s="199" t="s">
        <v>51</v>
      </c>
      <c r="D13" s="316" t="s">
        <v>563</v>
      </c>
    </row>
    <row r="14" spans="2:4" x14ac:dyDescent="0.25">
      <c r="B14" s="156">
        <v>3</v>
      </c>
      <c r="C14" s="199" t="s">
        <v>52</v>
      </c>
      <c r="D14" s="316" t="s">
        <v>553</v>
      </c>
    </row>
    <row r="15" spans="2:4" x14ac:dyDescent="0.25">
      <c r="B15" s="156">
        <v>4</v>
      </c>
      <c r="C15" s="199" t="s">
        <v>53</v>
      </c>
      <c r="D15" s="314">
        <v>1</v>
      </c>
    </row>
    <row r="16" spans="2:4" ht="252" customHeight="1" x14ac:dyDescent="0.25">
      <c r="B16" s="156">
        <v>5</v>
      </c>
      <c r="C16" s="153" t="s">
        <v>54</v>
      </c>
      <c r="D16" s="200" t="s">
        <v>552</v>
      </c>
    </row>
    <row r="17" spans="2:4" ht="79.5" customHeight="1" x14ac:dyDescent="0.25">
      <c r="B17" s="156">
        <v>6</v>
      </c>
      <c r="C17" s="153" t="s">
        <v>55</v>
      </c>
      <c r="D17" s="201">
        <f>D18+D19</f>
        <v>742.79250209999998</v>
      </c>
    </row>
    <row r="18" spans="2:4" x14ac:dyDescent="0.25">
      <c r="B18" s="202" t="s">
        <v>56</v>
      </c>
      <c r="C18" s="199" t="s">
        <v>57</v>
      </c>
      <c r="D18" s="201">
        <f>'Прил.2 Расч стоим'!F14</f>
        <v>34.706405099999998</v>
      </c>
    </row>
    <row r="19" spans="2:4" ht="15.75" customHeight="1" x14ac:dyDescent="0.25">
      <c r="B19" s="202" t="s">
        <v>58</v>
      </c>
      <c r="C19" s="199" t="s">
        <v>59</v>
      </c>
      <c r="D19" s="201">
        <f>'Прил.2 Расч стоим'!H14</f>
        <v>708.086097</v>
      </c>
    </row>
    <row r="20" spans="2:4" ht="16.5" customHeight="1" x14ac:dyDescent="0.25">
      <c r="B20" s="202" t="s">
        <v>60</v>
      </c>
      <c r="C20" s="199" t="s">
        <v>61</v>
      </c>
      <c r="D20" s="201"/>
    </row>
    <row r="21" spans="2:4" ht="35.25" customHeight="1" x14ac:dyDescent="0.25">
      <c r="B21" s="202" t="s">
        <v>62</v>
      </c>
      <c r="C21" s="203" t="s">
        <v>63</v>
      </c>
      <c r="D21" s="201"/>
    </row>
    <row r="22" spans="2:4" x14ac:dyDescent="0.25">
      <c r="B22" s="156">
        <v>7</v>
      </c>
      <c r="C22" s="203" t="s">
        <v>64</v>
      </c>
      <c r="D22" s="204" t="s">
        <v>568</v>
      </c>
    </row>
    <row r="23" spans="2:4" ht="123" customHeight="1" x14ac:dyDescent="0.25">
      <c r="B23" s="156">
        <v>8</v>
      </c>
      <c r="C23" s="205" t="s">
        <v>65</v>
      </c>
      <c r="D23" s="201">
        <f>D17</f>
        <v>742.79250209999998</v>
      </c>
    </row>
    <row r="24" spans="2:4" ht="60.75" customHeight="1" x14ac:dyDescent="0.25">
      <c r="B24" s="156">
        <v>9</v>
      </c>
      <c r="C24" s="153" t="s">
        <v>66</v>
      </c>
      <c r="D24" s="201">
        <f>D17/D15</f>
        <v>742.79250209999998</v>
      </c>
    </row>
    <row r="25" spans="2:4" ht="48" customHeight="1" x14ac:dyDescent="0.25">
      <c r="B25" s="156">
        <v>10</v>
      </c>
      <c r="C25" s="199" t="s">
        <v>67</v>
      </c>
      <c r="D25" s="156"/>
    </row>
    <row r="26" spans="2:4" x14ac:dyDescent="0.25">
      <c r="B26" s="206"/>
      <c r="C26" s="207"/>
      <c r="D26" s="207"/>
    </row>
    <row r="27" spans="2:4" ht="37.5" customHeight="1" x14ac:dyDescent="0.25">
      <c r="B27" s="165"/>
    </row>
    <row r="28" spans="2:4" x14ac:dyDescent="0.25">
      <c r="B28" s="160" t="s">
        <v>68</v>
      </c>
    </row>
    <row r="29" spans="2:4" x14ac:dyDescent="0.25">
      <c r="B29" s="165" t="s">
        <v>69</v>
      </c>
    </row>
    <row r="31" spans="2:4" x14ac:dyDescent="0.25">
      <c r="B31" s="160" t="s">
        <v>70</v>
      </c>
    </row>
    <row r="32" spans="2:4" x14ac:dyDescent="0.25">
      <c r="B32" s="16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28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1:11" x14ac:dyDescent="0.25">
      <c r="B3" s="327" t="s">
        <v>72</v>
      </c>
      <c r="C3" s="327"/>
      <c r="D3" s="327"/>
      <c r="E3" s="327"/>
      <c r="F3" s="327"/>
      <c r="G3" s="327"/>
      <c r="H3" s="327"/>
      <c r="I3" s="327"/>
      <c r="J3" s="327"/>
    </row>
    <row r="4" spans="1:11" x14ac:dyDescent="0.25">
      <c r="B4" s="328" t="s">
        <v>73</v>
      </c>
      <c r="C4" s="328"/>
      <c r="D4" s="328"/>
      <c r="E4" s="328"/>
      <c r="F4" s="328"/>
      <c r="G4" s="328"/>
      <c r="H4" s="328"/>
      <c r="I4" s="328"/>
      <c r="J4" s="328"/>
    </row>
    <row r="5" spans="1:11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1:11" ht="29.25" customHeight="1" x14ac:dyDescent="0.25">
      <c r="B6" s="329" t="str">
        <f>'Прил.1 Сравнит табл'!B7:D7</f>
        <v>Наименование разрабатываемого показателя УНЦ - Постоянная часть ПС, СКС ПС 110 кВ</v>
      </c>
      <c r="C6" s="329"/>
      <c r="D6" s="329"/>
      <c r="E6" s="329"/>
      <c r="F6" s="329"/>
      <c r="G6" s="329"/>
      <c r="H6" s="329"/>
      <c r="I6" s="329"/>
      <c r="J6" s="329"/>
    </row>
    <row r="7" spans="1:11" x14ac:dyDescent="0.25">
      <c r="B7" s="329" t="str">
        <f>'Прил.1 Сравнит табл'!B9:D9</f>
        <v>Единица измерения  — 1 ПС</v>
      </c>
      <c r="C7" s="329"/>
      <c r="D7" s="329"/>
      <c r="E7" s="329"/>
      <c r="F7" s="329"/>
      <c r="G7" s="329"/>
      <c r="H7" s="329"/>
      <c r="I7" s="329"/>
      <c r="J7" s="329"/>
    </row>
    <row r="8" spans="1:11" ht="18.75" customHeight="1" x14ac:dyDescent="0.25">
      <c r="B8" s="162"/>
    </row>
    <row r="9" spans="1:11" ht="15.75" customHeight="1" x14ac:dyDescent="0.25">
      <c r="B9" s="332" t="s">
        <v>33</v>
      </c>
      <c r="C9" s="332" t="s">
        <v>74</v>
      </c>
      <c r="D9" s="332" t="s">
        <v>75</v>
      </c>
      <c r="E9" s="332"/>
      <c r="F9" s="332"/>
      <c r="G9" s="332"/>
      <c r="H9" s="332"/>
      <c r="I9" s="332"/>
      <c r="J9" s="332"/>
    </row>
    <row r="10" spans="1:11" ht="15.75" customHeight="1" x14ac:dyDescent="0.25">
      <c r="B10" s="332"/>
      <c r="C10" s="332"/>
      <c r="D10" s="332" t="s">
        <v>76</v>
      </c>
      <c r="E10" s="332" t="s">
        <v>77</v>
      </c>
      <c r="F10" s="332" t="s">
        <v>565</v>
      </c>
      <c r="G10" s="332"/>
      <c r="H10" s="332"/>
      <c r="I10" s="332"/>
      <c r="J10" s="332"/>
    </row>
    <row r="11" spans="1:11" ht="31.5" customHeight="1" x14ac:dyDescent="0.25">
      <c r="B11" s="412"/>
      <c r="C11" s="412"/>
      <c r="D11" s="412"/>
      <c r="E11" s="412"/>
      <c r="F11" s="210" t="s">
        <v>78</v>
      </c>
      <c r="G11" s="210" t="s">
        <v>79</v>
      </c>
      <c r="H11" s="210" t="s">
        <v>43</v>
      </c>
      <c r="I11" s="210" t="s">
        <v>80</v>
      </c>
      <c r="J11" s="210" t="s">
        <v>81</v>
      </c>
    </row>
    <row r="12" spans="1:11" s="304" customFormat="1" ht="31.5" customHeight="1" x14ac:dyDescent="0.25">
      <c r="A12" s="303"/>
      <c r="B12" s="415"/>
      <c r="C12" s="415" t="s">
        <v>564</v>
      </c>
      <c r="D12" s="415"/>
      <c r="E12" s="415"/>
      <c r="F12" s="416">
        <v>34.706405099999998</v>
      </c>
      <c r="G12" s="417"/>
      <c r="H12" s="415">
        <v>708.086097</v>
      </c>
      <c r="I12" s="415"/>
      <c r="J12" s="415">
        <v>742.79250209999998</v>
      </c>
      <c r="K12" s="303"/>
    </row>
    <row r="13" spans="1:11" ht="15.75" customHeight="1" x14ac:dyDescent="0.25">
      <c r="B13" s="413" t="s">
        <v>82</v>
      </c>
      <c r="C13" s="413"/>
      <c r="D13" s="413"/>
      <c r="E13" s="413"/>
      <c r="F13" s="414"/>
      <c r="G13" s="414"/>
      <c r="H13" s="414"/>
      <c r="I13" s="414"/>
      <c r="J13" s="414"/>
    </row>
    <row r="14" spans="1:11" x14ac:dyDescent="0.25">
      <c r="B14" s="331" t="s">
        <v>566</v>
      </c>
      <c r="C14" s="331"/>
      <c r="D14" s="331"/>
      <c r="E14" s="331"/>
      <c r="F14" s="418">
        <f>F12</f>
        <v>34.706405099999998</v>
      </c>
      <c r="G14" s="419"/>
      <c r="H14" s="163">
        <f>H12</f>
        <v>708.086097</v>
      </c>
      <c r="I14" s="163"/>
      <c r="J14" s="163">
        <f>J12</f>
        <v>742.79250209999998</v>
      </c>
    </row>
    <row r="15" spans="1:11" ht="15" customHeight="1" x14ac:dyDescent="0.25"/>
    <row r="16" spans="1:11" ht="15" customHeight="1" x14ac:dyDescent="0.25"/>
    <row r="17" spans="3:5" ht="15" customHeight="1" x14ac:dyDescent="0.25"/>
    <row r="18" spans="3:5" ht="15" customHeight="1" x14ac:dyDescent="0.25">
      <c r="C18" s="4" t="s">
        <v>83</v>
      </c>
      <c r="D18" s="14"/>
      <c r="E18" s="14"/>
    </row>
    <row r="19" spans="3:5" ht="15" customHeight="1" x14ac:dyDescent="0.25">
      <c r="C19" s="164" t="s">
        <v>69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70</v>
      </c>
      <c r="D21" s="14"/>
      <c r="E21" s="14"/>
    </row>
    <row r="22" spans="3:5" ht="15" customHeight="1" x14ac:dyDescent="0.25">
      <c r="C22" s="164" t="s">
        <v>71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view="pageBreakPreview" topLeftCell="A28" workbookViewId="0">
      <selection activeCell="G54" sqref="G54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</cols>
  <sheetData>
    <row r="2" spans="1:10" x14ac:dyDescent="0.25">
      <c r="A2" s="327" t="s">
        <v>84</v>
      </c>
      <c r="B2" s="327"/>
      <c r="C2" s="327"/>
      <c r="D2" s="327"/>
      <c r="E2" s="327"/>
      <c r="F2" s="327"/>
      <c r="G2" s="327"/>
      <c r="H2" s="327"/>
    </row>
    <row r="3" spans="1:10" x14ac:dyDescent="0.25">
      <c r="A3" s="328" t="s">
        <v>85</v>
      </c>
      <c r="B3" s="328"/>
      <c r="C3" s="328"/>
      <c r="D3" s="328"/>
      <c r="E3" s="328"/>
      <c r="F3" s="328"/>
      <c r="G3" s="328"/>
      <c r="H3" s="328"/>
    </row>
    <row r="4" spans="1:10" ht="18.75" customHeight="1" x14ac:dyDescent="0.25">
      <c r="A4" s="208"/>
      <c r="B4" s="208"/>
      <c r="C4" s="334" t="s">
        <v>86</v>
      </c>
      <c r="D4" s="334"/>
      <c r="E4" s="334"/>
      <c r="F4" s="334"/>
      <c r="G4" s="334"/>
      <c r="H4" s="334"/>
    </row>
    <row r="5" spans="1:10" x14ac:dyDescent="0.25">
      <c r="A5" s="198"/>
    </row>
    <row r="6" spans="1:10" ht="33.75" customHeight="1" x14ac:dyDescent="0.25">
      <c r="A6" s="333" t="s">
        <v>559</v>
      </c>
      <c r="B6" s="333"/>
      <c r="C6" s="333"/>
      <c r="D6" s="333"/>
      <c r="E6" s="333"/>
      <c r="F6" s="333"/>
      <c r="G6" s="333"/>
      <c r="H6" s="333"/>
    </row>
    <row r="7" spans="1:10" x14ac:dyDescent="0.25">
      <c r="A7" s="209"/>
      <c r="B7" s="209"/>
      <c r="C7" s="209"/>
      <c r="D7" s="209"/>
      <c r="E7" s="209"/>
      <c r="F7" s="209"/>
      <c r="G7" s="209"/>
      <c r="H7" s="209"/>
    </row>
    <row r="8" spans="1:10" ht="38.25" customHeight="1" x14ac:dyDescent="0.25">
      <c r="A8" s="332" t="s">
        <v>87</v>
      </c>
      <c r="B8" s="332" t="s">
        <v>88</v>
      </c>
      <c r="C8" s="332" t="s">
        <v>89</v>
      </c>
      <c r="D8" s="332" t="s">
        <v>90</v>
      </c>
      <c r="E8" s="332" t="s">
        <v>91</v>
      </c>
      <c r="F8" s="332" t="s">
        <v>92</v>
      </c>
      <c r="G8" s="332" t="s">
        <v>93</v>
      </c>
      <c r="H8" s="332"/>
    </row>
    <row r="9" spans="1:10" ht="40.5" customHeight="1" x14ac:dyDescent="0.25">
      <c r="A9" s="332"/>
      <c r="B9" s="332"/>
      <c r="C9" s="332"/>
      <c r="D9" s="332"/>
      <c r="E9" s="332"/>
      <c r="F9" s="332"/>
      <c r="G9" s="156" t="s">
        <v>94</v>
      </c>
      <c r="H9" s="156" t="s">
        <v>95</v>
      </c>
    </row>
    <row r="10" spans="1:10" x14ac:dyDescent="0.25">
      <c r="A10" s="210">
        <v>1</v>
      </c>
      <c r="B10" s="210"/>
      <c r="C10" s="210">
        <v>2</v>
      </c>
      <c r="D10" s="210" t="s">
        <v>96</v>
      </c>
      <c r="E10" s="210">
        <v>4</v>
      </c>
      <c r="F10" s="210">
        <v>5</v>
      </c>
      <c r="G10" s="210">
        <v>6</v>
      </c>
      <c r="H10" s="210">
        <v>7</v>
      </c>
    </row>
    <row r="11" spans="1:10" s="211" customFormat="1" x14ac:dyDescent="0.25">
      <c r="A11" s="336" t="s">
        <v>97</v>
      </c>
      <c r="B11" s="337"/>
      <c r="C11" s="338"/>
      <c r="D11" s="338"/>
      <c r="E11" s="337"/>
      <c r="F11" s="176">
        <f>SUM(F12:F22)</f>
        <v>187.94571439877578</v>
      </c>
      <c r="G11" s="177"/>
      <c r="H11" s="176">
        <f>SUM(H12:H22)</f>
        <v>1883.4199999999998</v>
      </c>
      <c r="I11" s="160"/>
      <c r="J11" s="160"/>
    </row>
    <row r="12" spans="1:10" x14ac:dyDescent="0.25">
      <c r="A12" s="212">
        <v>1</v>
      </c>
      <c r="B12" s="178"/>
      <c r="C12" s="213" t="s">
        <v>98</v>
      </c>
      <c r="D12" s="214" t="s">
        <v>99</v>
      </c>
      <c r="E12" s="212" t="s">
        <v>100</v>
      </c>
      <c r="F12" s="215">
        <v>59.938452984676879</v>
      </c>
      <c r="G12" s="216">
        <v>8.5299999999999994</v>
      </c>
      <c r="H12" s="179">
        <f t="shared" ref="H12:H22" si="0">ROUND(F12*G12,2)</f>
        <v>511.28</v>
      </c>
    </row>
    <row r="13" spans="1:10" x14ac:dyDescent="0.25">
      <c r="A13" s="212">
        <v>2</v>
      </c>
      <c r="B13" s="178"/>
      <c r="C13" s="213" t="s">
        <v>101</v>
      </c>
      <c r="D13" s="214" t="s">
        <v>102</v>
      </c>
      <c r="E13" s="212" t="s">
        <v>100</v>
      </c>
      <c r="F13" s="215">
        <v>50.22104276973257</v>
      </c>
      <c r="G13" s="216">
        <v>9.6199999999999992</v>
      </c>
      <c r="H13" s="179">
        <f t="shared" si="0"/>
        <v>483.13</v>
      </c>
    </row>
    <row r="14" spans="1:10" x14ac:dyDescent="0.25">
      <c r="A14" s="212">
        <v>3</v>
      </c>
      <c r="B14" s="178"/>
      <c r="C14" s="213" t="s">
        <v>103</v>
      </c>
      <c r="D14" s="214" t="s">
        <v>104</v>
      </c>
      <c r="E14" s="212" t="s">
        <v>100</v>
      </c>
      <c r="F14" s="215">
        <v>35.642727278965552</v>
      </c>
      <c r="G14" s="216">
        <v>12.92</v>
      </c>
      <c r="H14" s="179">
        <f t="shared" si="0"/>
        <v>460.5</v>
      </c>
    </row>
    <row r="15" spans="1:10" x14ac:dyDescent="0.25">
      <c r="A15" s="212">
        <v>4</v>
      </c>
      <c r="B15" s="178"/>
      <c r="C15" s="213" t="s">
        <v>105</v>
      </c>
      <c r="D15" s="214" t="s">
        <v>106</v>
      </c>
      <c r="E15" s="212" t="s">
        <v>100</v>
      </c>
      <c r="F15" s="215">
        <v>28.704863080220402</v>
      </c>
      <c r="G15" s="216">
        <v>10.35</v>
      </c>
      <c r="H15" s="179">
        <f t="shared" si="0"/>
        <v>297.10000000000002</v>
      </c>
    </row>
    <row r="16" spans="1:10" x14ac:dyDescent="0.25">
      <c r="A16" s="212">
        <v>5</v>
      </c>
      <c r="B16" s="178"/>
      <c r="C16" s="213" t="s">
        <v>107</v>
      </c>
      <c r="D16" s="214" t="s">
        <v>108</v>
      </c>
      <c r="E16" s="212" t="s">
        <v>100</v>
      </c>
      <c r="F16" s="215">
        <v>4.3255309771880412</v>
      </c>
      <c r="G16" s="216">
        <v>11.09</v>
      </c>
      <c r="H16" s="179">
        <f t="shared" si="0"/>
        <v>47.97</v>
      </c>
    </row>
    <row r="17" spans="1:10" x14ac:dyDescent="0.25">
      <c r="A17" s="212">
        <v>6</v>
      </c>
      <c r="B17" s="178"/>
      <c r="C17" s="213" t="s">
        <v>109</v>
      </c>
      <c r="D17" s="214" t="s">
        <v>110</v>
      </c>
      <c r="E17" s="212" t="s">
        <v>100</v>
      </c>
      <c r="F17" s="215">
        <v>2.0593575761180096</v>
      </c>
      <c r="G17" s="216">
        <v>9.51</v>
      </c>
      <c r="H17" s="179">
        <f t="shared" si="0"/>
        <v>19.579999999999998</v>
      </c>
    </row>
    <row r="18" spans="1:10" x14ac:dyDescent="0.25">
      <c r="A18" s="212">
        <v>7</v>
      </c>
      <c r="B18" s="178"/>
      <c r="C18" s="213" t="s">
        <v>111</v>
      </c>
      <c r="D18" s="214" t="s">
        <v>112</v>
      </c>
      <c r="E18" s="212" t="s">
        <v>100</v>
      </c>
      <c r="F18" s="215">
        <v>1.8422742988634047</v>
      </c>
      <c r="G18" s="216">
        <v>9.4</v>
      </c>
      <c r="H18" s="179">
        <f t="shared" si="0"/>
        <v>17.32</v>
      </c>
    </row>
    <row r="19" spans="1:10" x14ac:dyDescent="0.25">
      <c r="A19" s="212">
        <v>8</v>
      </c>
      <c r="B19" s="178"/>
      <c r="C19" s="213" t="s">
        <v>113</v>
      </c>
      <c r="D19" s="214" t="s">
        <v>114</v>
      </c>
      <c r="E19" s="212" t="s">
        <v>100</v>
      </c>
      <c r="F19" s="215">
        <v>1.9698840631955037</v>
      </c>
      <c r="G19" s="216">
        <v>8.74</v>
      </c>
      <c r="H19" s="179">
        <f t="shared" si="0"/>
        <v>17.22</v>
      </c>
    </row>
    <row r="20" spans="1:10" x14ac:dyDescent="0.25">
      <c r="A20" s="212">
        <v>9</v>
      </c>
      <c r="B20" s="178"/>
      <c r="C20" s="213" t="s">
        <v>115</v>
      </c>
      <c r="D20" s="214" t="s">
        <v>116</v>
      </c>
      <c r="E20" s="212" t="s">
        <v>100</v>
      </c>
      <c r="F20" s="215">
        <v>1.8129387208560255</v>
      </c>
      <c r="G20" s="216">
        <v>8.64</v>
      </c>
      <c r="H20" s="179">
        <f t="shared" si="0"/>
        <v>15.66</v>
      </c>
    </row>
    <row r="21" spans="1:10" x14ac:dyDescent="0.25">
      <c r="A21" s="212">
        <v>10</v>
      </c>
      <c r="B21" s="178"/>
      <c r="C21" s="213" t="s">
        <v>117</v>
      </c>
      <c r="D21" s="214" t="s">
        <v>118</v>
      </c>
      <c r="E21" s="212" t="s">
        <v>100</v>
      </c>
      <c r="F21" s="215">
        <v>0.82432974200735143</v>
      </c>
      <c r="G21" s="216">
        <v>9.92</v>
      </c>
      <c r="H21" s="179">
        <f t="shared" si="0"/>
        <v>8.18</v>
      </c>
    </row>
    <row r="22" spans="1:10" x14ac:dyDescent="0.25">
      <c r="A22" s="212">
        <v>11</v>
      </c>
      <c r="B22" s="178"/>
      <c r="C22" s="213" t="s">
        <v>119</v>
      </c>
      <c r="D22" s="214" t="s">
        <v>120</v>
      </c>
      <c r="E22" s="212" t="s">
        <v>100</v>
      </c>
      <c r="F22" s="215">
        <v>0.60431290695200857</v>
      </c>
      <c r="G22" s="216">
        <v>9.07</v>
      </c>
      <c r="H22" s="179">
        <f t="shared" si="0"/>
        <v>5.48</v>
      </c>
    </row>
    <row r="23" spans="1:10" x14ac:dyDescent="0.25">
      <c r="A23" s="335" t="s">
        <v>121</v>
      </c>
      <c r="B23" s="335"/>
      <c r="C23" s="335"/>
      <c r="D23" s="335"/>
      <c r="E23" s="335"/>
      <c r="F23" s="276"/>
      <c r="G23" s="180"/>
      <c r="H23" s="176">
        <f>H24</f>
        <v>632.17999999999995</v>
      </c>
    </row>
    <row r="24" spans="1:10" x14ac:dyDescent="0.25">
      <c r="A24" s="212">
        <v>12</v>
      </c>
      <c r="B24" s="182"/>
      <c r="C24" s="183">
        <v>2</v>
      </c>
      <c r="D24" s="184" t="s">
        <v>121</v>
      </c>
      <c r="E24" s="185" t="s">
        <v>122</v>
      </c>
      <c r="F24" s="217">
        <v>8.9142857142857146</v>
      </c>
      <c r="G24" s="179"/>
      <c r="H24" s="218">
        <v>632.17999999999995</v>
      </c>
    </row>
    <row r="25" spans="1:10" s="211" customFormat="1" x14ac:dyDescent="0.25">
      <c r="A25" s="336" t="s">
        <v>123</v>
      </c>
      <c r="B25" s="337"/>
      <c r="C25" s="338"/>
      <c r="D25" s="338"/>
      <c r="E25" s="337"/>
      <c r="F25" s="276"/>
      <c r="G25" s="180"/>
      <c r="H25" s="176">
        <f>SUM(H26:H37)</f>
        <v>801.73</v>
      </c>
      <c r="I25" s="160"/>
      <c r="J25" s="160"/>
    </row>
    <row r="26" spans="1:10" x14ac:dyDescent="0.25">
      <c r="A26" s="212">
        <v>13</v>
      </c>
      <c r="B26" s="182"/>
      <c r="C26" s="213" t="s">
        <v>124</v>
      </c>
      <c r="D26" s="214" t="s">
        <v>125</v>
      </c>
      <c r="E26" s="212" t="s">
        <v>126</v>
      </c>
      <c r="F26" s="212">
        <v>8.3256997114244857</v>
      </c>
      <c r="G26" s="219">
        <v>89.99</v>
      </c>
      <c r="H26" s="179">
        <f t="shared" ref="H26:H37" si="1">ROUND(F26*G26,2)</f>
        <v>749.23</v>
      </c>
    </row>
    <row r="27" spans="1:10" x14ac:dyDescent="0.25">
      <c r="A27" s="212">
        <v>14</v>
      </c>
      <c r="B27" s="182"/>
      <c r="C27" s="213" t="s">
        <v>127</v>
      </c>
      <c r="D27" s="214" t="s">
        <v>128</v>
      </c>
      <c r="E27" s="212" t="s">
        <v>126</v>
      </c>
      <c r="F27" s="212">
        <v>0.121426371740747</v>
      </c>
      <c r="G27" s="219">
        <v>111.99</v>
      </c>
      <c r="H27" s="179">
        <f t="shared" si="1"/>
        <v>13.6</v>
      </c>
    </row>
    <row r="28" spans="1:10" s="211" customFormat="1" x14ac:dyDescent="0.25">
      <c r="A28" s="212">
        <v>15</v>
      </c>
      <c r="B28" s="182"/>
      <c r="C28" s="213" t="s">
        <v>129</v>
      </c>
      <c r="D28" s="214" t="s">
        <v>130</v>
      </c>
      <c r="E28" s="212" t="s">
        <v>126</v>
      </c>
      <c r="F28" s="212">
        <v>0.15857100739869309</v>
      </c>
      <c r="G28" s="219">
        <v>70</v>
      </c>
      <c r="H28" s="179">
        <f t="shared" si="1"/>
        <v>11.1</v>
      </c>
      <c r="I28" s="160"/>
      <c r="J28" s="160"/>
    </row>
    <row r="29" spans="1:10" s="211" customFormat="1" x14ac:dyDescent="0.25">
      <c r="A29" s="212">
        <v>16</v>
      </c>
      <c r="B29" s="182"/>
      <c r="C29" s="213" t="s">
        <v>131</v>
      </c>
      <c r="D29" s="214" t="s">
        <v>132</v>
      </c>
      <c r="E29" s="212" t="s">
        <v>126</v>
      </c>
      <c r="F29" s="212">
        <v>0.1428570542655255</v>
      </c>
      <c r="G29" s="219">
        <v>65.709999999999994</v>
      </c>
      <c r="H29" s="179">
        <f t="shared" si="1"/>
        <v>9.39</v>
      </c>
      <c r="I29" s="160"/>
      <c r="J29" s="160"/>
    </row>
    <row r="30" spans="1:10" s="211" customFormat="1" x14ac:dyDescent="0.25">
      <c r="A30" s="212">
        <v>17</v>
      </c>
      <c r="B30" s="182"/>
      <c r="C30" s="213" t="s">
        <v>133</v>
      </c>
      <c r="D30" s="214" t="s">
        <v>134</v>
      </c>
      <c r="E30" s="212" t="s">
        <v>126</v>
      </c>
      <c r="F30" s="212">
        <v>0.15858024616177702</v>
      </c>
      <c r="G30" s="219">
        <v>56.24</v>
      </c>
      <c r="H30" s="179">
        <f t="shared" si="1"/>
        <v>8.92</v>
      </c>
      <c r="I30" s="160"/>
      <c r="J30" s="160"/>
    </row>
    <row r="31" spans="1:10" s="211" customFormat="1" ht="25.5" customHeight="1" x14ac:dyDescent="0.25">
      <c r="A31" s="212">
        <v>18</v>
      </c>
      <c r="B31" s="182"/>
      <c r="C31" s="213" t="s">
        <v>135</v>
      </c>
      <c r="D31" s="214" t="s">
        <v>136</v>
      </c>
      <c r="E31" s="212" t="s">
        <v>126</v>
      </c>
      <c r="F31" s="212">
        <v>0.5386006692484433</v>
      </c>
      <c r="G31" s="219">
        <v>8.1</v>
      </c>
      <c r="H31" s="179">
        <f t="shared" si="1"/>
        <v>4.3600000000000003</v>
      </c>
      <c r="I31" s="160"/>
      <c r="J31" s="160"/>
    </row>
    <row r="32" spans="1:10" s="211" customFormat="1" x14ac:dyDescent="0.25">
      <c r="A32" s="212">
        <v>19</v>
      </c>
      <c r="B32" s="182"/>
      <c r="C32" s="213" t="s">
        <v>137</v>
      </c>
      <c r="D32" s="214" t="s">
        <v>138</v>
      </c>
      <c r="E32" s="212" t="s">
        <v>126</v>
      </c>
      <c r="F32" s="212">
        <v>0.15856338310019197</v>
      </c>
      <c r="G32" s="219">
        <v>16.920000000000002</v>
      </c>
      <c r="H32" s="179">
        <f t="shared" si="1"/>
        <v>2.68</v>
      </c>
      <c r="I32" s="160"/>
      <c r="J32" s="160"/>
    </row>
    <row r="33" spans="1:10" s="211" customFormat="1" ht="25.5" customHeight="1" x14ac:dyDescent="0.25">
      <c r="A33" s="212">
        <v>20</v>
      </c>
      <c r="B33" s="182"/>
      <c r="C33" s="213" t="s">
        <v>139</v>
      </c>
      <c r="D33" s="214" t="s">
        <v>140</v>
      </c>
      <c r="E33" s="212" t="s">
        <v>126</v>
      </c>
      <c r="F33" s="212">
        <v>0.16149381789857803</v>
      </c>
      <c r="G33" s="219">
        <v>6.82</v>
      </c>
      <c r="H33" s="179">
        <f t="shared" si="1"/>
        <v>1.1000000000000001</v>
      </c>
      <c r="I33" s="160"/>
      <c r="J33" s="160"/>
    </row>
    <row r="34" spans="1:10" s="211" customFormat="1" x14ac:dyDescent="0.25">
      <c r="A34" s="212">
        <v>21</v>
      </c>
      <c r="B34" s="182"/>
      <c r="C34" s="213" t="s">
        <v>141</v>
      </c>
      <c r="D34" s="214" t="s">
        <v>142</v>
      </c>
      <c r="E34" s="212" t="s">
        <v>126</v>
      </c>
      <c r="F34" s="212">
        <v>5.7082593235457503E-3</v>
      </c>
      <c r="G34" s="219">
        <v>85.84</v>
      </c>
      <c r="H34" s="179">
        <f t="shared" si="1"/>
        <v>0.49</v>
      </c>
      <c r="I34" s="160"/>
      <c r="J34" s="160"/>
    </row>
    <row r="35" spans="1:10" s="211" customFormat="1" x14ac:dyDescent="0.25">
      <c r="A35" s="212">
        <v>22</v>
      </c>
      <c r="B35" s="182"/>
      <c r="C35" s="213" t="s">
        <v>143</v>
      </c>
      <c r="D35" s="214" t="s">
        <v>144</v>
      </c>
      <c r="E35" s="212" t="s">
        <v>126</v>
      </c>
      <c r="F35" s="212">
        <v>0.15857050135277631</v>
      </c>
      <c r="G35" s="219">
        <v>2.36</v>
      </c>
      <c r="H35" s="179">
        <f t="shared" si="1"/>
        <v>0.37</v>
      </c>
      <c r="I35" s="160"/>
      <c r="J35" s="160"/>
    </row>
    <row r="36" spans="1:10" s="211" customFormat="1" ht="25.5" customHeight="1" x14ac:dyDescent="0.25">
      <c r="A36" s="212">
        <v>23</v>
      </c>
      <c r="B36" s="182"/>
      <c r="C36" s="213" t="s">
        <v>145</v>
      </c>
      <c r="D36" s="214" t="s">
        <v>146</v>
      </c>
      <c r="E36" s="212" t="s">
        <v>126</v>
      </c>
      <c r="F36" s="212">
        <v>0.20758289324197515</v>
      </c>
      <c r="G36" s="219">
        <v>1.7</v>
      </c>
      <c r="H36" s="179">
        <f t="shared" si="1"/>
        <v>0.35</v>
      </c>
      <c r="I36" s="160"/>
      <c r="J36" s="160"/>
    </row>
    <row r="37" spans="1:10" s="211" customFormat="1" x14ac:dyDescent="0.25">
      <c r="A37" s="212">
        <v>24</v>
      </c>
      <c r="B37" s="182"/>
      <c r="C37" s="213" t="s">
        <v>147</v>
      </c>
      <c r="D37" s="214" t="s">
        <v>148</v>
      </c>
      <c r="E37" s="212" t="s">
        <v>126</v>
      </c>
      <c r="F37" s="212">
        <v>0.15561296958359783</v>
      </c>
      <c r="G37" s="219">
        <v>0.9</v>
      </c>
      <c r="H37" s="179">
        <f t="shared" si="1"/>
        <v>0.14000000000000001</v>
      </c>
      <c r="I37" s="160"/>
      <c r="J37" s="160"/>
    </row>
    <row r="38" spans="1:10" ht="15" customHeight="1" x14ac:dyDescent="0.25">
      <c r="A38" s="336" t="s">
        <v>43</v>
      </c>
      <c r="B38" s="337"/>
      <c r="C38" s="338"/>
      <c r="D38" s="338"/>
      <c r="E38" s="337"/>
      <c r="F38" s="177"/>
      <c r="G38" s="177"/>
      <c r="H38" s="176">
        <f>SUM(H39:H52)</f>
        <v>152276.57999999999</v>
      </c>
      <c r="I38" s="160"/>
      <c r="J38" s="160"/>
    </row>
    <row r="39" spans="1:10" ht="25.5" customHeight="1" x14ac:dyDescent="0.25">
      <c r="A39" s="220">
        <v>25</v>
      </c>
      <c r="B39" s="182"/>
      <c r="C39" s="183" t="s">
        <v>149</v>
      </c>
      <c r="D39" s="184" t="s">
        <v>150</v>
      </c>
      <c r="E39" s="185" t="s">
        <v>151</v>
      </c>
      <c r="F39" s="185">
        <v>0.14285704638357735</v>
      </c>
      <c r="G39" s="179">
        <v>788461.61</v>
      </c>
      <c r="H39" s="179">
        <f t="shared" ref="H39:H52" si="2">ROUND(F39*G39,2)</f>
        <v>112637.3</v>
      </c>
    </row>
    <row r="40" spans="1:10" ht="102" customHeight="1" x14ac:dyDescent="0.25">
      <c r="A40" s="220">
        <v>26</v>
      </c>
      <c r="B40" s="182"/>
      <c r="C40" s="183" t="s">
        <v>149</v>
      </c>
      <c r="D40" s="184" t="s">
        <v>152</v>
      </c>
      <c r="E40" s="185" t="s">
        <v>151</v>
      </c>
      <c r="F40" s="185">
        <v>0.14285704609075589</v>
      </c>
      <c r="G40" s="179">
        <v>273841.59999999998</v>
      </c>
      <c r="H40" s="179">
        <f t="shared" si="2"/>
        <v>39120.199999999997</v>
      </c>
    </row>
    <row r="41" spans="1:10" x14ac:dyDescent="0.25">
      <c r="A41" s="220">
        <v>27</v>
      </c>
      <c r="B41" s="182"/>
      <c r="C41" s="183" t="s">
        <v>149</v>
      </c>
      <c r="D41" s="184" t="s">
        <v>153</v>
      </c>
      <c r="E41" s="185" t="s">
        <v>154</v>
      </c>
      <c r="F41" s="185">
        <v>1.5714231762552973</v>
      </c>
      <c r="G41" s="179">
        <v>196.91</v>
      </c>
      <c r="H41" s="179">
        <f t="shared" si="2"/>
        <v>309.43</v>
      </c>
    </row>
    <row r="42" spans="1:10" ht="25.5" customHeight="1" x14ac:dyDescent="0.25">
      <c r="A42" s="220">
        <v>28</v>
      </c>
      <c r="B42" s="182"/>
      <c r="C42" s="183" t="s">
        <v>155</v>
      </c>
      <c r="D42" s="184" t="s">
        <v>156</v>
      </c>
      <c r="E42" s="185" t="s">
        <v>154</v>
      </c>
      <c r="F42" s="185">
        <v>0.57142613029575751</v>
      </c>
      <c r="G42" s="179">
        <v>204.29</v>
      </c>
      <c r="H42" s="179">
        <f t="shared" si="2"/>
        <v>116.74</v>
      </c>
    </row>
    <row r="43" spans="1:10" x14ac:dyDescent="0.25">
      <c r="A43" s="220">
        <v>29</v>
      </c>
      <c r="B43" s="182"/>
      <c r="C43" s="183" t="s">
        <v>149</v>
      </c>
      <c r="D43" s="184" t="s">
        <v>157</v>
      </c>
      <c r="E43" s="185" t="s">
        <v>154</v>
      </c>
      <c r="F43" s="185">
        <v>3.5713333962865579</v>
      </c>
      <c r="G43" s="179">
        <v>9.84</v>
      </c>
      <c r="H43" s="179">
        <f t="shared" si="2"/>
        <v>35.14</v>
      </c>
    </row>
    <row r="44" spans="1:10" ht="25.5" customHeight="1" x14ac:dyDescent="0.25">
      <c r="A44" s="220">
        <v>30</v>
      </c>
      <c r="B44" s="182"/>
      <c r="C44" s="183" t="s">
        <v>158</v>
      </c>
      <c r="D44" s="184" t="s">
        <v>159</v>
      </c>
      <c r="E44" s="185" t="s">
        <v>160</v>
      </c>
      <c r="F44" s="185">
        <v>4.9999966248433989E-2</v>
      </c>
      <c r="G44" s="179">
        <v>671</v>
      </c>
      <c r="H44" s="179">
        <f t="shared" si="2"/>
        <v>33.549999999999997</v>
      </c>
    </row>
    <row r="45" spans="1:10" ht="22.5" customHeight="1" x14ac:dyDescent="0.25">
      <c r="A45" s="220">
        <v>31</v>
      </c>
      <c r="B45" s="182"/>
      <c r="C45" s="183" t="s">
        <v>161</v>
      </c>
      <c r="D45" s="184" t="s">
        <v>162</v>
      </c>
      <c r="E45" s="185" t="s">
        <v>154</v>
      </c>
      <c r="F45" s="185">
        <v>3.5720540224920723</v>
      </c>
      <c r="G45" s="179">
        <v>3.09</v>
      </c>
      <c r="H45" s="179">
        <f t="shared" si="2"/>
        <v>11.04</v>
      </c>
    </row>
    <row r="46" spans="1:10" x14ac:dyDescent="0.25">
      <c r="A46" s="220">
        <v>32</v>
      </c>
      <c r="B46" s="182"/>
      <c r="C46" s="183" t="s">
        <v>149</v>
      </c>
      <c r="D46" s="184" t="s">
        <v>163</v>
      </c>
      <c r="E46" s="185" t="s">
        <v>154</v>
      </c>
      <c r="F46" s="185">
        <v>2.1426071838399885</v>
      </c>
      <c r="G46" s="179">
        <v>3.03</v>
      </c>
      <c r="H46" s="179">
        <f t="shared" si="2"/>
        <v>6.49</v>
      </c>
    </row>
    <row r="47" spans="1:10" ht="25.5" customHeight="1" x14ac:dyDescent="0.25">
      <c r="A47" s="220">
        <v>33</v>
      </c>
      <c r="B47" s="182"/>
      <c r="C47" s="183" t="s">
        <v>149</v>
      </c>
      <c r="D47" s="184" t="s">
        <v>164</v>
      </c>
      <c r="E47" s="185" t="s">
        <v>154</v>
      </c>
      <c r="F47" s="185">
        <v>0.57147196343030826</v>
      </c>
      <c r="G47" s="179">
        <v>7.09</v>
      </c>
      <c r="H47" s="179">
        <f t="shared" si="2"/>
        <v>4.05</v>
      </c>
    </row>
    <row r="48" spans="1:10" ht="25.5" customHeight="1" x14ac:dyDescent="0.25">
      <c r="A48" s="220">
        <v>34</v>
      </c>
      <c r="B48" s="182"/>
      <c r="C48" s="183" t="s">
        <v>161</v>
      </c>
      <c r="D48" s="184" t="s">
        <v>162</v>
      </c>
      <c r="E48" s="185" t="s">
        <v>154</v>
      </c>
      <c r="F48" s="185">
        <v>0.28576432179936778</v>
      </c>
      <c r="G48" s="179">
        <v>3.09</v>
      </c>
      <c r="H48" s="179">
        <f t="shared" si="2"/>
        <v>0.88</v>
      </c>
    </row>
    <row r="49" spans="1:8" x14ac:dyDescent="0.25">
      <c r="A49" s="220">
        <v>35</v>
      </c>
      <c r="B49" s="182"/>
      <c r="C49" s="183" t="s">
        <v>165</v>
      </c>
      <c r="D49" s="184" t="s">
        <v>166</v>
      </c>
      <c r="E49" s="185" t="s">
        <v>167</v>
      </c>
      <c r="F49" s="185">
        <v>5.7142818569638927E-4</v>
      </c>
      <c r="G49" s="179">
        <v>1235</v>
      </c>
      <c r="H49" s="179">
        <f t="shared" si="2"/>
        <v>0.71</v>
      </c>
    </row>
    <row r="50" spans="1:8" x14ac:dyDescent="0.25">
      <c r="A50" s="220">
        <v>36</v>
      </c>
      <c r="B50" s="182"/>
      <c r="C50" s="183" t="s">
        <v>165</v>
      </c>
      <c r="D50" s="184" t="s">
        <v>166</v>
      </c>
      <c r="E50" s="185" t="s">
        <v>167</v>
      </c>
      <c r="F50" s="185">
        <v>2.8571409284819464E-4</v>
      </c>
      <c r="G50" s="179">
        <v>1235</v>
      </c>
      <c r="H50" s="179">
        <f t="shared" si="2"/>
        <v>0.35</v>
      </c>
    </row>
    <row r="51" spans="1:8" x14ac:dyDescent="0.25">
      <c r="A51" s="220">
        <v>37</v>
      </c>
      <c r="B51" s="182"/>
      <c r="C51" s="183" t="s">
        <v>165</v>
      </c>
      <c r="D51" s="184" t="s">
        <v>166</v>
      </c>
      <c r="E51" s="185" t="s">
        <v>167</v>
      </c>
      <c r="F51" s="185">
        <v>2.8571409284819464E-4</v>
      </c>
      <c r="G51" s="179">
        <v>1235</v>
      </c>
      <c r="H51" s="179">
        <f t="shared" si="2"/>
        <v>0.35</v>
      </c>
    </row>
    <row r="52" spans="1:8" x14ac:dyDescent="0.25">
      <c r="A52" s="220">
        <v>38</v>
      </c>
      <c r="B52" s="182"/>
      <c r="C52" s="183" t="s">
        <v>165</v>
      </c>
      <c r="D52" s="184" t="s">
        <v>166</v>
      </c>
      <c r="E52" s="185" t="s">
        <v>167</v>
      </c>
      <c r="F52" s="185">
        <v>2.8571409284819464E-4</v>
      </c>
      <c r="G52" s="179">
        <v>1235</v>
      </c>
      <c r="H52" s="179">
        <f t="shared" si="2"/>
        <v>0.35</v>
      </c>
    </row>
    <row r="53" spans="1:8" x14ac:dyDescent="0.25">
      <c r="A53" s="336" t="s">
        <v>168</v>
      </c>
      <c r="B53" s="337"/>
      <c r="C53" s="338"/>
      <c r="D53" s="338"/>
      <c r="E53" s="337"/>
      <c r="F53" s="276"/>
      <c r="G53" s="180"/>
      <c r="H53" s="176">
        <f>SUM(H54:H119)</f>
        <v>930.6999999999997</v>
      </c>
    </row>
    <row r="54" spans="1:8" x14ac:dyDescent="0.25">
      <c r="A54" s="220">
        <v>39</v>
      </c>
      <c r="B54" s="182"/>
      <c r="C54" s="183" t="s">
        <v>169</v>
      </c>
      <c r="D54" s="184" t="s">
        <v>170</v>
      </c>
      <c r="E54" s="185" t="s">
        <v>171</v>
      </c>
      <c r="F54" s="185">
        <v>13.697166849611547</v>
      </c>
      <c r="G54" s="179">
        <v>30.6</v>
      </c>
      <c r="H54" s="179">
        <f t="shared" ref="H54:H85" si="3">ROUND(F54*G54,2)</f>
        <v>419.13</v>
      </c>
    </row>
    <row r="55" spans="1:8" x14ac:dyDescent="0.25">
      <c r="A55" s="220">
        <v>40</v>
      </c>
      <c r="B55" s="182"/>
      <c r="C55" s="183" t="s">
        <v>172</v>
      </c>
      <c r="D55" s="184" t="s">
        <v>173</v>
      </c>
      <c r="E55" s="185" t="s">
        <v>174</v>
      </c>
      <c r="F55" s="185">
        <v>1.0628511013320331E-2</v>
      </c>
      <c r="G55" s="179">
        <v>5763</v>
      </c>
      <c r="H55" s="179">
        <f t="shared" si="3"/>
        <v>61.25</v>
      </c>
    </row>
    <row r="56" spans="1:8" x14ac:dyDescent="0.25">
      <c r="A56" s="220">
        <v>41</v>
      </c>
      <c r="B56" s="182"/>
      <c r="C56" s="183" t="s">
        <v>175</v>
      </c>
      <c r="D56" s="184" t="s">
        <v>176</v>
      </c>
      <c r="E56" s="185" t="s">
        <v>160</v>
      </c>
      <c r="F56" s="185">
        <v>7.2856252943490324E-2</v>
      </c>
      <c r="G56" s="179">
        <v>580</v>
      </c>
      <c r="H56" s="179">
        <f t="shared" si="3"/>
        <v>42.26</v>
      </c>
    </row>
    <row r="57" spans="1:8" ht="25.5" customHeight="1" x14ac:dyDescent="0.25">
      <c r="A57" s="220">
        <v>42</v>
      </c>
      <c r="B57" s="182"/>
      <c r="C57" s="183" t="s">
        <v>177</v>
      </c>
      <c r="D57" s="184" t="s">
        <v>178</v>
      </c>
      <c r="E57" s="185" t="s">
        <v>179</v>
      </c>
      <c r="F57" s="185">
        <v>36.663837878327293</v>
      </c>
      <c r="G57" s="179">
        <v>1</v>
      </c>
      <c r="H57" s="179">
        <f t="shared" si="3"/>
        <v>36.659999999999997</v>
      </c>
    </row>
    <row r="58" spans="1:8" x14ac:dyDescent="0.25">
      <c r="A58" s="220">
        <v>43</v>
      </c>
      <c r="B58" s="182"/>
      <c r="C58" s="183" t="s">
        <v>180</v>
      </c>
      <c r="D58" s="184" t="s">
        <v>181</v>
      </c>
      <c r="E58" s="185" t="s">
        <v>174</v>
      </c>
      <c r="F58" s="185">
        <v>4.2856619378524143E-3</v>
      </c>
      <c r="G58" s="179">
        <v>6800</v>
      </c>
      <c r="H58" s="179">
        <f t="shared" si="3"/>
        <v>29.14</v>
      </c>
    </row>
    <row r="59" spans="1:8" ht="25.5" customHeight="1" x14ac:dyDescent="0.25">
      <c r="A59" s="220">
        <v>44</v>
      </c>
      <c r="B59" s="182"/>
      <c r="C59" s="183" t="s">
        <v>182</v>
      </c>
      <c r="D59" s="184" t="s">
        <v>183</v>
      </c>
      <c r="E59" s="185" t="s">
        <v>174</v>
      </c>
      <c r="F59" s="185">
        <v>4.8569809109338157E-3</v>
      </c>
      <c r="G59" s="179">
        <v>5941.89</v>
      </c>
      <c r="H59" s="179">
        <f t="shared" si="3"/>
        <v>28.86</v>
      </c>
    </row>
    <row r="60" spans="1:8" ht="25.5" customHeight="1" x14ac:dyDescent="0.25">
      <c r="A60" s="220">
        <v>45</v>
      </c>
      <c r="B60" s="182"/>
      <c r="C60" s="183" t="s">
        <v>184</v>
      </c>
      <c r="D60" s="184" t="s">
        <v>185</v>
      </c>
      <c r="E60" s="185" t="s">
        <v>171</v>
      </c>
      <c r="F60" s="185">
        <v>1.0843125642560572</v>
      </c>
      <c r="G60" s="179">
        <v>23.79</v>
      </c>
      <c r="H60" s="179">
        <f t="shared" si="3"/>
        <v>25.8</v>
      </c>
    </row>
    <row r="61" spans="1:8" ht="51" customHeight="1" x14ac:dyDescent="0.25">
      <c r="A61" s="220">
        <v>46</v>
      </c>
      <c r="B61" s="182"/>
      <c r="C61" s="183" t="s">
        <v>186</v>
      </c>
      <c r="D61" s="184" t="s">
        <v>187</v>
      </c>
      <c r="E61" s="185" t="s">
        <v>167</v>
      </c>
      <c r="F61" s="185">
        <v>8.5714195084660126E-3</v>
      </c>
      <c r="G61" s="179">
        <v>3005.8</v>
      </c>
      <c r="H61" s="179">
        <f t="shared" si="3"/>
        <v>25.76</v>
      </c>
    </row>
    <row r="62" spans="1:8" x14ac:dyDescent="0.25">
      <c r="A62" s="220">
        <v>47</v>
      </c>
      <c r="B62" s="182"/>
      <c r="C62" s="183" t="s">
        <v>188</v>
      </c>
      <c r="D62" s="184" t="s">
        <v>189</v>
      </c>
      <c r="E62" s="185" t="s">
        <v>190</v>
      </c>
      <c r="F62" s="185">
        <v>0.12645928483714272</v>
      </c>
      <c r="G62" s="179">
        <v>155</v>
      </c>
      <c r="H62" s="179">
        <f t="shared" si="3"/>
        <v>19.600000000000001</v>
      </c>
    </row>
    <row r="63" spans="1:8" x14ac:dyDescent="0.25">
      <c r="A63" s="220">
        <v>48</v>
      </c>
      <c r="B63" s="182"/>
      <c r="C63" s="183" t="s">
        <v>191</v>
      </c>
      <c r="D63" s="184" t="s">
        <v>192</v>
      </c>
      <c r="E63" s="185" t="s">
        <v>174</v>
      </c>
      <c r="F63" s="185">
        <v>2.571397162711447E-4</v>
      </c>
      <c r="G63" s="179">
        <v>75000</v>
      </c>
      <c r="H63" s="179">
        <f t="shared" si="3"/>
        <v>19.29</v>
      </c>
    </row>
    <row r="64" spans="1:8" ht="25.5" customHeight="1" x14ac:dyDescent="0.25">
      <c r="A64" s="220">
        <v>49</v>
      </c>
      <c r="B64" s="182"/>
      <c r="C64" s="183" t="s">
        <v>193</v>
      </c>
      <c r="D64" s="184" t="s">
        <v>194</v>
      </c>
      <c r="E64" s="185" t="s">
        <v>171</v>
      </c>
      <c r="F64" s="185">
        <v>1.0857140739161382</v>
      </c>
      <c r="G64" s="179">
        <v>15.13</v>
      </c>
      <c r="H64" s="179">
        <f t="shared" si="3"/>
        <v>16.43</v>
      </c>
    </row>
    <row r="65" spans="1:8" ht="25.5" customHeight="1" x14ac:dyDescent="0.25">
      <c r="A65" s="220">
        <v>50</v>
      </c>
      <c r="B65" s="182"/>
      <c r="C65" s="183" t="s">
        <v>195</v>
      </c>
      <c r="D65" s="184" t="s">
        <v>196</v>
      </c>
      <c r="E65" s="185" t="s">
        <v>174</v>
      </c>
      <c r="F65" s="185">
        <v>1.2856985813556856E-3</v>
      </c>
      <c r="G65" s="179">
        <v>11500</v>
      </c>
      <c r="H65" s="179">
        <f t="shared" si="3"/>
        <v>14.79</v>
      </c>
    </row>
    <row r="66" spans="1:8" x14ac:dyDescent="0.25">
      <c r="A66" s="220">
        <v>51</v>
      </c>
      <c r="B66" s="182"/>
      <c r="C66" s="183" t="s">
        <v>197</v>
      </c>
      <c r="D66" s="184" t="s">
        <v>198</v>
      </c>
      <c r="E66" s="185" t="s">
        <v>160</v>
      </c>
      <c r="F66" s="185">
        <v>0.45998380224686081</v>
      </c>
      <c r="G66" s="179">
        <v>30.74</v>
      </c>
      <c r="H66" s="179">
        <f t="shared" si="3"/>
        <v>14.14</v>
      </c>
    </row>
    <row r="67" spans="1:8" ht="25.5" customHeight="1" x14ac:dyDescent="0.25">
      <c r="A67" s="220">
        <v>52</v>
      </c>
      <c r="B67" s="182"/>
      <c r="C67" s="183" t="s">
        <v>199</v>
      </c>
      <c r="D67" s="184" t="s">
        <v>200</v>
      </c>
      <c r="E67" s="185" t="s">
        <v>201</v>
      </c>
      <c r="F67" s="185">
        <v>2.5714200420554338E-3</v>
      </c>
      <c r="G67" s="179">
        <v>4949.3999999999996</v>
      </c>
      <c r="H67" s="179">
        <f t="shared" si="3"/>
        <v>12.73</v>
      </c>
    </row>
    <row r="68" spans="1:8" ht="25.5" customHeight="1" x14ac:dyDescent="0.25">
      <c r="A68" s="220">
        <v>53</v>
      </c>
      <c r="B68" s="182"/>
      <c r="C68" s="183" t="s">
        <v>202</v>
      </c>
      <c r="D68" s="184" t="s">
        <v>203</v>
      </c>
      <c r="E68" s="185" t="s">
        <v>174</v>
      </c>
      <c r="F68" s="185">
        <v>4.7143880505451748E-4</v>
      </c>
      <c r="G68" s="179">
        <v>26932.42</v>
      </c>
      <c r="H68" s="179">
        <f t="shared" si="3"/>
        <v>12.7</v>
      </c>
    </row>
    <row r="69" spans="1:8" ht="25.5" customHeight="1" x14ac:dyDescent="0.25">
      <c r="A69" s="220">
        <v>54</v>
      </c>
      <c r="B69" s="182"/>
      <c r="C69" s="183" t="s">
        <v>204</v>
      </c>
      <c r="D69" s="184" t="s">
        <v>205</v>
      </c>
      <c r="E69" s="185" t="s">
        <v>190</v>
      </c>
      <c r="F69" s="185">
        <v>0.18385435395745331</v>
      </c>
      <c r="G69" s="179">
        <v>65.75</v>
      </c>
      <c r="H69" s="179">
        <f t="shared" si="3"/>
        <v>12.09</v>
      </c>
    </row>
    <row r="70" spans="1:8" ht="25.5" customHeight="1" x14ac:dyDescent="0.25">
      <c r="A70" s="220">
        <v>55</v>
      </c>
      <c r="B70" s="182"/>
      <c r="C70" s="183" t="s">
        <v>206</v>
      </c>
      <c r="D70" s="184" t="s">
        <v>207</v>
      </c>
      <c r="E70" s="185" t="s">
        <v>174</v>
      </c>
      <c r="F70" s="185">
        <v>1.7142813342457828E-3</v>
      </c>
      <c r="G70" s="179">
        <v>5891.61</v>
      </c>
      <c r="H70" s="179">
        <f t="shared" si="3"/>
        <v>10.1</v>
      </c>
    </row>
    <row r="71" spans="1:8" ht="38.25" customHeight="1" x14ac:dyDescent="0.25">
      <c r="A71" s="220">
        <v>56</v>
      </c>
      <c r="B71" s="182"/>
      <c r="C71" s="183" t="s">
        <v>208</v>
      </c>
      <c r="D71" s="184" t="s">
        <v>209</v>
      </c>
      <c r="E71" s="185" t="s">
        <v>174</v>
      </c>
      <c r="F71" s="185">
        <v>1.714241117713987E-3</v>
      </c>
      <c r="G71" s="179">
        <v>5817.58</v>
      </c>
      <c r="H71" s="179">
        <f t="shared" si="3"/>
        <v>9.9700000000000006</v>
      </c>
    </row>
    <row r="72" spans="1:8" ht="25.5" customHeight="1" x14ac:dyDescent="0.25">
      <c r="A72" s="220">
        <v>57</v>
      </c>
      <c r="B72" s="182"/>
      <c r="C72" s="183" t="s">
        <v>210</v>
      </c>
      <c r="D72" s="184" t="s">
        <v>211</v>
      </c>
      <c r="E72" s="185" t="s">
        <v>190</v>
      </c>
      <c r="F72" s="185">
        <v>0.14585779124112935</v>
      </c>
      <c r="G72" s="179">
        <v>68.05</v>
      </c>
      <c r="H72" s="179">
        <f t="shared" si="3"/>
        <v>9.93</v>
      </c>
    </row>
    <row r="73" spans="1:8" x14ac:dyDescent="0.25">
      <c r="A73" s="220">
        <v>58</v>
      </c>
      <c r="B73" s="182"/>
      <c r="C73" s="183" t="s">
        <v>212</v>
      </c>
      <c r="D73" s="184" t="s">
        <v>213</v>
      </c>
      <c r="E73" s="185" t="s">
        <v>174</v>
      </c>
      <c r="F73" s="185">
        <v>3.1427742884439398E-4</v>
      </c>
      <c r="G73" s="179">
        <v>28300.400000000001</v>
      </c>
      <c r="H73" s="179">
        <f t="shared" si="3"/>
        <v>8.89</v>
      </c>
    </row>
    <row r="74" spans="1:8" x14ac:dyDescent="0.25">
      <c r="A74" s="220">
        <v>59</v>
      </c>
      <c r="B74" s="182"/>
      <c r="C74" s="183" t="s">
        <v>214</v>
      </c>
      <c r="D74" s="184" t="s">
        <v>215</v>
      </c>
      <c r="E74" s="185" t="s">
        <v>160</v>
      </c>
      <c r="F74" s="185">
        <v>9.8570224570604659E-2</v>
      </c>
      <c r="G74" s="179">
        <v>83</v>
      </c>
      <c r="H74" s="179">
        <f t="shared" si="3"/>
        <v>8.18</v>
      </c>
    </row>
    <row r="75" spans="1:8" x14ac:dyDescent="0.25">
      <c r="A75" s="220">
        <v>60</v>
      </c>
      <c r="B75" s="182"/>
      <c r="C75" s="183" t="s">
        <v>216</v>
      </c>
      <c r="D75" s="184" t="s">
        <v>217</v>
      </c>
      <c r="E75" s="185" t="s">
        <v>190</v>
      </c>
      <c r="F75" s="185">
        <v>0.24285720477403663</v>
      </c>
      <c r="G75" s="179">
        <v>32.6</v>
      </c>
      <c r="H75" s="179">
        <f t="shared" si="3"/>
        <v>7.92</v>
      </c>
    </row>
    <row r="76" spans="1:8" x14ac:dyDescent="0.25">
      <c r="A76" s="220">
        <v>61</v>
      </c>
      <c r="B76" s="182"/>
      <c r="C76" s="183" t="s">
        <v>218</v>
      </c>
      <c r="D76" s="184" t="s">
        <v>219</v>
      </c>
      <c r="E76" s="185" t="s">
        <v>174</v>
      </c>
      <c r="F76" s="185">
        <v>6.2854076530207781E-4</v>
      </c>
      <c r="G76" s="179">
        <v>12430</v>
      </c>
      <c r="H76" s="179">
        <f t="shared" si="3"/>
        <v>7.81</v>
      </c>
    </row>
    <row r="77" spans="1:8" ht="38.25" customHeight="1" x14ac:dyDescent="0.25">
      <c r="A77" s="220">
        <v>62</v>
      </c>
      <c r="B77" s="182"/>
      <c r="C77" s="183" t="s">
        <v>220</v>
      </c>
      <c r="D77" s="184" t="s">
        <v>221</v>
      </c>
      <c r="E77" s="185" t="s">
        <v>190</v>
      </c>
      <c r="F77" s="185">
        <v>8.3563466112137039E-2</v>
      </c>
      <c r="G77" s="179">
        <v>91.29</v>
      </c>
      <c r="H77" s="179">
        <f t="shared" si="3"/>
        <v>7.63</v>
      </c>
    </row>
    <row r="78" spans="1:8" x14ac:dyDescent="0.25">
      <c r="A78" s="220">
        <v>63</v>
      </c>
      <c r="B78" s="182"/>
      <c r="C78" s="183" t="s">
        <v>222</v>
      </c>
      <c r="D78" s="184" t="s">
        <v>223</v>
      </c>
      <c r="E78" s="185" t="s">
        <v>174</v>
      </c>
      <c r="F78" s="185">
        <v>6.5714803231890849E-4</v>
      </c>
      <c r="G78" s="179">
        <v>10315.01</v>
      </c>
      <c r="H78" s="179">
        <f t="shared" si="3"/>
        <v>6.78</v>
      </c>
    </row>
    <row r="79" spans="1:8" x14ac:dyDescent="0.25">
      <c r="A79" s="220">
        <v>64</v>
      </c>
      <c r="B79" s="182"/>
      <c r="C79" s="183" t="s">
        <v>224</v>
      </c>
      <c r="D79" s="184" t="s">
        <v>225</v>
      </c>
      <c r="E79" s="185" t="s">
        <v>226</v>
      </c>
      <c r="F79" s="185">
        <v>0.12856985813557045</v>
      </c>
      <c r="G79" s="179">
        <v>39</v>
      </c>
      <c r="H79" s="179">
        <f t="shared" si="3"/>
        <v>5.01</v>
      </c>
    </row>
    <row r="80" spans="1:8" x14ac:dyDescent="0.25">
      <c r="A80" s="220">
        <v>65</v>
      </c>
      <c r="B80" s="182"/>
      <c r="C80" s="183" t="s">
        <v>227</v>
      </c>
      <c r="D80" s="184" t="s">
        <v>228</v>
      </c>
      <c r="E80" s="185" t="s">
        <v>190</v>
      </c>
      <c r="F80" s="185">
        <v>0.10141295817970482</v>
      </c>
      <c r="G80" s="179">
        <v>47.57</v>
      </c>
      <c r="H80" s="179">
        <f t="shared" si="3"/>
        <v>4.82</v>
      </c>
    </row>
    <row r="81" spans="1:8" x14ac:dyDescent="0.25">
      <c r="A81" s="220">
        <v>66</v>
      </c>
      <c r="B81" s="182"/>
      <c r="C81" s="183" t="s">
        <v>229</v>
      </c>
      <c r="D81" s="184" t="s">
        <v>230</v>
      </c>
      <c r="E81" s="185" t="s">
        <v>190</v>
      </c>
      <c r="F81" s="185">
        <v>0.1279801823458335</v>
      </c>
      <c r="G81" s="179">
        <v>35.630000000000003</v>
      </c>
      <c r="H81" s="179">
        <f t="shared" si="3"/>
        <v>4.5599999999999996</v>
      </c>
    </row>
    <row r="82" spans="1:8" x14ac:dyDescent="0.25">
      <c r="A82" s="220">
        <v>67</v>
      </c>
      <c r="B82" s="182"/>
      <c r="C82" s="183" t="s">
        <v>231</v>
      </c>
      <c r="D82" s="184" t="s">
        <v>232</v>
      </c>
      <c r="E82" s="185" t="s">
        <v>154</v>
      </c>
      <c r="F82" s="185">
        <v>6.7151748872997893E-2</v>
      </c>
      <c r="G82" s="179">
        <v>66.819999999999993</v>
      </c>
      <c r="H82" s="179">
        <f t="shared" si="3"/>
        <v>4.49</v>
      </c>
    </row>
    <row r="83" spans="1:8" ht="51" customHeight="1" x14ac:dyDescent="0.25">
      <c r="A83" s="220">
        <v>68</v>
      </c>
      <c r="B83" s="182"/>
      <c r="C83" s="183" t="s">
        <v>233</v>
      </c>
      <c r="D83" s="184" t="s">
        <v>234</v>
      </c>
      <c r="E83" s="185" t="s">
        <v>167</v>
      </c>
      <c r="F83" s="185">
        <v>4.0002262023338471E-4</v>
      </c>
      <c r="G83" s="179">
        <v>10534.99</v>
      </c>
      <c r="H83" s="179">
        <f t="shared" si="3"/>
        <v>4.21</v>
      </c>
    </row>
    <row r="84" spans="1:8" x14ac:dyDescent="0.25">
      <c r="A84" s="220">
        <v>69</v>
      </c>
      <c r="B84" s="182"/>
      <c r="C84" s="183" t="s">
        <v>235</v>
      </c>
      <c r="D84" s="184" t="s">
        <v>236</v>
      </c>
      <c r="E84" s="185" t="s">
        <v>226</v>
      </c>
      <c r="F84" s="185">
        <v>0.14285342274143722</v>
      </c>
      <c r="G84" s="179">
        <v>29.4</v>
      </c>
      <c r="H84" s="179">
        <f t="shared" si="3"/>
        <v>4.2</v>
      </c>
    </row>
    <row r="85" spans="1:8" x14ac:dyDescent="0.25">
      <c r="A85" s="220">
        <v>70</v>
      </c>
      <c r="B85" s="182"/>
      <c r="C85" s="183" t="s">
        <v>237</v>
      </c>
      <c r="D85" s="184" t="s">
        <v>238</v>
      </c>
      <c r="E85" s="185" t="s">
        <v>190</v>
      </c>
      <c r="F85" s="185">
        <v>0.4559231229399634</v>
      </c>
      <c r="G85" s="179">
        <v>9.0399999999999991</v>
      </c>
      <c r="H85" s="179">
        <f t="shared" si="3"/>
        <v>4.12</v>
      </c>
    </row>
    <row r="86" spans="1:8" x14ac:dyDescent="0.25">
      <c r="A86" s="220">
        <v>71</v>
      </c>
      <c r="B86" s="182"/>
      <c r="C86" s="183" t="s">
        <v>239</v>
      </c>
      <c r="D86" s="184" t="s">
        <v>240</v>
      </c>
      <c r="E86" s="185" t="s">
        <v>174</v>
      </c>
      <c r="F86" s="185">
        <v>2.0001584844394442E-4</v>
      </c>
      <c r="G86" s="179">
        <v>15620</v>
      </c>
      <c r="H86" s="179">
        <f t="shared" ref="H86:H117" si="4">ROUND(F86*G86,2)</f>
        <v>3.12</v>
      </c>
    </row>
    <row r="87" spans="1:8" x14ac:dyDescent="0.25">
      <c r="A87" s="220">
        <v>72</v>
      </c>
      <c r="B87" s="182"/>
      <c r="C87" s="183" t="s">
        <v>241</v>
      </c>
      <c r="D87" s="184" t="s">
        <v>242</v>
      </c>
      <c r="E87" s="185" t="s">
        <v>160</v>
      </c>
      <c r="F87" s="185">
        <v>1.4285539792841225E-2</v>
      </c>
      <c r="G87" s="179">
        <v>203</v>
      </c>
      <c r="H87" s="179">
        <f t="shared" si="4"/>
        <v>2.9</v>
      </c>
    </row>
    <row r="88" spans="1:8" ht="25.5" customHeight="1" x14ac:dyDescent="0.25">
      <c r="A88" s="220">
        <v>73</v>
      </c>
      <c r="B88" s="182"/>
      <c r="C88" s="183" t="s">
        <v>243</v>
      </c>
      <c r="D88" s="184" t="s">
        <v>244</v>
      </c>
      <c r="E88" s="185" t="s">
        <v>171</v>
      </c>
      <c r="F88" s="185">
        <v>0.22716120821687569</v>
      </c>
      <c r="G88" s="179">
        <v>12.37</v>
      </c>
      <c r="H88" s="179">
        <f t="shared" si="4"/>
        <v>2.81</v>
      </c>
    </row>
    <row r="89" spans="1:8" x14ac:dyDescent="0.25">
      <c r="A89" s="220">
        <v>74</v>
      </c>
      <c r="B89" s="182"/>
      <c r="C89" s="183" t="s">
        <v>245</v>
      </c>
      <c r="D89" s="184" t="s">
        <v>246</v>
      </c>
      <c r="E89" s="185" t="s">
        <v>226</v>
      </c>
      <c r="F89" s="185">
        <v>0.1343100451086077</v>
      </c>
      <c r="G89" s="179">
        <v>19.899999999999999</v>
      </c>
      <c r="H89" s="179">
        <f t="shared" si="4"/>
        <v>2.67</v>
      </c>
    </row>
    <row r="90" spans="1:8" x14ac:dyDescent="0.25">
      <c r="A90" s="220">
        <v>75</v>
      </c>
      <c r="B90" s="182"/>
      <c r="C90" s="183" t="s">
        <v>247</v>
      </c>
      <c r="D90" s="184" t="s">
        <v>248</v>
      </c>
      <c r="E90" s="185" t="s">
        <v>160</v>
      </c>
      <c r="F90" s="185">
        <v>8.2868138205656E-2</v>
      </c>
      <c r="G90" s="179">
        <v>26.6</v>
      </c>
      <c r="H90" s="179">
        <f t="shared" si="4"/>
        <v>2.2000000000000002</v>
      </c>
    </row>
    <row r="91" spans="1:8" ht="25.5" customHeight="1" x14ac:dyDescent="0.25">
      <c r="A91" s="220">
        <v>76</v>
      </c>
      <c r="B91" s="182"/>
      <c r="C91" s="183" t="s">
        <v>249</v>
      </c>
      <c r="D91" s="184" t="s">
        <v>250</v>
      </c>
      <c r="E91" s="185" t="s">
        <v>190</v>
      </c>
      <c r="F91" s="185">
        <v>5.0002532116418856E-2</v>
      </c>
      <c r="G91" s="179">
        <v>38.340000000000003</v>
      </c>
      <c r="H91" s="179">
        <f t="shared" si="4"/>
        <v>1.92</v>
      </c>
    </row>
    <row r="92" spans="1:8" x14ac:dyDescent="0.25">
      <c r="A92" s="220">
        <v>77</v>
      </c>
      <c r="B92" s="182"/>
      <c r="C92" s="183" t="s">
        <v>251</v>
      </c>
      <c r="D92" s="184" t="s">
        <v>252</v>
      </c>
      <c r="E92" s="185" t="s">
        <v>201</v>
      </c>
      <c r="F92" s="185">
        <v>2.8142513391896809E-3</v>
      </c>
      <c r="G92" s="179">
        <v>600</v>
      </c>
      <c r="H92" s="179">
        <f t="shared" si="4"/>
        <v>1.69</v>
      </c>
    </row>
    <row r="93" spans="1:8" x14ac:dyDescent="0.25">
      <c r="A93" s="220">
        <v>78</v>
      </c>
      <c r="B93" s="182"/>
      <c r="C93" s="183" t="s">
        <v>253</v>
      </c>
      <c r="D93" s="184" t="s">
        <v>254</v>
      </c>
      <c r="E93" s="185" t="s">
        <v>160</v>
      </c>
      <c r="F93" s="185">
        <v>1.800642457609258E-2</v>
      </c>
      <c r="G93" s="179">
        <v>86</v>
      </c>
      <c r="H93" s="179">
        <f t="shared" si="4"/>
        <v>1.55</v>
      </c>
    </row>
    <row r="94" spans="1:8" x14ac:dyDescent="0.25">
      <c r="A94" s="220">
        <v>79</v>
      </c>
      <c r="B94" s="182"/>
      <c r="C94" s="183" t="s">
        <v>255</v>
      </c>
      <c r="D94" s="184" t="s">
        <v>256</v>
      </c>
      <c r="E94" s="185" t="s">
        <v>190</v>
      </c>
      <c r="F94" s="185">
        <v>4.6303788862755622E-2</v>
      </c>
      <c r="G94" s="179">
        <v>28.6</v>
      </c>
      <c r="H94" s="179">
        <f t="shared" si="4"/>
        <v>1.32</v>
      </c>
    </row>
    <row r="95" spans="1:8" x14ac:dyDescent="0.25">
      <c r="A95" s="220">
        <v>80</v>
      </c>
      <c r="B95" s="182"/>
      <c r="C95" s="183" t="s">
        <v>257</v>
      </c>
      <c r="D95" s="184" t="s">
        <v>258</v>
      </c>
      <c r="E95" s="185" t="s">
        <v>174</v>
      </c>
      <c r="F95" s="185">
        <v>1.2860018836867939E-4</v>
      </c>
      <c r="G95" s="179">
        <v>9420</v>
      </c>
      <c r="H95" s="179">
        <f t="shared" si="4"/>
        <v>1.21</v>
      </c>
    </row>
    <row r="96" spans="1:8" x14ac:dyDescent="0.25">
      <c r="A96" s="220">
        <v>81</v>
      </c>
      <c r="B96" s="182"/>
      <c r="C96" s="183" t="s">
        <v>259</v>
      </c>
      <c r="D96" s="184" t="s">
        <v>260</v>
      </c>
      <c r="E96" s="185" t="s">
        <v>261</v>
      </c>
      <c r="F96" s="185">
        <v>4.3015347598442518E-3</v>
      </c>
      <c r="G96" s="179">
        <v>270</v>
      </c>
      <c r="H96" s="179">
        <f t="shared" si="4"/>
        <v>1.1599999999999999</v>
      </c>
    </row>
    <row r="97" spans="1:8" x14ac:dyDescent="0.25">
      <c r="A97" s="220">
        <v>82</v>
      </c>
      <c r="B97" s="182"/>
      <c r="C97" s="183" t="s">
        <v>262</v>
      </c>
      <c r="D97" s="184" t="s">
        <v>263</v>
      </c>
      <c r="E97" s="185" t="s">
        <v>174</v>
      </c>
      <c r="F97" s="185">
        <v>1.000021383672477E-4</v>
      </c>
      <c r="G97" s="179">
        <v>10971.06</v>
      </c>
      <c r="H97" s="179">
        <f t="shared" si="4"/>
        <v>1.1000000000000001</v>
      </c>
    </row>
    <row r="98" spans="1:8" x14ac:dyDescent="0.25">
      <c r="A98" s="220">
        <v>83</v>
      </c>
      <c r="B98" s="182"/>
      <c r="C98" s="183" t="s">
        <v>264</v>
      </c>
      <c r="D98" s="184" t="s">
        <v>265</v>
      </c>
      <c r="E98" s="185" t="s">
        <v>190</v>
      </c>
      <c r="F98" s="185">
        <v>9.001002586289962E-2</v>
      </c>
      <c r="G98" s="179">
        <v>10.57</v>
      </c>
      <c r="H98" s="179">
        <f t="shared" si="4"/>
        <v>0.95</v>
      </c>
    </row>
    <row r="99" spans="1:8" ht="25.5" customHeight="1" x14ac:dyDescent="0.25">
      <c r="A99" s="220">
        <v>84</v>
      </c>
      <c r="B99" s="182"/>
      <c r="C99" s="183" t="s">
        <v>266</v>
      </c>
      <c r="D99" s="184" t="s">
        <v>267</v>
      </c>
      <c r="E99" s="185" t="s">
        <v>190</v>
      </c>
      <c r="F99" s="185">
        <v>2.8551324301612911E-2</v>
      </c>
      <c r="G99" s="179">
        <v>28.22</v>
      </c>
      <c r="H99" s="179">
        <f t="shared" si="4"/>
        <v>0.81</v>
      </c>
    </row>
    <row r="100" spans="1:8" x14ac:dyDescent="0.25">
      <c r="A100" s="220">
        <v>85</v>
      </c>
      <c r="B100" s="182"/>
      <c r="C100" s="183" t="s">
        <v>268</v>
      </c>
      <c r="D100" s="184" t="s">
        <v>269</v>
      </c>
      <c r="E100" s="185" t="s">
        <v>174</v>
      </c>
      <c r="F100" s="185">
        <v>1.427474531112263E-5</v>
      </c>
      <c r="G100" s="179">
        <v>52539.7</v>
      </c>
      <c r="H100" s="179">
        <f t="shared" si="4"/>
        <v>0.75</v>
      </c>
    </row>
    <row r="101" spans="1:8" x14ac:dyDescent="0.25">
      <c r="A101" s="220">
        <v>86</v>
      </c>
      <c r="B101" s="182"/>
      <c r="C101" s="183" t="s">
        <v>270</v>
      </c>
      <c r="D101" s="184" t="s">
        <v>271</v>
      </c>
      <c r="E101" s="185" t="s">
        <v>190</v>
      </c>
      <c r="F101" s="185">
        <v>2.6854811559993346E-2</v>
      </c>
      <c r="G101" s="179">
        <v>25.8</v>
      </c>
      <c r="H101" s="179">
        <f t="shared" si="4"/>
        <v>0.69</v>
      </c>
    </row>
    <row r="102" spans="1:8" ht="25.5" customHeight="1" x14ac:dyDescent="0.25">
      <c r="A102" s="220">
        <v>87</v>
      </c>
      <c r="B102" s="182"/>
      <c r="C102" s="183" t="s">
        <v>272</v>
      </c>
      <c r="D102" s="184" t="s">
        <v>273</v>
      </c>
      <c r="E102" s="185" t="s">
        <v>190</v>
      </c>
      <c r="F102" s="185">
        <v>2.7407412623462864E-2</v>
      </c>
      <c r="G102" s="179">
        <v>23.09</v>
      </c>
      <c r="H102" s="179">
        <f t="shared" si="4"/>
        <v>0.63</v>
      </c>
    </row>
    <row r="103" spans="1:8" x14ac:dyDescent="0.25">
      <c r="A103" s="220">
        <v>88</v>
      </c>
      <c r="B103" s="182"/>
      <c r="C103" s="183" t="s">
        <v>274</v>
      </c>
      <c r="D103" s="184" t="s">
        <v>275</v>
      </c>
      <c r="E103" s="185" t="s">
        <v>276</v>
      </c>
      <c r="F103" s="185">
        <v>6.4308456551890034E-2</v>
      </c>
      <c r="G103" s="179">
        <v>8.33</v>
      </c>
      <c r="H103" s="179">
        <f t="shared" si="4"/>
        <v>0.54</v>
      </c>
    </row>
    <row r="104" spans="1:8" ht="25.5" customHeight="1" x14ac:dyDescent="0.25">
      <c r="A104" s="220">
        <v>89</v>
      </c>
      <c r="B104" s="182"/>
      <c r="C104" s="183" t="s">
        <v>277</v>
      </c>
      <c r="D104" s="184" t="s">
        <v>278</v>
      </c>
      <c r="E104" s="185" t="s">
        <v>174</v>
      </c>
      <c r="F104" s="185">
        <v>1.4279066615975352E-5</v>
      </c>
      <c r="G104" s="179">
        <v>37517</v>
      </c>
      <c r="H104" s="179">
        <f t="shared" si="4"/>
        <v>0.54</v>
      </c>
    </row>
    <row r="105" spans="1:8" ht="25.5" customHeight="1" x14ac:dyDescent="0.25">
      <c r="A105" s="220">
        <v>90</v>
      </c>
      <c r="B105" s="182"/>
      <c r="C105" s="183" t="s">
        <v>279</v>
      </c>
      <c r="D105" s="184" t="s">
        <v>280</v>
      </c>
      <c r="E105" s="185" t="s">
        <v>190</v>
      </c>
      <c r="F105" s="185">
        <v>1.5413139463859946E-2</v>
      </c>
      <c r="G105" s="179">
        <v>30.4</v>
      </c>
      <c r="H105" s="179">
        <f t="shared" si="4"/>
        <v>0.47</v>
      </c>
    </row>
    <row r="106" spans="1:8" x14ac:dyDescent="0.25">
      <c r="A106" s="220">
        <v>91</v>
      </c>
      <c r="B106" s="182"/>
      <c r="C106" s="183" t="s">
        <v>281</v>
      </c>
      <c r="D106" s="184" t="s">
        <v>282</v>
      </c>
      <c r="E106" s="185" t="s">
        <v>190</v>
      </c>
      <c r="F106" s="185">
        <v>9.1489439389216606E-3</v>
      </c>
      <c r="G106" s="179">
        <v>44.97</v>
      </c>
      <c r="H106" s="179">
        <f t="shared" si="4"/>
        <v>0.41</v>
      </c>
    </row>
    <row r="107" spans="1:8" x14ac:dyDescent="0.25">
      <c r="A107" s="220">
        <v>92</v>
      </c>
      <c r="B107" s="182"/>
      <c r="C107" s="183" t="s">
        <v>283</v>
      </c>
      <c r="D107" s="184" t="s">
        <v>284</v>
      </c>
      <c r="E107" s="185" t="s">
        <v>285</v>
      </c>
      <c r="F107" s="185">
        <v>7.1618172828110047E-3</v>
      </c>
      <c r="G107" s="179">
        <v>37.5</v>
      </c>
      <c r="H107" s="179">
        <f t="shared" si="4"/>
        <v>0.27</v>
      </c>
    </row>
    <row r="108" spans="1:8" x14ac:dyDescent="0.25">
      <c r="A108" s="220">
        <v>93</v>
      </c>
      <c r="B108" s="182"/>
      <c r="C108" s="183" t="s">
        <v>286</v>
      </c>
      <c r="D108" s="184" t="s">
        <v>287</v>
      </c>
      <c r="E108" s="185" t="s">
        <v>288</v>
      </c>
      <c r="F108" s="185">
        <v>0.67073872521757893</v>
      </c>
      <c r="G108" s="179">
        <v>0.4</v>
      </c>
      <c r="H108" s="179">
        <f t="shared" si="4"/>
        <v>0.27</v>
      </c>
    </row>
    <row r="109" spans="1:8" x14ac:dyDescent="0.25">
      <c r="A109" s="220">
        <v>94</v>
      </c>
      <c r="B109" s="182"/>
      <c r="C109" s="183" t="s">
        <v>289</v>
      </c>
      <c r="D109" s="184" t="s">
        <v>290</v>
      </c>
      <c r="E109" s="185" t="s">
        <v>174</v>
      </c>
      <c r="F109" s="185">
        <v>3.15073417254783E-4</v>
      </c>
      <c r="G109" s="179">
        <v>729.98</v>
      </c>
      <c r="H109" s="179">
        <f t="shared" si="4"/>
        <v>0.23</v>
      </c>
    </row>
    <row r="110" spans="1:8" x14ac:dyDescent="0.25">
      <c r="A110" s="220">
        <v>95</v>
      </c>
      <c r="B110" s="182"/>
      <c r="C110" s="183" t="s">
        <v>291</v>
      </c>
      <c r="D110" s="184" t="s">
        <v>292</v>
      </c>
      <c r="E110" s="185" t="s">
        <v>190</v>
      </c>
      <c r="F110" s="185">
        <v>7.15826124965422E-3</v>
      </c>
      <c r="G110" s="179">
        <v>27.74</v>
      </c>
      <c r="H110" s="179">
        <f t="shared" si="4"/>
        <v>0.2</v>
      </c>
    </row>
    <row r="111" spans="1:8" x14ac:dyDescent="0.25">
      <c r="A111" s="220">
        <v>96</v>
      </c>
      <c r="B111" s="182"/>
      <c r="C111" s="183" t="s">
        <v>293</v>
      </c>
      <c r="D111" s="184" t="s">
        <v>294</v>
      </c>
      <c r="E111" s="185" t="s">
        <v>190</v>
      </c>
      <c r="F111" s="185">
        <v>1.4310231365941232E-3</v>
      </c>
      <c r="G111" s="179">
        <v>138.76</v>
      </c>
      <c r="H111" s="179">
        <f t="shared" si="4"/>
        <v>0.2</v>
      </c>
    </row>
    <row r="112" spans="1:8" x14ac:dyDescent="0.25">
      <c r="A112" s="220">
        <v>97</v>
      </c>
      <c r="B112" s="182"/>
      <c r="C112" s="183" t="s">
        <v>295</v>
      </c>
      <c r="D112" s="184" t="s">
        <v>296</v>
      </c>
      <c r="E112" s="185" t="s">
        <v>174</v>
      </c>
      <c r="F112" s="185">
        <v>2.8498226975368795E-5</v>
      </c>
      <c r="G112" s="179">
        <v>6667</v>
      </c>
      <c r="H112" s="179">
        <f t="shared" si="4"/>
        <v>0.19</v>
      </c>
    </row>
    <row r="113" spans="1:8" x14ac:dyDescent="0.25">
      <c r="A113" s="220">
        <v>98</v>
      </c>
      <c r="B113" s="182"/>
      <c r="C113" s="183" t="s">
        <v>297</v>
      </c>
      <c r="D113" s="184" t="s">
        <v>298</v>
      </c>
      <c r="E113" s="185" t="s">
        <v>190</v>
      </c>
      <c r="F113" s="185">
        <v>1.2884384772028086E-3</v>
      </c>
      <c r="G113" s="179">
        <v>133.05000000000001</v>
      </c>
      <c r="H113" s="179">
        <f t="shared" si="4"/>
        <v>0.17</v>
      </c>
    </row>
    <row r="114" spans="1:8" ht="25.5" customHeight="1" x14ac:dyDescent="0.25">
      <c r="A114" s="220">
        <v>99</v>
      </c>
      <c r="B114" s="182"/>
      <c r="C114" s="183" t="s">
        <v>299</v>
      </c>
      <c r="D114" s="184" t="s">
        <v>300</v>
      </c>
      <c r="E114" s="185" t="s">
        <v>190</v>
      </c>
      <c r="F114" s="185">
        <v>1.4258085200029764E-3</v>
      </c>
      <c r="G114" s="179">
        <v>114.22</v>
      </c>
      <c r="H114" s="179">
        <f t="shared" si="4"/>
        <v>0.16</v>
      </c>
    </row>
    <row r="115" spans="1:8" x14ac:dyDescent="0.25">
      <c r="A115" s="220">
        <v>100</v>
      </c>
      <c r="B115" s="182"/>
      <c r="C115" s="183" t="s">
        <v>301</v>
      </c>
      <c r="D115" s="184" t="s">
        <v>302</v>
      </c>
      <c r="E115" s="185" t="s">
        <v>261</v>
      </c>
      <c r="F115" s="185">
        <v>5.7412380842714126E-4</v>
      </c>
      <c r="G115" s="179">
        <v>253.8</v>
      </c>
      <c r="H115" s="179">
        <f t="shared" si="4"/>
        <v>0.15</v>
      </c>
    </row>
    <row r="116" spans="1:8" x14ac:dyDescent="0.25">
      <c r="A116" s="220">
        <v>101</v>
      </c>
      <c r="B116" s="182"/>
      <c r="C116" s="183" t="s">
        <v>303</v>
      </c>
      <c r="D116" s="184" t="s">
        <v>304</v>
      </c>
      <c r="E116" s="185" t="s">
        <v>190</v>
      </c>
      <c r="F116" s="185">
        <v>4.2754606796030414E-3</v>
      </c>
      <c r="G116" s="179">
        <v>15.37</v>
      </c>
      <c r="H116" s="179">
        <f t="shared" si="4"/>
        <v>7.0000000000000007E-2</v>
      </c>
    </row>
    <row r="117" spans="1:8" x14ac:dyDescent="0.25">
      <c r="A117" s="220">
        <v>102</v>
      </c>
      <c r="B117" s="182"/>
      <c r="C117" s="183" t="s">
        <v>305</v>
      </c>
      <c r="D117" s="184" t="s">
        <v>306</v>
      </c>
      <c r="E117" s="185" t="s">
        <v>190</v>
      </c>
      <c r="F117" s="185">
        <v>3.539737325730207E-3</v>
      </c>
      <c r="G117" s="179">
        <v>16.95</v>
      </c>
      <c r="H117" s="179">
        <f t="shared" si="4"/>
        <v>0.06</v>
      </c>
    </row>
    <row r="118" spans="1:8" x14ac:dyDescent="0.25">
      <c r="A118" s="220">
        <v>103</v>
      </c>
      <c r="B118" s="182"/>
      <c r="C118" s="183" t="s">
        <v>307</v>
      </c>
      <c r="D118" s="184" t="s">
        <v>308</v>
      </c>
      <c r="E118" s="185" t="s">
        <v>190</v>
      </c>
      <c r="F118" s="185">
        <v>8.0812523632127703E-4</v>
      </c>
      <c r="G118" s="179">
        <v>38.89</v>
      </c>
      <c r="H118" s="179">
        <f t="shared" ref="H118:H119" si="5">ROUND(F118*G118,2)</f>
        <v>0.03</v>
      </c>
    </row>
    <row r="119" spans="1:8" x14ac:dyDescent="0.25">
      <c r="A119" s="220">
        <v>104</v>
      </c>
      <c r="B119" s="182"/>
      <c r="C119" s="183" t="s">
        <v>309</v>
      </c>
      <c r="D119" s="184" t="s">
        <v>310</v>
      </c>
      <c r="E119" s="185" t="s">
        <v>190</v>
      </c>
      <c r="F119" s="185">
        <v>1.2422208515514086E-3</v>
      </c>
      <c r="G119" s="179">
        <v>11.5</v>
      </c>
      <c r="H119" s="179">
        <f t="shared" si="5"/>
        <v>0.01</v>
      </c>
    </row>
    <row r="122" spans="1:8" x14ac:dyDescent="0.25">
      <c r="B122" s="160" t="s">
        <v>83</v>
      </c>
    </row>
    <row r="123" spans="1:8" x14ac:dyDescent="0.25">
      <c r="B123" s="165" t="s">
        <v>69</v>
      </c>
    </row>
    <row r="125" spans="1:8" x14ac:dyDescent="0.25">
      <c r="B125" s="160" t="s">
        <v>70</v>
      </c>
    </row>
    <row r="126" spans="1:8" x14ac:dyDescent="0.25">
      <c r="B126" s="165" t="s">
        <v>71</v>
      </c>
    </row>
  </sheetData>
  <mergeCells count="16">
    <mergeCell ref="A23:E23"/>
    <mergeCell ref="A53:E53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view="pageBreakPreview" topLeftCell="A25" workbookViewId="0">
      <selection activeCell="M34" sqref="M34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21" t="s">
        <v>311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20" t="s">
        <v>312</v>
      </c>
      <c r="C5" s="320"/>
      <c r="D5" s="320"/>
      <c r="E5" s="320"/>
    </row>
    <row r="6" spans="2:5" x14ac:dyDescent="0.25">
      <c r="B6" s="222"/>
      <c r="C6" s="167"/>
      <c r="D6" s="167"/>
      <c r="E6" s="167"/>
    </row>
    <row r="7" spans="2:5" ht="38.25" customHeight="1" x14ac:dyDescent="0.25">
      <c r="B7" s="339" t="s">
        <v>560</v>
      </c>
      <c r="C7" s="339"/>
      <c r="D7" s="339"/>
      <c r="E7" s="339"/>
    </row>
    <row r="8" spans="2:5" x14ac:dyDescent="0.25">
      <c r="B8" s="340" t="s">
        <v>551</v>
      </c>
      <c r="C8" s="340"/>
      <c r="D8" s="340"/>
      <c r="E8" s="340"/>
    </row>
    <row r="9" spans="2:5" x14ac:dyDescent="0.25">
      <c r="B9" s="222"/>
      <c r="C9" s="167"/>
      <c r="D9" s="167"/>
      <c r="E9" s="167"/>
    </row>
    <row r="10" spans="2:5" ht="51" customHeight="1" x14ac:dyDescent="0.25">
      <c r="B10" s="223" t="s">
        <v>313</v>
      </c>
      <c r="C10" s="223" t="s">
        <v>314</v>
      </c>
      <c r="D10" s="223" t="s">
        <v>315</v>
      </c>
      <c r="E10" s="223" t="s">
        <v>316</v>
      </c>
    </row>
    <row r="11" spans="2:5" x14ac:dyDescent="0.25">
      <c r="B11" s="224" t="s">
        <v>317</v>
      </c>
      <c r="C11" s="225">
        <f>'Прил.5 Расчет СМР и ОБ'!J15</f>
        <v>84707.11</v>
      </c>
      <c r="D11" s="226">
        <f t="shared" ref="D11:D18" si="0">C11/$C$24</f>
        <v>0.31069693302578266</v>
      </c>
      <c r="E11" s="226">
        <f t="shared" ref="E11:E18" si="1">C11/$C$40</f>
        <v>6.306173133727272E-2</v>
      </c>
    </row>
    <row r="12" spans="2:5" x14ac:dyDescent="0.25">
      <c r="B12" s="224" t="s">
        <v>318</v>
      </c>
      <c r="C12" s="225">
        <f>'Прил.5 Расчет СМР и ОБ'!J21</f>
        <v>8960.7800000000007</v>
      </c>
      <c r="D12" s="226">
        <f t="shared" si="0"/>
        <v>3.2867215792378855E-2</v>
      </c>
      <c r="E12" s="226">
        <f t="shared" si="1"/>
        <v>6.6710138137448752E-3</v>
      </c>
    </row>
    <row r="13" spans="2:5" x14ac:dyDescent="0.25">
      <c r="B13" s="224" t="s">
        <v>319</v>
      </c>
      <c r="C13" s="225">
        <f>'Прил.5 Расчет СМР и ОБ'!J33</f>
        <v>628.00999999999988</v>
      </c>
      <c r="D13" s="226">
        <f t="shared" si="0"/>
        <v>2.3034758346674998E-3</v>
      </c>
      <c r="E13" s="226">
        <f t="shared" si="1"/>
        <v>4.6753333807658686E-4</v>
      </c>
    </row>
    <row r="14" spans="2:5" x14ac:dyDescent="0.25">
      <c r="B14" s="224" t="s">
        <v>320</v>
      </c>
      <c r="C14" s="225">
        <f>C13+C12</f>
        <v>9588.7900000000009</v>
      </c>
      <c r="D14" s="226">
        <f t="shared" si="0"/>
        <v>3.5170691627046356E-2</v>
      </c>
      <c r="E14" s="226">
        <f t="shared" si="1"/>
        <v>7.1385471518214628E-3</v>
      </c>
    </row>
    <row r="15" spans="2:5" x14ac:dyDescent="0.25">
      <c r="B15" s="224" t="s">
        <v>321</v>
      </c>
      <c r="C15" s="225">
        <f>'Прил.5 Расчет СМР и ОБ'!J17</f>
        <v>29604.97</v>
      </c>
      <c r="D15" s="226">
        <f t="shared" si="0"/>
        <v>0.10858797309128247</v>
      </c>
      <c r="E15" s="226">
        <f t="shared" si="1"/>
        <v>2.2039952306105341E-2</v>
      </c>
    </row>
    <row r="16" spans="2:5" x14ac:dyDescent="0.25">
      <c r="B16" s="224" t="s">
        <v>322</v>
      </c>
      <c r="C16" s="225">
        <f>'Прил.5 Расчет СМР и ОБ'!J74</f>
        <v>7879.0300000000007</v>
      </c>
      <c r="D16" s="226">
        <f t="shared" si="0"/>
        <v>2.8899468488750617E-2</v>
      </c>
      <c r="E16" s="226">
        <f t="shared" si="1"/>
        <v>5.8656855730093013E-3</v>
      </c>
    </row>
    <row r="17" spans="2:5" x14ac:dyDescent="0.25">
      <c r="B17" s="224" t="s">
        <v>323</v>
      </c>
      <c r="C17" s="225">
        <f>'Прил.5 Расчет СМР и ОБ'!J124</f>
        <v>1279.0000000000002</v>
      </c>
      <c r="D17" s="226">
        <f t="shared" si="0"/>
        <v>4.6912399365292481E-3</v>
      </c>
      <c r="E17" s="226">
        <f t="shared" si="1"/>
        <v>9.5217455040517637E-4</v>
      </c>
    </row>
    <row r="18" spans="2:5" x14ac:dyDescent="0.25">
      <c r="B18" s="224" t="s">
        <v>324</v>
      </c>
      <c r="C18" s="225">
        <f>C17+C16</f>
        <v>9158.0300000000007</v>
      </c>
      <c r="D18" s="226">
        <f t="shared" si="0"/>
        <v>3.3590708425279864E-2</v>
      </c>
      <c r="E18" s="226">
        <f t="shared" si="1"/>
        <v>6.8178601234144777E-3</v>
      </c>
    </row>
    <row r="19" spans="2:5" x14ac:dyDescent="0.25">
      <c r="B19" s="224" t="s">
        <v>325</v>
      </c>
      <c r="C19" s="225">
        <f>C18+C14+C11</f>
        <v>103453.93</v>
      </c>
      <c r="D19" s="226"/>
      <c r="E19" s="224"/>
    </row>
    <row r="20" spans="2:5" x14ac:dyDescent="0.25">
      <c r="B20" s="224" t="s">
        <v>326</v>
      </c>
      <c r="C20" s="225">
        <f>ROUND(C21*(C11+C15),2)</f>
        <v>70873.490000000005</v>
      </c>
      <c r="D20" s="226">
        <f>C20/$C$24</f>
        <v>0.25995664325973911</v>
      </c>
      <c r="E20" s="226">
        <f>C20/$C$40</f>
        <v>5.2763044156681593E-2</v>
      </c>
    </row>
    <row r="21" spans="2:5" x14ac:dyDescent="0.25">
      <c r="B21" s="224" t="s">
        <v>327</v>
      </c>
      <c r="C21" s="227">
        <v>0.62</v>
      </c>
      <c r="D21" s="226"/>
      <c r="E21" s="224"/>
    </row>
    <row r="22" spans="2:5" x14ac:dyDescent="0.25">
      <c r="B22" s="224" t="s">
        <v>328</v>
      </c>
      <c r="C22" s="225">
        <f>ROUND(C23*(C11+C15),2)</f>
        <v>98308.39</v>
      </c>
      <c r="D22" s="226">
        <f>C22/$C$24</f>
        <v>0.36058502366215206</v>
      </c>
      <c r="E22" s="226">
        <f>C22/$C$40</f>
        <v>7.3187448826666709E-2</v>
      </c>
    </row>
    <row r="23" spans="2:5" x14ac:dyDescent="0.25">
      <c r="B23" s="224" t="s">
        <v>329</v>
      </c>
      <c r="C23" s="227">
        <v>0.86</v>
      </c>
      <c r="D23" s="226"/>
      <c r="E23" s="224"/>
    </row>
    <row r="24" spans="2:5" x14ac:dyDescent="0.25">
      <c r="B24" s="224" t="s">
        <v>330</v>
      </c>
      <c r="C24" s="225">
        <f>C19+C20+C22</f>
        <v>272635.81</v>
      </c>
      <c r="D24" s="226">
        <f>C24/$C$24</f>
        <v>1</v>
      </c>
      <c r="E24" s="226">
        <f>C24/$C$40</f>
        <v>0.20296863159585696</v>
      </c>
    </row>
    <row r="25" spans="2:5" ht="25.5" customHeight="1" x14ac:dyDescent="0.25">
      <c r="B25" s="224" t="s">
        <v>331</v>
      </c>
      <c r="C25" s="225">
        <f>'Прил.5 Расчет СМР и ОБ'!J53</f>
        <v>953251.42999999993</v>
      </c>
      <c r="D25" s="226"/>
      <c r="E25" s="226">
        <f>C25/$C$40</f>
        <v>0.70966516949440284</v>
      </c>
    </row>
    <row r="26" spans="2:5" ht="25.5" customHeight="1" x14ac:dyDescent="0.25">
      <c r="B26" s="224" t="s">
        <v>332</v>
      </c>
      <c r="C26" s="225">
        <f>'Прил.5 Расчет СМР и ОБ'!J54</f>
        <v>953251.42999999993</v>
      </c>
      <c r="D26" s="226"/>
      <c r="E26" s="226">
        <f>C26/$C$40</f>
        <v>0.70966516949440284</v>
      </c>
    </row>
    <row r="27" spans="2:5" x14ac:dyDescent="0.25">
      <c r="B27" s="224" t="s">
        <v>333</v>
      </c>
      <c r="C27" s="159">
        <f>C24+C25</f>
        <v>1225887.24</v>
      </c>
      <c r="D27" s="226"/>
      <c r="E27" s="226">
        <f>C27/$C$40</f>
        <v>0.91263380109025993</v>
      </c>
    </row>
    <row r="28" spans="2:5" ht="33" customHeight="1" x14ac:dyDescent="0.25">
      <c r="B28" s="224" t="s">
        <v>334</v>
      </c>
      <c r="C28" s="224"/>
      <c r="D28" s="224"/>
      <c r="E28" s="224"/>
    </row>
    <row r="29" spans="2:5" ht="25.5" customHeight="1" x14ac:dyDescent="0.25">
      <c r="B29" s="224" t="s">
        <v>335</v>
      </c>
      <c r="C29" s="159">
        <f>ROUND(C24*3.9%,2)</f>
        <v>10632.8</v>
      </c>
      <c r="D29" s="224"/>
      <c r="E29" s="226">
        <f t="shared" ref="E29:E38" si="2">C29/$C$40</f>
        <v>7.9157791708742431E-3</v>
      </c>
    </row>
    <row r="30" spans="2:5" ht="38.25" customHeight="1" x14ac:dyDescent="0.25">
      <c r="B30" s="224" t="s">
        <v>336</v>
      </c>
      <c r="C30" s="159">
        <f>ROUND((C24+C29)*2.1%,2)</f>
        <v>5948.64</v>
      </c>
      <c r="D30" s="224"/>
      <c r="E30" s="226">
        <f t="shared" si="2"/>
        <v>4.4285720230822891E-3</v>
      </c>
    </row>
    <row r="31" spans="2:5" x14ac:dyDescent="0.25">
      <c r="B31" s="224" t="s">
        <v>337</v>
      </c>
      <c r="C31" s="159">
        <v>31830.3</v>
      </c>
      <c r="D31" s="224"/>
      <c r="E31" s="226">
        <f t="shared" si="2"/>
        <v>2.3696639242972543E-2</v>
      </c>
    </row>
    <row r="32" spans="2:5" ht="25.5" customHeight="1" x14ac:dyDescent="0.25">
      <c r="B32" s="224" t="s">
        <v>338</v>
      </c>
      <c r="C32" s="159">
        <f>ROUND(C27*0%,2)</f>
        <v>0</v>
      </c>
      <c r="D32" s="224"/>
      <c r="E32" s="226">
        <f t="shared" si="2"/>
        <v>0</v>
      </c>
    </row>
    <row r="33" spans="2:10" ht="25.5" customHeight="1" x14ac:dyDescent="0.25">
      <c r="B33" s="224" t="s">
        <v>339</v>
      </c>
      <c r="C33" s="159">
        <f>ROUND(C28*0%,2)</f>
        <v>0</v>
      </c>
      <c r="D33" s="224"/>
      <c r="E33" s="226">
        <f t="shared" si="2"/>
        <v>0</v>
      </c>
    </row>
    <row r="34" spans="2:10" ht="51" customHeight="1" x14ac:dyDescent="0.25">
      <c r="B34" s="224" t="s">
        <v>340</v>
      </c>
      <c r="C34" s="159">
        <f>ROUND(C29*0%,2)</f>
        <v>0</v>
      </c>
      <c r="D34" s="224"/>
      <c r="E34" s="226">
        <f t="shared" si="2"/>
        <v>0</v>
      </c>
      <c r="F34" s="229"/>
    </row>
    <row r="35" spans="2:10" ht="76.5" customHeight="1" x14ac:dyDescent="0.25">
      <c r="B35" s="224" t="s">
        <v>341</v>
      </c>
      <c r="C35" s="159">
        <f>ROUND(C30*0%,2)</f>
        <v>0</v>
      </c>
      <c r="D35" s="224"/>
      <c r="E35" s="226">
        <f t="shared" si="2"/>
        <v>0</v>
      </c>
    </row>
    <row r="36" spans="2:10" ht="25.5" customHeight="1" x14ac:dyDescent="0.25">
      <c r="B36" s="224" t="s">
        <v>342</v>
      </c>
      <c r="C36" s="159">
        <f>ROUND((C27+C32+C33+C34+C35+C29+C31+C30)*2.14%,2)</f>
        <v>27270</v>
      </c>
      <c r="D36" s="224"/>
      <c r="E36" s="226">
        <f t="shared" si="2"/>
        <v>2.0301641899569317E-2</v>
      </c>
      <c r="J36" s="228"/>
    </row>
    <row r="37" spans="2:10" x14ac:dyDescent="0.25">
      <c r="B37" s="224" t="s">
        <v>343</v>
      </c>
      <c r="C37" s="159">
        <f>ROUND((C27+C32+C33+C34+C35+C29+C31+C30)*0.2%,2)</f>
        <v>2548.6</v>
      </c>
      <c r="D37" s="224"/>
      <c r="E37" s="226">
        <f t="shared" si="2"/>
        <v>1.8973511017690635E-3</v>
      </c>
      <c r="J37" s="228"/>
    </row>
    <row r="38" spans="2:10" ht="38.25" customHeight="1" x14ac:dyDescent="0.25">
      <c r="B38" s="224" t="s">
        <v>344</v>
      </c>
      <c r="C38" s="225">
        <f>C27+C32+C33+C34+C35+C29+C31+C30+C36+C37</f>
        <v>1304117.58</v>
      </c>
      <c r="D38" s="224"/>
      <c r="E38" s="226">
        <f t="shared" si="2"/>
        <v>0.97087378452852735</v>
      </c>
    </row>
    <row r="39" spans="2:10" ht="13.5" customHeight="1" x14ac:dyDescent="0.25">
      <c r="B39" s="224" t="s">
        <v>345</v>
      </c>
      <c r="C39" s="225">
        <f>ROUND(C38*3%,2)</f>
        <v>39123.53</v>
      </c>
      <c r="D39" s="224"/>
      <c r="E39" s="226">
        <f>C39/$C$38</f>
        <v>3.0000001993685261E-2</v>
      </c>
    </row>
    <row r="40" spans="2:10" x14ac:dyDescent="0.25">
      <c r="B40" s="224" t="s">
        <v>346</v>
      </c>
      <c r="C40" s="225">
        <f>C39+C38</f>
        <v>1343241.11</v>
      </c>
      <c r="D40" s="224"/>
      <c r="E40" s="226">
        <f>C40/$C$40</f>
        <v>1</v>
      </c>
    </row>
    <row r="41" spans="2:10" x14ac:dyDescent="0.25">
      <c r="B41" s="224" t="s">
        <v>347</v>
      </c>
      <c r="C41" s="225">
        <f>C40/'Прил.5 Расчет СМР и ОБ'!E131</f>
        <v>1343241.11</v>
      </c>
      <c r="D41" s="224"/>
      <c r="E41" s="224"/>
    </row>
    <row r="42" spans="2:10" x14ac:dyDescent="0.25">
      <c r="B42" s="166"/>
      <c r="C42" s="167"/>
      <c r="D42" s="167"/>
      <c r="E42" s="167"/>
    </row>
    <row r="43" spans="2:10" x14ac:dyDescent="0.25">
      <c r="B43" s="166" t="s">
        <v>348</v>
      </c>
      <c r="C43" s="167"/>
      <c r="D43" s="167"/>
      <c r="E43" s="167"/>
    </row>
    <row r="44" spans="2:10" x14ac:dyDescent="0.25">
      <c r="B44" s="166" t="s">
        <v>349</v>
      </c>
      <c r="C44" s="167"/>
      <c r="D44" s="167"/>
      <c r="E44" s="167"/>
    </row>
    <row r="45" spans="2:10" x14ac:dyDescent="0.25">
      <c r="B45" s="166"/>
      <c r="C45" s="167"/>
      <c r="D45" s="167"/>
      <c r="E45" s="167"/>
    </row>
    <row r="46" spans="2:10" x14ac:dyDescent="0.25">
      <c r="B46" s="166" t="s">
        <v>350</v>
      </c>
      <c r="C46" s="167"/>
      <c r="D46" s="167"/>
      <c r="E46" s="167"/>
    </row>
    <row r="47" spans="2:10" x14ac:dyDescent="0.25">
      <c r="B47" s="340" t="s">
        <v>351</v>
      </c>
      <c r="C47" s="340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7"/>
  <sheetViews>
    <sheetView view="pageBreakPreview" zoomScaleSheetLayoutView="100" workbookViewId="0">
      <selection activeCell="E14" sqref="E1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31" customForma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 s="231" customFormat="1" ht="15.75" customHeight="1" x14ac:dyDescent="0.25">
      <c r="A2" s="230"/>
      <c r="B2" s="230"/>
      <c r="C2" s="230"/>
      <c r="D2" s="230"/>
      <c r="E2" s="230"/>
      <c r="F2" s="230"/>
      <c r="G2" s="230"/>
      <c r="H2" s="355" t="s">
        <v>352</v>
      </c>
      <c r="I2" s="355"/>
      <c r="J2" s="355"/>
      <c r="K2" s="230"/>
      <c r="L2" s="230"/>
    </row>
    <row r="3" spans="1:12" s="231" customFormat="1" x14ac:dyDescent="0.25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</row>
    <row r="4" spans="1:12" s="232" customFormat="1" ht="12.75" customHeight="1" x14ac:dyDescent="0.2">
      <c r="A4" s="320" t="s">
        <v>353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2" s="232" customFormat="1" ht="12.75" customHeight="1" x14ac:dyDescent="0.2">
      <c r="A5" s="278"/>
      <c r="B5" s="278"/>
      <c r="C5" s="233"/>
      <c r="D5" s="278"/>
      <c r="E5" s="278"/>
      <c r="F5" s="278"/>
      <c r="G5" s="278"/>
      <c r="H5" s="278"/>
      <c r="I5" s="278"/>
      <c r="J5" s="278"/>
    </row>
    <row r="6" spans="1:12" s="232" customFormat="1" ht="27.75" customHeight="1" x14ac:dyDescent="0.2">
      <c r="A6" s="234" t="s">
        <v>354</v>
      </c>
      <c r="B6" s="235"/>
      <c r="C6" s="235"/>
      <c r="D6" s="359" t="s">
        <v>561</v>
      </c>
      <c r="E6" s="359"/>
      <c r="F6" s="359"/>
      <c r="G6" s="359"/>
      <c r="H6" s="359"/>
      <c r="I6" s="359"/>
      <c r="J6" s="359"/>
    </row>
    <row r="7" spans="1:12" s="232" customFormat="1" ht="12.75" customHeight="1" x14ac:dyDescent="0.2">
      <c r="A7" s="323" t="s">
        <v>551</v>
      </c>
      <c r="B7" s="339"/>
      <c r="C7" s="339"/>
      <c r="D7" s="339"/>
      <c r="E7" s="339"/>
      <c r="F7" s="339"/>
      <c r="G7" s="339"/>
      <c r="H7" s="339"/>
      <c r="I7" s="236"/>
      <c r="J7" s="236"/>
    </row>
    <row r="8" spans="1:12" s="4" customFormat="1" ht="13.5" customHeight="1" x14ac:dyDescent="0.2">
      <c r="A8" s="323"/>
      <c r="B8" s="339"/>
      <c r="C8" s="339"/>
      <c r="D8" s="339"/>
      <c r="E8" s="339"/>
      <c r="F8" s="339"/>
      <c r="G8" s="339"/>
      <c r="H8" s="339"/>
    </row>
    <row r="9" spans="1:12" s="4" customFormat="1" ht="13.15" customHeight="1" x14ac:dyDescent="0.2"/>
    <row r="10" spans="1:12" s="231" customFormat="1" ht="27" customHeight="1" x14ac:dyDescent="0.25">
      <c r="A10" s="347" t="s">
        <v>13</v>
      </c>
      <c r="B10" s="347" t="s">
        <v>89</v>
      </c>
      <c r="C10" s="347" t="s">
        <v>313</v>
      </c>
      <c r="D10" s="347" t="s">
        <v>91</v>
      </c>
      <c r="E10" s="342" t="s">
        <v>355</v>
      </c>
      <c r="F10" s="356" t="s">
        <v>93</v>
      </c>
      <c r="G10" s="357"/>
      <c r="H10" s="342" t="s">
        <v>356</v>
      </c>
      <c r="I10" s="356" t="s">
        <v>357</v>
      </c>
      <c r="J10" s="357"/>
      <c r="K10" s="230"/>
      <c r="L10" s="230"/>
    </row>
    <row r="11" spans="1:12" s="231" customFormat="1" ht="28.5" customHeight="1" x14ac:dyDescent="0.25">
      <c r="A11" s="347"/>
      <c r="B11" s="347"/>
      <c r="C11" s="347"/>
      <c r="D11" s="347"/>
      <c r="E11" s="358"/>
      <c r="F11" s="144" t="s">
        <v>358</v>
      </c>
      <c r="G11" s="144" t="s">
        <v>95</v>
      </c>
      <c r="H11" s="358"/>
      <c r="I11" s="144" t="s">
        <v>358</v>
      </c>
      <c r="J11" s="144" t="s">
        <v>95</v>
      </c>
      <c r="K11" s="230"/>
      <c r="L11" s="230"/>
    </row>
    <row r="12" spans="1:12" s="231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7">
        <v>9</v>
      </c>
      <c r="J12" s="277">
        <v>10</v>
      </c>
      <c r="K12" s="230"/>
      <c r="L12" s="230"/>
    </row>
    <row r="13" spans="1:12" x14ac:dyDescent="0.25">
      <c r="A13" s="2"/>
      <c r="B13" s="335" t="s">
        <v>359</v>
      </c>
      <c r="C13" s="346"/>
      <c r="D13" s="347"/>
      <c r="E13" s="348"/>
      <c r="F13" s="349"/>
      <c r="G13" s="349"/>
      <c r="H13" s="350"/>
      <c r="I13" s="188"/>
      <c r="J13" s="188"/>
    </row>
    <row r="14" spans="1:12" ht="25.5" customHeight="1" x14ac:dyDescent="0.25">
      <c r="A14" s="2">
        <v>1</v>
      </c>
      <c r="B14" s="237" t="s">
        <v>360</v>
      </c>
      <c r="C14" s="238" t="s">
        <v>361</v>
      </c>
      <c r="D14" s="144" t="s">
        <v>362</v>
      </c>
      <c r="E14" s="239">
        <v>187.94571439877575</v>
      </c>
      <c r="F14" s="240">
        <v>9.76</v>
      </c>
      <c r="G14" s="240">
        <f>'Прил. 3'!H11</f>
        <v>1883.4199999999998</v>
      </c>
      <c r="H14" s="241">
        <f>G14/G15</f>
        <v>1</v>
      </c>
      <c r="I14" s="242">
        <f>ФОТр.тек.!E13</f>
        <v>450.69987855411154</v>
      </c>
      <c r="J14" s="242">
        <f>ROUND(I14*E14,2)</f>
        <v>84707.11</v>
      </c>
    </row>
    <row r="15" spans="1:12" s="14" customFormat="1" ht="25.5" customHeight="1" x14ac:dyDescent="0.2">
      <c r="A15" s="2"/>
      <c r="B15" s="2"/>
      <c r="C15" s="280" t="s">
        <v>363</v>
      </c>
      <c r="D15" s="2" t="s">
        <v>362</v>
      </c>
      <c r="E15" s="181">
        <f>SUM(E14)</f>
        <v>187.94571439877575</v>
      </c>
      <c r="F15" s="28"/>
      <c r="G15" s="28">
        <f>SUM(G14:G14)</f>
        <v>1883.4199999999998</v>
      </c>
      <c r="H15" s="283">
        <v>1</v>
      </c>
      <c r="I15" s="188"/>
      <c r="J15" s="240">
        <f>SUM(J14:J14)</f>
        <v>84707.11</v>
      </c>
    </row>
    <row r="16" spans="1:12" s="14" customFormat="1" ht="14.25" customHeight="1" x14ac:dyDescent="0.2">
      <c r="A16" s="2"/>
      <c r="B16" s="346" t="s">
        <v>121</v>
      </c>
      <c r="C16" s="346"/>
      <c r="D16" s="347"/>
      <c r="E16" s="348"/>
      <c r="F16" s="349"/>
      <c r="G16" s="349"/>
      <c r="H16" s="350"/>
      <c r="I16" s="188"/>
      <c r="J16" s="188"/>
    </row>
    <row r="17" spans="1:10" s="14" customFormat="1" ht="14.25" customHeight="1" x14ac:dyDescent="0.2">
      <c r="A17" s="2">
        <v>2</v>
      </c>
      <c r="B17" s="2">
        <v>2</v>
      </c>
      <c r="C17" s="9" t="s">
        <v>121</v>
      </c>
      <c r="D17" s="2" t="s">
        <v>362</v>
      </c>
      <c r="E17" s="181">
        <v>8.9142857142857146</v>
      </c>
      <c r="F17" s="28">
        <f>G17/E17</f>
        <v>70.917628205128196</v>
      </c>
      <c r="G17" s="28">
        <f>'Прил. 3'!H23</f>
        <v>632.17999999999995</v>
      </c>
      <c r="H17" s="283">
        <v>1</v>
      </c>
      <c r="I17" s="242">
        <f>ROUND(F17*'Прил. 10'!D11,2)</f>
        <v>3321.07</v>
      </c>
      <c r="J17" s="242">
        <f>ROUND(I17*E17,2)</f>
        <v>29604.97</v>
      </c>
    </row>
    <row r="18" spans="1:10" s="14" customFormat="1" ht="14.25" customHeight="1" x14ac:dyDescent="0.2">
      <c r="A18" s="2"/>
      <c r="B18" s="335" t="s">
        <v>123</v>
      </c>
      <c r="C18" s="346"/>
      <c r="D18" s="347"/>
      <c r="E18" s="348"/>
      <c r="F18" s="349"/>
      <c r="G18" s="349"/>
      <c r="H18" s="350"/>
      <c r="I18" s="188"/>
      <c r="J18" s="188"/>
    </row>
    <row r="19" spans="1:10" s="14" customFormat="1" ht="14.25" customHeight="1" x14ac:dyDescent="0.2">
      <c r="A19" s="2"/>
      <c r="B19" s="346" t="s">
        <v>364</v>
      </c>
      <c r="C19" s="346"/>
      <c r="D19" s="347"/>
      <c r="E19" s="348"/>
      <c r="F19" s="349"/>
      <c r="G19" s="349"/>
      <c r="H19" s="350"/>
      <c r="I19" s="188"/>
      <c r="J19" s="188"/>
    </row>
    <row r="20" spans="1:10" s="14" customFormat="1" ht="14.25" customHeight="1" x14ac:dyDescent="0.2">
      <c r="A20" s="2">
        <v>3</v>
      </c>
      <c r="B20" s="193" t="s">
        <v>124</v>
      </c>
      <c r="C20" s="194" t="s">
        <v>125</v>
      </c>
      <c r="D20" s="190" t="s">
        <v>126</v>
      </c>
      <c r="E20" s="181">
        <v>8.3256997114244857</v>
      </c>
      <c r="F20" s="195">
        <v>89.99</v>
      </c>
      <c r="G20" s="243">
        <f>ROUND(E20*F20,2)</f>
        <v>749.23</v>
      </c>
      <c r="H20" s="244">
        <f>G20/$G$34</f>
        <v>0.93451660783555557</v>
      </c>
      <c r="I20" s="240">
        <f>ROUND(F20*'Прил. 10'!$D$12,2)</f>
        <v>1076.28</v>
      </c>
      <c r="J20" s="240">
        <f>ROUND(I20*E20,2)</f>
        <v>8960.7800000000007</v>
      </c>
    </row>
    <row r="21" spans="1:10" s="14" customFormat="1" ht="14.25" customHeight="1" x14ac:dyDescent="0.2">
      <c r="A21" s="2"/>
      <c r="B21" s="2"/>
      <c r="C21" s="9" t="s">
        <v>365</v>
      </c>
      <c r="D21" s="2"/>
      <c r="E21" s="181"/>
      <c r="F21" s="28"/>
      <c r="G21" s="28">
        <f>SUM(G20)</f>
        <v>749.23</v>
      </c>
      <c r="H21" s="283">
        <f>G21/G34</f>
        <v>0.93451660783555557</v>
      </c>
      <c r="I21" s="245"/>
      <c r="J21" s="28">
        <f>SUM(J20)</f>
        <v>8960.7800000000007</v>
      </c>
    </row>
    <row r="22" spans="1:10" s="14" customFormat="1" ht="25.5" customHeight="1" outlineLevel="1" x14ac:dyDescent="0.2">
      <c r="A22" s="2">
        <v>4</v>
      </c>
      <c r="B22" s="193" t="s">
        <v>127</v>
      </c>
      <c r="C22" s="194" t="s">
        <v>128</v>
      </c>
      <c r="D22" s="190" t="s">
        <v>126</v>
      </c>
      <c r="E22" s="181">
        <v>0.121426371740747</v>
      </c>
      <c r="F22" s="195">
        <v>111.99</v>
      </c>
      <c r="G22" s="243">
        <f t="shared" ref="G22:G32" si="0">ROUND(E22*F22,2)</f>
        <v>13.6</v>
      </c>
      <c r="H22" s="244">
        <f t="shared" ref="H22:H32" si="1">G22/$G$34</f>
        <v>1.6963316827360832E-2</v>
      </c>
      <c r="I22" s="240">
        <f>ROUND(F22*'Прил. 10'!$D$12,2)</f>
        <v>1339.4</v>
      </c>
      <c r="J22" s="240">
        <f t="shared" ref="J22:J32" si="2">ROUND(I22*E22,2)</f>
        <v>162.63999999999999</v>
      </c>
    </row>
    <row r="23" spans="1:10" s="14" customFormat="1" ht="25.5" customHeight="1" outlineLevel="1" x14ac:dyDescent="0.2">
      <c r="A23" s="2">
        <v>5</v>
      </c>
      <c r="B23" s="193" t="s">
        <v>129</v>
      </c>
      <c r="C23" s="194" t="s">
        <v>130</v>
      </c>
      <c r="D23" s="190" t="s">
        <v>126</v>
      </c>
      <c r="E23" s="181">
        <v>0.15857100739869309</v>
      </c>
      <c r="F23" s="195">
        <v>70</v>
      </c>
      <c r="G23" s="243">
        <f t="shared" si="0"/>
        <v>11.1</v>
      </c>
      <c r="H23" s="244">
        <f t="shared" si="1"/>
        <v>1.3845060057625385E-2</v>
      </c>
      <c r="I23" s="240">
        <f>ROUND(F23*'Прил. 10'!$D$12,2)</f>
        <v>837.2</v>
      </c>
      <c r="J23" s="240">
        <f t="shared" si="2"/>
        <v>132.76</v>
      </c>
    </row>
    <row r="24" spans="1:10" s="14" customFormat="1" ht="25.5" customHeight="1" outlineLevel="1" x14ac:dyDescent="0.2">
      <c r="A24" s="2">
        <v>6</v>
      </c>
      <c r="B24" s="193" t="s">
        <v>131</v>
      </c>
      <c r="C24" s="194" t="s">
        <v>132</v>
      </c>
      <c r="D24" s="190" t="s">
        <v>126</v>
      </c>
      <c r="E24" s="181">
        <v>0.1428570542655255</v>
      </c>
      <c r="F24" s="195">
        <v>65.709999999999994</v>
      </c>
      <c r="G24" s="243">
        <f t="shared" si="0"/>
        <v>9.39</v>
      </c>
      <c r="H24" s="244">
        <f t="shared" si="1"/>
        <v>1.1712172427126339E-2</v>
      </c>
      <c r="I24" s="240">
        <f>ROUND(F24*'Прил. 10'!$D$12,2)</f>
        <v>785.89</v>
      </c>
      <c r="J24" s="240">
        <f t="shared" si="2"/>
        <v>112.27</v>
      </c>
    </row>
    <row r="25" spans="1:10" s="14" customFormat="1" ht="25.5" customHeight="1" outlineLevel="1" x14ac:dyDescent="0.2">
      <c r="A25" s="2">
        <v>7</v>
      </c>
      <c r="B25" s="193" t="s">
        <v>133</v>
      </c>
      <c r="C25" s="194" t="s">
        <v>134</v>
      </c>
      <c r="D25" s="190" t="s">
        <v>126</v>
      </c>
      <c r="E25" s="181">
        <v>0.15858024616177702</v>
      </c>
      <c r="F25" s="195">
        <v>56.24</v>
      </c>
      <c r="G25" s="243">
        <f t="shared" si="0"/>
        <v>8.92</v>
      </c>
      <c r="H25" s="244">
        <f t="shared" si="1"/>
        <v>1.1125940154416075E-2</v>
      </c>
      <c r="I25" s="240">
        <f>ROUND(F25*'Прил. 10'!$D$12,2)</f>
        <v>672.63</v>
      </c>
      <c r="J25" s="240">
        <f t="shared" si="2"/>
        <v>106.67</v>
      </c>
    </row>
    <row r="26" spans="1:10" s="14" customFormat="1" ht="25.5" customHeight="1" outlineLevel="1" x14ac:dyDescent="0.2">
      <c r="A26" s="2">
        <v>8</v>
      </c>
      <c r="B26" s="193" t="s">
        <v>135</v>
      </c>
      <c r="C26" s="194" t="s">
        <v>136</v>
      </c>
      <c r="D26" s="190" t="s">
        <v>126</v>
      </c>
      <c r="E26" s="181">
        <v>0.5386006692484433</v>
      </c>
      <c r="F26" s="195">
        <v>8.1</v>
      </c>
      <c r="G26" s="243">
        <f t="shared" si="0"/>
        <v>4.3600000000000003</v>
      </c>
      <c r="H26" s="244">
        <f t="shared" si="1"/>
        <v>5.4382398064186203E-3</v>
      </c>
      <c r="I26" s="240">
        <f>ROUND(F26*'Прил. 10'!$D$12,2)</f>
        <v>96.88</v>
      </c>
      <c r="J26" s="240">
        <f t="shared" si="2"/>
        <v>52.18</v>
      </c>
    </row>
    <row r="27" spans="1:10" s="14" customFormat="1" ht="25.5" customHeight="1" outlineLevel="1" x14ac:dyDescent="0.2">
      <c r="A27" s="2">
        <v>9</v>
      </c>
      <c r="B27" s="193" t="s">
        <v>137</v>
      </c>
      <c r="C27" s="194" t="s">
        <v>138</v>
      </c>
      <c r="D27" s="190" t="s">
        <v>126</v>
      </c>
      <c r="E27" s="181">
        <v>0.15856338310019197</v>
      </c>
      <c r="F27" s="195">
        <v>16.920000000000002</v>
      </c>
      <c r="G27" s="243">
        <f t="shared" si="0"/>
        <v>2.68</v>
      </c>
      <c r="H27" s="244">
        <f t="shared" si="1"/>
        <v>3.3427712571563995E-3</v>
      </c>
      <c r="I27" s="240">
        <f>ROUND(F27*'Прил. 10'!$D$12,2)</f>
        <v>202.36</v>
      </c>
      <c r="J27" s="240">
        <f t="shared" si="2"/>
        <v>32.090000000000003</v>
      </c>
    </row>
    <row r="28" spans="1:10" s="14" customFormat="1" ht="38.25" customHeight="1" outlineLevel="1" x14ac:dyDescent="0.2">
      <c r="A28" s="2">
        <v>10</v>
      </c>
      <c r="B28" s="193" t="s">
        <v>139</v>
      </c>
      <c r="C28" s="194" t="s">
        <v>140</v>
      </c>
      <c r="D28" s="190" t="s">
        <v>126</v>
      </c>
      <c r="E28" s="181">
        <v>0.16149381789857803</v>
      </c>
      <c r="F28" s="195">
        <v>6.82</v>
      </c>
      <c r="G28" s="243">
        <f t="shared" si="0"/>
        <v>1.1000000000000001</v>
      </c>
      <c r="H28" s="244">
        <f t="shared" si="1"/>
        <v>1.3720329786835969E-3</v>
      </c>
      <c r="I28" s="240">
        <f>ROUND(F28*'Прил. 10'!$D$12,2)</f>
        <v>81.569999999999993</v>
      </c>
      <c r="J28" s="240">
        <f t="shared" si="2"/>
        <v>13.17</v>
      </c>
    </row>
    <row r="29" spans="1:10" s="14" customFormat="1" ht="25.5" customHeight="1" outlineLevel="1" x14ac:dyDescent="0.2">
      <c r="A29" s="2">
        <v>11</v>
      </c>
      <c r="B29" s="193" t="s">
        <v>141</v>
      </c>
      <c r="C29" s="194" t="s">
        <v>142</v>
      </c>
      <c r="D29" s="190" t="s">
        <v>126</v>
      </c>
      <c r="E29" s="181">
        <v>5.7082593235457503E-3</v>
      </c>
      <c r="F29" s="195">
        <v>85.84</v>
      </c>
      <c r="G29" s="243">
        <f t="shared" si="0"/>
        <v>0.49</v>
      </c>
      <c r="H29" s="244">
        <f t="shared" si="1"/>
        <v>6.1117832686814766E-4</v>
      </c>
      <c r="I29" s="240">
        <f>ROUND(F29*'Прил. 10'!$D$12,2)</f>
        <v>1026.6500000000001</v>
      </c>
      <c r="J29" s="240">
        <f t="shared" si="2"/>
        <v>5.86</v>
      </c>
    </row>
    <row r="30" spans="1:10" s="14" customFormat="1" ht="14.25" customHeight="1" outlineLevel="1" x14ac:dyDescent="0.2">
      <c r="A30" s="2">
        <v>12</v>
      </c>
      <c r="B30" s="193" t="s">
        <v>143</v>
      </c>
      <c r="C30" s="194" t="s">
        <v>144</v>
      </c>
      <c r="D30" s="190" t="s">
        <v>126</v>
      </c>
      <c r="E30" s="181">
        <v>0.15857050135277631</v>
      </c>
      <c r="F30" s="195">
        <v>2.36</v>
      </c>
      <c r="G30" s="243">
        <f t="shared" si="0"/>
        <v>0.37</v>
      </c>
      <c r="H30" s="244">
        <f t="shared" si="1"/>
        <v>4.6150200192084616E-4</v>
      </c>
      <c r="I30" s="240">
        <f>ROUND(F30*'Прил. 10'!$D$12,2)</f>
        <v>28.23</v>
      </c>
      <c r="J30" s="240">
        <f t="shared" si="2"/>
        <v>4.4800000000000004</v>
      </c>
    </row>
    <row r="31" spans="1:10" s="14" customFormat="1" ht="25.5" customHeight="1" outlineLevel="1" x14ac:dyDescent="0.2">
      <c r="A31" s="2">
        <v>13</v>
      </c>
      <c r="B31" s="193" t="s">
        <v>145</v>
      </c>
      <c r="C31" s="194" t="s">
        <v>146</v>
      </c>
      <c r="D31" s="190" t="s">
        <v>126</v>
      </c>
      <c r="E31" s="181">
        <v>0.20758289324197515</v>
      </c>
      <c r="F31" s="195">
        <v>1.7</v>
      </c>
      <c r="G31" s="243">
        <f t="shared" si="0"/>
        <v>0.35</v>
      </c>
      <c r="H31" s="244">
        <f t="shared" si="1"/>
        <v>4.3655594776296255E-4</v>
      </c>
      <c r="I31" s="240">
        <f>ROUND(F31*'Прил. 10'!$D$12,2)</f>
        <v>20.329999999999998</v>
      </c>
      <c r="J31" s="240">
        <f t="shared" si="2"/>
        <v>4.22</v>
      </c>
    </row>
    <row r="32" spans="1:10" s="14" customFormat="1" ht="25.5" customHeight="1" outlineLevel="1" x14ac:dyDescent="0.2">
      <c r="A32" s="2">
        <v>14</v>
      </c>
      <c r="B32" s="193" t="s">
        <v>147</v>
      </c>
      <c r="C32" s="194" t="s">
        <v>148</v>
      </c>
      <c r="D32" s="190" t="s">
        <v>126</v>
      </c>
      <c r="E32" s="181">
        <v>0.15561296958359783</v>
      </c>
      <c r="F32" s="195">
        <v>0.9</v>
      </c>
      <c r="G32" s="243">
        <f t="shared" si="0"/>
        <v>0.14000000000000001</v>
      </c>
      <c r="H32" s="244">
        <f t="shared" si="1"/>
        <v>1.7462237910518505E-4</v>
      </c>
      <c r="I32" s="240">
        <f>ROUND(F32*'Прил. 10'!$D$12,2)</f>
        <v>10.76</v>
      </c>
      <c r="J32" s="240">
        <f t="shared" si="2"/>
        <v>1.67</v>
      </c>
    </row>
    <row r="33" spans="1:10" s="14" customFormat="1" ht="14.25" customHeight="1" x14ac:dyDescent="0.2">
      <c r="A33" s="2"/>
      <c r="B33" s="2"/>
      <c r="C33" s="9" t="s">
        <v>366</v>
      </c>
      <c r="D33" s="2"/>
      <c r="E33" s="281"/>
      <c r="F33" s="28"/>
      <c r="G33" s="245">
        <f>SUM(G22:G32)</f>
        <v>52.500000000000007</v>
      </c>
      <c r="H33" s="246">
        <f>G33/G34</f>
        <v>6.548339216444439E-2</v>
      </c>
      <c r="I33" s="247"/>
      <c r="J33" s="245">
        <f>SUM(J22:J32)</f>
        <v>628.00999999999988</v>
      </c>
    </row>
    <row r="34" spans="1:10" s="14" customFormat="1" ht="25.5" customHeight="1" x14ac:dyDescent="0.2">
      <c r="A34" s="2"/>
      <c r="B34" s="2"/>
      <c r="C34" s="280" t="s">
        <v>367</v>
      </c>
      <c r="D34" s="2"/>
      <c r="E34" s="281"/>
      <c r="F34" s="28"/>
      <c r="G34" s="28">
        <f>G21+G33</f>
        <v>801.73</v>
      </c>
      <c r="H34" s="186">
        <v>1</v>
      </c>
      <c r="I34" s="187"/>
      <c r="J34" s="28">
        <f>J21+J33</f>
        <v>9588.7900000000009</v>
      </c>
    </row>
    <row r="35" spans="1:10" s="14" customFormat="1" ht="14.25" customHeight="1" x14ac:dyDescent="0.2">
      <c r="A35" s="2"/>
      <c r="B35" s="335" t="s">
        <v>43</v>
      </c>
      <c r="C35" s="335"/>
      <c r="D35" s="351"/>
      <c r="E35" s="352"/>
      <c r="F35" s="353"/>
      <c r="G35" s="353"/>
      <c r="H35" s="354"/>
      <c r="I35" s="188"/>
      <c r="J35" s="188"/>
    </row>
    <row r="36" spans="1:10" x14ac:dyDescent="0.25">
      <c r="A36" s="284"/>
      <c r="B36" s="346" t="s">
        <v>368</v>
      </c>
      <c r="C36" s="346"/>
      <c r="D36" s="347"/>
      <c r="E36" s="348"/>
      <c r="F36" s="349"/>
      <c r="G36" s="349"/>
      <c r="H36" s="350"/>
      <c r="I36" s="189"/>
      <c r="J36" s="189"/>
    </row>
    <row r="37" spans="1:10" s="14" customFormat="1" ht="25.5" customHeight="1" x14ac:dyDescent="0.2">
      <c r="A37" s="248">
        <v>15</v>
      </c>
      <c r="B37" s="291" t="s">
        <v>149</v>
      </c>
      <c r="C37" s="292" t="s">
        <v>150</v>
      </c>
      <c r="D37" s="291" t="s">
        <v>151</v>
      </c>
      <c r="E37" s="293">
        <v>0.14285704638357735</v>
      </c>
      <c r="F37" s="294">
        <f>ROUND(I37/'Прил. 10'!D14,2)</f>
        <v>788461.61</v>
      </c>
      <c r="G37" s="295">
        <f>ROUND(E37*F37,2)</f>
        <v>112637.3</v>
      </c>
      <c r="H37" s="296">
        <f t="shared" ref="H37:H52" si="3">G37/$G$53</f>
        <v>0.73968892655718965</v>
      </c>
      <c r="I37" s="240">
        <v>4935769.68</v>
      </c>
      <c r="J37" s="240">
        <f>ROUND(I37*E37,2)</f>
        <v>705109.48</v>
      </c>
    </row>
    <row r="38" spans="1:10" s="14" customFormat="1" ht="127.5" customHeight="1" x14ac:dyDescent="0.2">
      <c r="A38" s="248">
        <v>16</v>
      </c>
      <c r="B38" s="291" t="s">
        <v>149</v>
      </c>
      <c r="C38" s="292" t="s">
        <v>152</v>
      </c>
      <c r="D38" s="291" t="s">
        <v>151</v>
      </c>
      <c r="E38" s="293">
        <v>0.14285704609075589</v>
      </c>
      <c r="F38" s="294">
        <f>ROUND(I38/'Прил. 10'!D14,2)</f>
        <v>273841.59999999998</v>
      </c>
      <c r="G38" s="295">
        <f>ROUND(E38*F38,2)</f>
        <v>39120.199999999997</v>
      </c>
      <c r="H38" s="296">
        <f t="shared" si="3"/>
        <v>0.25690227610838123</v>
      </c>
      <c r="I38" s="240">
        <v>1714248.42</v>
      </c>
      <c r="J38" s="240">
        <f>ROUND(I38*E38,2)</f>
        <v>244892.47</v>
      </c>
    </row>
    <row r="39" spans="1:10" x14ac:dyDescent="0.25">
      <c r="A39" s="2"/>
      <c r="B39" s="297"/>
      <c r="C39" s="298" t="s">
        <v>369</v>
      </c>
      <c r="D39" s="299"/>
      <c r="E39" s="300"/>
      <c r="F39" s="301"/>
      <c r="G39" s="302">
        <f>SUM(G37:G38)</f>
        <v>151757.5</v>
      </c>
      <c r="H39" s="296">
        <f t="shared" si="3"/>
        <v>0.99659120266557089</v>
      </c>
      <c r="I39" s="191"/>
      <c r="J39" s="172">
        <f>SUM(J37:J38)</f>
        <v>950001.95</v>
      </c>
    </row>
    <row r="40" spans="1:10" s="14" customFormat="1" ht="14.25" customHeight="1" outlineLevel="1" x14ac:dyDescent="0.2">
      <c r="A40" s="248">
        <v>17</v>
      </c>
      <c r="B40" s="291" t="s">
        <v>149</v>
      </c>
      <c r="C40" s="292" t="s">
        <v>153</v>
      </c>
      <c r="D40" s="291" t="s">
        <v>154</v>
      </c>
      <c r="E40" s="293">
        <v>1.5714231762552973</v>
      </c>
      <c r="F40" s="294">
        <v>196.91</v>
      </c>
      <c r="G40" s="295">
        <f t="shared" ref="G40:G51" si="4">ROUND(E40*F40,2)</f>
        <v>309.43</v>
      </c>
      <c r="H40" s="296">
        <f t="shared" si="3"/>
        <v>2.0320261986445979E-3</v>
      </c>
      <c r="I40" s="240">
        <f>ROUND(F40*'Прил. 10'!$D$14,2)</f>
        <v>1232.6600000000001</v>
      </c>
      <c r="J40" s="240">
        <f t="shared" ref="J40:J51" si="5">ROUND(I40*E40,2)</f>
        <v>1937.03</v>
      </c>
    </row>
    <row r="41" spans="1:10" s="14" customFormat="1" ht="25.5" customHeight="1" outlineLevel="1" x14ac:dyDescent="0.2">
      <c r="A41" s="248">
        <v>18</v>
      </c>
      <c r="B41" s="291" t="s">
        <v>155</v>
      </c>
      <c r="C41" s="292" t="s">
        <v>156</v>
      </c>
      <c r="D41" s="291" t="s">
        <v>154</v>
      </c>
      <c r="E41" s="293">
        <v>0.57142613029575751</v>
      </c>
      <c r="F41" s="294">
        <v>204.29</v>
      </c>
      <c r="G41" s="295">
        <f t="shared" si="4"/>
        <v>116.74</v>
      </c>
      <c r="H41" s="296">
        <f t="shared" si="3"/>
        <v>7.6663134935129229E-4</v>
      </c>
      <c r="I41" s="240">
        <f>ROUND(F41*'Прил. 10'!$D$14,2)</f>
        <v>1278.8599999999999</v>
      </c>
      <c r="J41" s="240">
        <f t="shared" si="5"/>
        <v>730.77</v>
      </c>
    </row>
    <row r="42" spans="1:10" s="14" customFormat="1" ht="14.25" customHeight="1" outlineLevel="1" x14ac:dyDescent="0.2">
      <c r="A42" s="248">
        <v>19</v>
      </c>
      <c r="B42" s="291" t="s">
        <v>149</v>
      </c>
      <c r="C42" s="292" t="s">
        <v>157</v>
      </c>
      <c r="D42" s="291" t="s">
        <v>154</v>
      </c>
      <c r="E42" s="293">
        <v>3.5713333962865579</v>
      </c>
      <c r="F42" s="294">
        <v>9.84</v>
      </c>
      <c r="G42" s="295">
        <f t="shared" si="4"/>
        <v>35.14</v>
      </c>
      <c r="H42" s="296">
        <f t="shared" si="3"/>
        <v>2.3076431057224953E-4</v>
      </c>
      <c r="I42" s="240">
        <f>ROUND(F42*'Прил. 10'!$D$14,2)</f>
        <v>61.6</v>
      </c>
      <c r="J42" s="240">
        <f t="shared" si="5"/>
        <v>219.99</v>
      </c>
    </row>
    <row r="43" spans="1:10" s="14" customFormat="1" ht="25.5" customHeight="1" outlineLevel="1" x14ac:dyDescent="0.2">
      <c r="A43" s="248">
        <v>20</v>
      </c>
      <c r="B43" s="291" t="s">
        <v>158</v>
      </c>
      <c r="C43" s="292" t="s">
        <v>159</v>
      </c>
      <c r="D43" s="291" t="s">
        <v>160</v>
      </c>
      <c r="E43" s="293">
        <v>4.9999966248433989E-2</v>
      </c>
      <c r="F43" s="294">
        <v>671</v>
      </c>
      <c r="G43" s="295">
        <f t="shared" si="4"/>
        <v>33.549999999999997</v>
      </c>
      <c r="H43" s="296">
        <f t="shared" si="3"/>
        <v>2.203227837136873E-4</v>
      </c>
      <c r="I43" s="240">
        <f>ROUND(F43*'Прил. 10'!$D$14,2)</f>
        <v>4200.46</v>
      </c>
      <c r="J43" s="240">
        <f t="shared" si="5"/>
        <v>210.02</v>
      </c>
    </row>
    <row r="44" spans="1:10" s="14" customFormat="1" ht="25.5" customHeight="1" outlineLevel="1" x14ac:dyDescent="0.2">
      <c r="A44" s="248">
        <v>21</v>
      </c>
      <c r="B44" s="291" t="s">
        <v>161</v>
      </c>
      <c r="C44" s="292" t="s">
        <v>162</v>
      </c>
      <c r="D44" s="291" t="s">
        <v>154</v>
      </c>
      <c r="E44" s="293">
        <v>3.5720540224920723</v>
      </c>
      <c r="F44" s="294">
        <v>3.09</v>
      </c>
      <c r="G44" s="295">
        <f t="shared" si="4"/>
        <v>11.04</v>
      </c>
      <c r="H44" s="296">
        <f t="shared" si="3"/>
        <v>7.2499658187752833E-5</v>
      </c>
      <c r="I44" s="240">
        <f>ROUND(F44*'Прил. 10'!$D$14,2)</f>
        <v>19.34</v>
      </c>
      <c r="J44" s="240">
        <f t="shared" si="5"/>
        <v>69.08</v>
      </c>
    </row>
    <row r="45" spans="1:10" s="14" customFormat="1" ht="14.25" customHeight="1" outlineLevel="1" x14ac:dyDescent="0.2">
      <c r="A45" s="248">
        <v>22</v>
      </c>
      <c r="B45" s="248" t="s">
        <v>149</v>
      </c>
      <c r="C45" s="150" t="s">
        <v>163</v>
      </c>
      <c r="D45" s="248" t="s">
        <v>154</v>
      </c>
      <c r="E45" s="249">
        <v>2.1426071838399885</v>
      </c>
      <c r="F45" s="250">
        <v>3.03</v>
      </c>
      <c r="G45" s="243">
        <f t="shared" si="4"/>
        <v>6.49</v>
      </c>
      <c r="H45" s="246">
        <f t="shared" si="3"/>
        <v>4.2619817177401809E-5</v>
      </c>
      <c r="I45" s="240">
        <f>ROUND(F45*'Прил. 10'!$D$14,2)</f>
        <v>18.97</v>
      </c>
      <c r="J45" s="240">
        <f t="shared" si="5"/>
        <v>40.65</v>
      </c>
    </row>
    <row r="46" spans="1:10" s="14" customFormat="1" ht="25.5" customHeight="1" outlineLevel="1" x14ac:dyDescent="0.2">
      <c r="A46" s="248">
        <v>23</v>
      </c>
      <c r="B46" s="248" t="s">
        <v>149</v>
      </c>
      <c r="C46" s="150" t="s">
        <v>164</v>
      </c>
      <c r="D46" s="248" t="s">
        <v>154</v>
      </c>
      <c r="E46" s="249">
        <v>0.57147196343030826</v>
      </c>
      <c r="F46" s="250">
        <v>7.09</v>
      </c>
      <c r="G46" s="243">
        <f t="shared" si="4"/>
        <v>4.05</v>
      </c>
      <c r="H46" s="246">
        <f t="shared" si="3"/>
        <v>2.6596341998224547E-5</v>
      </c>
      <c r="I46" s="240">
        <f>ROUND(F46*'Прил. 10'!$D$14,2)</f>
        <v>44.38</v>
      </c>
      <c r="J46" s="240">
        <f t="shared" si="5"/>
        <v>25.36</v>
      </c>
    </row>
    <row r="47" spans="1:10" s="14" customFormat="1" ht="25.5" customHeight="1" outlineLevel="1" x14ac:dyDescent="0.2">
      <c r="A47" s="248">
        <v>24</v>
      </c>
      <c r="B47" s="248" t="s">
        <v>161</v>
      </c>
      <c r="C47" s="150" t="s">
        <v>162</v>
      </c>
      <c r="D47" s="248" t="s">
        <v>154</v>
      </c>
      <c r="E47" s="249">
        <v>0.28576432179936778</v>
      </c>
      <c r="F47" s="250">
        <v>3.09</v>
      </c>
      <c r="G47" s="243">
        <f t="shared" si="4"/>
        <v>0.88</v>
      </c>
      <c r="H47" s="246">
        <f t="shared" si="3"/>
        <v>5.7789582613426182E-6</v>
      </c>
      <c r="I47" s="240">
        <f>ROUND(F47*'Прил. 10'!$D$14,2)</f>
        <v>19.34</v>
      </c>
      <c r="J47" s="240">
        <f t="shared" si="5"/>
        <v>5.53</v>
      </c>
    </row>
    <row r="48" spans="1:10" s="14" customFormat="1" ht="25.5" customHeight="1" outlineLevel="1" x14ac:dyDescent="0.2">
      <c r="A48" s="248">
        <v>25</v>
      </c>
      <c r="B48" s="248" t="s">
        <v>165</v>
      </c>
      <c r="C48" s="150" t="s">
        <v>166</v>
      </c>
      <c r="D48" s="248" t="s">
        <v>167</v>
      </c>
      <c r="E48" s="249">
        <v>5.7142818569638927E-4</v>
      </c>
      <c r="F48" s="250">
        <v>1235</v>
      </c>
      <c r="G48" s="243">
        <f t="shared" si="4"/>
        <v>0.71</v>
      </c>
      <c r="H48" s="246">
        <f t="shared" si="3"/>
        <v>4.6625685972196123E-6</v>
      </c>
      <c r="I48" s="240">
        <f>ROUND(F48*'Прил. 10'!$D$14,2)</f>
        <v>7731.1</v>
      </c>
      <c r="J48" s="240">
        <f t="shared" si="5"/>
        <v>4.42</v>
      </c>
    </row>
    <row r="49" spans="1:10" s="14" customFormat="1" ht="25.5" customHeight="1" outlineLevel="1" x14ac:dyDescent="0.2">
      <c r="A49" s="248">
        <v>26</v>
      </c>
      <c r="B49" s="248" t="s">
        <v>165</v>
      </c>
      <c r="C49" s="150" t="s">
        <v>166</v>
      </c>
      <c r="D49" s="248" t="s">
        <v>167</v>
      </c>
      <c r="E49" s="249">
        <v>2.8571409284819464E-4</v>
      </c>
      <c r="F49" s="250">
        <v>1235</v>
      </c>
      <c r="G49" s="243">
        <f t="shared" si="4"/>
        <v>0.35</v>
      </c>
      <c r="H49" s="246">
        <f t="shared" si="3"/>
        <v>2.2984493084885411E-6</v>
      </c>
      <c r="I49" s="240">
        <f>ROUND(F49*'Прил. 10'!$D$14,2)</f>
        <v>7731.1</v>
      </c>
      <c r="J49" s="240">
        <f t="shared" si="5"/>
        <v>2.21</v>
      </c>
    </row>
    <row r="50" spans="1:10" s="14" customFormat="1" ht="25.5" customHeight="1" outlineLevel="1" x14ac:dyDescent="0.2">
      <c r="A50" s="248">
        <v>27</v>
      </c>
      <c r="B50" s="248" t="s">
        <v>165</v>
      </c>
      <c r="C50" s="150" t="s">
        <v>166</v>
      </c>
      <c r="D50" s="248" t="s">
        <v>167</v>
      </c>
      <c r="E50" s="249">
        <v>2.8571409284819464E-4</v>
      </c>
      <c r="F50" s="250">
        <v>1235</v>
      </c>
      <c r="G50" s="243">
        <f t="shared" si="4"/>
        <v>0.35</v>
      </c>
      <c r="H50" s="246">
        <f t="shared" si="3"/>
        <v>2.2984493084885411E-6</v>
      </c>
      <c r="I50" s="240">
        <f>ROUND(F50*'Прил. 10'!$D$14,2)</f>
        <v>7731.1</v>
      </c>
      <c r="J50" s="240">
        <f t="shared" si="5"/>
        <v>2.21</v>
      </c>
    </row>
    <row r="51" spans="1:10" s="14" customFormat="1" ht="25.5" customHeight="1" outlineLevel="1" x14ac:dyDescent="0.2">
      <c r="A51" s="248">
        <v>28</v>
      </c>
      <c r="B51" s="248" t="s">
        <v>165</v>
      </c>
      <c r="C51" s="150" t="s">
        <v>166</v>
      </c>
      <c r="D51" s="248" t="s">
        <v>167</v>
      </c>
      <c r="E51" s="249">
        <v>2.8571409284819464E-4</v>
      </c>
      <c r="F51" s="250">
        <v>1235</v>
      </c>
      <c r="G51" s="243">
        <f t="shared" si="4"/>
        <v>0.35</v>
      </c>
      <c r="H51" s="246">
        <f t="shared" si="3"/>
        <v>2.2984493084885411E-6</v>
      </c>
      <c r="I51" s="240">
        <f>ROUND(F51*'Прил. 10'!$D$14,2)</f>
        <v>7731.1</v>
      </c>
      <c r="J51" s="240">
        <f t="shared" si="5"/>
        <v>2.21</v>
      </c>
    </row>
    <row r="52" spans="1:10" x14ac:dyDescent="0.25">
      <c r="A52" s="2"/>
      <c r="B52" s="284"/>
      <c r="C52" s="135" t="s">
        <v>370</v>
      </c>
      <c r="D52" s="284"/>
      <c r="E52" s="181"/>
      <c r="F52" s="286"/>
      <c r="G52" s="172">
        <f>SUM(G40:G51)</f>
        <v>519.08000000000004</v>
      </c>
      <c r="H52" s="246">
        <f t="shared" si="3"/>
        <v>3.4087973344292346E-3</v>
      </c>
      <c r="I52" s="191"/>
      <c r="J52" s="172">
        <f>SUM(J40:J51)</f>
        <v>3249.4800000000005</v>
      </c>
    </row>
    <row r="53" spans="1:10" x14ac:dyDescent="0.25">
      <c r="A53" s="284"/>
      <c r="B53" s="284"/>
      <c r="C53" s="170" t="s">
        <v>371</v>
      </c>
      <c r="D53" s="284"/>
      <c r="E53" s="285"/>
      <c r="F53" s="286"/>
      <c r="G53" s="172">
        <f>G39+G52</f>
        <v>152276.57999999999</v>
      </c>
      <c r="H53" s="246">
        <f>H39+H52</f>
        <v>1.0000000000000002</v>
      </c>
      <c r="I53" s="191"/>
      <c r="J53" s="172">
        <f>J52+J39</f>
        <v>953251.42999999993</v>
      </c>
    </row>
    <row r="54" spans="1:10" ht="25.5" customHeight="1" x14ac:dyDescent="0.25">
      <c r="A54" s="284"/>
      <c r="B54" s="284"/>
      <c r="C54" s="135" t="s">
        <v>372</v>
      </c>
      <c r="D54" s="284"/>
      <c r="E54" s="192"/>
      <c r="F54" s="286"/>
      <c r="G54" s="172">
        <f>'Прил.6 Расчет ОБ'!G26</f>
        <v>152276.57999999999</v>
      </c>
      <c r="H54" s="287"/>
      <c r="I54" s="191"/>
      <c r="J54" s="172">
        <f>J53</f>
        <v>953251.42999999993</v>
      </c>
    </row>
    <row r="55" spans="1:10" s="14" customFormat="1" ht="14.25" customHeight="1" x14ac:dyDescent="0.2">
      <c r="A55" s="2"/>
      <c r="B55" s="335" t="s">
        <v>168</v>
      </c>
      <c r="C55" s="335"/>
      <c r="D55" s="351"/>
      <c r="E55" s="352"/>
      <c r="F55" s="353"/>
      <c r="G55" s="353"/>
      <c r="H55" s="354"/>
      <c r="I55" s="188"/>
      <c r="J55" s="188"/>
    </row>
    <row r="56" spans="1:10" s="14" customFormat="1" ht="14.25" customHeight="1" x14ac:dyDescent="0.2">
      <c r="A56" s="279"/>
      <c r="B56" s="341" t="s">
        <v>373</v>
      </c>
      <c r="C56" s="341"/>
      <c r="D56" s="342"/>
      <c r="E56" s="343"/>
      <c r="F56" s="344"/>
      <c r="G56" s="344"/>
      <c r="H56" s="345"/>
      <c r="I56" s="251"/>
      <c r="J56" s="251"/>
    </row>
    <row r="57" spans="1:10" s="14" customFormat="1" ht="14.25" customHeight="1" x14ac:dyDescent="0.2">
      <c r="A57" s="248">
        <v>29</v>
      </c>
      <c r="B57" s="248" t="s">
        <v>169</v>
      </c>
      <c r="C57" s="150" t="s">
        <v>170</v>
      </c>
      <c r="D57" s="248" t="s">
        <v>171</v>
      </c>
      <c r="E57" s="249">
        <v>13.697166849611547</v>
      </c>
      <c r="F57" s="250">
        <v>30.6</v>
      </c>
      <c r="G57" s="243">
        <f t="shared" ref="G57:G73" si="6">ROUND(E57*F57,2)</f>
        <v>419.13</v>
      </c>
      <c r="H57" s="246">
        <f t="shared" ref="H57:H88" si="7">G57/$G$125</f>
        <v>0.45033845492639957</v>
      </c>
      <c r="I57" s="240">
        <f>ROUND(F57*'Прил. 10'!$D$13,2)</f>
        <v>301.10000000000002</v>
      </c>
      <c r="J57" s="240">
        <f t="shared" ref="J57:J73" si="8">ROUND(I57*E57,2)</f>
        <v>4124.22</v>
      </c>
    </row>
    <row r="58" spans="1:10" s="14" customFormat="1" ht="14.25" customHeight="1" x14ac:dyDescent="0.2">
      <c r="A58" s="248">
        <v>30</v>
      </c>
      <c r="B58" s="248" t="s">
        <v>172</v>
      </c>
      <c r="C58" s="150" t="s">
        <v>173</v>
      </c>
      <c r="D58" s="248" t="s">
        <v>174</v>
      </c>
      <c r="E58" s="249">
        <v>1.0628511013320331E-2</v>
      </c>
      <c r="F58" s="250">
        <v>5763</v>
      </c>
      <c r="G58" s="243">
        <f t="shared" si="6"/>
        <v>61.25</v>
      </c>
      <c r="H58" s="246">
        <f t="shared" si="7"/>
        <v>6.581068013323306E-2</v>
      </c>
      <c r="I58" s="240">
        <f>ROUND(F58*'Прил. 10'!$D$13,2)</f>
        <v>56707.92</v>
      </c>
      <c r="J58" s="240">
        <f t="shared" si="8"/>
        <v>602.72</v>
      </c>
    </row>
    <row r="59" spans="1:10" s="14" customFormat="1" ht="14.25" customHeight="1" x14ac:dyDescent="0.2">
      <c r="A59" s="248">
        <v>31</v>
      </c>
      <c r="B59" s="248" t="s">
        <v>175</v>
      </c>
      <c r="C59" s="150" t="s">
        <v>176</v>
      </c>
      <c r="D59" s="248" t="s">
        <v>160</v>
      </c>
      <c r="E59" s="249">
        <v>7.2856252943490324E-2</v>
      </c>
      <c r="F59" s="250">
        <v>580</v>
      </c>
      <c r="G59" s="243">
        <f t="shared" si="6"/>
        <v>42.26</v>
      </c>
      <c r="H59" s="246">
        <f t="shared" si="7"/>
        <v>4.5406683141721291E-2</v>
      </c>
      <c r="I59" s="240">
        <f>ROUND(F59*'Прил. 10'!$D$13,2)</f>
        <v>5707.2</v>
      </c>
      <c r="J59" s="240">
        <f t="shared" si="8"/>
        <v>415.81</v>
      </c>
    </row>
    <row r="60" spans="1:10" s="14" customFormat="1" ht="25.5" customHeight="1" x14ac:dyDescent="0.2">
      <c r="A60" s="248">
        <v>32</v>
      </c>
      <c r="B60" s="248" t="s">
        <v>177</v>
      </c>
      <c r="C60" s="150" t="s">
        <v>178</v>
      </c>
      <c r="D60" s="248" t="s">
        <v>179</v>
      </c>
      <c r="E60" s="249">
        <v>36.663837878327293</v>
      </c>
      <c r="F60" s="250">
        <v>1</v>
      </c>
      <c r="G60" s="243">
        <f t="shared" si="6"/>
        <v>36.659999999999997</v>
      </c>
      <c r="H60" s="246">
        <f t="shared" si="7"/>
        <v>3.9389706672397128E-2</v>
      </c>
      <c r="I60" s="240">
        <f>ROUND(F60*'Прил. 10'!$D$13,2)</f>
        <v>9.84</v>
      </c>
      <c r="J60" s="240">
        <f t="shared" si="8"/>
        <v>360.77</v>
      </c>
    </row>
    <row r="61" spans="1:10" s="14" customFormat="1" ht="14.25" customHeight="1" x14ac:dyDescent="0.2">
      <c r="A61" s="248">
        <v>33</v>
      </c>
      <c r="B61" s="248" t="s">
        <v>180</v>
      </c>
      <c r="C61" s="150" t="s">
        <v>181</v>
      </c>
      <c r="D61" s="248" t="s">
        <v>174</v>
      </c>
      <c r="E61" s="249">
        <v>4.2856619378524143E-3</v>
      </c>
      <c r="F61" s="250">
        <v>6800</v>
      </c>
      <c r="G61" s="243">
        <f t="shared" si="6"/>
        <v>29.14</v>
      </c>
      <c r="H61" s="246">
        <f t="shared" si="7"/>
        <v>3.1309766842161822E-2</v>
      </c>
      <c r="I61" s="240">
        <f>ROUND(F61*'Прил. 10'!$D$13,2)</f>
        <v>66912</v>
      </c>
      <c r="J61" s="240">
        <f t="shared" si="8"/>
        <v>286.76</v>
      </c>
    </row>
    <row r="62" spans="1:10" s="14" customFormat="1" ht="25.5" customHeight="1" x14ac:dyDescent="0.2">
      <c r="A62" s="248">
        <v>34</v>
      </c>
      <c r="B62" s="248" t="s">
        <v>182</v>
      </c>
      <c r="C62" s="150" t="s">
        <v>183</v>
      </c>
      <c r="D62" s="248" t="s">
        <v>174</v>
      </c>
      <c r="E62" s="249">
        <v>4.8569809109338157E-3</v>
      </c>
      <c r="F62" s="250">
        <v>5941.89</v>
      </c>
      <c r="G62" s="243">
        <f t="shared" si="6"/>
        <v>28.86</v>
      </c>
      <c r="H62" s="246">
        <f t="shared" si="7"/>
        <v>3.1008918018695611E-2</v>
      </c>
      <c r="I62" s="240">
        <f>ROUND(F62*'Прил. 10'!$D$13,2)</f>
        <v>58468.2</v>
      </c>
      <c r="J62" s="240">
        <f t="shared" si="8"/>
        <v>283.98</v>
      </c>
    </row>
    <row r="63" spans="1:10" s="14" customFormat="1" ht="25.5" customHeight="1" x14ac:dyDescent="0.2">
      <c r="A63" s="248">
        <v>35</v>
      </c>
      <c r="B63" s="248" t="s">
        <v>184</v>
      </c>
      <c r="C63" s="150" t="s">
        <v>185</v>
      </c>
      <c r="D63" s="248" t="s">
        <v>171</v>
      </c>
      <c r="E63" s="249">
        <v>1.0843125642560572</v>
      </c>
      <c r="F63" s="250">
        <v>23.79</v>
      </c>
      <c r="G63" s="243">
        <f t="shared" si="6"/>
        <v>25.8</v>
      </c>
      <c r="H63" s="246">
        <f t="shared" si="7"/>
        <v>2.772107016224348E-2</v>
      </c>
      <c r="I63" s="240">
        <f>ROUND(F63*'Прил. 10'!$D$13,2)</f>
        <v>234.09</v>
      </c>
      <c r="J63" s="240">
        <f t="shared" si="8"/>
        <v>253.83</v>
      </c>
    </row>
    <row r="64" spans="1:10" s="14" customFormat="1" ht="63.75" customHeight="1" x14ac:dyDescent="0.2">
      <c r="A64" s="248">
        <v>36</v>
      </c>
      <c r="B64" s="248" t="s">
        <v>186</v>
      </c>
      <c r="C64" s="150" t="s">
        <v>187</v>
      </c>
      <c r="D64" s="248" t="s">
        <v>167</v>
      </c>
      <c r="E64" s="249">
        <v>8.5714195084660126E-3</v>
      </c>
      <c r="F64" s="250">
        <v>3005.8</v>
      </c>
      <c r="G64" s="243">
        <f t="shared" si="6"/>
        <v>25.76</v>
      </c>
      <c r="H64" s="246">
        <f t="shared" si="7"/>
        <v>2.7678091758891164E-2</v>
      </c>
      <c r="I64" s="240">
        <f>ROUND(F64*'Прил. 10'!$D$13,2)</f>
        <v>29577.07</v>
      </c>
      <c r="J64" s="240">
        <f t="shared" si="8"/>
        <v>253.52</v>
      </c>
    </row>
    <row r="65" spans="1:10" s="14" customFormat="1" ht="14.25" customHeight="1" x14ac:dyDescent="0.2">
      <c r="A65" s="248">
        <v>37</v>
      </c>
      <c r="B65" s="248" t="s">
        <v>188</v>
      </c>
      <c r="C65" s="150" t="s">
        <v>189</v>
      </c>
      <c r="D65" s="248" t="s">
        <v>190</v>
      </c>
      <c r="E65" s="249">
        <v>0.12645928483714272</v>
      </c>
      <c r="F65" s="250">
        <v>155</v>
      </c>
      <c r="G65" s="243">
        <f t="shared" si="6"/>
        <v>19.600000000000001</v>
      </c>
      <c r="H65" s="246">
        <f t="shared" si="7"/>
        <v>2.1059417642634581E-2</v>
      </c>
      <c r="I65" s="240">
        <f>ROUND(F65*'Прил. 10'!$D$13,2)</f>
        <v>1525.2</v>
      </c>
      <c r="J65" s="240">
        <f t="shared" si="8"/>
        <v>192.88</v>
      </c>
    </row>
    <row r="66" spans="1:10" s="14" customFormat="1" ht="14.25" customHeight="1" x14ac:dyDescent="0.2">
      <c r="A66" s="248">
        <v>38</v>
      </c>
      <c r="B66" s="248" t="s">
        <v>191</v>
      </c>
      <c r="C66" s="150" t="s">
        <v>192</v>
      </c>
      <c r="D66" s="248" t="s">
        <v>174</v>
      </c>
      <c r="E66" s="249">
        <v>2.571397162711447E-4</v>
      </c>
      <c r="F66" s="250">
        <v>75000</v>
      </c>
      <c r="G66" s="243">
        <f t="shared" si="6"/>
        <v>19.29</v>
      </c>
      <c r="H66" s="246">
        <f t="shared" si="7"/>
        <v>2.0726335016654135E-2</v>
      </c>
      <c r="I66" s="240">
        <f>ROUND(F66*'Прил. 10'!$D$13,2)</f>
        <v>738000</v>
      </c>
      <c r="J66" s="240">
        <f t="shared" si="8"/>
        <v>189.77</v>
      </c>
    </row>
    <row r="67" spans="1:10" s="14" customFormat="1" ht="25.5" customHeight="1" x14ac:dyDescent="0.2">
      <c r="A67" s="248">
        <v>39</v>
      </c>
      <c r="B67" s="248" t="s">
        <v>193</v>
      </c>
      <c r="C67" s="150" t="s">
        <v>194</v>
      </c>
      <c r="D67" s="248" t="s">
        <v>171</v>
      </c>
      <c r="E67" s="249">
        <v>1.0857140739161382</v>
      </c>
      <c r="F67" s="250">
        <v>15.13</v>
      </c>
      <c r="G67" s="243">
        <f t="shared" si="6"/>
        <v>16.43</v>
      </c>
      <c r="H67" s="246">
        <f t="shared" si="7"/>
        <v>1.7653379176963579E-2</v>
      </c>
      <c r="I67" s="240">
        <f>ROUND(F67*'Прил. 10'!$D$13,2)</f>
        <v>148.88</v>
      </c>
      <c r="J67" s="240">
        <f t="shared" si="8"/>
        <v>161.63999999999999</v>
      </c>
    </row>
    <row r="68" spans="1:10" s="14" customFormat="1" ht="25.5" customHeight="1" x14ac:dyDescent="0.2">
      <c r="A68" s="248">
        <v>40</v>
      </c>
      <c r="B68" s="248" t="s">
        <v>195</v>
      </c>
      <c r="C68" s="150" t="s">
        <v>196</v>
      </c>
      <c r="D68" s="248" t="s">
        <v>174</v>
      </c>
      <c r="E68" s="249">
        <v>1.2856985813556856E-3</v>
      </c>
      <c r="F68" s="250">
        <v>11500</v>
      </c>
      <c r="G68" s="243">
        <f t="shared" si="6"/>
        <v>14.79</v>
      </c>
      <c r="H68" s="246">
        <f t="shared" si="7"/>
        <v>1.5891264639518645E-2</v>
      </c>
      <c r="I68" s="240">
        <f>ROUND(F68*'Прил. 10'!$D$13,2)</f>
        <v>113160</v>
      </c>
      <c r="J68" s="240">
        <f t="shared" si="8"/>
        <v>145.49</v>
      </c>
    </row>
    <row r="69" spans="1:10" s="14" customFormat="1" ht="14.25" customHeight="1" x14ac:dyDescent="0.2">
      <c r="A69" s="248">
        <v>41</v>
      </c>
      <c r="B69" s="248" t="s">
        <v>197</v>
      </c>
      <c r="C69" s="150" t="s">
        <v>198</v>
      </c>
      <c r="D69" s="248" t="s">
        <v>160</v>
      </c>
      <c r="E69" s="249">
        <v>0.45998380224686081</v>
      </c>
      <c r="F69" s="250">
        <v>30.74</v>
      </c>
      <c r="G69" s="243">
        <f t="shared" si="6"/>
        <v>14.14</v>
      </c>
      <c r="H69" s="246">
        <f t="shared" si="7"/>
        <v>1.5192865585043519E-2</v>
      </c>
      <c r="I69" s="240">
        <f>ROUND(F69*'Прил. 10'!$D$13,2)</f>
        <v>302.48</v>
      </c>
      <c r="J69" s="240">
        <f t="shared" si="8"/>
        <v>139.13999999999999</v>
      </c>
    </row>
    <row r="70" spans="1:10" s="14" customFormat="1" ht="25.5" customHeight="1" x14ac:dyDescent="0.2">
      <c r="A70" s="248">
        <v>42</v>
      </c>
      <c r="B70" s="248" t="s">
        <v>199</v>
      </c>
      <c r="C70" s="150" t="s">
        <v>200</v>
      </c>
      <c r="D70" s="248" t="s">
        <v>201</v>
      </c>
      <c r="E70" s="249">
        <v>2.5714200420554338E-3</v>
      </c>
      <c r="F70" s="250">
        <v>4949.3999999999996</v>
      </c>
      <c r="G70" s="243">
        <f t="shared" si="6"/>
        <v>12.73</v>
      </c>
      <c r="H70" s="246">
        <f t="shared" si="7"/>
        <v>1.3677876866874399E-2</v>
      </c>
      <c r="I70" s="240">
        <f>ROUND(F70*'Прил. 10'!$D$13,2)</f>
        <v>48702.1</v>
      </c>
      <c r="J70" s="240">
        <f t="shared" si="8"/>
        <v>125.23</v>
      </c>
    </row>
    <row r="71" spans="1:10" s="14" customFormat="1" ht="25.5" customHeight="1" x14ac:dyDescent="0.2">
      <c r="A71" s="248">
        <v>43</v>
      </c>
      <c r="B71" s="248" t="s">
        <v>202</v>
      </c>
      <c r="C71" s="150" t="s">
        <v>203</v>
      </c>
      <c r="D71" s="248" t="s">
        <v>174</v>
      </c>
      <c r="E71" s="249">
        <v>4.7143880505451748E-4</v>
      </c>
      <c r="F71" s="250">
        <v>26932.42</v>
      </c>
      <c r="G71" s="243">
        <f t="shared" si="6"/>
        <v>12.7</v>
      </c>
      <c r="H71" s="246">
        <f t="shared" si="7"/>
        <v>1.364564306436016E-2</v>
      </c>
      <c r="I71" s="240">
        <f>ROUND(F71*'Прил. 10'!$D$13,2)</f>
        <v>265015.01</v>
      </c>
      <c r="J71" s="240">
        <f t="shared" si="8"/>
        <v>124.94</v>
      </c>
    </row>
    <row r="72" spans="1:10" s="14" customFormat="1" ht="25.5" customHeight="1" x14ac:dyDescent="0.2">
      <c r="A72" s="248">
        <v>44</v>
      </c>
      <c r="B72" s="248" t="s">
        <v>204</v>
      </c>
      <c r="C72" s="150" t="s">
        <v>205</v>
      </c>
      <c r="D72" s="248" t="s">
        <v>190</v>
      </c>
      <c r="E72" s="249">
        <v>0.18385435395745331</v>
      </c>
      <c r="F72" s="250">
        <v>65.75</v>
      </c>
      <c r="G72" s="243">
        <f t="shared" si="6"/>
        <v>12.09</v>
      </c>
      <c r="H72" s="246">
        <f t="shared" si="7"/>
        <v>1.299022241323735E-2</v>
      </c>
      <c r="I72" s="240">
        <f>ROUND(F72*'Прил. 10'!$D$13,2)</f>
        <v>646.98</v>
      </c>
      <c r="J72" s="240">
        <f t="shared" si="8"/>
        <v>118.95</v>
      </c>
    </row>
    <row r="73" spans="1:10" s="14" customFormat="1" ht="25.5" customHeight="1" x14ac:dyDescent="0.2">
      <c r="A73" s="248">
        <v>45</v>
      </c>
      <c r="B73" s="248" t="s">
        <v>206</v>
      </c>
      <c r="C73" s="150" t="s">
        <v>207</v>
      </c>
      <c r="D73" s="248" t="s">
        <v>174</v>
      </c>
      <c r="E73" s="249">
        <v>1.7142813342457828E-3</v>
      </c>
      <c r="F73" s="250">
        <v>5891.61</v>
      </c>
      <c r="G73" s="243">
        <f t="shared" si="6"/>
        <v>10.1</v>
      </c>
      <c r="H73" s="246">
        <f t="shared" si="7"/>
        <v>1.0852046846459656E-2</v>
      </c>
      <c r="I73" s="240">
        <f>ROUND(F73*'Прил. 10'!$D$13,2)</f>
        <v>57973.440000000002</v>
      </c>
      <c r="J73" s="240">
        <f t="shared" si="8"/>
        <v>99.38</v>
      </c>
    </row>
    <row r="74" spans="1:10" s="14" customFormat="1" ht="14.25" customHeight="1" x14ac:dyDescent="0.2">
      <c r="A74" s="252"/>
      <c r="B74" s="253"/>
      <c r="C74" s="254" t="s">
        <v>374</v>
      </c>
      <c r="D74" s="255"/>
      <c r="E74" s="256"/>
      <c r="F74" s="257"/>
      <c r="G74" s="258">
        <f>SUM(G57:G73)</f>
        <v>800.7299999999999</v>
      </c>
      <c r="H74" s="246">
        <f t="shared" si="7"/>
        <v>0.86035242290748903</v>
      </c>
      <c r="I74" s="240"/>
      <c r="J74" s="258">
        <f>SUM(J57:J73)</f>
        <v>7879.0300000000007</v>
      </c>
    </row>
    <row r="75" spans="1:10" s="14" customFormat="1" ht="51" customHeight="1" outlineLevel="1" x14ac:dyDescent="0.2">
      <c r="A75" s="248">
        <v>46</v>
      </c>
      <c r="B75" s="248" t="s">
        <v>208</v>
      </c>
      <c r="C75" s="150" t="s">
        <v>209</v>
      </c>
      <c r="D75" s="248" t="s">
        <v>174</v>
      </c>
      <c r="E75" s="249">
        <v>1.714241117713987E-3</v>
      </c>
      <c r="F75" s="250">
        <v>5817.58</v>
      </c>
      <c r="G75" s="243">
        <f t="shared" ref="G75:G106" si="9">ROUND(E75*F75,2)</f>
        <v>9.9700000000000006</v>
      </c>
      <c r="H75" s="246">
        <f t="shared" si="7"/>
        <v>1.0712367035564632E-2</v>
      </c>
      <c r="I75" s="240">
        <f>ROUND(F75*'Прил. 10'!$D$13,2)</f>
        <v>57244.99</v>
      </c>
      <c r="J75" s="240">
        <f t="shared" ref="J75:J106" si="10">ROUND(I75*E75,2)</f>
        <v>98.13</v>
      </c>
    </row>
    <row r="76" spans="1:10" s="14" customFormat="1" ht="25.5" customHeight="1" outlineLevel="1" x14ac:dyDescent="0.2">
      <c r="A76" s="248">
        <v>47</v>
      </c>
      <c r="B76" s="248" t="s">
        <v>210</v>
      </c>
      <c r="C76" s="150" t="s">
        <v>211</v>
      </c>
      <c r="D76" s="248" t="s">
        <v>190</v>
      </c>
      <c r="E76" s="249">
        <v>0.14585779124112935</v>
      </c>
      <c r="F76" s="250">
        <v>68.05</v>
      </c>
      <c r="G76" s="243">
        <f t="shared" si="9"/>
        <v>9.93</v>
      </c>
      <c r="H76" s="246">
        <f t="shared" si="7"/>
        <v>1.0669388632212316E-2</v>
      </c>
      <c r="I76" s="240">
        <f>ROUND(F76*'Прил. 10'!$D$13,2)</f>
        <v>669.61</v>
      </c>
      <c r="J76" s="240">
        <f t="shared" si="10"/>
        <v>97.67</v>
      </c>
    </row>
    <row r="77" spans="1:10" s="14" customFormat="1" ht="14.25" customHeight="1" outlineLevel="1" x14ac:dyDescent="0.2">
      <c r="A77" s="248">
        <v>48</v>
      </c>
      <c r="B77" s="248" t="s">
        <v>212</v>
      </c>
      <c r="C77" s="150" t="s">
        <v>213</v>
      </c>
      <c r="D77" s="248" t="s">
        <v>174</v>
      </c>
      <c r="E77" s="249">
        <v>3.1427742884439398E-4</v>
      </c>
      <c r="F77" s="250">
        <v>28300.400000000001</v>
      </c>
      <c r="G77" s="243">
        <f t="shared" si="9"/>
        <v>8.89</v>
      </c>
      <c r="H77" s="246">
        <f t="shared" si="7"/>
        <v>9.5519501450521144E-3</v>
      </c>
      <c r="I77" s="240">
        <f>ROUND(F77*'Прил. 10'!$D$13,2)</f>
        <v>278475.94</v>
      </c>
      <c r="J77" s="240">
        <f t="shared" si="10"/>
        <v>87.52</v>
      </c>
    </row>
    <row r="78" spans="1:10" s="14" customFormat="1" ht="25.5" customHeight="1" outlineLevel="1" x14ac:dyDescent="0.2">
      <c r="A78" s="248">
        <v>49</v>
      </c>
      <c r="B78" s="248" t="s">
        <v>214</v>
      </c>
      <c r="C78" s="150" t="s">
        <v>215</v>
      </c>
      <c r="D78" s="248" t="s">
        <v>160</v>
      </c>
      <c r="E78" s="249">
        <v>9.8570224570604659E-2</v>
      </c>
      <c r="F78" s="250">
        <v>83</v>
      </c>
      <c r="G78" s="243">
        <f t="shared" si="9"/>
        <v>8.18</v>
      </c>
      <c r="H78" s="246">
        <f t="shared" si="7"/>
        <v>8.7890834855485125E-3</v>
      </c>
      <c r="I78" s="240">
        <f>ROUND(F78*'Прил. 10'!$D$13,2)</f>
        <v>816.72</v>
      </c>
      <c r="J78" s="240">
        <f t="shared" si="10"/>
        <v>80.5</v>
      </c>
    </row>
    <row r="79" spans="1:10" s="14" customFormat="1" ht="14.25" customHeight="1" outlineLevel="1" x14ac:dyDescent="0.2">
      <c r="A79" s="248">
        <v>50</v>
      </c>
      <c r="B79" s="248" t="s">
        <v>216</v>
      </c>
      <c r="C79" s="150" t="s">
        <v>217</v>
      </c>
      <c r="D79" s="248" t="s">
        <v>190</v>
      </c>
      <c r="E79" s="249">
        <v>0.24285720477403663</v>
      </c>
      <c r="F79" s="250">
        <v>32.6</v>
      </c>
      <c r="G79" s="243">
        <f t="shared" si="9"/>
        <v>7.92</v>
      </c>
      <c r="H79" s="246">
        <f t="shared" si="7"/>
        <v>8.5097238637584626E-3</v>
      </c>
      <c r="I79" s="240">
        <f>ROUND(F79*'Прил. 10'!$D$13,2)</f>
        <v>320.77999999999997</v>
      </c>
      <c r="J79" s="240">
        <f t="shared" si="10"/>
        <v>77.900000000000006</v>
      </c>
    </row>
    <row r="80" spans="1:10" s="14" customFormat="1" ht="14.25" customHeight="1" outlineLevel="1" x14ac:dyDescent="0.2">
      <c r="A80" s="248">
        <v>51</v>
      </c>
      <c r="B80" s="248" t="s">
        <v>218</v>
      </c>
      <c r="C80" s="150" t="s">
        <v>219</v>
      </c>
      <c r="D80" s="248" t="s">
        <v>174</v>
      </c>
      <c r="E80" s="249">
        <v>6.2854076530207781E-4</v>
      </c>
      <c r="F80" s="250">
        <v>12430</v>
      </c>
      <c r="G80" s="243">
        <f t="shared" si="9"/>
        <v>7.81</v>
      </c>
      <c r="H80" s="246">
        <f t="shared" si="7"/>
        <v>8.3915332545395956E-3</v>
      </c>
      <c r="I80" s="240">
        <f>ROUND(F80*'Прил. 10'!$D$13,2)</f>
        <v>122311.2</v>
      </c>
      <c r="J80" s="240">
        <f t="shared" si="10"/>
        <v>76.88</v>
      </c>
    </row>
    <row r="81" spans="1:10" s="14" customFormat="1" ht="51" customHeight="1" outlineLevel="1" x14ac:dyDescent="0.2">
      <c r="A81" s="248">
        <v>52</v>
      </c>
      <c r="B81" s="248" t="s">
        <v>220</v>
      </c>
      <c r="C81" s="150" t="s">
        <v>221</v>
      </c>
      <c r="D81" s="248" t="s">
        <v>190</v>
      </c>
      <c r="E81" s="249">
        <v>8.3563466112137039E-2</v>
      </c>
      <c r="F81" s="250">
        <v>91.29</v>
      </c>
      <c r="G81" s="243">
        <f t="shared" si="9"/>
        <v>7.63</v>
      </c>
      <c r="H81" s="246">
        <f t="shared" si="7"/>
        <v>8.1981304394541758E-3</v>
      </c>
      <c r="I81" s="240">
        <f>ROUND(F81*'Прил. 10'!$D$13,2)</f>
        <v>898.29</v>
      </c>
      <c r="J81" s="240">
        <f t="shared" si="10"/>
        <v>75.06</v>
      </c>
    </row>
    <row r="82" spans="1:10" s="14" customFormat="1" ht="14.25" customHeight="1" outlineLevel="1" x14ac:dyDescent="0.2">
      <c r="A82" s="248">
        <v>53</v>
      </c>
      <c r="B82" s="248" t="s">
        <v>222</v>
      </c>
      <c r="C82" s="150" t="s">
        <v>223</v>
      </c>
      <c r="D82" s="248" t="s">
        <v>174</v>
      </c>
      <c r="E82" s="249">
        <v>6.5714803231890849E-4</v>
      </c>
      <c r="F82" s="250">
        <v>10315.01</v>
      </c>
      <c r="G82" s="243">
        <f t="shared" si="9"/>
        <v>6.78</v>
      </c>
      <c r="H82" s="246">
        <f t="shared" si="7"/>
        <v>7.2848393682174726E-3</v>
      </c>
      <c r="I82" s="240">
        <f>ROUND(F82*'Прил. 10'!$D$13,2)</f>
        <v>101499.7</v>
      </c>
      <c r="J82" s="240">
        <f t="shared" si="10"/>
        <v>66.7</v>
      </c>
    </row>
    <row r="83" spans="1:10" s="14" customFormat="1" ht="14.25" customHeight="1" outlineLevel="1" x14ac:dyDescent="0.2">
      <c r="A83" s="248">
        <v>54</v>
      </c>
      <c r="B83" s="248" t="s">
        <v>224</v>
      </c>
      <c r="C83" s="150" t="s">
        <v>225</v>
      </c>
      <c r="D83" s="248" t="s">
        <v>226</v>
      </c>
      <c r="E83" s="249">
        <v>0.12856985813557045</v>
      </c>
      <c r="F83" s="250">
        <v>39</v>
      </c>
      <c r="G83" s="243">
        <f t="shared" si="9"/>
        <v>5.01</v>
      </c>
      <c r="H83" s="246">
        <f t="shared" si="7"/>
        <v>5.3830450198775123E-3</v>
      </c>
      <c r="I83" s="240">
        <f>ROUND(F83*'Прил. 10'!$D$13,2)</f>
        <v>383.76</v>
      </c>
      <c r="J83" s="240">
        <f t="shared" si="10"/>
        <v>49.34</v>
      </c>
    </row>
    <row r="84" spans="1:10" s="14" customFormat="1" ht="14.25" customHeight="1" outlineLevel="1" x14ac:dyDescent="0.2">
      <c r="A84" s="248">
        <v>55</v>
      </c>
      <c r="B84" s="248" t="s">
        <v>227</v>
      </c>
      <c r="C84" s="150" t="s">
        <v>228</v>
      </c>
      <c r="D84" s="248" t="s">
        <v>190</v>
      </c>
      <c r="E84" s="249">
        <v>0.10141295817970482</v>
      </c>
      <c r="F84" s="250">
        <v>47.57</v>
      </c>
      <c r="G84" s="243">
        <f t="shared" si="9"/>
        <v>4.82</v>
      </c>
      <c r="H84" s="246">
        <f t="shared" si="7"/>
        <v>5.1788976039540144E-3</v>
      </c>
      <c r="I84" s="240">
        <f>ROUND(F84*'Прил. 10'!$D$13,2)</f>
        <v>468.09</v>
      </c>
      <c r="J84" s="240">
        <f t="shared" si="10"/>
        <v>47.47</v>
      </c>
    </row>
    <row r="85" spans="1:10" s="14" customFormat="1" ht="14.25" customHeight="1" outlineLevel="1" x14ac:dyDescent="0.2">
      <c r="A85" s="248">
        <v>56</v>
      </c>
      <c r="B85" s="248" t="s">
        <v>229</v>
      </c>
      <c r="C85" s="150" t="s">
        <v>230</v>
      </c>
      <c r="D85" s="248" t="s">
        <v>190</v>
      </c>
      <c r="E85" s="249">
        <v>0.1279801823458335</v>
      </c>
      <c r="F85" s="250">
        <v>35.630000000000003</v>
      </c>
      <c r="G85" s="243">
        <f t="shared" si="9"/>
        <v>4.5599999999999996</v>
      </c>
      <c r="H85" s="246">
        <f t="shared" si="7"/>
        <v>4.8995379821639628E-3</v>
      </c>
      <c r="I85" s="240">
        <f>ROUND(F85*'Прил. 10'!$D$13,2)</f>
        <v>350.6</v>
      </c>
      <c r="J85" s="240">
        <f t="shared" si="10"/>
        <v>44.87</v>
      </c>
    </row>
    <row r="86" spans="1:10" s="14" customFormat="1" ht="14.25" customHeight="1" outlineLevel="1" x14ac:dyDescent="0.2">
      <c r="A86" s="248">
        <v>57</v>
      </c>
      <c r="B86" s="248" t="s">
        <v>231</v>
      </c>
      <c r="C86" s="150" t="s">
        <v>232</v>
      </c>
      <c r="D86" s="248" t="s">
        <v>154</v>
      </c>
      <c r="E86" s="249">
        <v>6.7151748872997893E-2</v>
      </c>
      <c r="F86" s="250">
        <v>66.819999999999993</v>
      </c>
      <c r="G86" s="243">
        <f t="shared" si="9"/>
        <v>4.49</v>
      </c>
      <c r="H86" s="246">
        <f t="shared" si="7"/>
        <v>4.8243257762974117E-3</v>
      </c>
      <c r="I86" s="240">
        <f>ROUND(F86*'Прил. 10'!$D$13,2)</f>
        <v>657.51</v>
      </c>
      <c r="J86" s="240">
        <f t="shared" si="10"/>
        <v>44.15</v>
      </c>
    </row>
    <row r="87" spans="1:10" s="14" customFormat="1" ht="63.75" customHeight="1" outlineLevel="1" x14ac:dyDescent="0.2">
      <c r="A87" s="248">
        <v>58</v>
      </c>
      <c r="B87" s="248" t="s">
        <v>233</v>
      </c>
      <c r="C87" s="150" t="s">
        <v>234</v>
      </c>
      <c r="D87" s="248" t="s">
        <v>167</v>
      </c>
      <c r="E87" s="249">
        <v>4.0002262023338471E-4</v>
      </c>
      <c r="F87" s="250">
        <v>10534.99</v>
      </c>
      <c r="G87" s="243">
        <f t="shared" si="9"/>
        <v>4.21</v>
      </c>
      <c r="H87" s="246">
        <f t="shared" si="7"/>
        <v>4.5234769528312031E-3</v>
      </c>
      <c r="I87" s="240">
        <f>ROUND(F87*'Прил. 10'!$D$13,2)</f>
        <v>103664.3</v>
      </c>
      <c r="J87" s="240">
        <f t="shared" si="10"/>
        <v>41.47</v>
      </c>
    </row>
    <row r="88" spans="1:10" s="14" customFormat="1" ht="25.5" customHeight="1" outlineLevel="1" x14ac:dyDescent="0.2">
      <c r="A88" s="248">
        <v>59</v>
      </c>
      <c r="B88" s="248" t="s">
        <v>235</v>
      </c>
      <c r="C88" s="150" t="s">
        <v>236</v>
      </c>
      <c r="D88" s="248" t="s">
        <v>226</v>
      </c>
      <c r="E88" s="249">
        <v>0.14285342274143722</v>
      </c>
      <c r="F88" s="250">
        <v>29.4</v>
      </c>
      <c r="G88" s="243">
        <f t="shared" si="9"/>
        <v>4.2</v>
      </c>
      <c r="H88" s="246">
        <f t="shared" si="7"/>
        <v>4.512732351993125E-3</v>
      </c>
      <c r="I88" s="240">
        <f>ROUND(F88*'Прил. 10'!$D$13,2)</f>
        <v>289.3</v>
      </c>
      <c r="J88" s="240">
        <f t="shared" si="10"/>
        <v>41.33</v>
      </c>
    </row>
    <row r="89" spans="1:10" s="14" customFormat="1" ht="14.25" customHeight="1" outlineLevel="1" x14ac:dyDescent="0.2">
      <c r="A89" s="248">
        <v>60</v>
      </c>
      <c r="B89" s="248" t="s">
        <v>237</v>
      </c>
      <c r="C89" s="150" t="s">
        <v>238</v>
      </c>
      <c r="D89" s="248" t="s">
        <v>190</v>
      </c>
      <c r="E89" s="249">
        <v>0.4559231229399634</v>
      </c>
      <c r="F89" s="250">
        <v>9.0399999999999991</v>
      </c>
      <c r="G89" s="243">
        <f t="shared" si="9"/>
        <v>4.12</v>
      </c>
      <c r="H89" s="246">
        <f t="shared" ref="H89:H120" si="11">G89/$G$125</f>
        <v>4.4267755452884932E-3</v>
      </c>
      <c r="I89" s="240">
        <f>ROUND(F89*'Прил. 10'!$D$13,2)</f>
        <v>88.95</v>
      </c>
      <c r="J89" s="240">
        <f t="shared" si="10"/>
        <v>40.549999999999997</v>
      </c>
    </row>
    <row r="90" spans="1:10" s="14" customFormat="1" ht="14.25" customHeight="1" outlineLevel="1" x14ac:dyDescent="0.2">
      <c r="A90" s="248">
        <v>61</v>
      </c>
      <c r="B90" s="248" t="s">
        <v>239</v>
      </c>
      <c r="C90" s="150" t="s">
        <v>240</v>
      </c>
      <c r="D90" s="248" t="s">
        <v>174</v>
      </c>
      <c r="E90" s="249">
        <v>2.0001584844394442E-4</v>
      </c>
      <c r="F90" s="250">
        <v>15620</v>
      </c>
      <c r="G90" s="243">
        <f t="shared" si="9"/>
        <v>3.12</v>
      </c>
      <c r="H90" s="246">
        <f t="shared" si="11"/>
        <v>3.3523154614806066E-3</v>
      </c>
      <c r="I90" s="240">
        <f>ROUND(F90*'Прил. 10'!$D$13,2)</f>
        <v>153700.79999999999</v>
      </c>
      <c r="J90" s="240">
        <f t="shared" si="10"/>
        <v>30.74</v>
      </c>
    </row>
    <row r="91" spans="1:10" s="14" customFormat="1" ht="14.25" customHeight="1" outlineLevel="1" x14ac:dyDescent="0.2">
      <c r="A91" s="248">
        <v>62</v>
      </c>
      <c r="B91" s="248" t="s">
        <v>241</v>
      </c>
      <c r="C91" s="150" t="s">
        <v>242</v>
      </c>
      <c r="D91" s="248" t="s">
        <v>160</v>
      </c>
      <c r="E91" s="249">
        <v>1.4285539792841225E-2</v>
      </c>
      <c r="F91" s="250">
        <v>203</v>
      </c>
      <c r="G91" s="243">
        <f t="shared" si="9"/>
        <v>2.9</v>
      </c>
      <c r="H91" s="246">
        <f t="shared" si="11"/>
        <v>3.1159342430428713E-3</v>
      </c>
      <c r="I91" s="240">
        <f>ROUND(F91*'Прил. 10'!$D$13,2)</f>
        <v>1997.52</v>
      </c>
      <c r="J91" s="240">
        <f t="shared" si="10"/>
        <v>28.54</v>
      </c>
    </row>
    <row r="92" spans="1:10" s="14" customFormat="1" ht="38.25" customHeight="1" outlineLevel="1" x14ac:dyDescent="0.2">
      <c r="A92" s="248">
        <v>63</v>
      </c>
      <c r="B92" s="248" t="s">
        <v>243</v>
      </c>
      <c r="C92" s="150" t="s">
        <v>244</v>
      </c>
      <c r="D92" s="248" t="s">
        <v>171</v>
      </c>
      <c r="E92" s="249">
        <v>0.22716120821687569</v>
      </c>
      <c r="F92" s="250">
        <v>12.37</v>
      </c>
      <c r="G92" s="243">
        <f t="shared" si="9"/>
        <v>2.81</v>
      </c>
      <c r="H92" s="246">
        <f t="shared" si="11"/>
        <v>3.0192328355001618E-3</v>
      </c>
      <c r="I92" s="240">
        <f>ROUND(F92*'Прил. 10'!$D$13,2)</f>
        <v>121.72</v>
      </c>
      <c r="J92" s="240">
        <f t="shared" si="10"/>
        <v>27.65</v>
      </c>
    </row>
    <row r="93" spans="1:10" s="14" customFormat="1" ht="14.25" customHeight="1" outlineLevel="1" x14ac:dyDescent="0.2">
      <c r="A93" s="248">
        <v>64</v>
      </c>
      <c r="B93" s="248" t="s">
        <v>245</v>
      </c>
      <c r="C93" s="150" t="s">
        <v>246</v>
      </c>
      <c r="D93" s="248" t="s">
        <v>226</v>
      </c>
      <c r="E93" s="249">
        <v>0.1343100451086077</v>
      </c>
      <c r="F93" s="250">
        <v>19.899999999999999</v>
      </c>
      <c r="G93" s="243">
        <f t="shared" si="9"/>
        <v>2.67</v>
      </c>
      <c r="H93" s="246">
        <f t="shared" si="11"/>
        <v>2.8688084237670575E-3</v>
      </c>
      <c r="I93" s="240">
        <f>ROUND(F93*'Прил. 10'!$D$13,2)</f>
        <v>195.82</v>
      </c>
      <c r="J93" s="240">
        <f t="shared" si="10"/>
        <v>26.3</v>
      </c>
    </row>
    <row r="94" spans="1:10" s="14" customFormat="1" ht="14.25" customHeight="1" outlineLevel="1" x14ac:dyDescent="0.2">
      <c r="A94" s="248">
        <v>65</v>
      </c>
      <c r="B94" s="248" t="s">
        <v>247</v>
      </c>
      <c r="C94" s="150" t="s">
        <v>248</v>
      </c>
      <c r="D94" s="248" t="s">
        <v>160</v>
      </c>
      <c r="E94" s="249">
        <v>8.2868138205656E-2</v>
      </c>
      <c r="F94" s="250">
        <v>26.6</v>
      </c>
      <c r="G94" s="243">
        <f t="shared" si="9"/>
        <v>2.2000000000000002</v>
      </c>
      <c r="H94" s="246">
        <f t="shared" si="11"/>
        <v>2.3638121843773509E-3</v>
      </c>
      <c r="I94" s="240">
        <f>ROUND(F94*'Прил. 10'!$D$13,2)</f>
        <v>261.74</v>
      </c>
      <c r="J94" s="240">
        <f t="shared" si="10"/>
        <v>21.69</v>
      </c>
    </row>
    <row r="95" spans="1:10" s="14" customFormat="1" ht="25.5" customHeight="1" outlineLevel="1" x14ac:dyDescent="0.2">
      <c r="A95" s="248">
        <v>66</v>
      </c>
      <c r="B95" s="248" t="s">
        <v>249</v>
      </c>
      <c r="C95" s="150" t="s">
        <v>250</v>
      </c>
      <c r="D95" s="248" t="s">
        <v>190</v>
      </c>
      <c r="E95" s="249">
        <v>5.0002532116418856E-2</v>
      </c>
      <c r="F95" s="250">
        <v>38.340000000000003</v>
      </c>
      <c r="G95" s="243">
        <f t="shared" si="9"/>
        <v>1.92</v>
      </c>
      <c r="H95" s="246">
        <f t="shared" si="11"/>
        <v>2.0629633609111427E-3</v>
      </c>
      <c r="I95" s="240">
        <f>ROUND(F95*'Прил. 10'!$D$13,2)</f>
        <v>377.27</v>
      </c>
      <c r="J95" s="240">
        <f t="shared" si="10"/>
        <v>18.86</v>
      </c>
    </row>
    <row r="96" spans="1:10" s="14" customFormat="1" ht="25.5" customHeight="1" outlineLevel="1" x14ac:dyDescent="0.2">
      <c r="A96" s="248">
        <v>67</v>
      </c>
      <c r="B96" s="248" t="s">
        <v>251</v>
      </c>
      <c r="C96" s="150" t="s">
        <v>252</v>
      </c>
      <c r="D96" s="248" t="s">
        <v>201</v>
      </c>
      <c r="E96" s="249">
        <v>2.8142513391896809E-3</v>
      </c>
      <c r="F96" s="250">
        <v>600</v>
      </c>
      <c r="G96" s="243">
        <f t="shared" si="9"/>
        <v>1.69</v>
      </c>
      <c r="H96" s="246">
        <f t="shared" si="11"/>
        <v>1.8158375416353287E-3</v>
      </c>
      <c r="I96" s="240">
        <f>ROUND(F96*'Прил. 10'!$D$13,2)</f>
        <v>5904</v>
      </c>
      <c r="J96" s="240">
        <f t="shared" si="10"/>
        <v>16.62</v>
      </c>
    </row>
    <row r="97" spans="1:10" s="14" customFormat="1" ht="14.25" customHeight="1" outlineLevel="1" x14ac:dyDescent="0.2">
      <c r="A97" s="248">
        <v>68</v>
      </c>
      <c r="B97" s="248" t="s">
        <v>253</v>
      </c>
      <c r="C97" s="150" t="s">
        <v>254</v>
      </c>
      <c r="D97" s="248" t="s">
        <v>160</v>
      </c>
      <c r="E97" s="249">
        <v>1.800642457609258E-2</v>
      </c>
      <c r="F97" s="250">
        <v>86</v>
      </c>
      <c r="G97" s="243">
        <f t="shared" si="9"/>
        <v>1.55</v>
      </c>
      <c r="H97" s="246">
        <f t="shared" si="11"/>
        <v>1.6654131299022245E-3</v>
      </c>
      <c r="I97" s="240">
        <f>ROUND(F97*'Прил. 10'!$D$13,2)</f>
        <v>846.24</v>
      </c>
      <c r="J97" s="240">
        <f t="shared" si="10"/>
        <v>15.24</v>
      </c>
    </row>
    <row r="98" spans="1:10" s="14" customFormat="1" ht="14.25" customHeight="1" outlineLevel="1" x14ac:dyDescent="0.2">
      <c r="A98" s="248">
        <v>69</v>
      </c>
      <c r="B98" s="248" t="s">
        <v>255</v>
      </c>
      <c r="C98" s="150" t="s">
        <v>256</v>
      </c>
      <c r="D98" s="248" t="s">
        <v>190</v>
      </c>
      <c r="E98" s="249">
        <v>4.6303788862755622E-2</v>
      </c>
      <c r="F98" s="250">
        <v>28.6</v>
      </c>
      <c r="G98" s="243">
        <f t="shared" si="9"/>
        <v>1.32</v>
      </c>
      <c r="H98" s="246">
        <f t="shared" si="11"/>
        <v>1.4182873106264105E-3</v>
      </c>
      <c r="I98" s="240">
        <f>ROUND(F98*'Прил. 10'!$D$13,2)</f>
        <v>281.42</v>
      </c>
      <c r="J98" s="240">
        <f t="shared" si="10"/>
        <v>13.03</v>
      </c>
    </row>
    <row r="99" spans="1:10" s="14" customFormat="1" ht="14.25" customHeight="1" outlineLevel="1" x14ac:dyDescent="0.2">
      <c r="A99" s="248">
        <v>70</v>
      </c>
      <c r="B99" s="248" t="s">
        <v>257</v>
      </c>
      <c r="C99" s="150" t="s">
        <v>258</v>
      </c>
      <c r="D99" s="248" t="s">
        <v>174</v>
      </c>
      <c r="E99" s="249">
        <v>1.2860018836867939E-4</v>
      </c>
      <c r="F99" s="250">
        <v>9420</v>
      </c>
      <c r="G99" s="243">
        <f t="shared" si="9"/>
        <v>1.21</v>
      </c>
      <c r="H99" s="246">
        <f t="shared" si="11"/>
        <v>1.3000967014075429E-3</v>
      </c>
      <c r="I99" s="240">
        <f>ROUND(F99*'Прил. 10'!$D$13,2)</f>
        <v>92692.800000000003</v>
      </c>
      <c r="J99" s="240">
        <f t="shared" si="10"/>
        <v>11.92</v>
      </c>
    </row>
    <row r="100" spans="1:10" s="14" customFormat="1" ht="14.25" customHeight="1" outlineLevel="1" x14ac:dyDescent="0.2">
      <c r="A100" s="248">
        <v>71</v>
      </c>
      <c r="B100" s="248" t="s">
        <v>259</v>
      </c>
      <c r="C100" s="150" t="s">
        <v>260</v>
      </c>
      <c r="D100" s="248" t="s">
        <v>261</v>
      </c>
      <c r="E100" s="249">
        <v>4.3015347598442518E-3</v>
      </c>
      <c r="F100" s="250">
        <v>270</v>
      </c>
      <c r="G100" s="243">
        <f t="shared" si="9"/>
        <v>1.1599999999999999</v>
      </c>
      <c r="H100" s="246">
        <f t="shared" si="11"/>
        <v>1.2463736972171484E-3</v>
      </c>
      <c r="I100" s="240">
        <f>ROUND(F100*'Прил. 10'!$D$13,2)</f>
        <v>2656.8</v>
      </c>
      <c r="J100" s="240">
        <f t="shared" si="10"/>
        <v>11.43</v>
      </c>
    </row>
    <row r="101" spans="1:10" s="14" customFormat="1" ht="14.25" customHeight="1" outlineLevel="1" x14ac:dyDescent="0.2">
      <c r="A101" s="248">
        <v>72</v>
      </c>
      <c r="B101" s="248" t="s">
        <v>262</v>
      </c>
      <c r="C101" s="150" t="s">
        <v>263</v>
      </c>
      <c r="D101" s="248" t="s">
        <v>174</v>
      </c>
      <c r="E101" s="249">
        <v>1.000021383672477E-4</v>
      </c>
      <c r="F101" s="250">
        <v>10971.06</v>
      </c>
      <c r="G101" s="243">
        <f t="shared" si="9"/>
        <v>1.1000000000000001</v>
      </c>
      <c r="H101" s="246">
        <f t="shared" si="11"/>
        <v>1.1819060921886755E-3</v>
      </c>
      <c r="I101" s="240">
        <f>ROUND(F101*'Прил. 10'!$D$13,2)</f>
        <v>107955.23</v>
      </c>
      <c r="J101" s="240">
        <f t="shared" si="10"/>
        <v>10.8</v>
      </c>
    </row>
    <row r="102" spans="1:10" s="14" customFormat="1" ht="14.25" customHeight="1" outlineLevel="1" x14ac:dyDescent="0.2">
      <c r="A102" s="248">
        <v>73</v>
      </c>
      <c r="B102" s="248" t="s">
        <v>264</v>
      </c>
      <c r="C102" s="150" t="s">
        <v>265</v>
      </c>
      <c r="D102" s="248" t="s">
        <v>190</v>
      </c>
      <c r="E102" s="249">
        <v>9.001002586289962E-2</v>
      </c>
      <c r="F102" s="250">
        <v>10.57</v>
      </c>
      <c r="G102" s="243">
        <f t="shared" si="9"/>
        <v>0.95</v>
      </c>
      <c r="H102" s="246">
        <f t="shared" si="11"/>
        <v>1.0207370796174924E-3</v>
      </c>
      <c r="I102" s="240">
        <f>ROUND(F102*'Прил. 10'!$D$13,2)</f>
        <v>104.01</v>
      </c>
      <c r="J102" s="240">
        <f t="shared" si="10"/>
        <v>9.36</v>
      </c>
    </row>
    <row r="103" spans="1:10" s="14" customFormat="1" ht="25.5" customHeight="1" outlineLevel="1" x14ac:dyDescent="0.2">
      <c r="A103" s="248">
        <v>74</v>
      </c>
      <c r="B103" s="248" t="s">
        <v>266</v>
      </c>
      <c r="C103" s="150" t="s">
        <v>267</v>
      </c>
      <c r="D103" s="248" t="s">
        <v>190</v>
      </c>
      <c r="E103" s="249">
        <v>2.8551324301612911E-2</v>
      </c>
      <c r="F103" s="250">
        <v>28.22</v>
      </c>
      <c r="G103" s="243">
        <f t="shared" si="9"/>
        <v>0.81</v>
      </c>
      <c r="H103" s="246">
        <f t="shared" si="11"/>
        <v>8.7031266788438835E-4</v>
      </c>
      <c r="I103" s="240">
        <f>ROUND(F103*'Прил. 10'!$D$13,2)</f>
        <v>277.68</v>
      </c>
      <c r="J103" s="240">
        <f t="shared" si="10"/>
        <v>7.93</v>
      </c>
    </row>
    <row r="104" spans="1:10" s="14" customFormat="1" ht="25.5" customHeight="1" outlineLevel="1" x14ac:dyDescent="0.2">
      <c r="A104" s="248">
        <v>75</v>
      </c>
      <c r="B104" s="248" t="s">
        <v>268</v>
      </c>
      <c r="C104" s="150" t="s">
        <v>269</v>
      </c>
      <c r="D104" s="248" t="s">
        <v>174</v>
      </c>
      <c r="E104" s="317">
        <v>1.427474531112263E-5</v>
      </c>
      <c r="F104" s="250">
        <v>52539.7</v>
      </c>
      <c r="G104" s="243">
        <f t="shared" si="9"/>
        <v>0.75</v>
      </c>
      <c r="H104" s="246">
        <f t="shared" si="11"/>
        <v>8.0584506285591505E-4</v>
      </c>
      <c r="I104" s="240">
        <f>ROUND(F104*'Прил. 10'!$D$13,2)</f>
        <v>516990.65</v>
      </c>
      <c r="J104" s="240">
        <f t="shared" si="10"/>
        <v>7.38</v>
      </c>
    </row>
    <row r="105" spans="1:10" s="14" customFormat="1" ht="14.25" customHeight="1" outlineLevel="1" x14ac:dyDescent="0.2">
      <c r="A105" s="248">
        <v>76</v>
      </c>
      <c r="B105" s="248" t="s">
        <v>270</v>
      </c>
      <c r="C105" s="150" t="s">
        <v>271</v>
      </c>
      <c r="D105" s="248" t="s">
        <v>190</v>
      </c>
      <c r="E105" s="249">
        <v>2.6854811559993346E-2</v>
      </c>
      <c r="F105" s="250">
        <v>25.8</v>
      </c>
      <c r="G105" s="243">
        <f t="shared" si="9"/>
        <v>0.69</v>
      </c>
      <c r="H105" s="246">
        <f t="shared" si="11"/>
        <v>7.4137745782744185E-4</v>
      </c>
      <c r="I105" s="240">
        <f>ROUND(F105*'Прил. 10'!$D$13,2)</f>
        <v>253.87</v>
      </c>
      <c r="J105" s="240">
        <f t="shared" si="10"/>
        <v>6.82</v>
      </c>
    </row>
    <row r="106" spans="1:10" s="14" customFormat="1" ht="25.5" customHeight="1" outlineLevel="1" x14ac:dyDescent="0.2">
      <c r="A106" s="248">
        <v>77</v>
      </c>
      <c r="B106" s="248" t="s">
        <v>272</v>
      </c>
      <c r="C106" s="150" t="s">
        <v>273</v>
      </c>
      <c r="D106" s="248" t="s">
        <v>190</v>
      </c>
      <c r="E106" s="249">
        <v>2.7407412623462864E-2</v>
      </c>
      <c r="F106" s="250">
        <v>23.09</v>
      </c>
      <c r="G106" s="243">
        <f t="shared" si="9"/>
        <v>0.63</v>
      </c>
      <c r="H106" s="246">
        <f t="shared" si="11"/>
        <v>6.7690985279896866E-4</v>
      </c>
      <c r="I106" s="240">
        <f>ROUND(F106*'Прил. 10'!$D$13,2)</f>
        <v>227.21</v>
      </c>
      <c r="J106" s="240">
        <f t="shared" si="10"/>
        <v>6.23</v>
      </c>
    </row>
    <row r="107" spans="1:10" s="14" customFormat="1" ht="14.25" customHeight="1" outlineLevel="1" x14ac:dyDescent="0.2">
      <c r="A107" s="248">
        <v>78</v>
      </c>
      <c r="B107" s="248" t="s">
        <v>274</v>
      </c>
      <c r="C107" s="150" t="s">
        <v>275</v>
      </c>
      <c r="D107" s="248" t="s">
        <v>276</v>
      </c>
      <c r="E107" s="249">
        <v>6.4308456551890034E-2</v>
      </c>
      <c r="F107" s="250">
        <v>8.33</v>
      </c>
      <c r="G107" s="243">
        <f t="shared" ref="G107:G123" si="12">ROUND(E107*F107,2)</f>
        <v>0.54</v>
      </c>
      <c r="H107" s="246">
        <f t="shared" si="11"/>
        <v>5.8020844525625886E-4</v>
      </c>
      <c r="I107" s="240">
        <f>ROUND(F107*'Прил. 10'!$D$13,2)</f>
        <v>81.97</v>
      </c>
      <c r="J107" s="240">
        <f t="shared" ref="J107:J123" si="13">ROUND(I107*E107,2)</f>
        <v>5.27</v>
      </c>
    </row>
    <row r="108" spans="1:10" s="14" customFormat="1" ht="38.25" customHeight="1" outlineLevel="1" x14ac:dyDescent="0.2">
      <c r="A108" s="248">
        <v>79</v>
      </c>
      <c r="B108" s="248" t="s">
        <v>277</v>
      </c>
      <c r="C108" s="150" t="s">
        <v>278</v>
      </c>
      <c r="D108" s="248" t="s">
        <v>174</v>
      </c>
      <c r="E108" s="317">
        <v>1.4279066615975352E-5</v>
      </c>
      <c r="F108" s="250">
        <v>37517</v>
      </c>
      <c r="G108" s="243">
        <f t="shared" si="12"/>
        <v>0.54</v>
      </c>
      <c r="H108" s="246">
        <f t="shared" si="11"/>
        <v>5.8020844525625886E-4</v>
      </c>
      <c r="I108" s="240">
        <f>ROUND(F108*'Прил. 10'!$D$13,2)</f>
        <v>369167.28</v>
      </c>
      <c r="J108" s="240">
        <f t="shared" si="13"/>
        <v>5.27</v>
      </c>
    </row>
    <row r="109" spans="1:10" s="14" customFormat="1" ht="38.25" customHeight="1" outlineLevel="1" x14ac:dyDescent="0.2">
      <c r="A109" s="248">
        <v>80</v>
      </c>
      <c r="B109" s="248" t="s">
        <v>279</v>
      </c>
      <c r="C109" s="150" t="s">
        <v>280</v>
      </c>
      <c r="D109" s="248" t="s">
        <v>190</v>
      </c>
      <c r="E109" s="249">
        <v>1.5413139463859946E-2</v>
      </c>
      <c r="F109" s="250">
        <v>30.4</v>
      </c>
      <c r="G109" s="243">
        <f t="shared" si="12"/>
        <v>0.47</v>
      </c>
      <c r="H109" s="246">
        <f t="shared" si="11"/>
        <v>5.0499623938970669E-4</v>
      </c>
      <c r="I109" s="240">
        <f>ROUND(F109*'Прил. 10'!$D$13,2)</f>
        <v>299.14</v>
      </c>
      <c r="J109" s="240">
        <f t="shared" si="13"/>
        <v>4.6100000000000003</v>
      </c>
    </row>
    <row r="110" spans="1:10" s="14" customFormat="1" ht="14.25" customHeight="1" outlineLevel="1" x14ac:dyDescent="0.2">
      <c r="A110" s="248">
        <v>81</v>
      </c>
      <c r="B110" s="248" t="s">
        <v>281</v>
      </c>
      <c r="C110" s="150" t="s">
        <v>282</v>
      </c>
      <c r="D110" s="248" t="s">
        <v>190</v>
      </c>
      <c r="E110" s="249">
        <v>9.1489439389216606E-3</v>
      </c>
      <c r="F110" s="250">
        <v>44.97</v>
      </c>
      <c r="G110" s="243">
        <f t="shared" si="12"/>
        <v>0.41</v>
      </c>
      <c r="H110" s="246">
        <f t="shared" si="11"/>
        <v>4.4052863436123355E-4</v>
      </c>
      <c r="I110" s="240">
        <f>ROUND(F110*'Прил. 10'!$D$13,2)</f>
        <v>442.5</v>
      </c>
      <c r="J110" s="240">
        <f t="shared" si="13"/>
        <v>4.05</v>
      </c>
    </row>
    <row r="111" spans="1:10" s="14" customFormat="1" ht="14.25" customHeight="1" outlineLevel="1" x14ac:dyDescent="0.2">
      <c r="A111" s="248">
        <v>82</v>
      </c>
      <c r="B111" s="248" t="s">
        <v>283</v>
      </c>
      <c r="C111" s="150" t="s">
        <v>284</v>
      </c>
      <c r="D111" s="248" t="s">
        <v>285</v>
      </c>
      <c r="E111" s="249">
        <v>7.1618172828110047E-3</v>
      </c>
      <c r="F111" s="250">
        <v>37.5</v>
      </c>
      <c r="G111" s="243">
        <f t="shared" si="12"/>
        <v>0.27</v>
      </c>
      <c r="H111" s="246">
        <f t="shared" si="11"/>
        <v>2.9010422262812943E-4</v>
      </c>
      <c r="I111" s="240">
        <f>ROUND(F111*'Прил. 10'!$D$13,2)</f>
        <v>369</v>
      </c>
      <c r="J111" s="240">
        <f t="shared" si="13"/>
        <v>2.64</v>
      </c>
    </row>
    <row r="112" spans="1:10" s="14" customFormat="1" ht="14.25" customHeight="1" outlineLevel="1" x14ac:dyDescent="0.2">
      <c r="A112" s="248">
        <v>83</v>
      </c>
      <c r="B112" s="248" t="s">
        <v>286</v>
      </c>
      <c r="C112" s="150" t="s">
        <v>287</v>
      </c>
      <c r="D112" s="248" t="s">
        <v>288</v>
      </c>
      <c r="E112" s="249">
        <v>0.67073872521757893</v>
      </c>
      <c r="F112" s="250">
        <v>0.4</v>
      </c>
      <c r="G112" s="243">
        <f t="shared" si="12"/>
        <v>0.27</v>
      </c>
      <c r="H112" s="246">
        <f t="shared" si="11"/>
        <v>2.9010422262812943E-4</v>
      </c>
      <c r="I112" s="240">
        <f>ROUND(F112*'Прил. 10'!$D$13,2)</f>
        <v>3.94</v>
      </c>
      <c r="J112" s="240">
        <f t="shared" si="13"/>
        <v>2.64</v>
      </c>
    </row>
    <row r="113" spans="1:10" s="14" customFormat="1" ht="14.25" customHeight="1" outlineLevel="1" x14ac:dyDescent="0.2">
      <c r="A113" s="248">
        <v>84</v>
      </c>
      <c r="B113" s="248" t="s">
        <v>289</v>
      </c>
      <c r="C113" s="150" t="s">
        <v>290</v>
      </c>
      <c r="D113" s="248" t="s">
        <v>174</v>
      </c>
      <c r="E113" s="249">
        <v>3.15073417254783E-4</v>
      </c>
      <c r="F113" s="250">
        <v>729.98</v>
      </c>
      <c r="G113" s="243">
        <f t="shared" si="12"/>
        <v>0.23</v>
      </c>
      <c r="H113" s="246">
        <f t="shared" si="11"/>
        <v>2.4712581927581397E-4</v>
      </c>
      <c r="I113" s="240">
        <f>ROUND(F113*'Прил. 10'!$D$13,2)</f>
        <v>7183</v>
      </c>
      <c r="J113" s="240">
        <f t="shared" si="13"/>
        <v>2.2599999999999998</v>
      </c>
    </row>
    <row r="114" spans="1:10" s="14" customFormat="1" ht="14.25" customHeight="1" outlineLevel="1" x14ac:dyDescent="0.2">
      <c r="A114" s="248">
        <v>85</v>
      </c>
      <c r="B114" s="248" t="s">
        <v>291</v>
      </c>
      <c r="C114" s="150" t="s">
        <v>292</v>
      </c>
      <c r="D114" s="248" t="s">
        <v>190</v>
      </c>
      <c r="E114" s="249">
        <v>7.15826124965422E-3</v>
      </c>
      <c r="F114" s="250">
        <v>27.74</v>
      </c>
      <c r="G114" s="243">
        <f t="shared" si="12"/>
        <v>0.2</v>
      </c>
      <c r="H114" s="246">
        <f t="shared" si="11"/>
        <v>2.1489201676157737E-4</v>
      </c>
      <c r="I114" s="240">
        <f>ROUND(F114*'Прил. 10'!$D$13,2)</f>
        <v>272.95999999999998</v>
      </c>
      <c r="J114" s="240">
        <f t="shared" si="13"/>
        <v>1.95</v>
      </c>
    </row>
    <row r="115" spans="1:10" s="14" customFormat="1" ht="14.25" customHeight="1" outlineLevel="1" x14ac:dyDescent="0.2">
      <c r="A115" s="248">
        <v>86</v>
      </c>
      <c r="B115" s="248" t="s">
        <v>293</v>
      </c>
      <c r="C115" s="150" t="s">
        <v>294</v>
      </c>
      <c r="D115" s="248" t="s">
        <v>190</v>
      </c>
      <c r="E115" s="249">
        <v>1.4310231365941232E-3</v>
      </c>
      <c r="F115" s="250">
        <v>138.76</v>
      </c>
      <c r="G115" s="243">
        <f t="shared" si="12"/>
        <v>0.2</v>
      </c>
      <c r="H115" s="246">
        <f t="shared" si="11"/>
        <v>2.1489201676157737E-4</v>
      </c>
      <c r="I115" s="240">
        <f>ROUND(F115*'Прил. 10'!$D$13,2)</f>
        <v>1365.4</v>
      </c>
      <c r="J115" s="240">
        <f t="shared" si="13"/>
        <v>1.95</v>
      </c>
    </row>
    <row r="116" spans="1:10" s="14" customFormat="1" ht="14.25" customHeight="1" outlineLevel="1" x14ac:dyDescent="0.2">
      <c r="A116" s="248">
        <v>87</v>
      </c>
      <c r="B116" s="248" t="s">
        <v>295</v>
      </c>
      <c r="C116" s="150" t="s">
        <v>296</v>
      </c>
      <c r="D116" s="248" t="s">
        <v>174</v>
      </c>
      <c r="E116" s="249">
        <v>2.8498226975368795E-5</v>
      </c>
      <c r="F116" s="250">
        <v>6667</v>
      </c>
      <c r="G116" s="243">
        <f t="shared" si="12"/>
        <v>0.19</v>
      </c>
      <c r="H116" s="246">
        <f t="shared" si="11"/>
        <v>2.0414741592349848E-4</v>
      </c>
      <c r="I116" s="240">
        <f>ROUND(F116*'Прил. 10'!$D$13,2)</f>
        <v>65603.28</v>
      </c>
      <c r="J116" s="240">
        <f t="shared" si="13"/>
        <v>1.87</v>
      </c>
    </row>
    <row r="117" spans="1:10" s="14" customFormat="1" ht="14.25" customHeight="1" outlineLevel="1" x14ac:dyDescent="0.2">
      <c r="A117" s="248">
        <v>88</v>
      </c>
      <c r="B117" s="248" t="s">
        <v>297</v>
      </c>
      <c r="C117" s="150" t="s">
        <v>298</v>
      </c>
      <c r="D117" s="248" t="s">
        <v>190</v>
      </c>
      <c r="E117" s="249">
        <v>1.2884384772028086E-3</v>
      </c>
      <c r="F117" s="250">
        <v>133.05000000000001</v>
      </c>
      <c r="G117" s="243">
        <f t="shared" si="12"/>
        <v>0.17</v>
      </c>
      <c r="H117" s="246">
        <f t="shared" si="11"/>
        <v>1.8265821424734077E-4</v>
      </c>
      <c r="I117" s="240">
        <f>ROUND(F117*'Прил. 10'!$D$13,2)</f>
        <v>1309.21</v>
      </c>
      <c r="J117" s="240">
        <f t="shared" si="13"/>
        <v>1.69</v>
      </c>
    </row>
    <row r="118" spans="1:10" s="14" customFormat="1" ht="25.5" customHeight="1" outlineLevel="1" x14ac:dyDescent="0.2">
      <c r="A118" s="248">
        <v>89</v>
      </c>
      <c r="B118" s="248" t="s">
        <v>299</v>
      </c>
      <c r="C118" s="150" t="s">
        <v>300</v>
      </c>
      <c r="D118" s="248" t="s">
        <v>190</v>
      </c>
      <c r="E118" s="249">
        <v>1.4258085200029764E-3</v>
      </c>
      <c r="F118" s="250">
        <v>114.22</v>
      </c>
      <c r="G118" s="243">
        <f t="shared" si="12"/>
        <v>0.16</v>
      </c>
      <c r="H118" s="246">
        <f t="shared" si="11"/>
        <v>1.7191361340926188E-4</v>
      </c>
      <c r="I118" s="240">
        <f>ROUND(F118*'Прил. 10'!$D$13,2)</f>
        <v>1123.92</v>
      </c>
      <c r="J118" s="240">
        <f t="shared" si="13"/>
        <v>1.6</v>
      </c>
    </row>
    <row r="119" spans="1:10" s="14" customFormat="1" ht="25.5" customHeight="1" outlineLevel="1" x14ac:dyDescent="0.2">
      <c r="A119" s="248">
        <v>90</v>
      </c>
      <c r="B119" s="248" t="s">
        <v>301</v>
      </c>
      <c r="C119" s="150" t="s">
        <v>302</v>
      </c>
      <c r="D119" s="248" t="s">
        <v>261</v>
      </c>
      <c r="E119" s="249">
        <v>5.7412380842714126E-4</v>
      </c>
      <c r="F119" s="250">
        <v>253.8</v>
      </c>
      <c r="G119" s="243">
        <f t="shared" si="12"/>
        <v>0.15</v>
      </c>
      <c r="H119" s="246">
        <f t="shared" si="11"/>
        <v>1.6116901257118301E-4</v>
      </c>
      <c r="I119" s="240">
        <f>ROUND(F119*'Прил. 10'!$D$13,2)</f>
        <v>2497.39</v>
      </c>
      <c r="J119" s="240">
        <f t="shared" si="13"/>
        <v>1.43</v>
      </c>
    </row>
    <row r="120" spans="1:10" s="14" customFormat="1" ht="14.25" customHeight="1" outlineLevel="1" x14ac:dyDescent="0.2">
      <c r="A120" s="248">
        <v>91</v>
      </c>
      <c r="B120" s="248" t="s">
        <v>303</v>
      </c>
      <c r="C120" s="150" t="s">
        <v>304</v>
      </c>
      <c r="D120" s="248" t="s">
        <v>190</v>
      </c>
      <c r="E120" s="249">
        <v>4.2754606796030414E-3</v>
      </c>
      <c r="F120" s="250">
        <v>15.37</v>
      </c>
      <c r="G120" s="243">
        <f t="shared" si="12"/>
        <v>7.0000000000000007E-2</v>
      </c>
      <c r="H120" s="246">
        <f t="shared" si="11"/>
        <v>7.5212205866552074E-5</v>
      </c>
      <c r="I120" s="240">
        <f>ROUND(F120*'Прил. 10'!$D$13,2)</f>
        <v>151.24</v>
      </c>
      <c r="J120" s="240">
        <f t="shared" si="13"/>
        <v>0.65</v>
      </c>
    </row>
    <row r="121" spans="1:10" s="14" customFormat="1" ht="14.25" customHeight="1" outlineLevel="1" x14ac:dyDescent="0.2">
      <c r="A121" s="248">
        <v>92</v>
      </c>
      <c r="B121" s="248" t="s">
        <v>305</v>
      </c>
      <c r="C121" s="150" t="s">
        <v>306</v>
      </c>
      <c r="D121" s="248" t="s">
        <v>190</v>
      </c>
      <c r="E121" s="249">
        <v>3.539737325730207E-3</v>
      </c>
      <c r="F121" s="250">
        <v>16.95</v>
      </c>
      <c r="G121" s="243">
        <f t="shared" si="12"/>
        <v>0.06</v>
      </c>
      <c r="H121" s="246">
        <f t="shared" ref="H121:H125" si="14">G121/$G$125</f>
        <v>6.4467605028473209E-5</v>
      </c>
      <c r="I121" s="240">
        <f>ROUND(F121*'Прил. 10'!$D$13,2)</f>
        <v>166.79</v>
      </c>
      <c r="J121" s="240">
        <f t="shared" si="13"/>
        <v>0.59</v>
      </c>
    </row>
    <row r="122" spans="1:10" s="14" customFormat="1" ht="25.5" customHeight="1" outlineLevel="1" x14ac:dyDescent="0.2">
      <c r="A122" s="248">
        <v>93</v>
      </c>
      <c r="B122" s="248" t="s">
        <v>307</v>
      </c>
      <c r="C122" s="150" t="s">
        <v>308</v>
      </c>
      <c r="D122" s="248" t="s">
        <v>190</v>
      </c>
      <c r="E122" s="249">
        <v>8.0812523632127703E-4</v>
      </c>
      <c r="F122" s="250">
        <v>38.89</v>
      </c>
      <c r="G122" s="243">
        <f t="shared" si="12"/>
        <v>0.03</v>
      </c>
      <c r="H122" s="246">
        <f t="shared" si="14"/>
        <v>3.2233802514236604E-5</v>
      </c>
      <c r="I122" s="240">
        <f>ROUND(F122*'Прил. 10'!$D$13,2)</f>
        <v>382.68</v>
      </c>
      <c r="J122" s="240">
        <f t="shared" si="13"/>
        <v>0.31</v>
      </c>
    </row>
    <row r="123" spans="1:10" s="14" customFormat="1" ht="14.25" customHeight="1" outlineLevel="1" x14ac:dyDescent="0.2">
      <c r="A123" s="248">
        <v>94</v>
      </c>
      <c r="B123" s="248" t="s">
        <v>309</v>
      </c>
      <c r="C123" s="150" t="s">
        <v>310</v>
      </c>
      <c r="D123" s="248" t="s">
        <v>190</v>
      </c>
      <c r="E123" s="249">
        <v>1.2422208515514086E-3</v>
      </c>
      <c r="F123" s="250">
        <v>11.5</v>
      </c>
      <c r="G123" s="243">
        <f t="shared" si="12"/>
        <v>0.01</v>
      </c>
      <c r="H123" s="246">
        <f t="shared" si="14"/>
        <v>1.0744600838078868E-5</v>
      </c>
      <c r="I123" s="240">
        <f>ROUND(F123*'Прил. 10'!$D$13,2)</f>
        <v>113.16</v>
      </c>
      <c r="J123" s="240">
        <f t="shared" si="13"/>
        <v>0.14000000000000001</v>
      </c>
    </row>
    <row r="124" spans="1:10" s="14" customFormat="1" ht="14.25" customHeight="1" x14ac:dyDescent="0.2">
      <c r="A124" s="2"/>
      <c r="B124" s="2"/>
      <c r="C124" s="9" t="s">
        <v>375</v>
      </c>
      <c r="D124" s="2"/>
      <c r="E124" s="281"/>
      <c r="F124" s="282"/>
      <c r="G124" s="28">
        <f>SUM(G75:G123)</f>
        <v>129.96999999999994</v>
      </c>
      <c r="H124" s="246">
        <f t="shared" si="14"/>
        <v>0.13964757709251097</v>
      </c>
      <c r="I124" s="28"/>
      <c r="J124" s="28">
        <f>SUM(J75:J123)</f>
        <v>1279.0000000000002</v>
      </c>
    </row>
    <row r="125" spans="1:10" s="14" customFormat="1" ht="14.25" customHeight="1" x14ac:dyDescent="0.2">
      <c r="A125" s="2"/>
      <c r="B125" s="2"/>
      <c r="C125" s="280" t="s">
        <v>376</v>
      </c>
      <c r="D125" s="2"/>
      <c r="E125" s="281"/>
      <c r="F125" s="282"/>
      <c r="G125" s="28">
        <f>G74+G124</f>
        <v>930.69999999999982</v>
      </c>
      <c r="H125" s="283">
        <f t="shared" si="14"/>
        <v>1</v>
      </c>
      <c r="I125" s="28"/>
      <c r="J125" s="28">
        <f>J74+J124</f>
        <v>9158.0300000000007</v>
      </c>
    </row>
    <row r="126" spans="1:10" s="14" customFormat="1" ht="14.25" customHeight="1" x14ac:dyDescent="0.2">
      <c r="A126" s="2"/>
      <c r="B126" s="2"/>
      <c r="C126" s="9" t="s">
        <v>377</v>
      </c>
      <c r="D126" s="2"/>
      <c r="E126" s="281"/>
      <c r="F126" s="282"/>
      <c r="G126" s="28">
        <f>G15+G34+G125</f>
        <v>3615.8499999999995</v>
      </c>
      <c r="H126" s="283"/>
      <c r="I126" s="28"/>
      <c r="J126" s="28">
        <f>J15+J34+J125</f>
        <v>103453.93</v>
      </c>
    </row>
    <row r="127" spans="1:10" s="14" customFormat="1" ht="14.25" customHeight="1" x14ac:dyDescent="0.2">
      <c r="A127" s="2"/>
      <c r="B127" s="2"/>
      <c r="C127" s="9" t="s">
        <v>378</v>
      </c>
      <c r="D127" s="175">
        <f>ROUND(G127/(G$17+$G$15),2)</f>
        <v>4.5999999999999996</v>
      </c>
      <c r="E127" s="281"/>
      <c r="F127" s="282"/>
      <c r="G127" s="28">
        <v>11581.32</v>
      </c>
      <c r="H127" s="283"/>
      <c r="I127" s="28"/>
      <c r="J127" s="240">
        <f>ROUND(D127*(J15+J17),2)</f>
        <v>525835.56999999995</v>
      </c>
    </row>
    <row r="128" spans="1:10" s="14" customFormat="1" ht="14.25" customHeight="1" x14ac:dyDescent="0.2">
      <c r="A128" s="2"/>
      <c r="B128" s="2"/>
      <c r="C128" s="9" t="s">
        <v>379</v>
      </c>
      <c r="D128" s="175">
        <f>ROUND(G128/(G$15+G$17),2)</f>
        <v>3.34</v>
      </c>
      <c r="E128" s="281"/>
      <c r="F128" s="282"/>
      <c r="G128" s="28">
        <v>8412.65</v>
      </c>
      <c r="H128" s="283"/>
      <c r="I128" s="28"/>
      <c r="J128" s="240">
        <f>ROUND(D128*(J15+J17),2)</f>
        <v>381802.35</v>
      </c>
    </row>
    <row r="129" spans="1:10" s="14" customFormat="1" ht="14.25" customHeight="1" x14ac:dyDescent="0.2">
      <c r="A129" s="2"/>
      <c r="B129" s="2"/>
      <c r="C129" s="9" t="s">
        <v>380</v>
      </c>
      <c r="D129" s="2"/>
      <c r="E129" s="281"/>
      <c r="F129" s="282"/>
      <c r="G129" s="28">
        <f>G15+G34+G125+G127+G128</f>
        <v>23609.82</v>
      </c>
      <c r="H129" s="283"/>
      <c r="I129" s="28"/>
      <c r="J129" s="28">
        <f>J15+J34+J125+J127+J128</f>
        <v>1011091.85</v>
      </c>
    </row>
    <row r="130" spans="1:10" s="14" customFormat="1" ht="14.25" customHeight="1" x14ac:dyDescent="0.2">
      <c r="A130" s="2"/>
      <c r="B130" s="2"/>
      <c r="C130" s="9" t="s">
        <v>381</v>
      </c>
      <c r="D130" s="2"/>
      <c r="E130" s="281"/>
      <c r="F130" s="282"/>
      <c r="G130" s="28">
        <f>G129+G53</f>
        <v>175886.4</v>
      </c>
      <c r="H130" s="283"/>
      <c r="I130" s="28"/>
      <c r="J130" s="28">
        <f>J129+J53</f>
        <v>1964343.2799999998</v>
      </c>
    </row>
    <row r="131" spans="1:10" s="14" customFormat="1" ht="34.5" customHeight="1" x14ac:dyDescent="0.2">
      <c r="A131" s="2"/>
      <c r="B131" s="2"/>
      <c r="C131" s="9" t="s">
        <v>347</v>
      </c>
      <c r="D131" s="2" t="s">
        <v>554</v>
      </c>
      <c r="E131" s="290">
        <v>1</v>
      </c>
      <c r="F131" s="282"/>
      <c r="G131" s="28">
        <f>G130/E131</f>
        <v>175886.4</v>
      </c>
      <c r="H131" s="283"/>
      <c r="I131" s="28"/>
      <c r="J131" s="28">
        <f>J130/E131</f>
        <v>1964343.2799999998</v>
      </c>
    </row>
    <row r="133" spans="1:10" s="14" customFormat="1" ht="14.25" customHeight="1" x14ac:dyDescent="0.2">
      <c r="A133" s="4" t="s">
        <v>382</v>
      </c>
    </row>
    <row r="134" spans="1:10" s="14" customFormat="1" ht="14.25" customHeight="1" x14ac:dyDescent="0.2">
      <c r="A134" s="164" t="s">
        <v>69</v>
      </c>
    </row>
    <row r="135" spans="1:10" s="14" customFormat="1" ht="14.25" customHeight="1" x14ac:dyDescent="0.2">
      <c r="A135" s="4"/>
    </row>
    <row r="136" spans="1:10" s="14" customFormat="1" ht="14.25" customHeight="1" x14ac:dyDescent="0.2">
      <c r="A136" s="4" t="s">
        <v>383</v>
      </c>
    </row>
    <row r="137" spans="1:10" s="14" customFormat="1" ht="14.25" customHeight="1" x14ac:dyDescent="0.2">
      <c r="A137" s="16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56:H56"/>
    <mergeCell ref="B13:H13"/>
    <mergeCell ref="B16:H16"/>
    <mergeCell ref="B18:H18"/>
    <mergeCell ref="B19:H19"/>
    <mergeCell ref="B36:H36"/>
    <mergeCell ref="B35:H35"/>
    <mergeCell ref="B55:H55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view="pageBreakPreview" topLeftCell="A8" workbookViewId="0">
      <selection activeCell="E12" sqref="E12:E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0" t="s">
        <v>384</v>
      </c>
      <c r="B1" s="360"/>
      <c r="C1" s="360"/>
      <c r="D1" s="360"/>
      <c r="E1" s="360"/>
      <c r="F1" s="360"/>
      <c r="G1" s="360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0" t="s">
        <v>385</v>
      </c>
      <c r="B3" s="320"/>
      <c r="C3" s="320"/>
      <c r="D3" s="320"/>
      <c r="E3" s="320"/>
      <c r="F3" s="320"/>
      <c r="G3" s="320"/>
    </row>
    <row r="4" spans="1:7" ht="27" customHeight="1" x14ac:dyDescent="0.25">
      <c r="A4" s="323" t="s">
        <v>560</v>
      </c>
      <c r="B4" s="323"/>
      <c r="C4" s="323"/>
      <c r="D4" s="323"/>
      <c r="E4" s="323"/>
      <c r="F4" s="323"/>
      <c r="G4" s="323"/>
    </row>
    <row r="5" spans="1:7" x14ac:dyDescent="0.25">
      <c r="A5" s="168"/>
      <c r="B5" s="168"/>
      <c r="C5" s="168"/>
      <c r="D5" s="168"/>
      <c r="E5" s="168"/>
      <c r="F5" s="168"/>
      <c r="G5" s="168"/>
    </row>
    <row r="6" spans="1:7" ht="30" customHeight="1" x14ac:dyDescent="0.25">
      <c r="A6" s="365" t="s">
        <v>13</v>
      </c>
      <c r="B6" s="365" t="s">
        <v>89</v>
      </c>
      <c r="C6" s="365" t="s">
        <v>313</v>
      </c>
      <c r="D6" s="365" t="s">
        <v>91</v>
      </c>
      <c r="E6" s="342" t="s">
        <v>355</v>
      </c>
      <c r="F6" s="365" t="s">
        <v>93</v>
      </c>
      <c r="G6" s="365"/>
    </row>
    <row r="7" spans="1:7" x14ac:dyDescent="0.25">
      <c r="A7" s="365"/>
      <c r="B7" s="365"/>
      <c r="C7" s="365"/>
      <c r="D7" s="365"/>
      <c r="E7" s="358"/>
      <c r="F7" s="284" t="s">
        <v>358</v>
      </c>
      <c r="G7" s="284" t="s">
        <v>95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169"/>
      <c r="B9" s="361" t="s">
        <v>386</v>
      </c>
      <c r="C9" s="362"/>
      <c r="D9" s="362"/>
      <c r="E9" s="362"/>
      <c r="F9" s="362"/>
      <c r="G9" s="363"/>
    </row>
    <row r="10" spans="1:7" ht="27" customHeight="1" x14ac:dyDescent="0.25">
      <c r="A10" s="284"/>
      <c r="B10" s="170"/>
      <c r="C10" s="135" t="s">
        <v>387</v>
      </c>
      <c r="D10" s="170"/>
      <c r="E10" s="171"/>
      <c r="F10" s="286"/>
      <c r="G10" s="286">
        <v>0</v>
      </c>
    </row>
    <row r="11" spans="1:7" x14ac:dyDescent="0.25">
      <c r="A11" s="284"/>
      <c r="B11" s="346" t="s">
        <v>388</v>
      </c>
      <c r="C11" s="346"/>
      <c r="D11" s="346"/>
      <c r="E11" s="364"/>
      <c r="F11" s="349"/>
      <c r="G11" s="349"/>
    </row>
    <row r="12" spans="1:7" ht="25.5" customHeight="1" x14ac:dyDescent="0.25">
      <c r="A12" s="284">
        <v>1</v>
      </c>
      <c r="B12" s="135" t="str">
        <f>'Прил.5 Расчет СМР и ОБ'!B37</f>
        <v>Прайс из СД ОП</v>
      </c>
      <c r="C12" s="135" t="str">
        <f>'Прил.5 Расчет СМР и ОБ'!C37</f>
        <v xml:space="preserve">Оборудование структурированной кабельной сети в комплекте </v>
      </c>
      <c r="D12" s="135" t="str">
        <f>'Прил.5 Расчет СМР и ОБ'!D37</f>
        <v>компл</v>
      </c>
      <c r="E12" s="319">
        <f>'Прил.5 Расчет СМР и ОБ'!E37</f>
        <v>0.14285704638357735</v>
      </c>
      <c r="F12" s="135">
        <f>'Прил.5 Расчет СМР и ОБ'!F37</f>
        <v>788461.61</v>
      </c>
      <c r="G12" s="172">
        <f t="shared" ref="G12:G25" si="0">ROUND(E12*F12,2)</f>
        <v>112637.3</v>
      </c>
    </row>
    <row r="13" spans="1:7" ht="127.5" customHeight="1" x14ac:dyDescent="0.25">
      <c r="A13" s="284">
        <v>2</v>
      </c>
      <c r="B13" s="135" t="str">
        <f>'Прил.5 Расчет СМР и ОБ'!B38</f>
        <v>Прайс из СД ОП</v>
      </c>
      <c r="C13" s="135" t="str">
        <f>'Прил.5 Расчет СМР и ОБ'!C38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ОБ'!D38</f>
        <v>компл</v>
      </c>
      <c r="E13" s="319">
        <f>'Прил.5 Расчет СМР и ОБ'!E38</f>
        <v>0.14285704609075589</v>
      </c>
      <c r="F13" s="135">
        <f>'Прил.5 Расчет СМР и ОБ'!F38</f>
        <v>273841.59999999998</v>
      </c>
      <c r="G13" s="172">
        <f t="shared" si="0"/>
        <v>39120.199999999997</v>
      </c>
    </row>
    <row r="14" spans="1:7" x14ac:dyDescent="0.25">
      <c r="A14" s="284">
        <v>3</v>
      </c>
      <c r="B14" s="135" t="str">
        <f>'Прил.5 Расчет СМР и ОБ'!B40</f>
        <v>Прайс из СД ОП</v>
      </c>
      <c r="C14" s="135" t="str">
        <f>'Прил.5 Расчет СМР и ОБ'!C40</f>
        <v>Блок-контакт состояния</v>
      </c>
      <c r="D14" s="135" t="str">
        <f>'Прил.5 Расчет СМР и ОБ'!D40</f>
        <v>шт</v>
      </c>
      <c r="E14" s="319">
        <f>'Прил.5 Расчет СМР и ОБ'!E40</f>
        <v>1.5714231762552973</v>
      </c>
      <c r="F14" s="135">
        <f>'Прил.5 Расчет СМР и ОБ'!F40</f>
        <v>196.91</v>
      </c>
      <c r="G14" s="172">
        <f t="shared" si="0"/>
        <v>309.43</v>
      </c>
    </row>
    <row r="15" spans="1:7" ht="25.5" customHeight="1" x14ac:dyDescent="0.25">
      <c r="A15" s="284">
        <v>4</v>
      </c>
      <c r="B15" s="135" t="str">
        <f>'Прил.5 Расчет СМР и ОБ'!B41</f>
        <v>2.1.01.09-0042</v>
      </c>
      <c r="C15" s="135" t="str">
        <f>'Прил.5 Расчет СМР и ОБ'!C41</f>
        <v>Выключатели автоматические: «IEK» ВА47-100 4Р 63А, характеристика</v>
      </c>
      <c r="D15" s="135" t="str">
        <f>'Прил.5 Расчет СМР и ОБ'!D41</f>
        <v>шт</v>
      </c>
      <c r="E15" s="319">
        <f>'Прил.5 Расчет СМР и ОБ'!E41</f>
        <v>0.57142613029575751</v>
      </c>
      <c r="F15" s="135">
        <f>'Прил.5 Расчет СМР и ОБ'!F41</f>
        <v>204.29</v>
      </c>
      <c r="G15" s="172">
        <f t="shared" si="0"/>
        <v>116.74</v>
      </c>
    </row>
    <row r="16" spans="1:7" x14ac:dyDescent="0.25">
      <c r="A16" s="284">
        <v>5</v>
      </c>
      <c r="B16" s="135" t="str">
        <f>'Прил.5 Расчет СМР и ОБ'!B42</f>
        <v>Прайс из СД ОП</v>
      </c>
      <c r="C16" s="135" t="str">
        <f>'Прил.5 Расчет СМР и ОБ'!C42</f>
        <v>PDA-DN 80 Рамка под два модуля</v>
      </c>
      <c r="D16" s="135" t="str">
        <f>'Прил.5 Расчет СМР и ОБ'!D42</f>
        <v>шт</v>
      </c>
      <c r="E16" s="319">
        <f>'Прил.5 Расчет СМР и ОБ'!E42</f>
        <v>3.5713333962865579</v>
      </c>
      <c r="F16" s="135">
        <f>'Прил.5 Расчет СМР и ОБ'!F42</f>
        <v>9.84</v>
      </c>
      <c r="G16" s="172">
        <f t="shared" si="0"/>
        <v>35.14</v>
      </c>
    </row>
    <row r="17" spans="1:7" ht="25.5" customHeight="1" x14ac:dyDescent="0.25">
      <c r="A17" s="284">
        <v>6</v>
      </c>
      <c r="B17" s="135" t="str">
        <f>'Прил.5 Расчет СМР и ОБ'!B43</f>
        <v>20.4.03.03-0013</v>
      </c>
      <c r="C17" s="135" t="str">
        <f>'Прил.5 Расчет СМР и ОБ'!C43</f>
        <v>Розетка телефонная для открытой проводки, РТ-4, белая</v>
      </c>
      <c r="D17" s="135" t="str">
        <f>'Прил.5 Расчет СМР и ОБ'!D43</f>
        <v>100 шт</v>
      </c>
      <c r="E17" s="319">
        <f>'Прил.5 Расчет СМР и ОБ'!E43</f>
        <v>4.9999966248433989E-2</v>
      </c>
      <c r="F17" s="135">
        <f>'Прил.5 Расчет СМР и ОБ'!F43</f>
        <v>671</v>
      </c>
      <c r="G17" s="172">
        <f t="shared" si="0"/>
        <v>33.549999999999997</v>
      </c>
    </row>
    <row r="18" spans="1:7" ht="25.5" customHeight="1" x14ac:dyDescent="0.25">
      <c r="A18" s="284">
        <v>7</v>
      </c>
      <c r="B18" s="135" t="str">
        <f>'Прил.5 Расчет СМР и ОБ'!B44</f>
        <v>20.1.02.15-0013</v>
      </c>
      <c r="C18" s="135" t="str">
        <f>'Прил.5 Расчет СМР и ОБ'!C44</f>
        <v>Соединитель восьмиканальный модульный (интернет-розетка)</v>
      </c>
      <c r="D18" s="135" t="str">
        <f>'Прил.5 Расчет СМР и ОБ'!D44</f>
        <v>шт</v>
      </c>
      <c r="E18" s="319">
        <f>'Прил.5 Расчет СМР и ОБ'!E44</f>
        <v>3.5720540224920723</v>
      </c>
      <c r="F18" s="135">
        <f>'Прил.5 Расчет СМР и ОБ'!F44</f>
        <v>3.09</v>
      </c>
      <c r="G18" s="172">
        <f t="shared" si="0"/>
        <v>11.04</v>
      </c>
    </row>
    <row r="19" spans="1:7" x14ac:dyDescent="0.25">
      <c r="A19" s="284">
        <v>8</v>
      </c>
      <c r="B19" s="135" t="str">
        <f>'Прил.5 Расчет СМР и ОБ'!B45</f>
        <v>Прайс из СД ОП</v>
      </c>
      <c r="C19" s="135" t="str">
        <f>'Прил.5 Расчет СМР и ОБ'!C45</f>
        <v xml:space="preserve">Заглушка VIVA 1мод     </v>
      </c>
      <c r="D19" s="135" t="str">
        <f>'Прил.5 Расчет СМР и ОБ'!D45</f>
        <v>шт</v>
      </c>
      <c r="E19" s="319">
        <f>'Прил.5 Расчет СМР и ОБ'!E45</f>
        <v>2.1426071838399885</v>
      </c>
      <c r="F19" s="135">
        <f>'Прил.5 Расчет СМР и ОБ'!F45</f>
        <v>3.03</v>
      </c>
      <c r="G19" s="172">
        <f t="shared" si="0"/>
        <v>6.49</v>
      </c>
    </row>
    <row r="20" spans="1:7" ht="25.5" customHeight="1" x14ac:dyDescent="0.25">
      <c r="A20" s="284">
        <v>9</v>
      </c>
      <c r="B20" s="135" t="str">
        <f>'Прил.5 Расчет СМР и ОБ'!B46</f>
        <v>Прайс из СД ОП</v>
      </c>
      <c r="C20" s="135" t="str">
        <f>'Прил.5 Расчет СМР и ОБ'!C46</f>
        <v xml:space="preserve">Суппорт BRAVA 4мод. для башенок TOR и каб.-канала TBN  </v>
      </c>
      <c r="D20" s="135" t="str">
        <f>'Прил.5 Расчет СМР и ОБ'!D46</f>
        <v>шт</v>
      </c>
      <c r="E20" s="319">
        <f>'Прил.5 Расчет СМР и ОБ'!E46</f>
        <v>0.57147196343030826</v>
      </c>
      <c r="F20" s="135">
        <f>'Прил.5 Расчет СМР и ОБ'!F46</f>
        <v>7.09</v>
      </c>
      <c r="G20" s="172">
        <f t="shared" si="0"/>
        <v>4.05</v>
      </c>
    </row>
    <row r="21" spans="1:7" ht="25.5" customHeight="1" x14ac:dyDescent="0.25">
      <c r="A21" s="284">
        <v>10</v>
      </c>
      <c r="B21" s="135" t="str">
        <f>'Прил.5 Расчет СМР и ОБ'!B47</f>
        <v>20.1.02.15-0013</v>
      </c>
      <c r="C21" s="135" t="str">
        <f>'Прил.5 Расчет СМР и ОБ'!C47</f>
        <v>Соединитель восьмиканальный модульный (интернет-розетка)</v>
      </c>
      <c r="D21" s="135" t="str">
        <f>'Прил.5 Расчет СМР и ОБ'!D47</f>
        <v>шт</v>
      </c>
      <c r="E21" s="319">
        <f>'Прил.5 Расчет СМР и ОБ'!E47</f>
        <v>0.28576432179936778</v>
      </c>
      <c r="F21" s="135">
        <f>'Прил.5 Расчет СМР и ОБ'!F47</f>
        <v>3.09</v>
      </c>
      <c r="G21" s="172">
        <f t="shared" si="0"/>
        <v>0.88</v>
      </c>
    </row>
    <row r="22" spans="1:7" ht="25.5" customHeight="1" x14ac:dyDescent="0.25">
      <c r="A22" s="284">
        <v>11</v>
      </c>
      <c r="B22" s="135" t="str">
        <f>'Прил.5 Расчет СМР и ОБ'!B48</f>
        <v>21.1.04.01-0005</v>
      </c>
      <c r="C22" s="135" t="str">
        <f>'Прил.5 Расчет СМР и ОБ'!C48</f>
        <v>Кабель (витая пара) UTP 19C-U5-03GY-B305</v>
      </c>
      <c r="D22" s="135" t="str">
        <f>'Прил.5 Расчет СМР и ОБ'!D48</f>
        <v>1000 м</v>
      </c>
      <c r="E22" s="319">
        <f>'Прил.5 Расчет СМР и ОБ'!E48</f>
        <v>5.7142818569638927E-4</v>
      </c>
      <c r="F22" s="135">
        <f>'Прил.5 Расчет СМР и ОБ'!F48</f>
        <v>1235</v>
      </c>
      <c r="G22" s="172">
        <f t="shared" si="0"/>
        <v>0.71</v>
      </c>
    </row>
    <row r="23" spans="1:7" ht="25.5" customHeight="1" x14ac:dyDescent="0.25">
      <c r="A23" s="284">
        <v>12</v>
      </c>
      <c r="B23" s="135" t="str">
        <f>'Прил.5 Расчет СМР и ОБ'!B49</f>
        <v>21.1.04.01-0005</v>
      </c>
      <c r="C23" s="135" t="str">
        <f>'Прил.5 Расчет СМР и ОБ'!C49</f>
        <v>Кабель (витая пара) UTP 19C-U5-03GY-B305</v>
      </c>
      <c r="D23" s="135" t="str">
        <f>'Прил.5 Расчет СМР и ОБ'!D49</f>
        <v>1000 м</v>
      </c>
      <c r="E23" s="319">
        <f>'Прил.5 Расчет СМР и ОБ'!E49</f>
        <v>2.8571409284819464E-4</v>
      </c>
      <c r="F23" s="135">
        <f>'Прил.5 Расчет СМР и ОБ'!F49</f>
        <v>1235</v>
      </c>
      <c r="G23" s="172">
        <f t="shared" si="0"/>
        <v>0.35</v>
      </c>
    </row>
    <row r="24" spans="1:7" ht="25.5" customHeight="1" x14ac:dyDescent="0.25">
      <c r="A24" s="284">
        <v>13</v>
      </c>
      <c r="B24" s="135" t="str">
        <f>'Прил.5 Расчет СМР и ОБ'!B50</f>
        <v>21.1.04.01-0005</v>
      </c>
      <c r="C24" s="135" t="str">
        <f>'Прил.5 Расчет СМР и ОБ'!C50</f>
        <v>Кабель (витая пара) UTP 19C-U5-03GY-B305</v>
      </c>
      <c r="D24" s="135" t="str">
        <f>'Прил.5 Расчет СМР и ОБ'!D50</f>
        <v>1000 м</v>
      </c>
      <c r="E24" s="319">
        <f>'Прил.5 Расчет СМР и ОБ'!E50</f>
        <v>2.8571409284819464E-4</v>
      </c>
      <c r="F24" s="135">
        <f>'Прил.5 Расчет СМР и ОБ'!F50</f>
        <v>1235</v>
      </c>
      <c r="G24" s="172">
        <f t="shared" si="0"/>
        <v>0.35</v>
      </c>
    </row>
    <row r="25" spans="1:7" ht="25.5" customHeight="1" x14ac:dyDescent="0.25">
      <c r="A25" s="284">
        <v>14</v>
      </c>
      <c r="B25" s="135" t="str">
        <f>'Прил.5 Расчет СМР и ОБ'!B51</f>
        <v>21.1.04.01-0005</v>
      </c>
      <c r="C25" s="135" t="str">
        <f>'Прил.5 Расчет СМР и ОБ'!C51</f>
        <v>Кабель (витая пара) UTP 19C-U5-03GY-B305</v>
      </c>
      <c r="D25" s="135" t="str">
        <f>'Прил.5 Расчет СМР и ОБ'!D51</f>
        <v>1000 м</v>
      </c>
      <c r="E25" s="319">
        <f>'Прил.5 Расчет СМР и ОБ'!E51</f>
        <v>2.8571409284819464E-4</v>
      </c>
      <c r="F25" s="135">
        <f>'Прил.5 Расчет СМР и ОБ'!F51</f>
        <v>1235</v>
      </c>
      <c r="G25" s="172">
        <f t="shared" si="0"/>
        <v>0.35</v>
      </c>
    </row>
    <row r="26" spans="1:7" ht="25.5" customHeight="1" x14ac:dyDescent="0.25">
      <c r="A26" s="284"/>
      <c r="B26" s="135"/>
      <c r="C26" s="135" t="s">
        <v>389</v>
      </c>
      <c r="D26" s="135"/>
      <c r="E26" s="289"/>
      <c r="F26" s="286"/>
      <c r="G26" s="172">
        <f>SUM(G12:G25)</f>
        <v>152276.57999999999</v>
      </c>
    </row>
    <row r="27" spans="1:7" ht="19.5" customHeight="1" x14ac:dyDescent="0.25">
      <c r="A27" s="284"/>
      <c r="B27" s="135"/>
      <c r="C27" s="135" t="s">
        <v>390</v>
      </c>
      <c r="D27" s="135"/>
      <c r="E27" s="289"/>
      <c r="F27" s="286"/>
      <c r="G27" s="172">
        <f>G10+G26</f>
        <v>152276.57999999999</v>
      </c>
    </row>
    <row r="28" spans="1:7" x14ac:dyDescent="0.25">
      <c r="A28" s="173"/>
      <c r="B28" s="174"/>
      <c r="C28" s="173"/>
      <c r="D28" s="173"/>
      <c r="E28" s="173"/>
      <c r="F28" s="173"/>
      <c r="G28" s="173"/>
    </row>
    <row r="29" spans="1:7" x14ac:dyDescent="0.25">
      <c r="A29" s="4" t="s">
        <v>382</v>
      </c>
      <c r="B29" s="14"/>
      <c r="C29" s="14"/>
      <c r="D29" s="173"/>
      <c r="E29" s="173"/>
      <c r="F29" s="173"/>
      <c r="G29" s="173"/>
    </row>
    <row r="30" spans="1:7" x14ac:dyDescent="0.25">
      <c r="A30" s="164" t="s">
        <v>69</v>
      </c>
      <c r="B30" s="14"/>
      <c r="C30" s="14"/>
      <c r="D30" s="173"/>
      <c r="E30" s="173"/>
      <c r="F30" s="173"/>
      <c r="G30" s="173"/>
    </row>
    <row r="31" spans="1:7" x14ac:dyDescent="0.25">
      <c r="A31" s="4"/>
      <c r="B31" s="14"/>
      <c r="C31" s="14"/>
      <c r="D31" s="173"/>
      <c r="E31" s="173"/>
      <c r="F31" s="173"/>
      <c r="G31" s="173"/>
    </row>
    <row r="32" spans="1:7" x14ac:dyDescent="0.25">
      <c r="A32" s="4" t="s">
        <v>383</v>
      </c>
      <c r="B32" s="14"/>
      <c r="C32" s="14"/>
      <c r="D32" s="173"/>
      <c r="E32" s="173"/>
      <c r="F32" s="173"/>
      <c r="G32" s="173"/>
    </row>
    <row r="33" spans="1:7" x14ac:dyDescent="0.25">
      <c r="A33" s="164" t="s">
        <v>71</v>
      </c>
      <c r="B33" s="14"/>
      <c r="C33" s="14"/>
      <c r="D33" s="173"/>
      <c r="E33" s="173"/>
      <c r="F33" s="173"/>
      <c r="G33" s="17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2023-10-08T12:16:55Z</dcterms:modified>
  <cp:category/>
</cp:coreProperties>
</file>