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3'!$A$1:$H$61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 l="1"/>
  <c r="Q23" i="15"/>
  <c r="P22" i="15"/>
  <c r="O22" i="15"/>
  <c r="H22" i="15"/>
  <c r="G22" i="15"/>
  <c r="N22" i="15" s="1"/>
  <c r="M21" i="15"/>
  <c r="P21" i="15" s="1"/>
  <c r="L21" i="15"/>
  <c r="K21" i="15"/>
  <c r="J21" i="15"/>
  <c r="I21" i="15"/>
  <c r="H21" i="15"/>
  <c r="G21" i="15"/>
  <c r="O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P14" i="15"/>
  <c r="O14" i="15"/>
  <c r="N14" i="15"/>
  <c r="F14" i="15"/>
  <c r="M13" i="15"/>
  <c r="L13" i="15"/>
  <c r="O13" i="15" s="1"/>
  <c r="K13" i="15"/>
  <c r="I13" i="15"/>
  <c r="H13" i="15"/>
  <c r="G13" i="15"/>
  <c r="N13" i="15" s="1"/>
  <c r="P12" i="15"/>
  <c r="O12" i="15"/>
  <c r="N12" i="15"/>
  <c r="F12" i="15"/>
  <c r="M11" i="15"/>
  <c r="L11" i="15"/>
  <c r="K11" i="15"/>
  <c r="I11" i="15"/>
  <c r="H11" i="15"/>
  <c r="P11" i="15" s="1"/>
  <c r="G11" i="15"/>
  <c r="N10" i="15"/>
  <c r="M10" i="15"/>
  <c r="K10" i="15"/>
  <c r="I10" i="15"/>
  <c r="I9" i="15" s="1"/>
  <c r="H10" i="15"/>
  <c r="H9" i="15" s="1"/>
  <c r="G10" i="15"/>
  <c r="G9" i="15" s="1"/>
  <c r="K9" i="15"/>
  <c r="N15" i="14"/>
  <c r="O15" i="14" s="1"/>
  <c r="M15" i="14"/>
  <c r="L15" i="14"/>
  <c r="K15" i="14"/>
  <c r="J15" i="14" s="1"/>
  <c r="D15" i="14"/>
  <c r="M14" i="14"/>
  <c r="L14" i="14"/>
  <c r="J14" i="14" s="1"/>
  <c r="K14" i="14"/>
  <c r="H14" i="14"/>
  <c r="N14" i="14" s="1"/>
  <c r="O14" i="14" s="1"/>
  <c r="D14" i="14"/>
  <c r="N13" i="14"/>
  <c r="O13" i="14" s="1"/>
  <c r="M13" i="14"/>
  <c r="L13" i="14"/>
  <c r="K13" i="14"/>
  <c r="J13" i="14"/>
  <c r="D13" i="14"/>
  <c r="O12" i="14"/>
  <c r="J12" i="14"/>
  <c r="D12" i="14"/>
  <c r="N11" i="14"/>
  <c r="O11" i="14" s="1"/>
  <c r="M11" i="14"/>
  <c r="L11" i="14"/>
  <c r="K11" i="14"/>
  <c r="J11" i="14" s="1"/>
  <c r="D11" i="14"/>
  <c r="N10" i="14"/>
  <c r="O10" i="14" s="1"/>
  <c r="M10" i="14"/>
  <c r="L10" i="14"/>
  <c r="K10" i="14"/>
  <c r="J10" i="14" s="1"/>
  <c r="I10" i="14"/>
  <c r="H10" i="14"/>
  <c r="F10" i="14"/>
  <c r="E10" i="14"/>
  <c r="D10" i="14"/>
  <c r="N9" i="14"/>
  <c r="O9" i="14" s="1"/>
  <c r="O16" i="14" s="1"/>
  <c r="M9" i="14"/>
  <c r="H9" i="14"/>
  <c r="F9" i="14"/>
  <c r="L9" i="14" s="1"/>
  <c r="E9" i="14"/>
  <c r="K9" i="14" s="1"/>
  <c r="J9" i="14" s="1"/>
  <c r="D9" i="14"/>
  <c r="G19" i="13"/>
  <c r="G20" i="13" s="1"/>
  <c r="H16" i="13"/>
  <c r="I16" i="13" s="1"/>
  <c r="E9" i="13"/>
  <c r="I8" i="13"/>
  <c r="G8" i="13"/>
  <c r="H12" i="13" s="1"/>
  <c r="F8" i="13"/>
  <c r="F9" i="13" s="1"/>
  <c r="I9" i="13" s="1"/>
  <c r="E8" i="13"/>
  <c r="A3" i="13"/>
  <c r="E8" i="12"/>
  <c r="E13" i="12" s="1"/>
  <c r="I14" i="8" s="1"/>
  <c r="J14" i="8" s="1"/>
  <c r="J15" i="8" s="1"/>
  <c r="D5" i="10"/>
  <c r="F15" i="9"/>
  <c r="E15" i="9"/>
  <c r="G15" i="9" s="1"/>
  <c r="D15" i="9"/>
  <c r="C15" i="9"/>
  <c r="B15" i="9"/>
  <c r="G14" i="9"/>
  <c r="F14" i="9"/>
  <c r="E14" i="9"/>
  <c r="D14" i="9"/>
  <c r="C14" i="9"/>
  <c r="B14" i="9"/>
  <c r="F13" i="9"/>
  <c r="E13" i="9"/>
  <c r="G13" i="9" s="1"/>
  <c r="D13" i="9"/>
  <c r="C13" i="9"/>
  <c r="B13" i="9"/>
  <c r="F12" i="9"/>
  <c r="G12" i="9" s="1"/>
  <c r="G16" i="9" s="1"/>
  <c r="E12" i="9"/>
  <c r="D12" i="9"/>
  <c r="C12" i="9"/>
  <c r="B12" i="9"/>
  <c r="J64" i="8"/>
  <c r="I64" i="8"/>
  <c r="G64" i="8"/>
  <c r="J63" i="8"/>
  <c r="I63" i="8"/>
  <c r="G63" i="8"/>
  <c r="I62" i="8"/>
  <c r="J62" i="8" s="1"/>
  <c r="G62" i="8"/>
  <c r="J61" i="8"/>
  <c r="I61" i="8"/>
  <c r="G61" i="8"/>
  <c r="J60" i="8"/>
  <c r="I60" i="8"/>
  <c r="G60" i="8"/>
  <c r="J59" i="8"/>
  <c r="I59" i="8"/>
  <c r="G59" i="8"/>
  <c r="I58" i="8"/>
  <c r="J58" i="8" s="1"/>
  <c r="G58" i="8"/>
  <c r="J57" i="8"/>
  <c r="I57" i="8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J51" i="8"/>
  <c r="I51" i="8"/>
  <c r="G51" i="8"/>
  <c r="I50" i="8"/>
  <c r="J50" i="8" s="1"/>
  <c r="G50" i="8"/>
  <c r="J49" i="8"/>
  <c r="I49" i="8"/>
  <c r="G49" i="8"/>
  <c r="J48" i="8"/>
  <c r="I48" i="8"/>
  <c r="G48" i="8"/>
  <c r="J47" i="8"/>
  <c r="I47" i="8"/>
  <c r="G47" i="8"/>
  <c r="I46" i="8"/>
  <c r="J46" i="8" s="1"/>
  <c r="G46" i="8"/>
  <c r="I44" i="8"/>
  <c r="J44" i="8" s="1"/>
  <c r="G44" i="8"/>
  <c r="J43" i="8"/>
  <c r="I43" i="8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3" i="8"/>
  <c r="J33" i="8" s="1"/>
  <c r="J34" i="8" s="1"/>
  <c r="J35" i="8" s="1"/>
  <c r="G33" i="8"/>
  <c r="J32" i="8"/>
  <c r="I32" i="8"/>
  <c r="G32" i="8"/>
  <c r="J31" i="8"/>
  <c r="I31" i="8"/>
  <c r="G31" i="8"/>
  <c r="J30" i="8"/>
  <c r="J29" i="8"/>
  <c r="G29" i="8"/>
  <c r="G30" i="8" s="1"/>
  <c r="F29" i="8"/>
  <c r="I24" i="8"/>
  <c r="J24" i="8" s="1"/>
  <c r="G24" i="8"/>
  <c r="J23" i="8"/>
  <c r="I23" i="8"/>
  <c r="G23" i="8"/>
  <c r="J22" i="8"/>
  <c r="J25" i="8" s="1"/>
  <c r="I22" i="8"/>
  <c r="G22" i="8"/>
  <c r="J20" i="8"/>
  <c r="J21" i="8" s="1"/>
  <c r="C12" i="7" s="1"/>
  <c r="I20" i="8"/>
  <c r="G20" i="8"/>
  <c r="G21" i="8" s="1"/>
  <c r="E17" i="8"/>
  <c r="G15" i="8"/>
  <c r="H14" i="8"/>
  <c r="E14" i="8"/>
  <c r="E15" i="8" s="1"/>
  <c r="H54" i="6"/>
  <c r="H53" i="6"/>
  <c r="H52" i="6"/>
  <c r="H51" i="6"/>
  <c r="H50" i="6"/>
  <c r="H49" i="6"/>
  <c r="H48" i="6"/>
  <c r="H47" i="6"/>
  <c r="H46" i="6"/>
  <c r="H45" i="6"/>
  <c r="H44" i="6"/>
  <c r="F43" i="6"/>
  <c r="H43" i="6" s="1"/>
  <c r="H42" i="6"/>
  <c r="H41" i="6"/>
  <c r="H40" i="6"/>
  <c r="H39" i="6"/>
  <c r="H38" i="6"/>
  <c r="H37" i="6"/>
  <c r="H36" i="6"/>
  <c r="H35" i="6"/>
  <c r="H34" i="6"/>
  <c r="H33" i="6"/>
  <c r="H32" i="6"/>
  <c r="H31" i="6"/>
  <c r="F30" i="6"/>
  <c r="H30" i="6" s="1"/>
  <c r="H28" i="6"/>
  <c r="H27" i="6"/>
  <c r="H26" i="6"/>
  <c r="H25" i="6"/>
  <c r="H23" i="6"/>
  <c r="H22" i="6"/>
  <c r="H21" i="6"/>
  <c r="H20" i="6"/>
  <c r="H17" i="6"/>
  <c r="G17" i="8" s="1"/>
  <c r="F17" i="6"/>
  <c r="H16" i="6"/>
  <c r="H15" i="6"/>
  <c r="H14" i="6"/>
  <c r="H13" i="6"/>
  <c r="H12" i="6"/>
  <c r="H11" i="6"/>
  <c r="F10" i="6"/>
  <c r="F13" i="5"/>
  <c r="F14" i="5" s="1"/>
  <c r="H13" i="5"/>
  <c r="H14" i="5" s="1"/>
  <c r="F9" i="3"/>
  <c r="G8" i="3"/>
  <c r="D8" i="3"/>
  <c r="G6" i="3"/>
  <c r="D6" i="3"/>
  <c r="G5" i="3"/>
  <c r="G4" i="3"/>
  <c r="G7" i="3" s="1"/>
  <c r="D7" i="3" s="1"/>
  <c r="D18" i="2"/>
  <c r="C18" i="2"/>
  <c r="A18" i="2"/>
  <c r="C13" i="2"/>
  <c r="C12" i="2"/>
  <c r="C11" i="2"/>
  <c r="C9" i="2"/>
  <c r="B18" i="2" s="1"/>
  <c r="C4" i="2"/>
  <c r="B4" i="2"/>
  <c r="C10" i="1"/>
  <c r="D24" i="4" l="1"/>
  <c r="D23" i="4"/>
  <c r="G36" i="8"/>
  <c r="G17" i="9"/>
  <c r="C11" i="7"/>
  <c r="H17" i="13"/>
  <c r="I17" i="13" s="1"/>
  <c r="C25" i="7"/>
  <c r="J36" i="8"/>
  <c r="C26" i="7" s="1"/>
  <c r="J26" i="8"/>
  <c r="C13" i="7"/>
  <c r="C14" i="7" s="1"/>
  <c r="G9" i="3"/>
  <c r="I12" i="13"/>
  <c r="J65" i="8"/>
  <c r="C17" i="7" s="1"/>
  <c r="J45" i="8"/>
  <c r="G35" i="8"/>
  <c r="H32" i="8" s="1"/>
  <c r="H30" i="8"/>
  <c r="J14" i="5"/>
  <c r="E11" i="13"/>
  <c r="G34" i="8"/>
  <c r="G45" i="8"/>
  <c r="F21" i="15"/>
  <c r="G65" i="8"/>
  <c r="D5" i="3"/>
  <c r="P10" i="15"/>
  <c r="N21" i="15"/>
  <c r="R21" i="15" s="1"/>
  <c r="F11" i="15"/>
  <c r="P13" i="15"/>
  <c r="R13" i="15" s="1"/>
  <c r="N11" i="15"/>
  <c r="R11" i="15" s="1"/>
  <c r="G25" i="8"/>
  <c r="F22" i="15"/>
  <c r="R15" i="15"/>
  <c r="F10" i="15"/>
  <c r="F13" i="15"/>
  <c r="H19" i="6"/>
  <c r="H24" i="6"/>
  <c r="H29" i="6"/>
  <c r="H10" i="6"/>
  <c r="D69" i="8"/>
  <c r="F17" i="8"/>
  <c r="I17" i="8" s="1"/>
  <c r="J17" i="8" s="1"/>
  <c r="C15" i="7" s="1"/>
  <c r="D68" i="8"/>
  <c r="O9" i="15"/>
  <c r="F9" i="15"/>
  <c r="N9" i="15"/>
  <c r="O11" i="15"/>
  <c r="O17" i="15"/>
  <c r="M9" i="15"/>
  <c r="P9" i="15" s="1"/>
  <c r="O10" i="15"/>
  <c r="N17" i="15"/>
  <c r="P17" i="15"/>
  <c r="J13" i="5" l="1"/>
  <c r="J66" i="8"/>
  <c r="J67" i="8" s="1"/>
  <c r="C16" i="7"/>
  <c r="H33" i="8"/>
  <c r="H34" i="8"/>
  <c r="H35" i="8" s="1"/>
  <c r="C18" i="7"/>
  <c r="C19" i="7" s="1"/>
  <c r="G66" i="8"/>
  <c r="H45" i="8"/>
  <c r="E19" i="13"/>
  <c r="E20" i="13" s="1"/>
  <c r="I11" i="13"/>
  <c r="H31" i="8"/>
  <c r="P23" i="15"/>
  <c r="H29" i="8"/>
  <c r="G26" i="8"/>
  <c r="H65" i="8"/>
  <c r="J68" i="8"/>
  <c r="C23" i="7"/>
  <c r="C22" i="7" s="1"/>
  <c r="J69" i="8"/>
  <c r="C21" i="7"/>
  <c r="C20" i="7" s="1"/>
  <c r="O23" i="15"/>
  <c r="R17" i="15"/>
  <c r="N23" i="15"/>
  <c r="R9" i="15"/>
  <c r="G70" i="8" l="1"/>
  <c r="G71" i="8" s="1"/>
  <c r="G72" i="8" s="1"/>
  <c r="G67" i="8"/>
  <c r="H20" i="8"/>
  <c r="H24" i="8"/>
  <c r="H23" i="8"/>
  <c r="H22" i="8"/>
  <c r="H21" i="8"/>
  <c r="H25" i="8"/>
  <c r="H26" i="8" s="1"/>
  <c r="J14" i="13"/>
  <c r="D14" i="13" s="1"/>
  <c r="H14" i="13" s="1"/>
  <c r="H62" i="8"/>
  <c r="H54" i="8"/>
  <c r="H58" i="8"/>
  <c r="H66" i="8"/>
  <c r="H52" i="8"/>
  <c r="H41" i="8"/>
  <c r="H46" i="8"/>
  <c r="H47" i="8"/>
  <c r="H56" i="8"/>
  <c r="H49" i="8"/>
  <c r="H39" i="8"/>
  <c r="H53" i="8"/>
  <c r="H55" i="8"/>
  <c r="H51" i="8"/>
  <c r="H59" i="8"/>
  <c r="H43" i="8"/>
  <c r="H57" i="8"/>
  <c r="H48" i="8"/>
  <c r="H50" i="8"/>
  <c r="H63" i="8"/>
  <c r="H40" i="8"/>
  <c r="H42" i="8"/>
  <c r="H61" i="8"/>
  <c r="H44" i="8"/>
  <c r="H60" i="8"/>
  <c r="H64" i="8"/>
  <c r="R23" i="15"/>
  <c r="J70" i="8"/>
  <c r="J71" i="8" s="1"/>
  <c r="J72" i="8" s="1"/>
  <c r="C24" i="7"/>
  <c r="I14" i="13" l="1"/>
  <c r="I19" i="13" s="1"/>
  <c r="H19" i="13"/>
  <c r="H20" i="13" s="1"/>
  <c r="D17" i="7"/>
  <c r="D13" i="7"/>
  <c r="D16" i="7"/>
  <c r="C29" i="7"/>
  <c r="C30" i="7" s="1"/>
  <c r="D24" i="7"/>
  <c r="D18" i="7"/>
  <c r="D14" i="7"/>
  <c r="D11" i="7"/>
  <c r="C27" i="7"/>
  <c r="D12" i="7"/>
  <c r="D15" i="7"/>
  <c r="D20" i="7"/>
  <c r="D22" i="7"/>
  <c r="I20" i="13" l="1"/>
  <c r="I21" i="13"/>
  <c r="C36" i="7"/>
  <c r="C37" i="7"/>
  <c r="C38" i="7" l="1"/>
  <c r="C39" i="7" l="1"/>
  <c r="C40" i="7" l="1"/>
  <c r="E39" i="7"/>
  <c r="E32" i="7" l="1"/>
  <c r="E26" i="7"/>
  <c r="E18" i="7"/>
  <c r="E14" i="7"/>
  <c r="C41" i="7"/>
  <c r="D11" i="10" s="1"/>
  <c r="E25" i="7"/>
  <c r="E16" i="7"/>
  <c r="E12" i="7"/>
  <c r="E40" i="7"/>
  <c r="E13" i="7"/>
  <c r="E35" i="7"/>
  <c r="E31" i="7"/>
  <c r="E11" i="7"/>
  <c r="E34" i="7"/>
  <c r="E33" i="7"/>
  <c r="E17" i="7"/>
  <c r="E15" i="7"/>
  <c r="E20" i="7"/>
  <c r="E22" i="7"/>
  <c r="E24" i="7"/>
  <c r="E29" i="7"/>
  <c r="E30" i="7"/>
  <c r="E27" i="7"/>
  <c r="E36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<sst xmlns="http://schemas.openxmlformats.org/spreadsheetml/2006/main" count="751" uniqueCount="447">
  <si>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</si>
  <si>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</si>
  <si>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</si>
  <si>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</si>
  <si>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</si>
  <si>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</si>
  <si>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</si>
  <si>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</si>
  <si>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</si>
  <si>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</si>
  <si>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</si>
  <si>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</si>
  <si>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</si>
  <si>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</si>
  <si>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</si>
  <si>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</si>
  <si>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</si>
  <si>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</si>
  <si>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</si>
  <si>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</si>
  <si>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</si>
  <si>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</si>
  <si>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</si>
  <si>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</si>
  <si>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</si>
  <si>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</si>
  <si>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</si>
  <si>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</si>
  <si>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</si>
  <si>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</si>
  <si>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</si>
  <si>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</si>
  <si>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</si>
  <si>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</si>
  <si>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</si>
  <si>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</si>
  <si>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</si>
  <si>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</si>
  <si>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</si>
  <si>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</si>
  <si>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</si>
  <si>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</si>
  <si>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</si>
  <si>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</si>
  <si>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</si>
  <si>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</si>
  <si>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</si>
  <si>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</si>
  <si>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</si>
  <si>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</si>
  <si>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</si>
  <si>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</si>
  <si>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</si>
  <si>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</si>
  <si>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</si>
  <si>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</si>
  <si>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</si>
  <si>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</si>
  <si>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</si>
  <si>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</si>
  <si>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</si>
  <si>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</si>
  <si>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</si>
  <si>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</si>
  <si>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</si>
  <si>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</si>
  <si>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</si>
  <si>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</si>
  <si>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</si>
  <si>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</si>
  <si>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</si>
  <si>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</si>
  <si>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</si>
  <si>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</si>
  <si>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</si>
  <si>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</si>
  <si>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</si>
  <si>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</si>
  <si>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</si>
  <si>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</si>
  <si>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</si>
  <si>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</si>
  <si>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</si>
  <si>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2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</si>
  <si>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</si>
  <si>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</si>
  <si>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</si>
  <si>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</si>
  <si>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</si>
  <si>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</si>
  <si>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</si>
  <si>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</si>
  <si>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</si>
  <si>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</si>
  <si>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</si>
  <si>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</si>
  <si>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</si>
  <si>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</si>
  <si>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</si>
  <si>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</si>
  <si>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</si>
  <si>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</si>
  <si>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</si>
  <si>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</si>
  <si>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</si>
  <si>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</si>
  <si>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</si>
  <si>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</si>
  <si>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</si>
  <si>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</si>
  <si>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</si>
  <si>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</si>
  <si>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</si>
  <si>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</si>
  <si>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</si>
  <si>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</si>
  <si>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</si>
  <si>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</si>
  <si>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</si>
  <si>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</si>
  <si>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</si>
  <si>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</si>
  <si>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</si>
  <si>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</si>
  <si>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</si>
  <si>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</si>
  <si>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</si>
  <si>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</si>
  <si>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</si>
  <si>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</si>
  <si>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</si>
  <si>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</si>
  <si>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</si>
  <si>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</si>
  <si>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</si>
  <si>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</si>
  <si>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</si>
  <si>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</si>
  <si>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</si>
  <si>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</si>
  <si>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</si>
  <si>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</si>
  <si>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</si>
  <si>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</si>
  <si>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</si>
  <si>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</si>
  <si>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</si>
  <si>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</si>
  <si>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</si>
  <si>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</si>
  <si>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</si>
  <si>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</si>
  <si>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</si>
  <si>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</si>
  <si>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</si>
  <si>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</si>
  <si>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</si>
  <si>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</si>
  <si>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</si>
  <si>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</si>
  <si>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</si>
  <si>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</si>
  <si>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</si>
  <si>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</si>
  <si>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</si>
  <si>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</si>
  <si>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</si>
  <si>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</si>
  <si>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</si>
  <si>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</si>
  <si>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</si>
  <si>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</si>
  <si>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</si>
  <si>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</si>
  <si>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</si>
  <si>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</si>
  <si>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</si>
  <si>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</si>
  <si>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</si>
  <si>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</si>
  <si>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</si>
  <si>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</si>
  <si>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</si>
  <si>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</si>
  <si>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</si>
  <si>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</si>
  <si>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</si>
  <si>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</si>
  <si>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</si>
  <si>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</si>
  <si>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</si>
  <si>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</si>
  <si>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</si>
  <si>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</si>
  <si>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</si>
  <si>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</si>
  <si>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</si>
  <si>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</si>
  <si>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</si>
  <si>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</si>
  <si>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</si>
  <si>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</si>
  <si>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</si>
  <si>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</si>
  <si>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</si>
  <si>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</si>
  <si>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</si>
  <si>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</si>
  <si>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</si>
  <si>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</si>
  <si>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</si>
  <si>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</si>
  <si>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</si>
  <si>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</si>
  <si>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</si>
  <si>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</si>
  <si>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</si>
  <si>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</si>
  <si>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</si>
  <si>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</si>
  <si>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</si>
  <si>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</si>
  <si>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</si>
  <si>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</si>
  <si>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</si>
  <si>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</si>
  <si>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</si>
  <si>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</si>
  <si>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</si>
  <si>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</si>
  <si>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</si>
  <si>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</si>
  <si>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</si>
  <si>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</si>
  <si>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</si>
  <si>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</si>
  <si>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</si>
  <si>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</si>
  <si>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</si>
  <si>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</si>
  <si>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</si>
  <si>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</si>
  <si>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</si>
  <si>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</si>
  <si>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</si>
  <si>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</si>
  <si>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</si>
  <si>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</si>
  <si>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</si>
  <si>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</si>
  <si>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</si>
  <si>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</si>
  <si>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</si>
  <si>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</si>
  <si>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</si>
  <si>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</si>
  <si>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</si>
  <si>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</si>
  <si>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</si>
  <si>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</si>
  <si>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</si>
  <si>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</si>
  <si>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</si>
  <si>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</si>
  <si>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</si>
  <si>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</si>
  <si>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</si>
  <si>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</si>
  <si>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</si>
  <si>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</si>
  <si>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</si>
  <si>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</si>
  <si>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</si>
  <si>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</si>
  <si>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</si>
  <si>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</si>
  <si>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</si>
  <si>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</si>
  <si>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</si>
  <si>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</si>
  <si>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</si>
  <si>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</si>
  <si>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</si>
  <si>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</si>
  <si>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</si>
  <si>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</si>
  <si>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</si>
  <si>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</si>
  <si>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</si>
  <si>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</si>
  <si>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</si>
  <si>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</si>
  <si>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</si>
  <si>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</si>
  <si>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</si>
  <si>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</si>
  <si>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</si>
  <si>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</si>
  <si>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</si>
  <si>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</si>
  <si>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</si>
  <si>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</si>
  <si>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</si>
  <si>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</si>
  <si>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</si>
  <si>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</si>
  <si>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</si>
  <si>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</si>
  <si>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</si>
  <si>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</si>
  <si>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</si>
  <si>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</si>
  <si>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</si>
  <si>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</si>
  <si>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</si>
  <si>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</si>
  <si>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</si>
  <si>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</si>
  <si>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</si>
  <si>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</si>
  <si>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</si>
  <si>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</si>
  <si>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</si>
  <si>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</si>
  <si>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</si>
  <si>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</si>
  <si>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</si>
  <si>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</si>
  <si>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</si>
  <si>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</si>
  <si>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</si>
  <si>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</si>
  <si>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</si>
  <si>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</si>
  <si>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</si>
  <si>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</si>
  <si>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</si>
  <si>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</si>
  <si>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</si>
  <si>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</si>
  <si>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</si>
  <si>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</si>
  <si>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</si>
  <si>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</si>
  <si>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</si>
  <si>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</si>
  <si>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</si>
  <si>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</si>
  <si>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</si>
  <si>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</si>
  <si>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</si>
  <si>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</si>
  <si>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</si>
  <si>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</si>
  <si>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</si>
  <si>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</si>
  <si>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</si>
  <si>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</si>
  <si>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</si>
  <si>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</si>
  <si>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</si>
  <si>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</si>
  <si>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</si>
  <si>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</si>
  <si>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</si>
  <si>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</si>
  <si>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</si>
  <si>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</si>
  <si>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</si>
  <si>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</si>
  <si>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</si>
  <si>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</si>
  <si>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</si>
  <si>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</si>
  <si>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</si>
  <si>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</si>
  <si>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</si>
  <si>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</si>
  <si>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</si>
  <si>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</si>
  <si>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</si>
  <si>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</si>
  <si>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</si>
  <si>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</si>
  <si>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</si>
  <si>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</si>
  <si>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</si>
  <si>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</si>
  <si>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</si>
  <si>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</si>
  <si>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</si>
  <si>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</si>
  <si>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</si>
  <si>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</si>
  <si>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</si>
  <si>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</si>
  <si>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</si>
  <si>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</si>
  <si>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</si>
  <si>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</si>
  <si>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</si>
  <si>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</si>
  <si>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</si>
  <si>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</si>
  <si>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</si>
  <si>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</si>
  <si>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</si>
  <si>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</si>
  <si>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</si>
  <si>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</si>
  <si>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</si>
  <si>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</si>
  <si>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</si>
  <si>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</si>
  <si>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</si>
  <si>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</si>
  <si>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</si>
  <si>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</si>
  <si>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</si>
  <si>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</si>
  <si>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</si>
  <si>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</si>
  <si>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</si>
  <si>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</si>
  <si>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</si>
  <si>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</si>
  <si>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</si>
  <si>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</si>
  <si>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</si>
  <si>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</si>
  <si>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</si>
  <si>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Сопоставимый уровень цен:</t>
  </si>
  <si>
    <t>Наименование разрабатываемого показателя УНЦ — Постоянная чать ПС, УПАТС ПС 35 кВ</t>
  </si>
  <si>
    <t>Наименование разрабатываемого показателя УНЦ - Постоянная чать ПС, УПАТС ПС 35 кВ</t>
  </si>
  <si>
    <t>Постоянная чать ПС, УПАТС ПС 35 кВ</t>
  </si>
  <si>
    <t>Единица измерения  — 1 ПС</t>
  </si>
  <si>
    <t>ПС 35 кВ Свеза Новатор</t>
  </si>
  <si>
    <t>Вологодская область</t>
  </si>
  <si>
    <t>IIВ</t>
  </si>
  <si>
    <t>З1-01</t>
  </si>
  <si>
    <t>УНЦ постоянной части ПС 35 кВ</t>
  </si>
  <si>
    <t>З1_ПС_УПАТС_35_кВ</t>
  </si>
  <si>
    <t>1 ПС</t>
  </si>
  <si>
    <t>Прайс из СД ОП</t>
  </si>
  <si>
    <t>УПАТС, 50 номеров</t>
  </si>
  <si>
    <t>УПАТС ПС 35 кВ</t>
  </si>
  <si>
    <t>2 квартал 2019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</si>
</sst>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799">
    <xf numFmtId="0" fontId="0" fillId="0" borderId="0"/>
    <xf numFmtId="0" fontId="1" fillId="0" borderId="0"/>
    <xf numFmtId="0" fontId="31" fillId="0" borderId="0"/>
    <xf numFmtId="0" fontId="34" fillId="0" borderId="0"/>
    <xf numFmtId="0" fontId="32" fillId="0" borderId="0">
      <alignment vertical="top"/>
      <protection locked="0"/>
    </xf>
    <xf numFmtId="43" fontId="32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6" fillId="0" borderId="0"/>
    <xf numFmtId="0" fontId="38" fillId="0" borderId="0">
      <alignment vertical="top"/>
    </xf>
    <xf numFmtId="0" fontId="37" fillId="0" borderId="0"/>
    <xf numFmtId="0" fontId="39" fillId="6" borderId="13" applyNumberFormat="0">
      <alignment readingOrder="1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7" borderId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2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2" borderId="0" applyNumberFormat="0" applyBorder="0" applyAlignment="0" applyProtection="0"/>
    <xf numFmtId="0" fontId="42" fillId="19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26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26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43" borderId="0" applyNumberFormat="0" applyBorder="0" applyAlignment="0" applyProtection="0"/>
    <xf numFmtId="0" fontId="42" fillId="20" borderId="0" applyNumberFormat="0" applyBorder="0" applyAlignment="0" applyProtection="0"/>
    <xf numFmtId="0" fontId="43" fillId="2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3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31" fillId="0" borderId="0"/>
    <xf numFmtId="49" fontId="40" fillId="10" borderId="14">
      <alignment horizontal="left" vertical="top"/>
      <protection locked="0"/>
    </xf>
    <xf numFmtId="49" fontId="40" fillId="1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0" fontId="40" fillId="0" borderId="0">
      <alignment horizontal="left" vertical="top" wrapText="1"/>
    </xf>
    <xf numFmtId="0" fontId="45" fillId="0" borderId="15">
      <alignment horizontal="left" vertical="top" wrapText="1"/>
    </xf>
    <xf numFmtId="49" fontId="31" fillId="0" borderId="0">
      <alignment horizontal="left" vertical="top" wrapText="1"/>
      <protection locked="0"/>
    </xf>
    <xf numFmtId="0" fontId="46" fillId="0" borderId="0">
      <alignment horizontal="left" vertical="top" wrapText="1"/>
    </xf>
    <xf numFmtId="49" fontId="31" fillId="0" borderId="10">
      <alignment horizontal="center" vertical="top" wrapText="1"/>
      <protection locked="0"/>
    </xf>
    <xf numFmtId="49" fontId="31" fillId="0" borderId="10">
      <alignment horizontal="center" vertical="top" wrapText="1"/>
      <protection locked="0"/>
    </xf>
    <xf numFmtId="49" fontId="40" fillId="0" borderId="0">
      <alignment horizontal="right" vertical="top"/>
      <protection locked="0"/>
    </xf>
    <xf numFmtId="49" fontId="40" fillId="10" borderId="10">
      <alignment horizontal="right" vertical="top"/>
      <protection locked="0"/>
    </xf>
    <xf numFmtId="49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49" fontId="31" fillId="0" borderId="0">
      <alignment horizontal="right" vertical="top" wrapText="1"/>
      <protection locked="0"/>
    </xf>
    <xf numFmtId="0" fontId="46" fillId="0" borderId="0">
      <alignment horizontal="right" vertical="top" wrapText="1"/>
    </xf>
    <xf numFmtId="49" fontId="31" fillId="0" borderId="0">
      <alignment horizontal="center" vertical="top" wrapText="1"/>
      <protection locked="0"/>
    </xf>
    <xf numFmtId="0" fontId="45" fillId="0" borderId="15">
      <alignment horizontal="center" vertical="top" wrapText="1"/>
    </xf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7" fillId="9" borderId="0" applyNumberFormat="0" applyBorder="0" applyAlignment="0" applyProtection="0"/>
    <xf numFmtId="174" fontId="48" fillId="0" borderId="0" applyFill="0" applyBorder="0" applyAlignment="0"/>
    <xf numFmtId="175" fontId="48" fillId="0" borderId="0" applyFill="0" applyBorder="0" applyAlignment="0"/>
    <xf numFmtId="176" fontId="48" fillId="0" borderId="0" applyFill="0" applyBorder="0" applyAlignment="0"/>
    <xf numFmtId="177" fontId="48" fillId="0" borderId="0" applyFill="0" applyBorder="0" applyAlignment="0"/>
    <xf numFmtId="178" fontId="48" fillId="0" borderId="0" applyFill="0" applyBorder="0" applyAlignment="0"/>
    <xf numFmtId="174" fontId="48" fillId="0" borderId="0" applyFill="0" applyBorder="0" applyAlignment="0"/>
    <xf numFmtId="179" fontId="48" fillId="0" borderId="0" applyFill="0" applyBorder="0" applyAlignment="0"/>
    <xf numFmtId="175" fontId="48" fillId="0" borderId="0" applyFill="0" applyBorder="0" applyAlignment="0"/>
    <xf numFmtId="0" fontId="49" fillId="50" borderId="13" applyNumberFormat="0" applyAlignment="0" applyProtection="0"/>
    <xf numFmtId="0" fontId="50" fillId="51" borderId="16" applyNumberFormat="0" applyAlignment="0" applyProtection="0"/>
    <xf numFmtId="174" fontId="5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31" fillId="0" borderId="0" applyFont="0" applyFill="0" applyBorder="0" applyAlignment="0" applyProtection="0"/>
    <xf numFmtId="175" fontId="51" fillId="0" borderId="0" applyFont="0" applyFill="0" applyBorder="0" applyAlignment="0" applyProtection="0"/>
    <xf numFmtId="0" fontId="31" fillId="0" borderId="0"/>
    <xf numFmtId="0" fontId="31" fillId="0" borderId="0"/>
    <xf numFmtId="14" fontId="48" fillId="0" borderId="0" applyFill="0" applyBorder="0" applyAlignment="0"/>
    <xf numFmtId="0" fontId="52" fillId="0" borderId="0" applyNumberFormat="0" applyFill="0" applyBorder="0" applyAlignment="0" applyProtection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174" fontId="54" fillId="0" borderId="0" applyFill="0" applyBorder="0" applyAlignment="0"/>
    <xf numFmtId="175" fontId="54" fillId="0" borderId="0" applyFill="0" applyBorder="0" applyAlignment="0"/>
    <xf numFmtId="174" fontId="54" fillId="0" borderId="0" applyFill="0" applyBorder="0" applyAlignment="0"/>
    <xf numFmtId="179" fontId="54" fillId="0" borderId="0" applyFill="0" applyBorder="0" applyAlignment="0"/>
    <xf numFmtId="175" fontId="54" fillId="0" borderId="0" applyFill="0" applyBorder="0" applyAlignment="0"/>
    <xf numFmtId="0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1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8" fillId="0" borderId="12" applyNumberFormat="0" applyAlignment="0" applyProtection="0">
      <alignment horizontal="left" vertical="center"/>
    </xf>
    <xf numFmtId="0" fontId="58" fillId="0" borderId="17">
      <alignment horizontal="left" vertical="center"/>
    </xf>
    <xf numFmtId="0" fontId="59" fillId="0" borderId="18" applyNumberFormat="0" applyFill="0" applyAlignment="0" applyProtection="0"/>
    <xf numFmtId="0" fontId="60" fillId="0" borderId="19" applyNumberFormat="0" applyFill="0" applyAlignment="0" applyProtection="0"/>
    <xf numFmtId="0" fontId="61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13" borderId="13" applyNumberFormat="0" applyAlignment="0" applyProtection="0"/>
    <xf numFmtId="174" fontId="63" fillId="0" borderId="0" applyFill="0" applyBorder="0" applyAlignment="0"/>
    <xf numFmtId="175" fontId="63" fillId="0" borderId="0" applyFill="0" applyBorder="0" applyAlignment="0"/>
    <xf numFmtId="174" fontId="63" fillId="0" borderId="0" applyFill="0" applyBorder="0" applyAlignment="0"/>
    <xf numFmtId="179" fontId="63" fillId="0" borderId="0" applyFill="0" applyBorder="0" applyAlignment="0"/>
    <xf numFmtId="175" fontId="63" fillId="0" borderId="0" applyFill="0" applyBorder="0" applyAlignment="0"/>
    <xf numFmtId="0" fontId="64" fillId="0" borderId="21" applyNumberFormat="0" applyFill="0" applyAlignment="0" applyProtection="0"/>
    <xf numFmtId="0" fontId="31" fillId="0" borderId="0"/>
    <xf numFmtId="0" fontId="65" fillId="57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0" fillId="0" borderId="22"/>
    <xf numFmtId="0" fontId="41" fillId="0" borderId="0"/>
    <xf numFmtId="0" fontId="33" fillId="58" borderId="0"/>
    <xf numFmtId="0" fontId="33" fillId="58" borderId="0"/>
    <xf numFmtId="0" fontId="31" fillId="0" borderId="0"/>
    <xf numFmtId="0" fontId="37" fillId="0" borderId="0"/>
    <xf numFmtId="0" fontId="31" fillId="59" borderId="23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67" fillId="50" borderId="25" applyNumberFormat="0" applyAlignment="0" applyProtection="0"/>
    <xf numFmtId="178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174" fontId="68" fillId="0" borderId="0" applyFill="0" applyBorder="0" applyAlignment="0"/>
    <xf numFmtId="175" fontId="68" fillId="0" borderId="0" applyFill="0" applyBorder="0" applyAlignment="0"/>
    <xf numFmtId="174" fontId="68" fillId="0" borderId="0" applyFill="0" applyBorder="0" applyAlignment="0"/>
    <xf numFmtId="179" fontId="68" fillId="0" borderId="0" applyFill="0" applyBorder="0" applyAlignment="0"/>
    <xf numFmtId="175" fontId="68" fillId="0" borderId="0" applyFill="0" applyBorder="0" applyAlignment="0"/>
    <xf numFmtId="4" fontId="48" fillId="60" borderId="25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70" fillId="60" borderId="25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8" fillId="60" borderId="25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48" fillId="60" borderId="25" applyNumberFormat="0" applyProtection="0">
      <alignment horizontal="left" vertical="center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71" fillId="6" borderId="27" applyNumberFormat="0" applyProtection="0">
      <alignment horizontal="center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48" fillId="61" borderId="25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48" fillId="62" borderId="25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48" fillId="64" borderId="2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48" fillId="65" borderId="25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48" fillId="66" borderId="25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48" fillId="67" borderId="25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48" fillId="68" borderId="25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48" fillId="69" borderId="25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48" fillId="71" borderId="25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72" fillId="72" borderId="2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48" fillId="74" borderId="28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73" fillId="76" borderId="0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0" fontId="32" fillId="6" borderId="27" applyNumberFormat="0" applyProtection="0">
      <alignment horizontal="left" vertical="center" indent="1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74" fillId="74" borderId="27" applyNumberFormat="0" applyProtection="0">
      <alignment horizontal="left" vertical="center" wrapText="1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74" fillId="79" borderId="27" applyNumberFormat="0" applyProtection="0">
      <alignment horizontal="left" vertical="center" wrapText="1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0" fontId="32" fillId="80" borderId="27" applyNumberFormat="0" applyProtection="0">
      <alignment horizontal="left" vertical="center" wrapText="1" indent="2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32" fillId="75" borderId="26" applyNumberFormat="0" applyProtection="0">
      <alignment horizontal="left" vertical="center" indent="1"/>
    </xf>
    <xf numFmtId="0" fontId="75" fillId="79" borderId="27" applyNumberFormat="0" applyProtection="0">
      <alignment horizontal="center" vertical="center" wrapTex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2" fillId="75" borderId="26" applyNumberFormat="0" applyProtection="0">
      <alignment horizontal="left" vertical="top" indent="1"/>
    </xf>
    <xf numFmtId="0" fontId="32" fillId="81" borderId="27" applyNumberFormat="0" applyProtection="0">
      <alignment horizontal="left" vertical="center" wrapText="1" indent="4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32" fillId="77" borderId="26" applyNumberFormat="0" applyProtection="0">
      <alignment horizontal="left" vertical="center" indent="1"/>
    </xf>
    <xf numFmtId="0" fontId="75" fillId="83" borderId="27" applyNumberFormat="0" applyProtection="0">
      <alignment horizontal="center" vertical="center" wrapTex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2" fillId="77" borderId="26" applyNumberFormat="0" applyProtection="0">
      <alignment horizontal="left" vertical="top" indent="1"/>
    </xf>
    <xf numFmtId="0" fontId="32" fillId="84" borderId="27" applyNumberFormat="0" applyProtection="0">
      <alignment horizontal="left" vertical="center" wrapText="1" indent="6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32" fillId="85" borderId="25" applyNumberFormat="0" applyProtection="0">
      <alignment horizontal="left" vertical="center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2" fillId="14" borderId="26" applyNumberFormat="0" applyProtection="0">
      <alignment horizontal="left" vertical="top" indent="1"/>
    </xf>
    <xf numFmtId="0" fontId="32" fillId="0" borderId="27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32" fillId="6" borderId="25" applyNumberFormat="0" applyProtection="0">
      <alignment horizontal="left" vertical="center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2" fillId="78" borderId="26" applyNumberFormat="0" applyProtection="0">
      <alignment horizontal="left" vertical="top" indent="1"/>
    </xf>
    <xf numFmtId="0" fontId="32" fillId="86" borderId="14" applyNumberFormat="0">
      <protection locked="0"/>
    </xf>
    <xf numFmtId="0" fontId="32" fillId="86" borderId="14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2" fillId="86" borderId="14" applyNumberFormat="0">
      <protection locked="0"/>
    </xf>
    <xf numFmtId="0" fontId="76" fillId="75" borderId="30" applyBorder="0"/>
    <xf numFmtId="4" fontId="48" fillId="87" borderId="25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0" fillId="87" borderId="25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8" fillId="87" borderId="25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48" fillId="87" borderId="25" applyNumberFormat="0" applyProtection="0">
      <alignment horizontal="left" vertical="center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4" fontId="48" fillId="74" borderId="25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70" fillId="74" borderId="25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0" fontId="32" fillId="6" borderId="31" applyNumberFormat="0" applyProtection="0">
      <alignment horizontal="left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0" fontId="75" fillId="13" borderId="27" applyNumberFormat="0" applyProtection="0">
      <alignment horizontal="center" vertical="center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8" fillId="0" borderId="0" applyNumberFormat="0" applyProtection="0"/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0" fontId="69" fillId="90" borderId="14"/>
    <xf numFmtId="0" fontId="69" fillId="90" borderId="14"/>
    <xf numFmtId="4" fontId="68" fillId="74" borderId="25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0" fontId="40" fillId="0" borderId="0" applyNumberFormat="0" applyFill="0" applyBorder="0" applyAlignment="0" applyProtection="0"/>
    <xf numFmtId="2" fontId="79" fillId="91" borderId="32" applyProtection="0"/>
    <xf numFmtId="2" fontId="79" fillId="91" borderId="32" applyProtection="0"/>
    <xf numFmtId="2" fontId="80" fillId="0" borderId="0" applyFill="0" applyBorder="0" applyProtection="0"/>
    <xf numFmtId="2" fontId="39" fillId="0" borderId="0" applyFill="0" applyBorder="0" applyProtection="0"/>
    <xf numFmtId="2" fontId="39" fillId="92" borderId="32" applyProtection="0"/>
    <xf numFmtId="2" fontId="39" fillId="93" borderId="32" applyProtection="0"/>
    <xf numFmtId="2" fontId="39" fillId="94" borderId="32" applyProtection="0"/>
    <xf numFmtId="2" fontId="39" fillId="94" borderId="32" applyProtection="0">
      <alignment horizontal="center"/>
    </xf>
    <xf numFmtId="2" fontId="39" fillId="93" borderId="32" applyProtection="0">
      <alignment horizontal="center"/>
    </xf>
    <xf numFmtId="49" fontId="48" fillId="0" borderId="0" applyFill="0" applyBorder="0" applyAlignment="0"/>
    <xf numFmtId="183" fontId="48" fillId="0" borderId="0" applyFill="0" applyBorder="0" applyAlignment="0"/>
    <xf numFmtId="184" fontId="48" fillId="0" borderId="0" applyFill="0" applyBorder="0" applyAlignment="0"/>
    <xf numFmtId="0" fontId="40" fillId="0" borderId="15">
      <alignment horizontal="left" vertical="top" wrapText="1"/>
    </xf>
    <xf numFmtId="0" fontId="81" fillId="0" borderId="0" applyNumberFormat="0" applyFill="0" applyBorder="0" applyAlignment="0" applyProtection="0"/>
    <xf numFmtId="0" fontId="82" fillId="0" borderId="33" applyNumberFormat="0" applyFill="0" applyAlignment="0" applyProtection="0"/>
    <xf numFmtId="0" fontId="83" fillId="0" borderId="0" applyNumberFormat="0" applyFill="0" applyBorder="0" applyAlignment="0" applyProtection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1" fillId="0" borderId="0"/>
    <xf numFmtId="0" fontId="41" fillId="0" borderId="0"/>
    <xf numFmtId="185" fontId="85" fillId="0" borderId="0"/>
    <xf numFmtId="0" fontId="51" fillId="0" borderId="0"/>
    <xf numFmtId="0" fontId="31" fillId="0" borderId="0"/>
    <xf numFmtId="0" fontId="32" fillId="0" borderId="0"/>
    <xf numFmtId="0" fontId="31" fillId="0" borderId="0">
      <alignment vertical="top"/>
    </xf>
    <xf numFmtId="0" fontId="3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34" fillId="0" borderId="0"/>
    <xf numFmtId="185" fontId="8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6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8" fillId="0" borderId="34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6" fillId="0" borderId="11" applyBorder="0" applyAlignment="0">
      <alignment horizontal="left" wrapText="1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2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41" fillId="0" borderId="0" applyFont="0" applyFill="0" applyBorder="0" applyAlignment="0" applyProtection="0"/>
    <xf numFmtId="173" fontId="85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41" fillId="0" borderId="0" applyFont="0" applyFill="0" applyBorder="0" applyAlignment="0" applyProtection="0"/>
    <xf numFmtId="186" fontId="32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90" fillId="0" borderId="0"/>
    <xf numFmtId="0" fontId="32" fillId="0" borderId="0">
      <alignment vertical="top"/>
      <protection locked="0"/>
    </xf>
    <xf numFmtId="0" fontId="91" fillId="0" borderId="0">
      <alignment horizontal="left" vertical="top" wrapText="1"/>
    </xf>
    <xf numFmtId="0" fontId="39" fillId="6" borderId="37" applyNumberFormat="0">
      <alignment readingOrder="1"/>
      <protection locked="0"/>
    </xf>
    <xf numFmtId="0" fontId="45" fillId="0" borderId="38">
      <alignment horizontal="left" vertical="top" wrapText="1"/>
    </xf>
    <xf numFmtId="49" fontId="31" fillId="0" borderId="35">
      <alignment horizontal="center" vertical="top" wrapText="1"/>
      <protection locked="0"/>
    </xf>
    <xf numFmtId="49" fontId="31" fillId="0" borderId="35">
      <alignment horizontal="center" vertical="top" wrapText="1"/>
      <protection locked="0"/>
    </xf>
    <xf numFmtId="49" fontId="40" fillId="10" borderId="35">
      <alignment horizontal="right" vertical="top"/>
      <protection locked="0"/>
    </xf>
    <xf numFmtId="49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5" fillId="0" borderId="38">
      <alignment horizontal="center" vertical="top" wrapText="1"/>
    </xf>
    <xf numFmtId="0" fontId="49" fillId="50" borderId="37" applyNumberFormat="0" applyAlignment="0" applyProtection="0"/>
    <xf numFmtId="0" fontId="62" fillId="13" borderId="37" applyNumberFormat="0" applyAlignment="0" applyProtection="0"/>
    <xf numFmtId="0" fontId="31" fillId="59" borderId="39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67" fillId="50" borderId="41" applyNumberFormat="0" applyAlignment="0" applyProtection="0"/>
    <xf numFmtId="4" fontId="48" fillId="60" borderId="41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70" fillId="60" borderId="41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8" fillId="60" borderId="41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48" fillId="60" borderId="41" applyNumberFormat="0" applyProtection="0">
      <alignment horizontal="left" vertical="center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48" fillId="61" borderId="41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48" fillId="62" borderId="41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48" fillId="64" borderId="41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48" fillId="65" borderId="41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48" fillId="66" borderId="41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48" fillId="67" borderId="41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48" fillId="68" borderId="41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48" fillId="69" borderId="41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48" fillId="71" borderId="41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72" fillId="72" borderId="41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32" fillId="85" borderId="41" applyNumberFormat="0" applyProtection="0">
      <alignment horizontal="left" vertical="center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32" fillId="6" borderId="41" applyNumberFormat="0" applyProtection="0">
      <alignment horizontal="left" vertical="center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76" fillId="75" borderId="43" applyBorder="0"/>
    <xf numFmtId="4" fontId="48" fillId="87" borderId="41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0" fillId="87" borderId="41" applyNumberFormat="0" applyProtection="0">
      <alignment vertical="center"/>
    </xf>
    <xf numFmtId="4" fontId="48" fillId="87" borderId="41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48" fillId="87" borderId="41" applyNumberFormat="0" applyProtection="0">
      <alignment horizontal="left" vertical="center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4" fontId="48" fillId="74" borderId="41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70" fillId="74" borderId="41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68" fillId="74" borderId="41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2" fontId="79" fillId="91" borderId="36" applyProtection="0"/>
    <xf numFmtId="2" fontId="79" fillId="91" borderId="36" applyProtection="0"/>
    <xf numFmtId="2" fontId="39" fillId="92" borderId="36" applyProtection="0"/>
    <xf numFmtId="2" fontId="39" fillId="93" borderId="36" applyProtection="0"/>
    <xf numFmtId="2" fontId="39" fillId="94" borderId="36" applyProtection="0"/>
    <xf numFmtId="2" fontId="39" fillId="94" borderId="36" applyProtection="0">
      <alignment horizontal="center"/>
    </xf>
    <xf numFmtId="2" fontId="39" fillId="93" borderId="36" applyProtection="0">
      <alignment horizontal="center"/>
    </xf>
    <xf numFmtId="0" fontId="40" fillId="0" borderId="38">
      <alignment horizontal="left" vertical="top" wrapText="1"/>
    </xf>
    <xf numFmtId="0" fontId="82" fillId="0" borderId="44" applyNumberFormat="0" applyFill="0" applyAlignment="0" applyProtection="0"/>
    <xf numFmtId="0" fontId="88" fillId="0" borderId="45"/>
    <xf numFmtId="49" fontId="31" fillId="0" borderId="14">
      <alignment horizontal="center" vertical="top" wrapText="1"/>
      <protection locked="0"/>
    </xf>
    <xf numFmtId="49" fontId="31" fillId="0" borderId="14">
      <alignment horizontal="center" vertical="top" wrapText="1"/>
      <protection locked="0"/>
    </xf>
    <xf numFmtId="49" fontId="40" fillId="10" borderId="14">
      <alignment horizontal="right" vertical="top"/>
      <protection locked="0"/>
    </xf>
    <xf numFmtId="49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39" fillId="6" borderId="48" applyNumberFormat="0">
      <alignment readingOrder="1"/>
      <protection locked="0"/>
    </xf>
    <xf numFmtId="0" fontId="45" fillId="0" borderId="49">
      <alignment horizontal="left" vertical="top" wrapText="1"/>
    </xf>
    <xf numFmtId="49" fontId="31" fillId="0" borderId="46">
      <alignment horizontal="center" vertical="top" wrapText="1"/>
      <protection locked="0"/>
    </xf>
    <xf numFmtId="49" fontId="31" fillId="0" borderId="46">
      <alignment horizontal="center" vertical="top" wrapText="1"/>
      <protection locked="0"/>
    </xf>
    <xf numFmtId="49" fontId="40" fillId="10" borderId="46">
      <alignment horizontal="right" vertical="top"/>
      <protection locked="0"/>
    </xf>
    <xf numFmtId="49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5" fillId="0" borderId="49">
      <alignment horizontal="center" vertical="top" wrapText="1"/>
    </xf>
    <xf numFmtId="0" fontId="49" fillId="50" borderId="48" applyNumberFormat="0" applyAlignment="0" applyProtection="0"/>
    <xf numFmtId="0" fontId="62" fillId="13" borderId="48" applyNumberFormat="0" applyAlignment="0" applyProtection="0"/>
    <xf numFmtId="0" fontId="31" fillId="59" borderId="50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67" fillId="50" borderId="52" applyNumberFormat="0" applyAlignment="0" applyProtection="0"/>
    <xf numFmtId="4" fontId="48" fillId="60" borderId="52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70" fillId="60" borderId="52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8" fillId="60" borderId="52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48" fillId="60" borderId="52" applyNumberFormat="0" applyProtection="0">
      <alignment horizontal="left" vertical="center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48" fillId="61" borderId="52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48" fillId="62" borderId="52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48" fillId="64" borderId="52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48" fillId="65" borderId="52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48" fillId="66" borderId="52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48" fillId="67" borderId="52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48" fillId="68" borderId="52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48" fillId="69" borderId="52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48" fillId="71" borderId="52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72" fillId="72" borderId="52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32" fillId="85" borderId="52" applyNumberFormat="0" applyProtection="0">
      <alignment horizontal="left" vertical="center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32" fillId="6" borderId="52" applyNumberFormat="0" applyProtection="0">
      <alignment horizontal="left" vertical="center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76" fillId="75" borderId="54" applyBorder="0"/>
    <xf numFmtId="4" fontId="48" fillId="87" borderId="52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0" fillId="87" borderId="52" applyNumberFormat="0" applyProtection="0">
      <alignment vertical="center"/>
    </xf>
    <xf numFmtId="4" fontId="48" fillId="87" borderId="52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48" fillId="87" borderId="52" applyNumberFormat="0" applyProtection="0">
      <alignment horizontal="left" vertical="center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4" fontId="48" fillId="74" borderId="52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70" fillId="74" borderId="52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68" fillId="74" borderId="52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2" fontId="79" fillId="91" borderId="47" applyProtection="0"/>
    <xf numFmtId="2" fontId="79" fillId="91" borderId="47" applyProtection="0"/>
    <xf numFmtId="2" fontId="39" fillId="92" borderId="47" applyProtection="0"/>
    <xf numFmtId="2" fontId="39" fillId="93" borderId="47" applyProtection="0"/>
    <xf numFmtId="2" fontId="39" fillId="94" borderId="47" applyProtection="0"/>
    <xf numFmtId="2" fontId="39" fillId="94" borderId="47" applyProtection="0">
      <alignment horizontal="center"/>
    </xf>
    <xf numFmtId="2" fontId="39" fillId="93" borderId="47" applyProtection="0">
      <alignment horizontal="center"/>
    </xf>
    <xf numFmtId="0" fontId="40" fillId="0" borderId="49">
      <alignment horizontal="left" vertical="top" wrapText="1"/>
    </xf>
    <xf numFmtId="0" fontId="82" fillId="0" borderId="55" applyNumberFormat="0" applyFill="0" applyAlignment="0" applyProtection="0"/>
    <xf numFmtId="0" fontId="88" fillId="0" borderId="56"/>
    <xf numFmtId="0" fontId="39" fillId="6" borderId="59" applyNumberFormat="0">
      <alignment readingOrder="1"/>
      <protection locked="0"/>
    </xf>
    <xf numFmtId="0" fontId="45" fillId="0" borderId="60">
      <alignment horizontal="left" vertical="top" wrapText="1"/>
    </xf>
    <xf numFmtId="49" fontId="31" fillId="0" borderId="57">
      <alignment horizontal="center" vertical="top" wrapText="1"/>
      <protection locked="0"/>
    </xf>
    <xf numFmtId="49" fontId="31" fillId="0" borderId="57">
      <alignment horizontal="center" vertical="top" wrapText="1"/>
      <protection locked="0"/>
    </xf>
    <xf numFmtId="49" fontId="40" fillId="10" borderId="57">
      <alignment horizontal="right" vertical="top"/>
      <protection locked="0"/>
    </xf>
    <xf numFmtId="49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5" fillId="0" borderId="60">
      <alignment horizontal="center" vertical="top" wrapText="1"/>
    </xf>
    <xf numFmtId="0" fontId="49" fillId="50" borderId="59" applyNumberFormat="0" applyAlignment="0" applyProtection="0"/>
    <xf numFmtId="0" fontId="62" fillId="13" borderId="59" applyNumberFormat="0" applyAlignment="0" applyProtection="0"/>
    <xf numFmtId="0" fontId="31" fillId="59" borderId="61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67" fillId="50" borderId="63" applyNumberFormat="0" applyAlignment="0" applyProtection="0"/>
    <xf numFmtId="4" fontId="48" fillId="60" borderId="63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70" fillId="60" borderId="63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8" fillId="60" borderId="63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48" fillId="60" borderId="63" applyNumberFormat="0" applyProtection="0">
      <alignment horizontal="left" vertical="center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48" fillId="61" borderId="63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48" fillId="62" borderId="63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48" fillId="64" borderId="63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48" fillId="65" borderId="63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48" fillId="66" borderId="63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48" fillId="67" borderId="63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48" fillId="68" borderId="63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48" fillId="69" borderId="63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48" fillId="71" borderId="63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72" fillId="72" borderId="63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32" fillId="85" borderId="63" applyNumberFormat="0" applyProtection="0">
      <alignment horizontal="left" vertical="center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32" fillId="6" borderId="63" applyNumberFormat="0" applyProtection="0">
      <alignment horizontal="left" vertical="center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76" fillId="75" borderId="65" applyBorder="0"/>
    <xf numFmtId="4" fontId="48" fillId="87" borderId="63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0" fillId="87" borderId="63" applyNumberFormat="0" applyProtection="0">
      <alignment vertical="center"/>
    </xf>
    <xf numFmtId="4" fontId="48" fillId="87" borderId="63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48" fillId="87" borderId="63" applyNumberFormat="0" applyProtection="0">
      <alignment horizontal="left" vertical="center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4" fontId="48" fillId="74" borderId="63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70" fillId="74" borderId="63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68" fillId="74" borderId="63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2" fontId="79" fillId="91" borderId="58" applyProtection="0"/>
    <xf numFmtId="2" fontId="79" fillId="91" borderId="58" applyProtection="0"/>
    <xf numFmtId="2" fontId="39" fillId="92" borderId="58" applyProtection="0"/>
    <xf numFmtId="2" fontId="39" fillId="93" borderId="58" applyProtection="0"/>
    <xf numFmtId="2" fontId="39" fillId="94" borderId="58" applyProtection="0"/>
    <xf numFmtId="2" fontId="39" fillId="94" borderId="58" applyProtection="0">
      <alignment horizontal="center"/>
    </xf>
    <xf numFmtId="2" fontId="39" fillId="93" borderId="58" applyProtection="0">
      <alignment horizontal="center"/>
    </xf>
    <xf numFmtId="0" fontId="40" fillId="0" borderId="60">
      <alignment horizontal="left" vertical="top" wrapText="1"/>
    </xf>
    <xf numFmtId="0" fontId="82" fillId="0" borderId="66" applyNumberFormat="0" applyFill="0" applyAlignment="0" applyProtection="0"/>
    <xf numFmtId="0" fontId="88" fillId="0" borderId="67"/>
    <xf numFmtId="0" fontId="39" fillId="6" borderId="70" applyNumberFormat="0">
      <alignment readingOrder="1"/>
      <protection locked="0"/>
    </xf>
    <xf numFmtId="0" fontId="45" fillId="0" borderId="71">
      <alignment horizontal="left" vertical="top" wrapText="1"/>
    </xf>
    <xf numFmtId="49" fontId="31" fillId="0" borderId="68">
      <alignment horizontal="center" vertical="top" wrapText="1"/>
      <protection locked="0"/>
    </xf>
    <xf numFmtId="49" fontId="31" fillId="0" borderId="68">
      <alignment horizontal="center" vertical="top" wrapText="1"/>
      <protection locked="0"/>
    </xf>
    <xf numFmtId="49" fontId="40" fillId="10" borderId="68">
      <alignment horizontal="right" vertical="top"/>
      <protection locked="0"/>
    </xf>
    <xf numFmtId="49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5" fillId="0" borderId="71">
      <alignment horizontal="center" vertical="top" wrapText="1"/>
    </xf>
    <xf numFmtId="0" fontId="49" fillId="50" borderId="70" applyNumberFormat="0" applyAlignment="0" applyProtection="0"/>
    <xf numFmtId="0" fontId="62" fillId="13" borderId="70" applyNumberFormat="0" applyAlignment="0" applyProtection="0"/>
    <xf numFmtId="0" fontId="31" fillId="59" borderId="72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67" fillId="50" borderId="74" applyNumberFormat="0" applyAlignment="0" applyProtection="0"/>
    <xf numFmtId="4" fontId="48" fillId="60" borderId="74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70" fillId="60" borderId="74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8" fillId="60" borderId="74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48" fillId="60" borderId="74" applyNumberFormat="0" applyProtection="0">
      <alignment horizontal="left" vertical="center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48" fillId="61" borderId="74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48" fillId="62" borderId="74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48" fillId="64" borderId="74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48" fillId="65" borderId="74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48" fillId="66" borderId="74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48" fillId="67" borderId="74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48" fillId="68" borderId="74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48" fillId="69" borderId="74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48" fillId="71" borderId="74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72" fillId="72" borderId="74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32" fillId="85" borderId="74" applyNumberFormat="0" applyProtection="0">
      <alignment horizontal="left" vertical="center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32" fillId="6" borderId="74" applyNumberFormat="0" applyProtection="0">
      <alignment horizontal="left" vertical="center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76" fillId="75" borderId="76" applyBorder="0"/>
    <xf numFmtId="4" fontId="48" fillId="87" borderId="74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0" fillId="87" borderId="74" applyNumberFormat="0" applyProtection="0">
      <alignment vertical="center"/>
    </xf>
    <xf numFmtId="4" fontId="48" fillId="87" borderId="74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48" fillId="87" borderId="74" applyNumberFormat="0" applyProtection="0">
      <alignment horizontal="left" vertical="center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4" fontId="48" fillId="74" borderId="74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70" fillId="74" borderId="74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68" fillId="74" borderId="74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2" fontId="79" fillId="91" borderId="69" applyProtection="0"/>
    <xf numFmtId="2" fontId="79" fillId="91" borderId="69" applyProtection="0"/>
    <xf numFmtId="2" fontId="39" fillId="92" borderId="69" applyProtection="0"/>
    <xf numFmtId="2" fontId="39" fillId="93" borderId="69" applyProtection="0"/>
    <xf numFmtId="2" fontId="39" fillId="94" borderId="69" applyProtection="0"/>
    <xf numFmtId="2" fontId="39" fillId="94" borderId="69" applyProtection="0">
      <alignment horizontal="center"/>
    </xf>
    <xf numFmtId="2" fontId="39" fillId="93" borderId="69" applyProtection="0">
      <alignment horizontal="center"/>
    </xf>
    <xf numFmtId="0" fontId="40" fillId="0" borderId="71">
      <alignment horizontal="left" vertical="top" wrapText="1"/>
    </xf>
    <xf numFmtId="0" fontId="82" fillId="0" borderId="77" applyNumberFormat="0" applyFill="0" applyAlignment="0" applyProtection="0"/>
    <xf numFmtId="0" fontId="88" fillId="0" borderId="78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0" fontId="39" fillId="6" borderId="81" applyNumberFormat="0">
      <alignment readingOrder="1"/>
      <protection locked="0"/>
    </xf>
    <xf numFmtId="0" fontId="45" fillId="0" borderId="82">
      <alignment horizontal="left" vertical="top" wrapText="1"/>
    </xf>
    <xf numFmtId="49" fontId="31" fillId="0" borderId="79">
      <alignment horizontal="center" vertical="top" wrapText="1"/>
      <protection locked="0"/>
    </xf>
    <xf numFmtId="49" fontId="31" fillId="0" borderId="79">
      <alignment horizontal="center" vertical="top" wrapText="1"/>
      <protection locked="0"/>
    </xf>
    <xf numFmtId="49" fontId="40" fillId="10" borderId="79">
      <alignment horizontal="right" vertical="top"/>
      <protection locked="0"/>
    </xf>
    <xf numFmtId="49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5" fillId="0" borderId="82">
      <alignment horizontal="center" vertical="top" wrapText="1"/>
    </xf>
    <xf numFmtId="0" fontId="49" fillId="50" borderId="81" applyNumberFormat="0" applyAlignment="0" applyProtection="0"/>
    <xf numFmtId="0" fontId="62" fillId="13" borderId="81" applyNumberFormat="0" applyAlignment="0" applyProtection="0"/>
    <xf numFmtId="0" fontId="31" fillId="59" borderId="83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67" fillId="50" borderId="85" applyNumberFormat="0" applyAlignment="0" applyProtection="0"/>
    <xf numFmtId="4" fontId="48" fillId="60" borderId="85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70" fillId="60" borderId="85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8" fillId="60" borderId="85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48" fillId="60" borderId="85" applyNumberFormat="0" applyProtection="0">
      <alignment horizontal="left" vertical="center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48" fillId="61" borderId="85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48" fillId="62" borderId="85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48" fillId="64" borderId="85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48" fillId="65" borderId="85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48" fillId="66" borderId="85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48" fillId="67" borderId="85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48" fillId="68" borderId="85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48" fillId="69" borderId="85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48" fillId="71" borderId="85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72" fillId="72" borderId="85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32" fillId="85" borderId="85" applyNumberFormat="0" applyProtection="0">
      <alignment horizontal="left" vertical="center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32" fillId="6" borderId="85" applyNumberFormat="0" applyProtection="0">
      <alignment horizontal="left" vertical="center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76" fillId="75" borderId="87" applyBorder="0"/>
    <xf numFmtId="4" fontId="48" fillId="87" borderId="85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0" fillId="87" borderId="85" applyNumberFormat="0" applyProtection="0">
      <alignment vertical="center"/>
    </xf>
    <xf numFmtId="4" fontId="48" fillId="87" borderId="85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48" fillId="87" borderId="85" applyNumberFormat="0" applyProtection="0">
      <alignment horizontal="left" vertical="center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4" fontId="48" fillId="74" borderId="85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70" fillId="74" borderId="85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68" fillId="74" borderId="85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2" fontId="79" fillId="91" borderId="80" applyProtection="0"/>
    <xf numFmtId="2" fontId="79" fillId="91" borderId="80" applyProtection="0"/>
    <xf numFmtId="2" fontId="39" fillId="92" borderId="80" applyProtection="0"/>
    <xf numFmtId="2" fontId="39" fillId="93" borderId="80" applyProtection="0"/>
    <xf numFmtId="2" fontId="39" fillId="94" borderId="80" applyProtection="0"/>
    <xf numFmtId="2" fontId="39" fillId="94" borderId="80" applyProtection="0">
      <alignment horizontal="center"/>
    </xf>
    <xf numFmtId="2" fontId="39" fillId="93" borderId="80" applyProtection="0">
      <alignment horizontal="center"/>
    </xf>
    <xf numFmtId="0" fontId="40" fillId="0" borderId="82">
      <alignment horizontal="left" vertical="top" wrapText="1"/>
    </xf>
    <xf numFmtId="0" fontId="82" fillId="0" borderId="88" applyNumberFormat="0" applyFill="0" applyAlignment="0" applyProtection="0"/>
    <xf numFmtId="0" fontId="88" fillId="0" borderId="89"/>
    <xf numFmtId="0" fontId="39" fillId="6" borderId="92" applyNumberFormat="0">
      <alignment readingOrder="1"/>
      <protection locked="0"/>
    </xf>
    <xf numFmtId="0" fontId="45" fillId="0" borderId="93">
      <alignment horizontal="left" vertical="top" wrapText="1"/>
    </xf>
    <xf numFmtId="49" fontId="31" fillId="0" borderId="90">
      <alignment horizontal="center" vertical="top" wrapText="1"/>
      <protection locked="0"/>
    </xf>
    <xf numFmtId="49" fontId="31" fillId="0" borderId="90">
      <alignment horizontal="center" vertical="top" wrapText="1"/>
      <protection locked="0"/>
    </xf>
    <xf numFmtId="49" fontId="40" fillId="10" borderId="90">
      <alignment horizontal="right" vertical="top"/>
      <protection locked="0"/>
    </xf>
    <xf numFmtId="49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5" fillId="0" borderId="93">
      <alignment horizontal="center" vertical="top" wrapText="1"/>
    </xf>
    <xf numFmtId="0" fontId="49" fillId="50" borderId="92" applyNumberFormat="0" applyAlignment="0" applyProtection="0"/>
    <xf numFmtId="0" fontId="62" fillId="13" borderId="92" applyNumberFormat="0" applyAlignment="0" applyProtection="0"/>
    <xf numFmtId="0" fontId="31" fillId="59" borderId="94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67" fillId="50" borderId="96" applyNumberFormat="0" applyAlignment="0" applyProtection="0"/>
    <xf numFmtId="4" fontId="48" fillId="60" borderId="96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70" fillId="60" borderId="96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8" fillId="60" borderId="96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48" fillId="60" borderId="96" applyNumberFormat="0" applyProtection="0">
      <alignment horizontal="left" vertical="center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48" fillId="61" borderId="96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48" fillId="62" borderId="96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48" fillId="64" borderId="96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48" fillId="65" borderId="96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48" fillId="66" borderId="96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48" fillId="67" borderId="96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48" fillId="68" borderId="96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48" fillId="69" borderId="96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48" fillId="71" borderId="96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72" fillId="72" borderId="96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32" fillId="85" borderId="96" applyNumberFormat="0" applyProtection="0">
      <alignment horizontal="left" vertical="center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32" fillId="6" borderId="96" applyNumberFormat="0" applyProtection="0">
      <alignment horizontal="left" vertical="center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76" fillId="75" borderId="98" applyBorder="0"/>
    <xf numFmtId="4" fontId="48" fillId="87" borderId="96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0" fillId="87" borderId="96" applyNumberFormat="0" applyProtection="0">
      <alignment vertical="center"/>
    </xf>
    <xf numFmtId="4" fontId="48" fillId="87" borderId="96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48" fillId="87" borderId="96" applyNumberFormat="0" applyProtection="0">
      <alignment horizontal="left" vertical="center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4" fontId="48" fillId="74" borderId="96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70" fillId="74" borderId="96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68" fillId="74" borderId="96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2" fontId="79" fillId="91" borderId="91" applyProtection="0"/>
    <xf numFmtId="2" fontId="79" fillId="91" borderId="91" applyProtection="0"/>
    <xf numFmtId="2" fontId="39" fillId="92" borderId="91" applyProtection="0"/>
    <xf numFmtId="2" fontId="39" fillId="93" borderId="91" applyProtection="0"/>
    <xf numFmtId="2" fontId="39" fillId="94" borderId="91" applyProtection="0"/>
    <xf numFmtId="2" fontId="39" fillId="94" borderId="91" applyProtection="0">
      <alignment horizontal="center"/>
    </xf>
    <xf numFmtId="2" fontId="39" fillId="93" borderId="91" applyProtection="0">
      <alignment horizontal="center"/>
    </xf>
    <xf numFmtId="0" fontId="40" fillId="0" borderId="93">
      <alignment horizontal="left" vertical="top" wrapText="1"/>
    </xf>
    <xf numFmtId="0" fontId="82" fillId="0" borderId="99" applyNumberFormat="0" applyFill="0" applyAlignment="0" applyProtection="0"/>
    <xf numFmtId="0" fontId="88" fillId="0" borderId="100"/>
    <xf numFmtId="0" fontId="39" fillId="6" borderId="103" applyNumberFormat="0">
      <alignment readingOrder="1"/>
      <protection locked="0"/>
    </xf>
    <xf numFmtId="0" fontId="45" fillId="0" borderId="104">
      <alignment horizontal="left" vertical="top" wrapText="1"/>
    </xf>
    <xf numFmtId="49" fontId="31" fillId="0" borderId="101">
      <alignment horizontal="center" vertical="top" wrapText="1"/>
      <protection locked="0"/>
    </xf>
    <xf numFmtId="49" fontId="31" fillId="0" borderId="101">
      <alignment horizontal="center" vertical="top" wrapText="1"/>
      <protection locked="0"/>
    </xf>
    <xf numFmtId="49" fontId="40" fillId="10" borderId="101">
      <alignment horizontal="right" vertical="top"/>
      <protection locked="0"/>
    </xf>
    <xf numFmtId="49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5" fillId="0" borderId="104">
      <alignment horizontal="center" vertical="top" wrapText="1"/>
    </xf>
    <xf numFmtId="0" fontId="49" fillId="50" borderId="103" applyNumberFormat="0" applyAlignment="0" applyProtection="0"/>
    <xf numFmtId="0" fontId="62" fillId="13" borderId="103" applyNumberFormat="0" applyAlignment="0" applyProtection="0"/>
    <xf numFmtId="0" fontId="31" fillId="59" borderId="105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67" fillId="50" borderId="107" applyNumberFormat="0" applyAlignment="0" applyProtection="0"/>
    <xf numFmtId="4" fontId="48" fillId="60" borderId="107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70" fillId="60" borderId="107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8" fillId="60" borderId="107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48" fillId="60" borderId="107" applyNumberFormat="0" applyProtection="0">
      <alignment horizontal="left" vertical="center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48" fillId="61" borderId="107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48" fillId="62" borderId="107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48" fillId="64" borderId="107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48" fillId="65" borderId="107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48" fillId="66" borderId="107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48" fillId="67" borderId="107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48" fillId="68" borderId="107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48" fillId="69" borderId="107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48" fillId="71" borderId="107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72" fillId="72" borderId="107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32" fillId="85" borderId="107" applyNumberFormat="0" applyProtection="0">
      <alignment horizontal="left" vertical="center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32" fillId="6" borderId="107" applyNumberFormat="0" applyProtection="0">
      <alignment horizontal="left" vertical="center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76" fillId="75" borderId="109" applyBorder="0"/>
    <xf numFmtId="4" fontId="48" fillId="87" borderId="107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0" fillId="87" borderId="107" applyNumberFormat="0" applyProtection="0">
      <alignment vertical="center"/>
    </xf>
    <xf numFmtId="4" fontId="48" fillId="87" borderId="107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48" fillId="87" borderId="107" applyNumberFormat="0" applyProtection="0">
      <alignment horizontal="left" vertical="center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4" fontId="48" fillId="74" borderId="107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70" fillId="74" borderId="107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68" fillId="74" borderId="107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2" fontId="79" fillId="91" borderId="102" applyProtection="0"/>
    <xf numFmtId="2" fontId="79" fillId="91" borderId="102" applyProtection="0"/>
    <xf numFmtId="2" fontId="39" fillId="92" borderId="102" applyProtection="0"/>
    <xf numFmtId="2" fontId="39" fillId="93" borderId="102" applyProtection="0"/>
    <xf numFmtId="2" fontId="39" fillId="94" borderId="102" applyProtection="0"/>
    <xf numFmtId="2" fontId="39" fillId="94" borderId="102" applyProtection="0">
      <alignment horizontal="center"/>
    </xf>
    <xf numFmtId="2" fontId="39" fillId="93" borderId="102" applyProtection="0">
      <alignment horizontal="center"/>
    </xf>
    <xf numFmtId="0" fontId="40" fillId="0" borderId="104">
      <alignment horizontal="left" vertical="top" wrapText="1"/>
    </xf>
    <xf numFmtId="0" fontId="82" fillId="0" borderId="110" applyNumberFormat="0" applyFill="0" applyAlignment="0" applyProtection="0"/>
    <xf numFmtId="0" fontId="88" fillId="0" borderId="111"/>
    <xf numFmtId="0" fontId="39" fillId="6" borderId="114" applyNumberFormat="0">
      <alignment readingOrder="1"/>
      <protection locked="0"/>
    </xf>
    <xf numFmtId="0" fontId="45" fillId="0" borderId="115">
      <alignment horizontal="left" vertical="top" wrapText="1"/>
    </xf>
    <xf numFmtId="49" fontId="31" fillId="0" borderId="112">
      <alignment horizontal="center" vertical="top" wrapText="1"/>
      <protection locked="0"/>
    </xf>
    <xf numFmtId="49" fontId="31" fillId="0" borderId="112">
      <alignment horizontal="center" vertical="top" wrapText="1"/>
      <protection locked="0"/>
    </xf>
    <xf numFmtId="49" fontId="40" fillId="10" borderId="112">
      <alignment horizontal="right" vertical="top"/>
      <protection locked="0"/>
    </xf>
    <xf numFmtId="49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5" fillId="0" borderId="115">
      <alignment horizontal="center" vertical="top" wrapText="1"/>
    </xf>
    <xf numFmtId="0" fontId="49" fillId="50" borderId="114" applyNumberFormat="0" applyAlignment="0" applyProtection="0"/>
    <xf numFmtId="0" fontId="62" fillId="13" borderId="114" applyNumberFormat="0" applyAlignment="0" applyProtection="0"/>
    <xf numFmtId="0" fontId="31" fillId="59" borderId="116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67" fillId="50" borderId="118" applyNumberFormat="0" applyAlignment="0" applyProtection="0"/>
    <xf numFmtId="4" fontId="48" fillId="60" borderId="118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70" fillId="60" borderId="118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8" fillId="60" borderId="118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48" fillId="60" borderId="118" applyNumberFormat="0" applyProtection="0">
      <alignment horizontal="left" vertical="center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48" fillId="61" borderId="118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48" fillId="62" borderId="118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48" fillId="64" borderId="118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48" fillId="65" borderId="118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48" fillId="66" borderId="118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48" fillId="67" borderId="118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48" fillId="68" borderId="118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48" fillId="69" borderId="118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48" fillId="71" borderId="118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72" fillId="72" borderId="118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32" fillId="85" borderId="118" applyNumberFormat="0" applyProtection="0">
      <alignment horizontal="left" vertical="center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32" fillId="6" borderId="118" applyNumberFormat="0" applyProtection="0">
      <alignment horizontal="left" vertical="center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76" fillId="75" borderId="120" applyBorder="0"/>
    <xf numFmtId="4" fontId="48" fillId="87" borderId="118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0" fillId="87" borderId="118" applyNumberFormat="0" applyProtection="0">
      <alignment vertical="center"/>
    </xf>
    <xf numFmtId="4" fontId="48" fillId="87" borderId="118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48" fillId="87" borderId="118" applyNumberFormat="0" applyProtection="0">
      <alignment horizontal="left" vertical="center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4" fontId="48" fillId="74" borderId="118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70" fillId="74" borderId="118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68" fillId="74" borderId="118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2" fontId="79" fillId="91" borderId="113" applyProtection="0"/>
    <xf numFmtId="2" fontId="79" fillId="91" borderId="113" applyProtection="0"/>
    <xf numFmtId="2" fontId="39" fillId="92" borderId="113" applyProtection="0"/>
    <xf numFmtId="2" fontId="39" fillId="93" borderId="113" applyProtection="0"/>
    <xf numFmtId="2" fontId="39" fillId="94" borderId="113" applyProtection="0"/>
    <xf numFmtId="2" fontId="39" fillId="94" borderId="113" applyProtection="0">
      <alignment horizontal="center"/>
    </xf>
    <xf numFmtId="2" fontId="39" fillId="93" borderId="113" applyProtection="0">
      <alignment horizontal="center"/>
    </xf>
    <xf numFmtId="0" fontId="40" fillId="0" borderId="115">
      <alignment horizontal="left" vertical="top" wrapText="1"/>
    </xf>
    <xf numFmtId="0" fontId="82" fillId="0" borderId="121" applyNumberFormat="0" applyFill="0" applyAlignment="0" applyProtection="0"/>
    <xf numFmtId="0" fontId="88" fillId="0" borderId="122"/>
    <xf numFmtId="0" fontId="39" fillId="6" borderId="125" applyNumberFormat="0">
      <alignment readingOrder="1"/>
      <protection locked="0"/>
    </xf>
    <xf numFmtId="0" fontId="45" fillId="0" borderId="126">
      <alignment horizontal="left" vertical="top" wrapText="1"/>
    </xf>
    <xf numFmtId="49" fontId="31" fillId="0" borderId="123">
      <alignment horizontal="center" vertical="top" wrapText="1"/>
      <protection locked="0"/>
    </xf>
    <xf numFmtId="49" fontId="31" fillId="0" borderId="123">
      <alignment horizontal="center" vertical="top" wrapText="1"/>
      <protection locked="0"/>
    </xf>
    <xf numFmtId="49" fontId="40" fillId="10" borderId="123">
      <alignment horizontal="right" vertical="top"/>
      <protection locked="0"/>
    </xf>
    <xf numFmtId="49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5" fillId="0" borderId="126">
      <alignment horizontal="center" vertical="top" wrapText="1"/>
    </xf>
    <xf numFmtId="0" fontId="49" fillId="50" borderId="125" applyNumberFormat="0" applyAlignment="0" applyProtection="0"/>
    <xf numFmtId="0" fontId="62" fillId="13" borderId="125" applyNumberFormat="0" applyAlignment="0" applyProtection="0"/>
    <xf numFmtId="0" fontId="31" fillId="59" borderId="127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67" fillId="50" borderId="129" applyNumberFormat="0" applyAlignment="0" applyProtection="0"/>
    <xf numFmtId="4" fontId="48" fillId="60" borderId="129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70" fillId="60" borderId="129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8" fillId="60" borderId="129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48" fillId="60" borderId="129" applyNumberFormat="0" applyProtection="0">
      <alignment horizontal="left" vertical="center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48" fillId="61" borderId="129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48" fillId="62" borderId="129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48" fillId="64" borderId="129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48" fillId="65" borderId="129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48" fillId="66" borderId="129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48" fillId="67" borderId="129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48" fillId="68" borderId="129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48" fillId="69" borderId="129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48" fillId="71" borderId="129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72" fillId="72" borderId="129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32" fillId="85" borderId="129" applyNumberFormat="0" applyProtection="0">
      <alignment horizontal="left" vertical="center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32" fillId="6" borderId="129" applyNumberFormat="0" applyProtection="0">
      <alignment horizontal="left" vertical="center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76" fillId="75" borderId="131" applyBorder="0"/>
    <xf numFmtId="4" fontId="48" fillId="87" borderId="129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0" fillId="87" borderId="129" applyNumberFormat="0" applyProtection="0">
      <alignment vertical="center"/>
    </xf>
    <xf numFmtId="4" fontId="48" fillId="87" borderId="129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48" fillId="87" borderId="129" applyNumberFormat="0" applyProtection="0">
      <alignment horizontal="left" vertical="center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4" fontId="48" fillId="74" borderId="129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70" fillId="74" borderId="129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68" fillId="74" borderId="129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2" fontId="79" fillId="91" borderId="124" applyProtection="0"/>
    <xf numFmtId="2" fontId="79" fillId="91" borderId="124" applyProtection="0"/>
    <xf numFmtId="2" fontId="39" fillId="92" borderId="124" applyProtection="0"/>
    <xf numFmtId="2" fontId="39" fillId="93" borderId="124" applyProtection="0"/>
    <xf numFmtId="2" fontId="39" fillId="94" borderId="124" applyProtection="0"/>
    <xf numFmtId="2" fontId="39" fillId="94" borderId="124" applyProtection="0">
      <alignment horizontal="center"/>
    </xf>
    <xf numFmtId="2" fontId="39" fillId="93" borderId="124" applyProtection="0">
      <alignment horizontal="center"/>
    </xf>
    <xf numFmtId="0" fontId="40" fillId="0" borderId="126">
      <alignment horizontal="left" vertical="top" wrapText="1"/>
    </xf>
    <xf numFmtId="0" fontId="82" fillId="0" borderId="132" applyNumberFormat="0" applyFill="0" applyAlignment="0" applyProtection="0"/>
    <xf numFmtId="0" fontId="88" fillId="0" borderId="133"/>
    <xf numFmtId="0" fontId="39" fillId="6" borderId="136" applyNumberFormat="0">
      <alignment readingOrder="1"/>
      <protection locked="0"/>
    </xf>
    <xf numFmtId="0" fontId="45" fillId="0" borderId="137">
      <alignment horizontal="left" vertical="top" wrapText="1"/>
    </xf>
    <xf numFmtId="49" fontId="31" fillId="0" borderId="134">
      <alignment horizontal="center" vertical="top" wrapText="1"/>
      <protection locked="0"/>
    </xf>
    <xf numFmtId="49" fontId="31" fillId="0" borderId="134">
      <alignment horizontal="center" vertical="top" wrapText="1"/>
      <protection locked="0"/>
    </xf>
    <xf numFmtId="49" fontId="40" fillId="10" borderId="134">
      <alignment horizontal="right" vertical="top"/>
      <protection locked="0"/>
    </xf>
    <xf numFmtId="49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5" fillId="0" borderId="137">
      <alignment horizontal="center" vertical="top" wrapText="1"/>
    </xf>
    <xf numFmtId="0" fontId="49" fillId="50" borderId="136" applyNumberFormat="0" applyAlignment="0" applyProtection="0"/>
    <xf numFmtId="0" fontId="62" fillId="13" borderId="136" applyNumberFormat="0" applyAlignment="0" applyProtection="0"/>
    <xf numFmtId="0" fontId="31" fillId="59" borderId="138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67" fillId="50" borderId="140" applyNumberFormat="0" applyAlignment="0" applyProtection="0"/>
    <xf numFmtId="4" fontId="48" fillId="60" borderId="140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70" fillId="60" borderId="140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8" fillId="60" borderId="140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48" fillId="60" borderId="140" applyNumberFormat="0" applyProtection="0">
      <alignment horizontal="left" vertical="center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48" fillId="61" borderId="140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48" fillId="62" borderId="140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48" fillId="64" borderId="140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48" fillId="65" borderId="140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48" fillId="66" borderId="140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48" fillId="67" borderId="140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48" fillId="68" borderId="140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48" fillId="69" borderId="140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48" fillId="71" borderId="140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72" fillId="72" borderId="140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32" fillId="85" borderId="140" applyNumberFormat="0" applyProtection="0">
      <alignment horizontal="left" vertical="center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32" fillId="6" borderId="140" applyNumberFormat="0" applyProtection="0">
      <alignment horizontal="left" vertical="center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76" fillId="75" borderId="142" applyBorder="0"/>
    <xf numFmtId="4" fontId="48" fillId="87" borderId="140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0" fillId="87" borderId="140" applyNumberFormat="0" applyProtection="0">
      <alignment vertical="center"/>
    </xf>
    <xf numFmtId="4" fontId="48" fillId="87" borderId="140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48" fillId="87" borderId="140" applyNumberFormat="0" applyProtection="0">
      <alignment horizontal="left" vertical="center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4" fontId="48" fillId="74" borderId="140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70" fillId="74" borderId="140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68" fillId="74" borderId="140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2" fontId="79" fillId="91" borderId="135" applyProtection="0"/>
    <xf numFmtId="2" fontId="79" fillId="91" borderId="135" applyProtection="0"/>
    <xf numFmtId="2" fontId="39" fillId="92" borderId="135" applyProtection="0"/>
    <xf numFmtId="2" fontId="39" fillId="93" borderId="135" applyProtection="0"/>
    <xf numFmtId="2" fontId="39" fillId="94" borderId="135" applyProtection="0"/>
    <xf numFmtId="2" fontId="39" fillId="94" borderId="135" applyProtection="0">
      <alignment horizontal="center"/>
    </xf>
    <xf numFmtId="2" fontId="39" fillId="93" borderId="135" applyProtection="0">
      <alignment horizontal="center"/>
    </xf>
    <xf numFmtId="0" fontId="40" fillId="0" borderId="137">
      <alignment horizontal="left" vertical="top" wrapText="1"/>
    </xf>
    <xf numFmtId="0" fontId="82" fillId="0" borderId="143" applyNumberFormat="0" applyFill="0" applyAlignment="0" applyProtection="0"/>
    <xf numFmtId="0" fontId="88" fillId="0" borderId="144"/>
    <xf numFmtId="0" fontId="39" fillId="6" borderId="147" applyNumberFormat="0">
      <alignment readingOrder="1"/>
      <protection locked="0"/>
    </xf>
    <xf numFmtId="0" fontId="45" fillId="0" borderId="148">
      <alignment horizontal="left" vertical="top" wrapText="1"/>
    </xf>
    <xf numFmtId="49" fontId="31" fillId="0" borderId="145">
      <alignment horizontal="center" vertical="top" wrapText="1"/>
      <protection locked="0"/>
    </xf>
    <xf numFmtId="49" fontId="31" fillId="0" borderId="145">
      <alignment horizontal="center" vertical="top" wrapText="1"/>
      <protection locked="0"/>
    </xf>
    <xf numFmtId="49" fontId="40" fillId="10" borderId="145">
      <alignment horizontal="right" vertical="top"/>
      <protection locked="0"/>
    </xf>
    <xf numFmtId="49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5" fillId="0" borderId="148">
      <alignment horizontal="center" vertical="top" wrapText="1"/>
    </xf>
    <xf numFmtId="0" fontId="49" fillId="50" borderId="147" applyNumberFormat="0" applyAlignment="0" applyProtection="0"/>
    <xf numFmtId="0" fontId="62" fillId="13" borderId="147" applyNumberFormat="0" applyAlignment="0" applyProtection="0"/>
    <xf numFmtId="0" fontId="31" fillId="59" borderId="149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67" fillId="50" borderId="151" applyNumberFormat="0" applyAlignment="0" applyProtection="0"/>
    <xf numFmtId="4" fontId="48" fillId="60" borderId="151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70" fillId="60" borderId="151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8" fillId="60" borderId="151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48" fillId="60" borderId="151" applyNumberFormat="0" applyProtection="0">
      <alignment horizontal="left" vertical="center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48" fillId="61" borderId="151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48" fillId="62" borderId="151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48" fillId="64" borderId="151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48" fillId="65" borderId="151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48" fillId="66" borderId="151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48" fillId="67" borderId="151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48" fillId="68" borderId="151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48" fillId="69" borderId="151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48" fillId="71" borderId="151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72" fillId="72" borderId="151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32" fillId="85" borderId="151" applyNumberFormat="0" applyProtection="0">
      <alignment horizontal="left" vertical="center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32" fillId="6" borderId="151" applyNumberFormat="0" applyProtection="0">
      <alignment horizontal="left" vertical="center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76" fillId="75" borderId="153" applyBorder="0"/>
    <xf numFmtId="4" fontId="48" fillId="87" borderId="151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0" fillId="87" borderId="151" applyNumberFormat="0" applyProtection="0">
      <alignment vertical="center"/>
    </xf>
    <xf numFmtId="4" fontId="48" fillId="87" borderId="151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48" fillId="87" borderId="151" applyNumberFormat="0" applyProtection="0">
      <alignment horizontal="left" vertical="center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4" fontId="48" fillId="74" borderId="151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70" fillId="74" borderId="151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68" fillId="74" borderId="151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2" fontId="79" fillId="91" borderId="146" applyProtection="0"/>
    <xf numFmtId="2" fontId="79" fillId="91" borderId="146" applyProtection="0"/>
    <xf numFmtId="2" fontId="39" fillId="92" borderId="146" applyProtection="0"/>
    <xf numFmtId="2" fontId="39" fillId="93" borderId="146" applyProtection="0"/>
    <xf numFmtId="2" fontId="39" fillId="94" borderId="146" applyProtection="0"/>
    <xf numFmtId="2" fontId="39" fillId="94" borderId="146" applyProtection="0">
      <alignment horizontal="center"/>
    </xf>
    <xf numFmtId="2" fontId="39" fillId="93" borderId="146" applyProtection="0">
      <alignment horizontal="center"/>
    </xf>
    <xf numFmtId="0" fontId="40" fillId="0" borderId="148">
      <alignment horizontal="left" vertical="top" wrapText="1"/>
    </xf>
    <xf numFmtId="0" fontId="82" fillId="0" borderId="154" applyNumberFormat="0" applyFill="0" applyAlignment="0" applyProtection="0"/>
    <xf numFmtId="0" fontId="88" fillId="0" borderId="155"/>
    <xf numFmtId="0" fontId="39" fillId="6" borderId="158" applyNumberFormat="0">
      <alignment readingOrder="1"/>
      <protection locked="0"/>
    </xf>
    <xf numFmtId="0" fontId="45" fillId="0" borderId="159">
      <alignment horizontal="left" vertical="top" wrapText="1"/>
    </xf>
    <xf numFmtId="49" fontId="31" fillId="0" borderId="156">
      <alignment horizontal="center" vertical="top" wrapText="1"/>
      <protection locked="0"/>
    </xf>
    <xf numFmtId="49" fontId="31" fillId="0" borderId="156">
      <alignment horizontal="center" vertical="top" wrapText="1"/>
      <protection locked="0"/>
    </xf>
    <xf numFmtId="49" fontId="40" fillId="10" borderId="156">
      <alignment horizontal="right" vertical="top"/>
      <protection locked="0"/>
    </xf>
    <xf numFmtId="49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5" fillId="0" borderId="159">
      <alignment horizontal="center" vertical="top" wrapText="1"/>
    </xf>
    <xf numFmtId="0" fontId="49" fillId="50" borderId="158" applyNumberFormat="0" applyAlignment="0" applyProtection="0"/>
    <xf numFmtId="0" fontId="62" fillId="13" borderId="158" applyNumberFormat="0" applyAlignment="0" applyProtection="0"/>
    <xf numFmtId="0" fontId="31" fillId="59" borderId="160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67" fillId="50" borderId="162" applyNumberFormat="0" applyAlignment="0" applyProtection="0"/>
    <xf numFmtId="4" fontId="48" fillId="60" borderId="162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70" fillId="60" borderId="162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8" fillId="60" borderId="162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48" fillId="60" borderId="162" applyNumberFormat="0" applyProtection="0">
      <alignment horizontal="left" vertical="center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48" fillId="61" borderId="162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48" fillId="62" borderId="162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48" fillId="64" borderId="162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48" fillId="65" borderId="162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48" fillId="66" borderId="162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48" fillId="67" borderId="162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48" fillId="68" borderId="162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48" fillId="69" borderId="162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48" fillId="71" borderId="162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72" fillId="72" borderId="162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32" fillId="85" borderId="162" applyNumberFormat="0" applyProtection="0">
      <alignment horizontal="left" vertical="center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32" fillId="6" borderId="162" applyNumberFormat="0" applyProtection="0">
      <alignment horizontal="left" vertical="center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76" fillId="75" borderId="164" applyBorder="0"/>
    <xf numFmtId="4" fontId="48" fillId="87" borderId="162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0" fillId="87" borderId="162" applyNumberFormat="0" applyProtection="0">
      <alignment vertical="center"/>
    </xf>
    <xf numFmtId="4" fontId="48" fillId="87" borderId="162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48" fillId="87" borderId="162" applyNumberFormat="0" applyProtection="0">
      <alignment horizontal="left" vertical="center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4" fontId="48" fillId="74" borderId="162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70" fillId="74" borderId="162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68" fillId="74" borderId="162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2" fontId="79" fillId="91" borderId="157" applyProtection="0"/>
    <xf numFmtId="2" fontId="79" fillId="91" borderId="157" applyProtection="0"/>
    <xf numFmtId="2" fontId="39" fillId="92" borderId="157" applyProtection="0"/>
    <xf numFmtId="2" fontId="39" fillId="93" borderId="157" applyProtection="0"/>
    <xf numFmtId="2" fontId="39" fillId="94" borderId="157" applyProtection="0"/>
    <xf numFmtId="2" fontId="39" fillId="94" borderId="157" applyProtection="0">
      <alignment horizontal="center"/>
    </xf>
    <xf numFmtId="2" fontId="39" fillId="93" borderId="157" applyProtection="0">
      <alignment horizontal="center"/>
    </xf>
    <xf numFmtId="0" fontId="40" fillId="0" borderId="159">
      <alignment horizontal="left" vertical="top" wrapText="1"/>
    </xf>
    <xf numFmtId="0" fontId="82" fillId="0" borderId="165" applyNumberFormat="0" applyFill="0" applyAlignment="0" applyProtection="0"/>
    <xf numFmtId="0" fontId="88" fillId="0" borderId="166"/>
  </cellStyleXfs>
  <cellXfs count="40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5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0" fontId="22" fillId="0" borderId="0" xfId="0" applyFont="1"/>
    <xf numFmtId="169" fontId="17" fillId="0" borderId="0" xfId="0" applyNumberFormat="1" applyFont="1"/>
    <xf numFmtId="164" fontId="17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0" xfId="0" applyFont="1"/>
    <xf numFmtId="4" fontId="2" fillId="0" borderId="2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17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64" fontId="21" fillId="0" borderId="0" xfId="0" applyNumberFormat="1" applyFont="1"/>
    <xf numFmtId="0" fontId="17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2" fillId="0" borderId="1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2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/>
    <xf numFmtId="0" fontId="19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3799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2 2" xfId="3025"/>
    <cellStyle name="_SeriesAttributes 2 2 3" xfId="1993"/>
    <cellStyle name="_SeriesAttributes 2 2 3 2" xfId="3541"/>
    <cellStyle name="_SeriesAttributes 2 2 4" xfId="2509"/>
    <cellStyle name="_SeriesAttributes 2 3" xfId="1216"/>
    <cellStyle name="_SeriesAttributes 2 3 2" xfId="2767"/>
    <cellStyle name="_SeriesAttributes 2 4" xfId="1735"/>
    <cellStyle name="_SeriesAttributes 2 4 2" xfId="3283"/>
    <cellStyle name="_SeriesAttributes 2 5" xfId="2251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2 2" xfId="3026"/>
    <cellStyle name="Arial01101000015536870911 2 2 3" xfId="1994"/>
    <cellStyle name="Arial01101000015536870911 2 2 3 2" xfId="3542"/>
    <cellStyle name="Arial01101000015536870911 2 2 4" xfId="2510"/>
    <cellStyle name="Arial01101000015536870911 2 3" xfId="1217"/>
    <cellStyle name="Arial01101000015536870911 2 3 2" xfId="2768"/>
    <cellStyle name="Arial01101000015536870911 2 4" xfId="1736"/>
    <cellStyle name="Arial01101000015536870911 2 4 2" xfId="3284"/>
    <cellStyle name="Arial01101000015536870911 2 5" xfId="2252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2 2" xfId="3028"/>
    <cellStyle name="Arial10170100015536870911 2 2 2 3" xfId="1996"/>
    <cellStyle name="Arial10170100015536870911 2 2 2 3 2" xfId="3544"/>
    <cellStyle name="Arial10170100015536870911 2 2 2 4" xfId="2512"/>
    <cellStyle name="Arial10170100015536870911 2 2 3" xfId="1219"/>
    <cellStyle name="Arial10170100015536870911 2 2 3 2" xfId="2770"/>
    <cellStyle name="Arial10170100015536870911 2 2 4" xfId="1738"/>
    <cellStyle name="Arial10170100015536870911 2 2 4 2" xfId="3286"/>
    <cellStyle name="Arial10170100015536870911 2 2 5" xfId="2254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2 2" xfId="3027"/>
    <cellStyle name="Arial10170100015536870911 3 2 3" xfId="1995"/>
    <cellStyle name="Arial10170100015536870911 3 2 3 2" xfId="3543"/>
    <cellStyle name="Arial10170100015536870911 3 2 4" xfId="2511"/>
    <cellStyle name="Arial10170100015536870911 3 3" xfId="1218"/>
    <cellStyle name="Arial10170100015536870911 3 3 2" xfId="2769"/>
    <cellStyle name="Arial10170100015536870911 3 4" xfId="1737"/>
    <cellStyle name="Arial10170100015536870911 3 4 2" xfId="3285"/>
    <cellStyle name="Arial10170100015536870911 3 5" xfId="2253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2 2" xfId="3030"/>
    <cellStyle name="Arial107000001514155735 2 2 2 3" xfId="1998"/>
    <cellStyle name="Arial107000001514155735 2 2 2 3 2" xfId="3546"/>
    <cellStyle name="Arial107000001514155735 2 2 2 4" xfId="2514"/>
    <cellStyle name="Arial107000001514155735 2 2 3" xfId="1221"/>
    <cellStyle name="Arial107000001514155735 2 2 3 2" xfId="2772"/>
    <cellStyle name="Arial107000001514155735 2 2 4" xfId="1740"/>
    <cellStyle name="Arial107000001514155735 2 2 4 2" xfId="3288"/>
    <cellStyle name="Arial107000001514155735 2 2 5" xfId="2256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2 2" xfId="3029"/>
    <cellStyle name="Arial107000001514155735 3 2 3" xfId="1997"/>
    <cellStyle name="Arial107000001514155735 3 2 3 2" xfId="3545"/>
    <cellStyle name="Arial107000001514155735 3 2 4" xfId="2513"/>
    <cellStyle name="Arial107000001514155735 3 3" xfId="1220"/>
    <cellStyle name="Arial107000001514155735 3 3 2" xfId="2771"/>
    <cellStyle name="Arial107000001514155735 3 4" xfId="1739"/>
    <cellStyle name="Arial107000001514155735 3 4 2" xfId="3287"/>
    <cellStyle name="Arial107000001514155735 3 5" xfId="2255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2 2" xfId="3032"/>
    <cellStyle name="Arial107000001514155735FMT 2 2 2 3" xfId="2000"/>
    <cellStyle name="Arial107000001514155735FMT 2 2 2 3 2" xfId="3548"/>
    <cellStyle name="Arial107000001514155735FMT 2 2 2 4" xfId="2516"/>
    <cellStyle name="Arial107000001514155735FMT 2 2 3" xfId="1223"/>
    <cellStyle name="Arial107000001514155735FMT 2 2 3 2" xfId="2774"/>
    <cellStyle name="Arial107000001514155735FMT 2 2 4" xfId="1742"/>
    <cellStyle name="Arial107000001514155735FMT 2 2 4 2" xfId="3290"/>
    <cellStyle name="Arial107000001514155735FMT 2 2 5" xfId="2258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2 2" xfId="3031"/>
    <cellStyle name="Arial107000001514155735FMT 3 2 3" xfId="1999"/>
    <cellStyle name="Arial107000001514155735FMT 3 2 3 2" xfId="3547"/>
    <cellStyle name="Arial107000001514155735FMT 3 2 4" xfId="2515"/>
    <cellStyle name="Arial107000001514155735FMT 3 3" xfId="1222"/>
    <cellStyle name="Arial107000001514155735FMT 3 3 2" xfId="2773"/>
    <cellStyle name="Arial107000001514155735FMT 3 4" xfId="1741"/>
    <cellStyle name="Arial107000001514155735FMT 3 4 2" xfId="3289"/>
    <cellStyle name="Arial107000001514155735FMT 3 5" xfId="2257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2 2" xfId="3034"/>
    <cellStyle name="Arial1070000015536870911 2 2 2 3" xfId="2002"/>
    <cellStyle name="Arial1070000015536870911 2 2 2 3 2" xfId="3550"/>
    <cellStyle name="Arial1070000015536870911 2 2 2 4" xfId="2518"/>
    <cellStyle name="Arial1070000015536870911 2 2 3" xfId="1225"/>
    <cellStyle name="Arial1070000015536870911 2 2 3 2" xfId="2776"/>
    <cellStyle name="Arial1070000015536870911 2 2 4" xfId="1744"/>
    <cellStyle name="Arial1070000015536870911 2 2 4 2" xfId="3292"/>
    <cellStyle name="Arial1070000015536870911 2 2 5" xfId="2260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2 2" xfId="3033"/>
    <cellStyle name="Arial1070000015536870911 3 2 3" xfId="2001"/>
    <cellStyle name="Arial1070000015536870911 3 2 3 2" xfId="3549"/>
    <cellStyle name="Arial1070000015536870911 3 2 4" xfId="2517"/>
    <cellStyle name="Arial1070000015536870911 3 3" xfId="1224"/>
    <cellStyle name="Arial1070000015536870911 3 3 2" xfId="2775"/>
    <cellStyle name="Arial1070000015536870911 3 4" xfId="1743"/>
    <cellStyle name="Arial1070000015536870911 3 4 2" xfId="3291"/>
    <cellStyle name="Arial1070000015536870911 3 5" xfId="2259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2 2" xfId="3036"/>
    <cellStyle name="Arial1070000015536870911FMT 2 2 2 3" xfId="2004"/>
    <cellStyle name="Arial1070000015536870911FMT 2 2 2 3 2" xfId="3552"/>
    <cellStyle name="Arial1070000015536870911FMT 2 2 2 4" xfId="2520"/>
    <cellStyle name="Arial1070000015536870911FMT 2 2 3" xfId="1227"/>
    <cellStyle name="Arial1070000015536870911FMT 2 2 3 2" xfId="2778"/>
    <cellStyle name="Arial1070000015536870911FMT 2 2 4" xfId="1746"/>
    <cellStyle name="Arial1070000015536870911FMT 2 2 4 2" xfId="3294"/>
    <cellStyle name="Arial1070000015536870911FMT 2 2 5" xfId="2262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2 2" xfId="3035"/>
    <cellStyle name="Arial1070000015536870911FMT 3 2 3" xfId="2003"/>
    <cellStyle name="Arial1070000015536870911FMT 3 2 3 2" xfId="3551"/>
    <cellStyle name="Arial1070000015536870911FMT 3 2 4" xfId="2519"/>
    <cellStyle name="Arial1070000015536870911FMT 3 3" xfId="1226"/>
    <cellStyle name="Arial1070000015536870911FMT 3 3 2" xfId="2777"/>
    <cellStyle name="Arial1070000015536870911FMT 3 4" xfId="1745"/>
    <cellStyle name="Arial1070000015536870911FMT 3 4 2" xfId="3293"/>
    <cellStyle name="Arial1070000015536870911FMT 3 5" xfId="2261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2 2" xfId="3038"/>
    <cellStyle name="Arial107000001565535 2 2 2 3" xfId="2006"/>
    <cellStyle name="Arial107000001565535 2 2 2 3 2" xfId="3554"/>
    <cellStyle name="Arial107000001565535 2 2 2 4" xfId="2522"/>
    <cellStyle name="Arial107000001565535 2 2 3" xfId="1229"/>
    <cellStyle name="Arial107000001565535 2 2 3 2" xfId="2780"/>
    <cellStyle name="Arial107000001565535 2 2 4" xfId="1748"/>
    <cellStyle name="Arial107000001565535 2 2 4 2" xfId="3296"/>
    <cellStyle name="Arial107000001565535 2 2 5" xfId="2264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2 2" xfId="3037"/>
    <cellStyle name="Arial107000001565535 3 2 3" xfId="2005"/>
    <cellStyle name="Arial107000001565535 3 2 3 2" xfId="3553"/>
    <cellStyle name="Arial107000001565535 3 2 4" xfId="2521"/>
    <cellStyle name="Arial107000001565535 3 3" xfId="1228"/>
    <cellStyle name="Arial107000001565535 3 3 2" xfId="2779"/>
    <cellStyle name="Arial107000001565535 3 4" xfId="1747"/>
    <cellStyle name="Arial107000001565535 3 4 2" xfId="3295"/>
    <cellStyle name="Arial107000001565535 3 5" xfId="2263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2 2" xfId="3040"/>
    <cellStyle name="Arial107000001565535FMT 2 2 2 3" xfId="2008"/>
    <cellStyle name="Arial107000001565535FMT 2 2 2 3 2" xfId="3556"/>
    <cellStyle name="Arial107000001565535FMT 2 2 2 4" xfId="2524"/>
    <cellStyle name="Arial107000001565535FMT 2 2 3" xfId="1231"/>
    <cellStyle name="Arial107000001565535FMT 2 2 3 2" xfId="2782"/>
    <cellStyle name="Arial107000001565535FMT 2 2 4" xfId="1750"/>
    <cellStyle name="Arial107000001565535FMT 2 2 4 2" xfId="3298"/>
    <cellStyle name="Arial107000001565535FMT 2 2 5" xfId="2266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2 2" xfId="3039"/>
    <cellStyle name="Arial107000001565535FMT 3 2 3" xfId="2007"/>
    <cellStyle name="Arial107000001565535FMT 3 2 3 2" xfId="3555"/>
    <cellStyle name="Arial107000001565535FMT 3 2 4" xfId="2523"/>
    <cellStyle name="Arial107000001565535FMT 3 3" xfId="1230"/>
    <cellStyle name="Arial107000001565535FMT 3 3 2" xfId="2781"/>
    <cellStyle name="Arial107000001565535FMT 3 4" xfId="1749"/>
    <cellStyle name="Arial107000001565535FMT 3 4 2" xfId="3297"/>
    <cellStyle name="Arial107000001565535FMT 3 5" xfId="2265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2 2" xfId="3041"/>
    <cellStyle name="Arial21101000015536870911 2 2 3" xfId="2009"/>
    <cellStyle name="Arial21101000015536870911 2 2 3 2" xfId="3557"/>
    <cellStyle name="Arial21101000015536870911 2 2 4" xfId="2525"/>
    <cellStyle name="Arial21101000015536870911 2 3" xfId="1232"/>
    <cellStyle name="Arial21101000015536870911 2 3 2" xfId="2783"/>
    <cellStyle name="Arial21101000015536870911 2 4" xfId="1751"/>
    <cellStyle name="Arial21101000015536870911 2 4 2" xfId="3299"/>
    <cellStyle name="Arial21101000015536870911 2 5" xfId="2267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2 2" xfId="3042"/>
    <cellStyle name="Calculation 2 2 3" xfId="2010"/>
    <cellStyle name="Calculation 2 2 3 2" xfId="3558"/>
    <cellStyle name="Calculation 2 2 4" xfId="2526"/>
    <cellStyle name="Calculation 2 3" xfId="1233"/>
    <cellStyle name="Calculation 2 3 2" xfId="2784"/>
    <cellStyle name="Calculation 2 4" xfId="1752"/>
    <cellStyle name="Calculation 2 4 2" xfId="3300"/>
    <cellStyle name="Calculation 2 5" xfId="2268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2 2" xfId="3043"/>
    <cellStyle name="Input 2 2 3" xfId="2011"/>
    <cellStyle name="Input 2 2 3 2" xfId="3559"/>
    <cellStyle name="Input 2 2 4" xfId="2527"/>
    <cellStyle name="Input 2 3" xfId="1234"/>
    <cellStyle name="Input 2 3 2" xfId="2785"/>
    <cellStyle name="Input 2 4" xfId="1753"/>
    <cellStyle name="Input 2 4 2" xfId="3301"/>
    <cellStyle name="Input 2 5" xfId="2269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2 2" xfId="3045"/>
    <cellStyle name="Note 2 2 2 3" xfId="2013"/>
    <cellStyle name="Note 2 2 2 3 2" xfId="3561"/>
    <cellStyle name="Note 2 2 2 4" xfId="2529"/>
    <cellStyle name="Note 2 2 3" xfId="1236"/>
    <cellStyle name="Note 2 2 3 2" xfId="2787"/>
    <cellStyle name="Note 2 2 4" xfId="1755"/>
    <cellStyle name="Note 2 2 4 2" xfId="3303"/>
    <cellStyle name="Note 2 2 5" xfId="2271"/>
    <cellStyle name="Note 3" xfId="269"/>
    <cellStyle name="Note 3 2" xfId="707"/>
    <cellStyle name="Note 3 2 2" xfId="979"/>
    <cellStyle name="Note 3 2 2 2" xfId="1495"/>
    <cellStyle name="Note 3 2 2 2 2" xfId="3046"/>
    <cellStyle name="Note 3 2 2 3" xfId="2014"/>
    <cellStyle name="Note 3 2 2 3 2" xfId="3562"/>
    <cellStyle name="Note 3 2 2 4" xfId="2530"/>
    <cellStyle name="Note 3 2 3" xfId="1237"/>
    <cellStyle name="Note 3 2 3 2" xfId="2788"/>
    <cellStyle name="Note 3 2 4" xfId="1756"/>
    <cellStyle name="Note 3 2 4 2" xfId="3304"/>
    <cellStyle name="Note 3 2 5" xfId="2272"/>
    <cellStyle name="Note 4" xfId="270"/>
    <cellStyle name="Note 4 2" xfId="708"/>
    <cellStyle name="Note 4 2 2" xfId="980"/>
    <cellStyle name="Note 4 2 2 2" xfId="1496"/>
    <cellStyle name="Note 4 2 2 2 2" xfId="3047"/>
    <cellStyle name="Note 4 2 2 3" xfId="2015"/>
    <cellStyle name="Note 4 2 2 3 2" xfId="3563"/>
    <cellStyle name="Note 4 2 2 4" xfId="2531"/>
    <cellStyle name="Note 4 2 3" xfId="1238"/>
    <cellStyle name="Note 4 2 3 2" xfId="2789"/>
    <cellStyle name="Note 4 2 4" xfId="1757"/>
    <cellStyle name="Note 4 2 4 2" xfId="3305"/>
    <cellStyle name="Note 4 2 5" xfId="2273"/>
    <cellStyle name="Note 5" xfId="705"/>
    <cellStyle name="Note 5 2" xfId="977"/>
    <cellStyle name="Note 5 2 2" xfId="1493"/>
    <cellStyle name="Note 5 2 2 2" xfId="3044"/>
    <cellStyle name="Note 5 2 3" xfId="2012"/>
    <cellStyle name="Note 5 2 3 2" xfId="3560"/>
    <cellStyle name="Note 5 2 4" xfId="2528"/>
    <cellStyle name="Note 5 3" xfId="1235"/>
    <cellStyle name="Note 5 3 2" xfId="2786"/>
    <cellStyle name="Note 5 4" xfId="1754"/>
    <cellStyle name="Note 5 4 2" xfId="3302"/>
    <cellStyle name="Note 5 5" xfId="2270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2 2" xfId="3048"/>
    <cellStyle name="Output 2 2 3" xfId="2016"/>
    <cellStyle name="Output 2 2 3 2" xfId="3564"/>
    <cellStyle name="Output 2 2 4" xfId="2532"/>
    <cellStyle name="Output 2 3" xfId="1239"/>
    <cellStyle name="Output 2 3 2" xfId="2790"/>
    <cellStyle name="Output 2 4" xfId="1758"/>
    <cellStyle name="Output 2 4 2" xfId="3306"/>
    <cellStyle name="Output 2 5" xfId="2274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2 2" xfId="3050"/>
    <cellStyle name="SAPBEXaggData 2 2 2 3" xfId="2018"/>
    <cellStyle name="SAPBEXaggData 2 2 2 3 2" xfId="3566"/>
    <cellStyle name="SAPBEXaggData 2 2 2 4" xfId="2534"/>
    <cellStyle name="SAPBEXaggData 2 2 3" xfId="1241"/>
    <cellStyle name="SAPBEXaggData 2 2 3 2" xfId="2792"/>
    <cellStyle name="SAPBEXaggData 2 2 4" xfId="1760"/>
    <cellStyle name="SAPBEXaggData 2 2 4 2" xfId="3308"/>
    <cellStyle name="SAPBEXaggData 2 2 5" xfId="2276"/>
    <cellStyle name="SAPBEXaggData 3" xfId="284"/>
    <cellStyle name="SAPBEXaggData 3 2" xfId="712"/>
    <cellStyle name="SAPBEXaggData 3 2 2" xfId="984"/>
    <cellStyle name="SAPBEXaggData 3 2 2 2" xfId="1500"/>
    <cellStyle name="SAPBEXaggData 3 2 2 2 2" xfId="3051"/>
    <cellStyle name="SAPBEXaggData 3 2 2 3" xfId="2019"/>
    <cellStyle name="SAPBEXaggData 3 2 2 3 2" xfId="3567"/>
    <cellStyle name="SAPBEXaggData 3 2 2 4" xfId="2535"/>
    <cellStyle name="SAPBEXaggData 3 2 3" xfId="1242"/>
    <cellStyle name="SAPBEXaggData 3 2 3 2" xfId="2793"/>
    <cellStyle name="SAPBEXaggData 3 2 4" xfId="1761"/>
    <cellStyle name="SAPBEXaggData 3 2 4 2" xfId="3309"/>
    <cellStyle name="SAPBEXaggData 3 2 5" xfId="2277"/>
    <cellStyle name="SAPBEXaggData 4" xfId="285"/>
    <cellStyle name="SAPBEXaggData 4 2" xfId="713"/>
    <cellStyle name="SAPBEXaggData 4 2 2" xfId="985"/>
    <cellStyle name="SAPBEXaggData 4 2 2 2" xfId="1501"/>
    <cellStyle name="SAPBEXaggData 4 2 2 2 2" xfId="3052"/>
    <cellStyle name="SAPBEXaggData 4 2 2 3" xfId="2020"/>
    <cellStyle name="SAPBEXaggData 4 2 2 3 2" xfId="3568"/>
    <cellStyle name="SAPBEXaggData 4 2 2 4" xfId="2536"/>
    <cellStyle name="SAPBEXaggData 4 2 3" xfId="1243"/>
    <cellStyle name="SAPBEXaggData 4 2 3 2" xfId="2794"/>
    <cellStyle name="SAPBEXaggData 4 2 4" xfId="1762"/>
    <cellStyle name="SAPBEXaggData 4 2 4 2" xfId="3310"/>
    <cellStyle name="SAPBEXaggData 4 2 5" xfId="2278"/>
    <cellStyle name="SAPBEXaggData 5" xfId="286"/>
    <cellStyle name="SAPBEXaggData 5 2" xfId="714"/>
    <cellStyle name="SAPBEXaggData 5 2 2" xfId="986"/>
    <cellStyle name="SAPBEXaggData 5 2 2 2" xfId="1502"/>
    <cellStyle name="SAPBEXaggData 5 2 2 2 2" xfId="3053"/>
    <cellStyle name="SAPBEXaggData 5 2 2 3" xfId="2021"/>
    <cellStyle name="SAPBEXaggData 5 2 2 3 2" xfId="3569"/>
    <cellStyle name="SAPBEXaggData 5 2 2 4" xfId="2537"/>
    <cellStyle name="SAPBEXaggData 5 2 3" xfId="1244"/>
    <cellStyle name="SAPBEXaggData 5 2 3 2" xfId="2795"/>
    <cellStyle name="SAPBEXaggData 5 2 4" xfId="1763"/>
    <cellStyle name="SAPBEXaggData 5 2 4 2" xfId="3311"/>
    <cellStyle name="SAPBEXaggData 5 2 5" xfId="2279"/>
    <cellStyle name="SAPBEXaggData 6" xfId="287"/>
    <cellStyle name="SAPBEXaggData 6 2" xfId="715"/>
    <cellStyle name="SAPBEXaggData 6 2 2" xfId="987"/>
    <cellStyle name="SAPBEXaggData 6 2 2 2" xfId="1503"/>
    <cellStyle name="SAPBEXaggData 6 2 2 2 2" xfId="3054"/>
    <cellStyle name="SAPBEXaggData 6 2 2 3" xfId="2022"/>
    <cellStyle name="SAPBEXaggData 6 2 2 3 2" xfId="3570"/>
    <cellStyle name="SAPBEXaggData 6 2 2 4" xfId="2538"/>
    <cellStyle name="SAPBEXaggData 6 2 3" xfId="1245"/>
    <cellStyle name="SAPBEXaggData 6 2 3 2" xfId="2796"/>
    <cellStyle name="SAPBEXaggData 6 2 4" xfId="1764"/>
    <cellStyle name="SAPBEXaggData 6 2 4 2" xfId="3312"/>
    <cellStyle name="SAPBEXaggData 6 2 5" xfId="2280"/>
    <cellStyle name="SAPBEXaggData 7" xfId="710"/>
    <cellStyle name="SAPBEXaggData 7 2" xfId="982"/>
    <cellStyle name="SAPBEXaggData 7 2 2" xfId="1498"/>
    <cellStyle name="SAPBEXaggData 7 2 2 2" xfId="3049"/>
    <cellStyle name="SAPBEXaggData 7 2 3" xfId="2017"/>
    <cellStyle name="SAPBEXaggData 7 2 3 2" xfId="3565"/>
    <cellStyle name="SAPBEXaggData 7 2 4" xfId="2533"/>
    <cellStyle name="SAPBEXaggData 7 3" xfId="1240"/>
    <cellStyle name="SAPBEXaggData 7 3 2" xfId="2791"/>
    <cellStyle name="SAPBEXaggData 7 4" xfId="1759"/>
    <cellStyle name="SAPBEXaggData 7 4 2" xfId="3307"/>
    <cellStyle name="SAPBEXaggData 7 5" xfId="2275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2 2" xfId="3056"/>
    <cellStyle name="SAPBEXaggDataEmph 2 2 2 3" xfId="2024"/>
    <cellStyle name="SAPBEXaggDataEmph 2 2 2 3 2" xfId="3572"/>
    <cellStyle name="SAPBEXaggDataEmph 2 2 2 4" xfId="2540"/>
    <cellStyle name="SAPBEXaggDataEmph 2 2 3" xfId="1247"/>
    <cellStyle name="SAPBEXaggDataEmph 2 2 3 2" xfId="2798"/>
    <cellStyle name="SAPBEXaggDataEmph 2 2 4" xfId="1766"/>
    <cellStyle name="SAPBEXaggDataEmph 2 2 4 2" xfId="3314"/>
    <cellStyle name="SAPBEXaggDataEmph 2 2 5" xfId="2282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2 2" xfId="3057"/>
    <cellStyle name="SAPBEXaggDataEmph 3 2 2 3" xfId="2025"/>
    <cellStyle name="SAPBEXaggDataEmph 3 2 2 3 2" xfId="3573"/>
    <cellStyle name="SAPBEXaggDataEmph 3 2 2 4" xfId="2541"/>
    <cellStyle name="SAPBEXaggDataEmph 3 2 3" xfId="1248"/>
    <cellStyle name="SAPBEXaggDataEmph 3 2 3 2" xfId="2799"/>
    <cellStyle name="SAPBEXaggDataEmph 3 2 4" xfId="1767"/>
    <cellStyle name="SAPBEXaggDataEmph 3 2 4 2" xfId="3315"/>
    <cellStyle name="SAPBEXaggDataEmph 3 2 5" xfId="2283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2 2" xfId="3058"/>
    <cellStyle name="SAPBEXaggDataEmph 4 2 2 3" xfId="2026"/>
    <cellStyle name="SAPBEXaggDataEmph 4 2 2 3 2" xfId="3574"/>
    <cellStyle name="SAPBEXaggDataEmph 4 2 2 4" xfId="2542"/>
    <cellStyle name="SAPBEXaggDataEmph 4 2 3" xfId="1249"/>
    <cellStyle name="SAPBEXaggDataEmph 4 2 3 2" xfId="2800"/>
    <cellStyle name="SAPBEXaggDataEmph 4 2 4" xfId="1768"/>
    <cellStyle name="SAPBEXaggDataEmph 4 2 4 2" xfId="3316"/>
    <cellStyle name="SAPBEXaggDataEmph 4 2 5" xfId="2284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2 2" xfId="3059"/>
    <cellStyle name="SAPBEXaggDataEmph 5 2 2 3" xfId="2027"/>
    <cellStyle name="SAPBEXaggDataEmph 5 2 2 3 2" xfId="3575"/>
    <cellStyle name="SAPBEXaggDataEmph 5 2 2 4" xfId="2543"/>
    <cellStyle name="SAPBEXaggDataEmph 5 2 3" xfId="1250"/>
    <cellStyle name="SAPBEXaggDataEmph 5 2 3 2" xfId="2801"/>
    <cellStyle name="SAPBEXaggDataEmph 5 2 4" xfId="1769"/>
    <cellStyle name="SAPBEXaggDataEmph 5 2 4 2" xfId="3317"/>
    <cellStyle name="SAPBEXaggDataEmph 5 2 5" xfId="2285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2 2" xfId="3060"/>
    <cellStyle name="SAPBEXaggDataEmph 6 2 2 3" xfId="2028"/>
    <cellStyle name="SAPBEXaggDataEmph 6 2 2 3 2" xfId="3576"/>
    <cellStyle name="SAPBEXaggDataEmph 6 2 2 4" xfId="2544"/>
    <cellStyle name="SAPBEXaggDataEmph 6 2 3" xfId="1251"/>
    <cellStyle name="SAPBEXaggDataEmph 6 2 3 2" xfId="2802"/>
    <cellStyle name="SAPBEXaggDataEmph 6 2 4" xfId="1770"/>
    <cellStyle name="SAPBEXaggDataEmph 6 2 4 2" xfId="3318"/>
    <cellStyle name="SAPBEXaggDataEmph 6 2 5" xfId="2286"/>
    <cellStyle name="SAPBEXaggDataEmph 7" xfId="716"/>
    <cellStyle name="SAPBEXaggDataEmph 7 2" xfId="988"/>
    <cellStyle name="SAPBEXaggDataEmph 7 2 2" xfId="1504"/>
    <cellStyle name="SAPBEXaggDataEmph 7 2 2 2" xfId="3055"/>
    <cellStyle name="SAPBEXaggDataEmph 7 2 3" xfId="2023"/>
    <cellStyle name="SAPBEXaggDataEmph 7 2 3 2" xfId="3571"/>
    <cellStyle name="SAPBEXaggDataEmph 7 2 4" xfId="2539"/>
    <cellStyle name="SAPBEXaggDataEmph 7 3" xfId="1246"/>
    <cellStyle name="SAPBEXaggDataEmph 7 3 2" xfId="2797"/>
    <cellStyle name="SAPBEXaggDataEmph 7 4" xfId="1765"/>
    <cellStyle name="SAPBEXaggDataEmph 7 4 2" xfId="3313"/>
    <cellStyle name="SAPBEXaggDataEmph 7 5" xfId="2281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2 2" xfId="3062"/>
    <cellStyle name="SAPBEXaggItem 2 2 2 3" xfId="2030"/>
    <cellStyle name="SAPBEXaggItem 2 2 2 3 2" xfId="3578"/>
    <cellStyle name="SAPBEXaggItem 2 2 2 4" xfId="2546"/>
    <cellStyle name="SAPBEXaggItem 2 2 3" xfId="1253"/>
    <cellStyle name="SAPBEXaggItem 2 2 3 2" xfId="2804"/>
    <cellStyle name="SAPBEXaggItem 2 2 4" xfId="1772"/>
    <cellStyle name="SAPBEXaggItem 2 2 4 2" xfId="3320"/>
    <cellStyle name="SAPBEXaggItem 2 2 5" xfId="2288"/>
    <cellStyle name="SAPBEXaggItem 3" xfId="296"/>
    <cellStyle name="SAPBEXaggItem 3 2" xfId="724"/>
    <cellStyle name="SAPBEXaggItem 3 2 2" xfId="996"/>
    <cellStyle name="SAPBEXaggItem 3 2 2 2" xfId="1512"/>
    <cellStyle name="SAPBEXaggItem 3 2 2 2 2" xfId="3063"/>
    <cellStyle name="SAPBEXaggItem 3 2 2 3" xfId="2031"/>
    <cellStyle name="SAPBEXaggItem 3 2 2 3 2" xfId="3579"/>
    <cellStyle name="SAPBEXaggItem 3 2 2 4" xfId="2547"/>
    <cellStyle name="SAPBEXaggItem 3 2 3" xfId="1254"/>
    <cellStyle name="SAPBEXaggItem 3 2 3 2" xfId="2805"/>
    <cellStyle name="SAPBEXaggItem 3 2 4" xfId="1773"/>
    <cellStyle name="SAPBEXaggItem 3 2 4 2" xfId="3321"/>
    <cellStyle name="SAPBEXaggItem 3 2 5" xfId="2289"/>
    <cellStyle name="SAPBEXaggItem 4" xfId="297"/>
    <cellStyle name="SAPBEXaggItem 4 2" xfId="725"/>
    <cellStyle name="SAPBEXaggItem 4 2 2" xfId="997"/>
    <cellStyle name="SAPBEXaggItem 4 2 2 2" xfId="1513"/>
    <cellStyle name="SAPBEXaggItem 4 2 2 2 2" xfId="3064"/>
    <cellStyle name="SAPBEXaggItem 4 2 2 3" xfId="2032"/>
    <cellStyle name="SAPBEXaggItem 4 2 2 3 2" xfId="3580"/>
    <cellStyle name="SAPBEXaggItem 4 2 2 4" xfId="2548"/>
    <cellStyle name="SAPBEXaggItem 4 2 3" xfId="1255"/>
    <cellStyle name="SAPBEXaggItem 4 2 3 2" xfId="2806"/>
    <cellStyle name="SAPBEXaggItem 4 2 4" xfId="1774"/>
    <cellStyle name="SAPBEXaggItem 4 2 4 2" xfId="3322"/>
    <cellStyle name="SAPBEXaggItem 4 2 5" xfId="2290"/>
    <cellStyle name="SAPBEXaggItem 5" xfId="298"/>
    <cellStyle name="SAPBEXaggItem 5 2" xfId="726"/>
    <cellStyle name="SAPBEXaggItem 5 2 2" xfId="998"/>
    <cellStyle name="SAPBEXaggItem 5 2 2 2" xfId="1514"/>
    <cellStyle name="SAPBEXaggItem 5 2 2 2 2" xfId="3065"/>
    <cellStyle name="SAPBEXaggItem 5 2 2 3" xfId="2033"/>
    <cellStyle name="SAPBEXaggItem 5 2 2 3 2" xfId="3581"/>
    <cellStyle name="SAPBEXaggItem 5 2 2 4" xfId="2549"/>
    <cellStyle name="SAPBEXaggItem 5 2 3" xfId="1256"/>
    <cellStyle name="SAPBEXaggItem 5 2 3 2" xfId="2807"/>
    <cellStyle name="SAPBEXaggItem 5 2 4" xfId="1775"/>
    <cellStyle name="SAPBEXaggItem 5 2 4 2" xfId="3323"/>
    <cellStyle name="SAPBEXaggItem 5 2 5" xfId="2291"/>
    <cellStyle name="SAPBEXaggItem 6" xfId="299"/>
    <cellStyle name="SAPBEXaggItem 6 2" xfId="727"/>
    <cellStyle name="SAPBEXaggItem 6 2 2" xfId="999"/>
    <cellStyle name="SAPBEXaggItem 6 2 2 2" xfId="1515"/>
    <cellStyle name="SAPBEXaggItem 6 2 2 2 2" xfId="3066"/>
    <cellStyle name="SAPBEXaggItem 6 2 2 3" xfId="2034"/>
    <cellStyle name="SAPBEXaggItem 6 2 2 3 2" xfId="3582"/>
    <cellStyle name="SAPBEXaggItem 6 2 2 4" xfId="2550"/>
    <cellStyle name="SAPBEXaggItem 6 2 3" xfId="1257"/>
    <cellStyle name="SAPBEXaggItem 6 2 3 2" xfId="2808"/>
    <cellStyle name="SAPBEXaggItem 6 2 4" xfId="1776"/>
    <cellStyle name="SAPBEXaggItem 6 2 4 2" xfId="3324"/>
    <cellStyle name="SAPBEXaggItem 6 2 5" xfId="2292"/>
    <cellStyle name="SAPBEXaggItem 7" xfId="722"/>
    <cellStyle name="SAPBEXaggItem 7 2" xfId="994"/>
    <cellStyle name="SAPBEXaggItem 7 2 2" xfId="1510"/>
    <cellStyle name="SAPBEXaggItem 7 2 2 2" xfId="3061"/>
    <cellStyle name="SAPBEXaggItem 7 2 3" xfId="2029"/>
    <cellStyle name="SAPBEXaggItem 7 2 3 2" xfId="3577"/>
    <cellStyle name="SAPBEXaggItem 7 2 4" xfId="2545"/>
    <cellStyle name="SAPBEXaggItem 7 3" xfId="1252"/>
    <cellStyle name="SAPBEXaggItem 7 3 2" xfId="2803"/>
    <cellStyle name="SAPBEXaggItem 7 4" xfId="1771"/>
    <cellStyle name="SAPBEXaggItem 7 4 2" xfId="3319"/>
    <cellStyle name="SAPBEXaggItem 7 5" xfId="2287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2 2" xfId="3068"/>
    <cellStyle name="SAPBEXaggItemX 2 2 2 3" xfId="2036"/>
    <cellStyle name="SAPBEXaggItemX 2 2 2 3 2" xfId="3584"/>
    <cellStyle name="SAPBEXaggItemX 2 2 2 4" xfId="2552"/>
    <cellStyle name="SAPBEXaggItemX 2 2 3" xfId="1259"/>
    <cellStyle name="SAPBEXaggItemX 2 2 3 2" xfId="2810"/>
    <cellStyle name="SAPBEXaggItemX 2 2 4" xfId="1778"/>
    <cellStyle name="SAPBEXaggItemX 2 2 4 2" xfId="3326"/>
    <cellStyle name="SAPBEXaggItemX 2 2 5" xfId="2294"/>
    <cellStyle name="SAPBEXaggItemX 3" xfId="302"/>
    <cellStyle name="SAPBEXaggItemX 3 2" xfId="730"/>
    <cellStyle name="SAPBEXaggItemX 3 2 2" xfId="1002"/>
    <cellStyle name="SAPBEXaggItemX 3 2 2 2" xfId="1518"/>
    <cellStyle name="SAPBEXaggItemX 3 2 2 2 2" xfId="3069"/>
    <cellStyle name="SAPBEXaggItemX 3 2 2 3" xfId="2037"/>
    <cellStyle name="SAPBEXaggItemX 3 2 2 3 2" xfId="3585"/>
    <cellStyle name="SAPBEXaggItemX 3 2 2 4" xfId="2553"/>
    <cellStyle name="SAPBEXaggItemX 3 2 3" xfId="1260"/>
    <cellStyle name="SAPBEXaggItemX 3 2 3 2" xfId="2811"/>
    <cellStyle name="SAPBEXaggItemX 3 2 4" xfId="1779"/>
    <cellStyle name="SAPBEXaggItemX 3 2 4 2" xfId="3327"/>
    <cellStyle name="SAPBEXaggItemX 3 2 5" xfId="2295"/>
    <cellStyle name="SAPBEXaggItemX 4" xfId="303"/>
    <cellStyle name="SAPBEXaggItemX 4 2" xfId="731"/>
    <cellStyle name="SAPBEXaggItemX 4 2 2" xfId="1003"/>
    <cellStyle name="SAPBEXaggItemX 4 2 2 2" xfId="1519"/>
    <cellStyle name="SAPBEXaggItemX 4 2 2 2 2" xfId="3070"/>
    <cellStyle name="SAPBEXaggItemX 4 2 2 3" xfId="2038"/>
    <cellStyle name="SAPBEXaggItemX 4 2 2 3 2" xfId="3586"/>
    <cellStyle name="SAPBEXaggItemX 4 2 2 4" xfId="2554"/>
    <cellStyle name="SAPBEXaggItemX 4 2 3" xfId="1261"/>
    <cellStyle name="SAPBEXaggItemX 4 2 3 2" xfId="2812"/>
    <cellStyle name="SAPBEXaggItemX 4 2 4" xfId="1780"/>
    <cellStyle name="SAPBEXaggItemX 4 2 4 2" xfId="3328"/>
    <cellStyle name="SAPBEXaggItemX 4 2 5" xfId="2296"/>
    <cellStyle name="SAPBEXaggItemX 5" xfId="304"/>
    <cellStyle name="SAPBEXaggItemX 5 2" xfId="732"/>
    <cellStyle name="SAPBEXaggItemX 5 2 2" xfId="1004"/>
    <cellStyle name="SAPBEXaggItemX 5 2 2 2" xfId="1520"/>
    <cellStyle name="SAPBEXaggItemX 5 2 2 2 2" xfId="3071"/>
    <cellStyle name="SAPBEXaggItemX 5 2 2 3" xfId="2039"/>
    <cellStyle name="SAPBEXaggItemX 5 2 2 3 2" xfId="3587"/>
    <cellStyle name="SAPBEXaggItemX 5 2 2 4" xfId="2555"/>
    <cellStyle name="SAPBEXaggItemX 5 2 3" xfId="1262"/>
    <cellStyle name="SAPBEXaggItemX 5 2 3 2" xfId="2813"/>
    <cellStyle name="SAPBEXaggItemX 5 2 4" xfId="1781"/>
    <cellStyle name="SAPBEXaggItemX 5 2 4 2" xfId="3329"/>
    <cellStyle name="SAPBEXaggItemX 5 2 5" xfId="2297"/>
    <cellStyle name="SAPBEXaggItemX 6" xfId="305"/>
    <cellStyle name="SAPBEXaggItemX 6 2" xfId="733"/>
    <cellStyle name="SAPBEXaggItemX 6 2 2" xfId="1005"/>
    <cellStyle name="SAPBEXaggItemX 6 2 2 2" xfId="1521"/>
    <cellStyle name="SAPBEXaggItemX 6 2 2 2 2" xfId="3072"/>
    <cellStyle name="SAPBEXaggItemX 6 2 2 3" xfId="2040"/>
    <cellStyle name="SAPBEXaggItemX 6 2 2 3 2" xfId="3588"/>
    <cellStyle name="SAPBEXaggItemX 6 2 2 4" xfId="2556"/>
    <cellStyle name="SAPBEXaggItemX 6 2 3" xfId="1263"/>
    <cellStyle name="SAPBEXaggItemX 6 2 3 2" xfId="2814"/>
    <cellStyle name="SAPBEXaggItemX 6 2 4" xfId="1782"/>
    <cellStyle name="SAPBEXaggItemX 6 2 4 2" xfId="3330"/>
    <cellStyle name="SAPBEXaggItemX 6 2 5" xfId="2298"/>
    <cellStyle name="SAPBEXaggItemX 7" xfId="728"/>
    <cellStyle name="SAPBEXaggItemX 7 2" xfId="1000"/>
    <cellStyle name="SAPBEXaggItemX 7 2 2" xfId="1516"/>
    <cellStyle name="SAPBEXaggItemX 7 2 2 2" xfId="3067"/>
    <cellStyle name="SAPBEXaggItemX 7 2 3" xfId="2035"/>
    <cellStyle name="SAPBEXaggItemX 7 2 3 2" xfId="3583"/>
    <cellStyle name="SAPBEXaggItemX 7 2 4" xfId="2551"/>
    <cellStyle name="SAPBEXaggItemX 7 3" xfId="1258"/>
    <cellStyle name="SAPBEXaggItemX 7 3 2" xfId="2809"/>
    <cellStyle name="SAPBEXaggItemX 7 4" xfId="1777"/>
    <cellStyle name="SAPBEXaggItemX 7 4 2" xfId="3325"/>
    <cellStyle name="SAPBEXaggItemX 7 5" xfId="2293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2 2" xfId="3073"/>
    <cellStyle name="SAPBEXchaText 2 2 2 3" xfId="2041"/>
    <cellStyle name="SAPBEXchaText 2 2 2 3 2" xfId="3589"/>
    <cellStyle name="SAPBEXchaText 2 2 2 4" xfId="2557"/>
    <cellStyle name="SAPBEXchaText 2 2 3" xfId="1264"/>
    <cellStyle name="SAPBEXchaText 2 2 3 2" xfId="2815"/>
    <cellStyle name="SAPBEXchaText 2 2 4" xfId="1783"/>
    <cellStyle name="SAPBEXchaText 2 2 4 2" xfId="3331"/>
    <cellStyle name="SAPBEXchaText 2 2 5" xfId="2299"/>
    <cellStyle name="SAPBEXchaText 3" xfId="308"/>
    <cellStyle name="SAPBEXchaText 3 2" xfId="735"/>
    <cellStyle name="SAPBEXchaText 3 2 2" xfId="1007"/>
    <cellStyle name="SAPBEXchaText 3 2 2 2" xfId="1523"/>
    <cellStyle name="SAPBEXchaText 3 2 2 2 2" xfId="3074"/>
    <cellStyle name="SAPBEXchaText 3 2 2 3" xfId="2042"/>
    <cellStyle name="SAPBEXchaText 3 2 2 3 2" xfId="3590"/>
    <cellStyle name="SAPBEXchaText 3 2 2 4" xfId="2558"/>
    <cellStyle name="SAPBEXchaText 3 2 3" xfId="1265"/>
    <cellStyle name="SAPBEXchaText 3 2 3 2" xfId="2816"/>
    <cellStyle name="SAPBEXchaText 3 2 4" xfId="1784"/>
    <cellStyle name="SAPBEXchaText 3 2 4 2" xfId="3332"/>
    <cellStyle name="SAPBEXchaText 3 2 5" xfId="2300"/>
    <cellStyle name="SAPBEXchaText 4" xfId="309"/>
    <cellStyle name="SAPBEXchaText 4 2" xfId="736"/>
    <cellStyle name="SAPBEXchaText 4 2 2" xfId="1008"/>
    <cellStyle name="SAPBEXchaText 4 2 2 2" xfId="1524"/>
    <cellStyle name="SAPBEXchaText 4 2 2 2 2" xfId="3075"/>
    <cellStyle name="SAPBEXchaText 4 2 2 3" xfId="2043"/>
    <cellStyle name="SAPBEXchaText 4 2 2 3 2" xfId="3591"/>
    <cellStyle name="SAPBEXchaText 4 2 2 4" xfId="2559"/>
    <cellStyle name="SAPBEXchaText 4 2 3" xfId="1266"/>
    <cellStyle name="SAPBEXchaText 4 2 3 2" xfId="2817"/>
    <cellStyle name="SAPBEXchaText 4 2 4" xfId="1785"/>
    <cellStyle name="SAPBEXchaText 4 2 4 2" xfId="3333"/>
    <cellStyle name="SAPBEXchaText 4 2 5" xfId="2301"/>
    <cellStyle name="SAPBEXchaText 5" xfId="310"/>
    <cellStyle name="SAPBEXchaText 5 2" xfId="737"/>
    <cellStyle name="SAPBEXchaText 5 2 2" xfId="1009"/>
    <cellStyle name="SAPBEXchaText 5 2 2 2" xfId="1525"/>
    <cellStyle name="SAPBEXchaText 5 2 2 2 2" xfId="3076"/>
    <cellStyle name="SAPBEXchaText 5 2 2 3" xfId="2044"/>
    <cellStyle name="SAPBEXchaText 5 2 2 3 2" xfId="3592"/>
    <cellStyle name="SAPBEXchaText 5 2 2 4" xfId="2560"/>
    <cellStyle name="SAPBEXchaText 5 2 3" xfId="1267"/>
    <cellStyle name="SAPBEXchaText 5 2 3 2" xfId="2818"/>
    <cellStyle name="SAPBEXchaText 5 2 4" xfId="1786"/>
    <cellStyle name="SAPBEXchaText 5 2 4 2" xfId="3334"/>
    <cellStyle name="SAPBEXchaText 5 2 5" xfId="2302"/>
    <cellStyle name="SAPBEXchaText 6" xfId="311"/>
    <cellStyle name="SAPBEXchaText 6 2" xfId="738"/>
    <cellStyle name="SAPBEXchaText 6 2 2" xfId="1010"/>
    <cellStyle name="SAPBEXchaText 6 2 2 2" xfId="1526"/>
    <cellStyle name="SAPBEXchaText 6 2 2 2 2" xfId="3077"/>
    <cellStyle name="SAPBEXchaText 6 2 2 3" xfId="2045"/>
    <cellStyle name="SAPBEXchaText 6 2 2 3 2" xfId="3593"/>
    <cellStyle name="SAPBEXchaText 6 2 2 4" xfId="2561"/>
    <cellStyle name="SAPBEXchaText 6 2 3" xfId="1268"/>
    <cellStyle name="SAPBEXchaText 6 2 3 2" xfId="2819"/>
    <cellStyle name="SAPBEXchaText 6 2 4" xfId="1787"/>
    <cellStyle name="SAPBEXchaText 6 2 4 2" xfId="3335"/>
    <cellStyle name="SAPBEXchaText 6 2 5" xfId="2303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2 2" xfId="3079"/>
    <cellStyle name="SAPBEXexcBad7 2 2 2 3" xfId="2047"/>
    <cellStyle name="SAPBEXexcBad7 2 2 2 3 2" xfId="3595"/>
    <cellStyle name="SAPBEXexcBad7 2 2 2 4" xfId="2563"/>
    <cellStyle name="SAPBEXexcBad7 2 2 3" xfId="1270"/>
    <cellStyle name="SAPBEXexcBad7 2 2 3 2" xfId="2821"/>
    <cellStyle name="SAPBEXexcBad7 2 2 4" xfId="1789"/>
    <cellStyle name="SAPBEXexcBad7 2 2 4 2" xfId="3337"/>
    <cellStyle name="SAPBEXexcBad7 2 2 5" xfId="2305"/>
    <cellStyle name="SAPBEXexcBad7 3" xfId="315"/>
    <cellStyle name="SAPBEXexcBad7 3 2" xfId="741"/>
    <cellStyle name="SAPBEXexcBad7 3 2 2" xfId="1013"/>
    <cellStyle name="SAPBEXexcBad7 3 2 2 2" xfId="1529"/>
    <cellStyle name="SAPBEXexcBad7 3 2 2 2 2" xfId="3080"/>
    <cellStyle name="SAPBEXexcBad7 3 2 2 3" xfId="2048"/>
    <cellStyle name="SAPBEXexcBad7 3 2 2 3 2" xfId="3596"/>
    <cellStyle name="SAPBEXexcBad7 3 2 2 4" xfId="2564"/>
    <cellStyle name="SAPBEXexcBad7 3 2 3" xfId="1271"/>
    <cellStyle name="SAPBEXexcBad7 3 2 3 2" xfId="2822"/>
    <cellStyle name="SAPBEXexcBad7 3 2 4" xfId="1790"/>
    <cellStyle name="SAPBEXexcBad7 3 2 4 2" xfId="3338"/>
    <cellStyle name="SAPBEXexcBad7 3 2 5" xfId="2306"/>
    <cellStyle name="SAPBEXexcBad7 4" xfId="316"/>
    <cellStyle name="SAPBEXexcBad7 4 2" xfId="742"/>
    <cellStyle name="SAPBEXexcBad7 4 2 2" xfId="1014"/>
    <cellStyle name="SAPBEXexcBad7 4 2 2 2" xfId="1530"/>
    <cellStyle name="SAPBEXexcBad7 4 2 2 2 2" xfId="3081"/>
    <cellStyle name="SAPBEXexcBad7 4 2 2 3" xfId="2049"/>
    <cellStyle name="SAPBEXexcBad7 4 2 2 3 2" xfId="3597"/>
    <cellStyle name="SAPBEXexcBad7 4 2 2 4" xfId="2565"/>
    <cellStyle name="SAPBEXexcBad7 4 2 3" xfId="1272"/>
    <cellStyle name="SAPBEXexcBad7 4 2 3 2" xfId="2823"/>
    <cellStyle name="SAPBEXexcBad7 4 2 4" xfId="1791"/>
    <cellStyle name="SAPBEXexcBad7 4 2 4 2" xfId="3339"/>
    <cellStyle name="SAPBEXexcBad7 4 2 5" xfId="2307"/>
    <cellStyle name="SAPBEXexcBad7 5" xfId="317"/>
    <cellStyle name="SAPBEXexcBad7 5 2" xfId="743"/>
    <cellStyle name="SAPBEXexcBad7 5 2 2" xfId="1015"/>
    <cellStyle name="SAPBEXexcBad7 5 2 2 2" xfId="1531"/>
    <cellStyle name="SAPBEXexcBad7 5 2 2 2 2" xfId="3082"/>
    <cellStyle name="SAPBEXexcBad7 5 2 2 3" xfId="2050"/>
    <cellStyle name="SAPBEXexcBad7 5 2 2 3 2" xfId="3598"/>
    <cellStyle name="SAPBEXexcBad7 5 2 2 4" xfId="2566"/>
    <cellStyle name="SAPBEXexcBad7 5 2 3" xfId="1273"/>
    <cellStyle name="SAPBEXexcBad7 5 2 3 2" xfId="2824"/>
    <cellStyle name="SAPBEXexcBad7 5 2 4" xfId="1792"/>
    <cellStyle name="SAPBEXexcBad7 5 2 4 2" xfId="3340"/>
    <cellStyle name="SAPBEXexcBad7 5 2 5" xfId="2308"/>
    <cellStyle name="SAPBEXexcBad7 6" xfId="318"/>
    <cellStyle name="SAPBEXexcBad7 6 2" xfId="744"/>
    <cellStyle name="SAPBEXexcBad7 6 2 2" xfId="1016"/>
    <cellStyle name="SAPBEXexcBad7 6 2 2 2" xfId="1532"/>
    <cellStyle name="SAPBEXexcBad7 6 2 2 2 2" xfId="3083"/>
    <cellStyle name="SAPBEXexcBad7 6 2 2 3" xfId="2051"/>
    <cellStyle name="SAPBEXexcBad7 6 2 2 3 2" xfId="3599"/>
    <cellStyle name="SAPBEXexcBad7 6 2 2 4" xfId="2567"/>
    <cellStyle name="SAPBEXexcBad7 6 2 3" xfId="1274"/>
    <cellStyle name="SAPBEXexcBad7 6 2 3 2" xfId="2825"/>
    <cellStyle name="SAPBEXexcBad7 6 2 4" xfId="1793"/>
    <cellStyle name="SAPBEXexcBad7 6 2 4 2" xfId="3341"/>
    <cellStyle name="SAPBEXexcBad7 6 2 5" xfId="2309"/>
    <cellStyle name="SAPBEXexcBad7 7" xfId="739"/>
    <cellStyle name="SAPBEXexcBad7 7 2" xfId="1011"/>
    <cellStyle name="SAPBEXexcBad7 7 2 2" xfId="1527"/>
    <cellStyle name="SAPBEXexcBad7 7 2 2 2" xfId="3078"/>
    <cellStyle name="SAPBEXexcBad7 7 2 3" xfId="2046"/>
    <cellStyle name="SAPBEXexcBad7 7 2 3 2" xfId="3594"/>
    <cellStyle name="SAPBEXexcBad7 7 2 4" xfId="2562"/>
    <cellStyle name="SAPBEXexcBad7 7 3" xfId="1269"/>
    <cellStyle name="SAPBEXexcBad7 7 3 2" xfId="2820"/>
    <cellStyle name="SAPBEXexcBad7 7 4" xfId="1788"/>
    <cellStyle name="SAPBEXexcBad7 7 4 2" xfId="3336"/>
    <cellStyle name="SAPBEXexcBad7 7 5" xfId="2304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2 2" xfId="3085"/>
    <cellStyle name="SAPBEXexcBad8 2 2 2 3" xfId="2053"/>
    <cellStyle name="SAPBEXexcBad8 2 2 2 3 2" xfId="3601"/>
    <cellStyle name="SAPBEXexcBad8 2 2 2 4" xfId="2569"/>
    <cellStyle name="SAPBEXexcBad8 2 2 3" xfId="1276"/>
    <cellStyle name="SAPBEXexcBad8 2 2 3 2" xfId="2827"/>
    <cellStyle name="SAPBEXexcBad8 2 2 4" xfId="1795"/>
    <cellStyle name="SAPBEXexcBad8 2 2 4 2" xfId="3343"/>
    <cellStyle name="SAPBEXexcBad8 2 2 5" xfId="2311"/>
    <cellStyle name="SAPBEXexcBad8 3" xfId="321"/>
    <cellStyle name="SAPBEXexcBad8 3 2" xfId="747"/>
    <cellStyle name="SAPBEXexcBad8 3 2 2" xfId="1019"/>
    <cellStyle name="SAPBEXexcBad8 3 2 2 2" xfId="1535"/>
    <cellStyle name="SAPBEXexcBad8 3 2 2 2 2" xfId="3086"/>
    <cellStyle name="SAPBEXexcBad8 3 2 2 3" xfId="2054"/>
    <cellStyle name="SAPBEXexcBad8 3 2 2 3 2" xfId="3602"/>
    <cellStyle name="SAPBEXexcBad8 3 2 2 4" xfId="2570"/>
    <cellStyle name="SAPBEXexcBad8 3 2 3" xfId="1277"/>
    <cellStyle name="SAPBEXexcBad8 3 2 3 2" xfId="2828"/>
    <cellStyle name="SAPBEXexcBad8 3 2 4" xfId="1796"/>
    <cellStyle name="SAPBEXexcBad8 3 2 4 2" xfId="3344"/>
    <cellStyle name="SAPBEXexcBad8 3 2 5" xfId="2312"/>
    <cellStyle name="SAPBEXexcBad8 4" xfId="322"/>
    <cellStyle name="SAPBEXexcBad8 4 2" xfId="748"/>
    <cellStyle name="SAPBEXexcBad8 4 2 2" xfId="1020"/>
    <cellStyle name="SAPBEXexcBad8 4 2 2 2" xfId="1536"/>
    <cellStyle name="SAPBEXexcBad8 4 2 2 2 2" xfId="3087"/>
    <cellStyle name="SAPBEXexcBad8 4 2 2 3" xfId="2055"/>
    <cellStyle name="SAPBEXexcBad8 4 2 2 3 2" xfId="3603"/>
    <cellStyle name="SAPBEXexcBad8 4 2 2 4" xfId="2571"/>
    <cellStyle name="SAPBEXexcBad8 4 2 3" xfId="1278"/>
    <cellStyle name="SAPBEXexcBad8 4 2 3 2" xfId="2829"/>
    <cellStyle name="SAPBEXexcBad8 4 2 4" xfId="1797"/>
    <cellStyle name="SAPBEXexcBad8 4 2 4 2" xfId="3345"/>
    <cellStyle name="SAPBEXexcBad8 4 2 5" xfId="2313"/>
    <cellStyle name="SAPBEXexcBad8 5" xfId="323"/>
    <cellStyle name="SAPBEXexcBad8 5 2" xfId="749"/>
    <cellStyle name="SAPBEXexcBad8 5 2 2" xfId="1021"/>
    <cellStyle name="SAPBEXexcBad8 5 2 2 2" xfId="1537"/>
    <cellStyle name="SAPBEXexcBad8 5 2 2 2 2" xfId="3088"/>
    <cellStyle name="SAPBEXexcBad8 5 2 2 3" xfId="2056"/>
    <cellStyle name="SAPBEXexcBad8 5 2 2 3 2" xfId="3604"/>
    <cellStyle name="SAPBEXexcBad8 5 2 2 4" xfId="2572"/>
    <cellStyle name="SAPBEXexcBad8 5 2 3" xfId="1279"/>
    <cellStyle name="SAPBEXexcBad8 5 2 3 2" xfId="2830"/>
    <cellStyle name="SAPBEXexcBad8 5 2 4" xfId="1798"/>
    <cellStyle name="SAPBEXexcBad8 5 2 4 2" xfId="3346"/>
    <cellStyle name="SAPBEXexcBad8 5 2 5" xfId="2314"/>
    <cellStyle name="SAPBEXexcBad8 6" xfId="324"/>
    <cellStyle name="SAPBEXexcBad8 6 2" xfId="750"/>
    <cellStyle name="SAPBEXexcBad8 6 2 2" xfId="1022"/>
    <cellStyle name="SAPBEXexcBad8 6 2 2 2" xfId="1538"/>
    <cellStyle name="SAPBEXexcBad8 6 2 2 2 2" xfId="3089"/>
    <cellStyle name="SAPBEXexcBad8 6 2 2 3" xfId="2057"/>
    <cellStyle name="SAPBEXexcBad8 6 2 2 3 2" xfId="3605"/>
    <cellStyle name="SAPBEXexcBad8 6 2 2 4" xfId="2573"/>
    <cellStyle name="SAPBEXexcBad8 6 2 3" xfId="1280"/>
    <cellStyle name="SAPBEXexcBad8 6 2 3 2" xfId="2831"/>
    <cellStyle name="SAPBEXexcBad8 6 2 4" xfId="1799"/>
    <cellStyle name="SAPBEXexcBad8 6 2 4 2" xfId="3347"/>
    <cellStyle name="SAPBEXexcBad8 6 2 5" xfId="2315"/>
    <cellStyle name="SAPBEXexcBad8 7" xfId="745"/>
    <cellStyle name="SAPBEXexcBad8 7 2" xfId="1017"/>
    <cellStyle name="SAPBEXexcBad8 7 2 2" xfId="1533"/>
    <cellStyle name="SAPBEXexcBad8 7 2 2 2" xfId="3084"/>
    <cellStyle name="SAPBEXexcBad8 7 2 3" xfId="2052"/>
    <cellStyle name="SAPBEXexcBad8 7 2 3 2" xfId="3600"/>
    <cellStyle name="SAPBEXexcBad8 7 2 4" xfId="2568"/>
    <cellStyle name="SAPBEXexcBad8 7 3" xfId="1275"/>
    <cellStyle name="SAPBEXexcBad8 7 3 2" xfId="2826"/>
    <cellStyle name="SAPBEXexcBad8 7 4" xfId="1794"/>
    <cellStyle name="SAPBEXexcBad8 7 4 2" xfId="3342"/>
    <cellStyle name="SAPBEXexcBad8 7 5" xfId="2310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2 2" xfId="3091"/>
    <cellStyle name="SAPBEXexcBad9 2 2 2 3" xfId="2059"/>
    <cellStyle name="SAPBEXexcBad9 2 2 2 3 2" xfId="3607"/>
    <cellStyle name="SAPBEXexcBad9 2 2 2 4" xfId="2575"/>
    <cellStyle name="SAPBEXexcBad9 2 2 3" xfId="1282"/>
    <cellStyle name="SAPBEXexcBad9 2 2 3 2" xfId="2833"/>
    <cellStyle name="SAPBEXexcBad9 2 2 4" xfId="1801"/>
    <cellStyle name="SAPBEXexcBad9 2 2 4 2" xfId="3349"/>
    <cellStyle name="SAPBEXexcBad9 2 2 5" xfId="2317"/>
    <cellStyle name="SAPBEXexcBad9 3" xfId="327"/>
    <cellStyle name="SAPBEXexcBad9 3 2" xfId="753"/>
    <cellStyle name="SAPBEXexcBad9 3 2 2" xfId="1025"/>
    <cellStyle name="SAPBEXexcBad9 3 2 2 2" xfId="1541"/>
    <cellStyle name="SAPBEXexcBad9 3 2 2 2 2" xfId="3092"/>
    <cellStyle name="SAPBEXexcBad9 3 2 2 3" xfId="2060"/>
    <cellStyle name="SAPBEXexcBad9 3 2 2 3 2" xfId="3608"/>
    <cellStyle name="SAPBEXexcBad9 3 2 2 4" xfId="2576"/>
    <cellStyle name="SAPBEXexcBad9 3 2 3" xfId="1283"/>
    <cellStyle name="SAPBEXexcBad9 3 2 3 2" xfId="2834"/>
    <cellStyle name="SAPBEXexcBad9 3 2 4" xfId="1802"/>
    <cellStyle name="SAPBEXexcBad9 3 2 4 2" xfId="3350"/>
    <cellStyle name="SAPBEXexcBad9 3 2 5" xfId="2318"/>
    <cellStyle name="SAPBEXexcBad9 4" xfId="328"/>
    <cellStyle name="SAPBEXexcBad9 4 2" xfId="754"/>
    <cellStyle name="SAPBEXexcBad9 4 2 2" xfId="1026"/>
    <cellStyle name="SAPBEXexcBad9 4 2 2 2" xfId="1542"/>
    <cellStyle name="SAPBEXexcBad9 4 2 2 2 2" xfId="3093"/>
    <cellStyle name="SAPBEXexcBad9 4 2 2 3" xfId="2061"/>
    <cellStyle name="SAPBEXexcBad9 4 2 2 3 2" xfId="3609"/>
    <cellStyle name="SAPBEXexcBad9 4 2 2 4" xfId="2577"/>
    <cellStyle name="SAPBEXexcBad9 4 2 3" xfId="1284"/>
    <cellStyle name="SAPBEXexcBad9 4 2 3 2" xfId="2835"/>
    <cellStyle name="SAPBEXexcBad9 4 2 4" xfId="1803"/>
    <cellStyle name="SAPBEXexcBad9 4 2 4 2" xfId="3351"/>
    <cellStyle name="SAPBEXexcBad9 4 2 5" xfId="2319"/>
    <cellStyle name="SAPBEXexcBad9 5" xfId="329"/>
    <cellStyle name="SAPBEXexcBad9 5 2" xfId="755"/>
    <cellStyle name="SAPBEXexcBad9 5 2 2" xfId="1027"/>
    <cellStyle name="SAPBEXexcBad9 5 2 2 2" xfId="1543"/>
    <cellStyle name="SAPBEXexcBad9 5 2 2 2 2" xfId="3094"/>
    <cellStyle name="SAPBEXexcBad9 5 2 2 3" xfId="2062"/>
    <cellStyle name="SAPBEXexcBad9 5 2 2 3 2" xfId="3610"/>
    <cellStyle name="SAPBEXexcBad9 5 2 2 4" xfId="2578"/>
    <cellStyle name="SAPBEXexcBad9 5 2 3" xfId="1285"/>
    <cellStyle name="SAPBEXexcBad9 5 2 3 2" xfId="2836"/>
    <cellStyle name="SAPBEXexcBad9 5 2 4" xfId="1804"/>
    <cellStyle name="SAPBEXexcBad9 5 2 4 2" xfId="3352"/>
    <cellStyle name="SAPBEXexcBad9 5 2 5" xfId="2320"/>
    <cellStyle name="SAPBEXexcBad9 6" xfId="330"/>
    <cellStyle name="SAPBEXexcBad9 6 2" xfId="756"/>
    <cellStyle name="SAPBEXexcBad9 6 2 2" xfId="1028"/>
    <cellStyle name="SAPBEXexcBad9 6 2 2 2" xfId="1544"/>
    <cellStyle name="SAPBEXexcBad9 6 2 2 2 2" xfId="3095"/>
    <cellStyle name="SAPBEXexcBad9 6 2 2 3" xfId="2063"/>
    <cellStyle name="SAPBEXexcBad9 6 2 2 3 2" xfId="3611"/>
    <cellStyle name="SAPBEXexcBad9 6 2 2 4" xfId="2579"/>
    <cellStyle name="SAPBEXexcBad9 6 2 3" xfId="1286"/>
    <cellStyle name="SAPBEXexcBad9 6 2 3 2" xfId="2837"/>
    <cellStyle name="SAPBEXexcBad9 6 2 4" xfId="1805"/>
    <cellStyle name="SAPBEXexcBad9 6 2 4 2" xfId="3353"/>
    <cellStyle name="SAPBEXexcBad9 6 2 5" xfId="2321"/>
    <cellStyle name="SAPBEXexcBad9 7" xfId="751"/>
    <cellStyle name="SAPBEXexcBad9 7 2" xfId="1023"/>
    <cellStyle name="SAPBEXexcBad9 7 2 2" xfId="1539"/>
    <cellStyle name="SAPBEXexcBad9 7 2 2 2" xfId="3090"/>
    <cellStyle name="SAPBEXexcBad9 7 2 3" xfId="2058"/>
    <cellStyle name="SAPBEXexcBad9 7 2 3 2" xfId="3606"/>
    <cellStyle name="SAPBEXexcBad9 7 2 4" xfId="2574"/>
    <cellStyle name="SAPBEXexcBad9 7 3" xfId="1281"/>
    <cellStyle name="SAPBEXexcBad9 7 3 2" xfId="2832"/>
    <cellStyle name="SAPBEXexcBad9 7 4" xfId="1800"/>
    <cellStyle name="SAPBEXexcBad9 7 4 2" xfId="3348"/>
    <cellStyle name="SAPBEXexcBad9 7 5" xfId="2316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2 2" xfId="3097"/>
    <cellStyle name="SAPBEXexcCritical4 2 2 2 3" xfId="2065"/>
    <cellStyle name="SAPBEXexcCritical4 2 2 2 3 2" xfId="3613"/>
    <cellStyle name="SAPBEXexcCritical4 2 2 2 4" xfId="2581"/>
    <cellStyle name="SAPBEXexcCritical4 2 2 3" xfId="1288"/>
    <cellStyle name="SAPBEXexcCritical4 2 2 3 2" xfId="2839"/>
    <cellStyle name="SAPBEXexcCritical4 2 2 4" xfId="1807"/>
    <cellStyle name="SAPBEXexcCritical4 2 2 4 2" xfId="3355"/>
    <cellStyle name="SAPBEXexcCritical4 2 2 5" xfId="2323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2 2" xfId="3098"/>
    <cellStyle name="SAPBEXexcCritical4 3 2 2 3" xfId="2066"/>
    <cellStyle name="SAPBEXexcCritical4 3 2 2 3 2" xfId="3614"/>
    <cellStyle name="SAPBEXexcCritical4 3 2 2 4" xfId="2582"/>
    <cellStyle name="SAPBEXexcCritical4 3 2 3" xfId="1289"/>
    <cellStyle name="SAPBEXexcCritical4 3 2 3 2" xfId="2840"/>
    <cellStyle name="SAPBEXexcCritical4 3 2 4" xfId="1808"/>
    <cellStyle name="SAPBEXexcCritical4 3 2 4 2" xfId="3356"/>
    <cellStyle name="SAPBEXexcCritical4 3 2 5" xfId="2324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2 2" xfId="3099"/>
    <cellStyle name="SAPBEXexcCritical4 4 2 2 3" xfId="2067"/>
    <cellStyle name="SAPBEXexcCritical4 4 2 2 3 2" xfId="3615"/>
    <cellStyle name="SAPBEXexcCritical4 4 2 2 4" xfId="2583"/>
    <cellStyle name="SAPBEXexcCritical4 4 2 3" xfId="1290"/>
    <cellStyle name="SAPBEXexcCritical4 4 2 3 2" xfId="2841"/>
    <cellStyle name="SAPBEXexcCritical4 4 2 4" xfId="1809"/>
    <cellStyle name="SAPBEXexcCritical4 4 2 4 2" xfId="3357"/>
    <cellStyle name="SAPBEXexcCritical4 4 2 5" xfId="2325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2 2" xfId="3100"/>
    <cellStyle name="SAPBEXexcCritical4 5 2 2 3" xfId="2068"/>
    <cellStyle name="SAPBEXexcCritical4 5 2 2 3 2" xfId="3616"/>
    <cellStyle name="SAPBEXexcCritical4 5 2 2 4" xfId="2584"/>
    <cellStyle name="SAPBEXexcCritical4 5 2 3" xfId="1291"/>
    <cellStyle name="SAPBEXexcCritical4 5 2 3 2" xfId="2842"/>
    <cellStyle name="SAPBEXexcCritical4 5 2 4" xfId="1810"/>
    <cellStyle name="SAPBEXexcCritical4 5 2 4 2" xfId="3358"/>
    <cellStyle name="SAPBEXexcCritical4 5 2 5" xfId="2326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2 2" xfId="3101"/>
    <cellStyle name="SAPBEXexcCritical4 6 2 2 3" xfId="2069"/>
    <cellStyle name="SAPBEXexcCritical4 6 2 2 3 2" xfId="3617"/>
    <cellStyle name="SAPBEXexcCritical4 6 2 2 4" xfId="2585"/>
    <cellStyle name="SAPBEXexcCritical4 6 2 3" xfId="1292"/>
    <cellStyle name="SAPBEXexcCritical4 6 2 3 2" xfId="2843"/>
    <cellStyle name="SAPBEXexcCritical4 6 2 4" xfId="1811"/>
    <cellStyle name="SAPBEXexcCritical4 6 2 4 2" xfId="3359"/>
    <cellStyle name="SAPBEXexcCritical4 6 2 5" xfId="2327"/>
    <cellStyle name="SAPBEXexcCritical4 7" xfId="757"/>
    <cellStyle name="SAPBEXexcCritical4 7 2" xfId="1029"/>
    <cellStyle name="SAPBEXexcCritical4 7 2 2" xfId="1545"/>
    <cellStyle name="SAPBEXexcCritical4 7 2 2 2" xfId="3096"/>
    <cellStyle name="SAPBEXexcCritical4 7 2 3" xfId="2064"/>
    <cellStyle name="SAPBEXexcCritical4 7 2 3 2" xfId="3612"/>
    <cellStyle name="SAPBEXexcCritical4 7 2 4" xfId="2580"/>
    <cellStyle name="SAPBEXexcCritical4 7 3" xfId="1287"/>
    <cellStyle name="SAPBEXexcCritical4 7 3 2" xfId="2838"/>
    <cellStyle name="SAPBEXexcCritical4 7 4" xfId="1806"/>
    <cellStyle name="SAPBEXexcCritical4 7 4 2" xfId="3354"/>
    <cellStyle name="SAPBEXexcCritical4 7 5" xfId="2322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2 2" xfId="3103"/>
    <cellStyle name="SAPBEXexcCritical5 2 2 2 3" xfId="2071"/>
    <cellStyle name="SAPBEXexcCritical5 2 2 2 3 2" xfId="3619"/>
    <cellStyle name="SAPBEXexcCritical5 2 2 2 4" xfId="2587"/>
    <cellStyle name="SAPBEXexcCritical5 2 2 3" xfId="1294"/>
    <cellStyle name="SAPBEXexcCritical5 2 2 3 2" xfId="2845"/>
    <cellStyle name="SAPBEXexcCritical5 2 2 4" xfId="1813"/>
    <cellStyle name="SAPBEXexcCritical5 2 2 4 2" xfId="3361"/>
    <cellStyle name="SAPBEXexcCritical5 2 2 5" xfId="2329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2 2" xfId="3104"/>
    <cellStyle name="SAPBEXexcCritical5 3 2 2 3" xfId="2072"/>
    <cellStyle name="SAPBEXexcCritical5 3 2 2 3 2" xfId="3620"/>
    <cellStyle name="SAPBEXexcCritical5 3 2 2 4" xfId="2588"/>
    <cellStyle name="SAPBEXexcCritical5 3 2 3" xfId="1295"/>
    <cellStyle name="SAPBEXexcCritical5 3 2 3 2" xfId="2846"/>
    <cellStyle name="SAPBEXexcCritical5 3 2 4" xfId="1814"/>
    <cellStyle name="SAPBEXexcCritical5 3 2 4 2" xfId="3362"/>
    <cellStyle name="SAPBEXexcCritical5 3 2 5" xfId="2330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2 2" xfId="3105"/>
    <cellStyle name="SAPBEXexcCritical5 4 2 2 3" xfId="2073"/>
    <cellStyle name="SAPBEXexcCritical5 4 2 2 3 2" xfId="3621"/>
    <cellStyle name="SAPBEXexcCritical5 4 2 2 4" xfId="2589"/>
    <cellStyle name="SAPBEXexcCritical5 4 2 3" xfId="1296"/>
    <cellStyle name="SAPBEXexcCritical5 4 2 3 2" xfId="2847"/>
    <cellStyle name="SAPBEXexcCritical5 4 2 4" xfId="1815"/>
    <cellStyle name="SAPBEXexcCritical5 4 2 4 2" xfId="3363"/>
    <cellStyle name="SAPBEXexcCritical5 4 2 5" xfId="2331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2 2" xfId="3106"/>
    <cellStyle name="SAPBEXexcCritical5 5 2 2 3" xfId="2074"/>
    <cellStyle name="SAPBEXexcCritical5 5 2 2 3 2" xfId="3622"/>
    <cellStyle name="SAPBEXexcCritical5 5 2 2 4" xfId="2590"/>
    <cellStyle name="SAPBEXexcCritical5 5 2 3" xfId="1297"/>
    <cellStyle name="SAPBEXexcCritical5 5 2 3 2" xfId="2848"/>
    <cellStyle name="SAPBEXexcCritical5 5 2 4" xfId="1816"/>
    <cellStyle name="SAPBEXexcCritical5 5 2 4 2" xfId="3364"/>
    <cellStyle name="SAPBEXexcCritical5 5 2 5" xfId="2332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2 2" xfId="3107"/>
    <cellStyle name="SAPBEXexcCritical5 6 2 2 3" xfId="2075"/>
    <cellStyle name="SAPBEXexcCritical5 6 2 2 3 2" xfId="3623"/>
    <cellStyle name="SAPBEXexcCritical5 6 2 2 4" xfId="2591"/>
    <cellStyle name="SAPBEXexcCritical5 6 2 3" xfId="1298"/>
    <cellStyle name="SAPBEXexcCritical5 6 2 3 2" xfId="2849"/>
    <cellStyle name="SAPBEXexcCritical5 6 2 4" xfId="1817"/>
    <cellStyle name="SAPBEXexcCritical5 6 2 4 2" xfId="3365"/>
    <cellStyle name="SAPBEXexcCritical5 6 2 5" xfId="2333"/>
    <cellStyle name="SAPBEXexcCritical5 7" xfId="763"/>
    <cellStyle name="SAPBEXexcCritical5 7 2" xfId="1035"/>
    <cellStyle name="SAPBEXexcCritical5 7 2 2" xfId="1551"/>
    <cellStyle name="SAPBEXexcCritical5 7 2 2 2" xfId="3102"/>
    <cellStyle name="SAPBEXexcCritical5 7 2 3" xfId="2070"/>
    <cellStyle name="SAPBEXexcCritical5 7 2 3 2" xfId="3618"/>
    <cellStyle name="SAPBEXexcCritical5 7 2 4" xfId="2586"/>
    <cellStyle name="SAPBEXexcCritical5 7 3" xfId="1293"/>
    <cellStyle name="SAPBEXexcCritical5 7 3 2" xfId="2844"/>
    <cellStyle name="SAPBEXexcCritical5 7 4" xfId="1812"/>
    <cellStyle name="SAPBEXexcCritical5 7 4 2" xfId="3360"/>
    <cellStyle name="SAPBEXexcCritical5 7 5" xfId="2328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2 2" xfId="3109"/>
    <cellStyle name="SAPBEXexcCritical6 2 2 2 3" xfId="2077"/>
    <cellStyle name="SAPBEXexcCritical6 2 2 2 3 2" xfId="3625"/>
    <cellStyle name="SAPBEXexcCritical6 2 2 2 4" xfId="2593"/>
    <cellStyle name="SAPBEXexcCritical6 2 2 3" xfId="1300"/>
    <cellStyle name="SAPBEXexcCritical6 2 2 3 2" xfId="2851"/>
    <cellStyle name="SAPBEXexcCritical6 2 2 4" xfId="1819"/>
    <cellStyle name="SAPBEXexcCritical6 2 2 4 2" xfId="3367"/>
    <cellStyle name="SAPBEXexcCritical6 2 2 5" xfId="2335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2 2" xfId="3110"/>
    <cellStyle name="SAPBEXexcCritical6 3 2 2 3" xfId="2078"/>
    <cellStyle name="SAPBEXexcCritical6 3 2 2 3 2" xfId="3626"/>
    <cellStyle name="SAPBEXexcCritical6 3 2 2 4" xfId="2594"/>
    <cellStyle name="SAPBEXexcCritical6 3 2 3" xfId="1301"/>
    <cellStyle name="SAPBEXexcCritical6 3 2 3 2" xfId="2852"/>
    <cellStyle name="SAPBEXexcCritical6 3 2 4" xfId="1820"/>
    <cellStyle name="SAPBEXexcCritical6 3 2 4 2" xfId="3368"/>
    <cellStyle name="SAPBEXexcCritical6 3 2 5" xfId="2336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2 2" xfId="3111"/>
    <cellStyle name="SAPBEXexcCritical6 4 2 2 3" xfId="2079"/>
    <cellStyle name="SAPBEXexcCritical6 4 2 2 3 2" xfId="3627"/>
    <cellStyle name="SAPBEXexcCritical6 4 2 2 4" xfId="2595"/>
    <cellStyle name="SAPBEXexcCritical6 4 2 3" xfId="1302"/>
    <cellStyle name="SAPBEXexcCritical6 4 2 3 2" xfId="2853"/>
    <cellStyle name="SAPBEXexcCritical6 4 2 4" xfId="1821"/>
    <cellStyle name="SAPBEXexcCritical6 4 2 4 2" xfId="3369"/>
    <cellStyle name="SAPBEXexcCritical6 4 2 5" xfId="2337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2 2" xfId="3112"/>
    <cellStyle name="SAPBEXexcCritical6 5 2 2 3" xfId="2080"/>
    <cellStyle name="SAPBEXexcCritical6 5 2 2 3 2" xfId="3628"/>
    <cellStyle name="SAPBEXexcCritical6 5 2 2 4" xfId="2596"/>
    <cellStyle name="SAPBEXexcCritical6 5 2 3" xfId="1303"/>
    <cellStyle name="SAPBEXexcCritical6 5 2 3 2" xfId="2854"/>
    <cellStyle name="SAPBEXexcCritical6 5 2 4" xfId="1822"/>
    <cellStyle name="SAPBEXexcCritical6 5 2 4 2" xfId="3370"/>
    <cellStyle name="SAPBEXexcCritical6 5 2 5" xfId="2338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2 2" xfId="3113"/>
    <cellStyle name="SAPBEXexcCritical6 6 2 2 3" xfId="2081"/>
    <cellStyle name="SAPBEXexcCritical6 6 2 2 3 2" xfId="3629"/>
    <cellStyle name="SAPBEXexcCritical6 6 2 2 4" xfId="2597"/>
    <cellStyle name="SAPBEXexcCritical6 6 2 3" xfId="1304"/>
    <cellStyle name="SAPBEXexcCritical6 6 2 3 2" xfId="2855"/>
    <cellStyle name="SAPBEXexcCritical6 6 2 4" xfId="1823"/>
    <cellStyle name="SAPBEXexcCritical6 6 2 4 2" xfId="3371"/>
    <cellStyle name="SAPBEXexcCritical6 6 2 5" xfId="2339"/>
    <cellStyle name="SAPBEXexcCritical6 7" xfId="769"/>
    <cellStyle name="SAPBEXexcCritical6 7 2" xfId="1041"/>
    <cellStyle name="SAPBEXexcCritical6 7 2 2" xfId="1557"/>
    <cellStyle name="SAPBEXexcCritical6 7 2 2 2" xfId="3108"/>
    <cellStyle name="SAPBEXexcCritical6 7 2 3" xfId="2076"/>
    <cellStyle name="SAPBEXexcCritical6 7 2 3 2" xfId="3624"/>
    <cellStyle name="SAPBEXexcCritical6 7 2 4" xfId="2592"/>
    <cellStyle name="SAPBEXexcCritical6 7 3" xfId="1299"/>
    <cellStyle name="SAPBEXexcCritical6 7 3 2" xfId="2850"/>
    <cellStyle name="SAPBEXexcCritical6 7 4" xfId="1818"/>
    <cellStyle name="SAPBEXexcCritical6 7 4 2" xfId="3366"/>
    <cellStyle name="SAPBEXexcCritical6 7 5" xfId="2334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2 2" xfId="3115"/>
    <cellStyle name="SAPBEXexcGood1 2 2 2 3" xfId="2083"/>
    <cellStyle name="SAPBEXexcGood1 2 2 2 3 2" xfId="3631"/>
    <cellStyle name="SAPBEXexcGood1 2 2 2 4" xfId="2599"/>
    <cellStyle name="SAPBEXexcGood1 2 2 3" xfId="1306"/>
    <cellStyle name="SAPBEXexcGood1 2 2 3 2" xfId="2857"/>
    <cellStyle name="SAPBEXexcGood1 2 2 4" xfId="1825"/>
    <cellStyle name="SAPBEXexcGood1 2 2 4 2" xfId="3373"/>
    <cellStyle name="SAPBEXexcGood1 2 2 5" xfId="2341"/>
    <cellStyle name="SAPBEXexcGood1 3" xfId="351"/>
    <cellStyle name="SAPBEXexcGood1 3 2" xfId="777"/>
    <cellStyle name="SAPBEXexcGood1 3 2 2" xfId="1049"/>
    <cellStyle name="SAPBEXexcGood1 3 2 2 2" xfId="1565"/>
    <cellStyle name="SAPBEXexcGood1 3 2 2 2 2" xfId="3116"/>
    <cellStyle name="SAPBEXexcGood1 3 2 2 3" xfId="2084"/>
    <cellStyle name="SAPBEXexcGood1 3 2 2 3 2" xfId="3632"/>
    <cellStyle name="SAPBEXexcGood1 3 2 2 4" xfId="2600"/>
    <cellStyle name="SAPBEXexcGood1 3 2 3" xfId="1307"/>
    <cellStyle name="SAPBEXexcGood1 3 2 3 2" xfId="2858"/>
    <cellStyle name="SAPBEXexcGood1 3 2 4" xfId="1826"/>
    <cellStyle name="SAPBEXexcGood1 3 2 4 2" xfId="3374"/>
    <cellStyle name="SAPBEXexcGood1 3 2 5" xfId="2342"/>
    <cellStyle name="SAPBEXexcGood1 4" xfId="352"/>
    <cellStyle name="SAPBEXexcGood1 4 2" xfId="778"/>
    <cellStyle name="SAPBEXexcGood1 4 2 2" xfId="1050"/>
    <cellStyle name="SAPBEXexcGood1 4 2 2 2" xfId="1566"/>
    <cellStyle name="SAPBEXexcGood1 4 2 2 2 2" xfId="3117"/>
    <cellStyle name="SAPBEXexcGood1 4 2 2 3" xfId="2085"/>
    <cellStyle name="SAPBEXexcGood1 4 2 2 3 2" xfId="3633"/>
    <cellStyle name="SAPBEXexcGood1 4 2 2 4" xfId="2601"/>
    <cellStyle name="SAPBEXexcGood1 4 2 3" xfId="1308"/>
    <cellStyle name="SAPBEXexcGood1 4 2 3 2" xfId="2859"/>
    <cellStyle name="SAPBEXexcGood1 4 2 4" xfId="1827"/>
    <cellStyle name="SAPBEXexcGood1 4 2 4 2" xfId="3375"/>
    <cellStyle name="SAPBEXexcGood1 4 2 5" xfId="2343"/>
    <cellStyle name="SAPBEXexcGood1 5" xfId="353"/>
    <cellStyle name="SAPBEXexcGood1 5 2" xfId="779"/>
    <cellStyle name="SAPBEXexcGood1 5 2 2" xfId="1051"/>
    <cellStyle name="SAPBEXexcGood1 5 2 2 2" xfId="1567"/>
    <cellStyle name="SAPBEXexcGood1 5 2 2 2 2" xfId="3118"/>
    <cellStyle name="SAPBEXexcGood1 5 2 2 3" xfId="2086"/>
    <cellStyle name="SAPBEXexcGood1 5 2 2 3 2" xfId="3634"/>
    <cellStyle name="SAPBEXexcGood1 5 2 2 4" xfId="2602"/>
    <cellStyle name="SAPBEXexcGood1 5 2 3" xfId="1309"/>
    <cellStyle name="SAPBEXexcGood1 5 2 3 2" xfId="2860"/>
    <cellStyle name="SAPBEXexcGood1 5 2 4" xfId="1828"/>
    <cellStyle name="SAPBEXexcGood1 5 2 4 2" xfId="3376"/>
    <cellStyle name="SAPBEXexcGood1 5 2 5" xfId="2344"/>
    <cellStyle name="SAPBEXexcGood1 6" xfId="354"/>
    <cellStyle name="SAPBEXexcGood1 6 2" xfId="780"/>
    <cellStyle name="SAPBEXexcGood1 6 2 2" xfId="1052"/>
    <cellStyle name="SAPBEXexcGood1 6 2 2 2" xfId="1568"/>
    <cellStyle name="SAPBEXexcGood1 6 2 2 2 2" xfId="3119"/>
    <cellStyle name="SAPBEXexcGood1 6 2 2 3" xfId="2087"/>
    <cellStyle name="SAPBEXexcGood1 6 2 2 3 2" xfId="3635"/>
    <cellStyle name="SAPBEXexcGood1 6 2 2 4" xfId="2603"/>
    <cellStyle name="SAPBEXexcGood1 6 2 3" xfId="1310"/>
    <cellStyle name="SAPBEXexcGood1 6 2 3 2" xfId="2861"/>
    <cellStyle name="SAPBEXexcGood1 6 2 4" xfId="1829"/>
    <cellStyle name="SAPBEXexcGood1 6 2 4 2" xfId="3377"/>
    <cellStyle name="SAPBEXexcGood1 6 2 5" xfId="2345"/>
    <cellStyle name="SAPBEXexcGood1 7" xfId="775"/>
    <cellStyle name="SAPBEXexcGood1 7 2" xfId="1047"/>
    <cellStyle name="SAPBEXexcGood1 7 2 2" xfId="1563"/>
    <cellStyle name="SAPBEXexcGood1 7 2 2 2" xfId="3114"/>
    <cellStyle name="SAPBEXexcGood1 7 2 3" xfId="2082"/>
    <cellStyle name="SAPBEXexcGood1 7 2 3 2" xfId="3630"/>
    <cellStyle name="SAPBEXexcGood1 7 2 4" xfId="2598"/>
    <cellStyle name="SAPBEXexcGood1 7 3" xfId="1305"/>
    <cellStyle name="SAPBEXexcGood1 7 3 2" xfId="2856"/>
    <cellStyle name="SAPBEXexcGood1 7 4" xfId="1824"/>
    <cellStyle name="SAPBEXexcGood1 7 4 2" xfId="3372"/>
    <cellStyle name="SAPBEXexcGood1 7 5" xfId="2340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2 2" xfId="3121"/>
    <cellStyle name="SAPBEXexcGood2 2 2 2 3" xfId="2089"/>
    <cellStyle name="SAPBEXexcGood2 2 2 2 3 2" xfId="3637"/>
    <cellStyle name="SAPBEXexcGood2 2 2 2 4" xfId="2605"/>
    <cellStyle name="SAPBEXexcGood2 2 2 3" xfId="1312"/>
    <cellStyle name="SAPBEXexcGood2 2 2 3 2" xfId="2863"/>
    <cellStyle name="SAPBEXexcGood2 2 2 4" xfId="1831"/>
    <cellStyle name="SAPBEXexcGood2 2 2 4 2" xfId="3379"/>
    <cellStyle name="SAPBEXexcGood2 2 2 5" xfId="2347"/>
    <cellStyle name="SAPBEXexcGood2 3" xfId="357"/>
    <cellStyle name="SAPBEXexcGood2 3 2" xfId="783"/>
    <cellStyle name="SAPBEXexcGood2 3 2 2" xfId="1055"/>
    <cellStyle name="SAPBEXexcGood2 3 2 2 2" xfId="1571"/>
    <cellStyle name="SAPBEXexcGood2 3 2 2 2 2" xfId="3122"/>
    <cellStyle name="SAPBEXexcGood2 3 2 2 3" xfId="2090"/>
    <cellStyle name="SAPBEXexcGood2 3 2 2 3 2" xfId="3638"/>
    <cellStyle name="SAPBEXexcGood2 3 2 2 4" xfId="2606"/>
    <cellStyle name="SAPBEXexcGood2 3 2 3" xfId="1313"/>
    <cellStyle name="SAPBEXexcGood2 3 2 3 2" xfId="2864"/>
    <cellStyle name="SAPBEXexcGood2 3 2 4" xfId="1832"/>
    <cellStyle name="SAPBEXexcGood2 3 2 4 2" xfId="3380"/>
    <cellStyle name="SAPBEXexcGood2 3 2 5" xfId="2348"/>
    <cellStyle name="SAPBEXexcGood2 4" xfId="358"/>
    <cellStyle name="SAPBEXexcGood2 4 2" xfId="784"/>
    <cellStyle name="SAPBEXexcGood2 4 2 2" xfId="1056"/>
    <cellStyle name="SAPBEXexcGood2 4 2 2 2" xfId="1572"/>
    <cellStyle name="SAPBEXexcGood2 4 2 2 2 2" xfId="3123"/>
    <cellStyle name="SAPBEXexcGood2 4 2 2 3" xfId="2091"/>
    <cellStyle name="SAPBEXexcGood2 4 2 2 3 2" xfId="3639"/>
    <cellStyle name="SAPBEXexcGood2 4 2 2 4" xfId="2607"/>
    <cellStyle name="SAPBEXexcGood2 4 2 3" xfId="1314"/>
    <cellStyle name="SAPBEXexcGood2 4 2 3 2" xfId="2865"/>
    <cellStyle name="SAPBEXexcGood2 4 2 4" xfId="1833"/>
    <cellStyle name="SAPBEXexcGood2 4 2 4 2" xfId="3381"/>
    <cellStyle name="SAPBEXexcGood2 4 2 5" xfId="2349"/>
    <cellStyle name="SAPBEXexcGood2 5" xfId="359"/>
    <cellStyle name="SAPBEXexcGood2 5 2" xfId="785"/>
    <cellStyle name="SAPBEXexcGood2 5 2 2" xfId="1057"/>
    <cellStyle name="SAPBEXexcGood2 5 2 2 2" xfId="1573"/>
    <cellStyle name="SAPBEXexcGood2 5 2 2 2 2" xfId="3124"/>
    <cellStyle name="SAPBEXexcGood2 5 2 2 3" xfId="2092"/>
    <cellStyle name="SAPBEXexcGood2 5 2 2 3 2" xfId="3640"/>
    <cellStyle name="SAPBEXexcGood2 5 2 2 4" xfId="2608"/>
    <cellStyle name="SAPBEXexcGood2 5 2 3" xfId="1315"/>
    <cellStyle name="SAPBEXexcGood2 5 2 3 2" xfId="2866"/>
    <cellStyle name="SAPBEXexcGood2 5 2 4" xfId="1834"/>
    <cellStyle name="SAPBEXexcGood2 5 2 4 2" xfId="3382"/>
    <cellStyle name="SAPBEXexcGood2 5 2 5" xfId="2350"/>
    <cellStyle name="SAPBEXexcGood2 6" xfId="360"/>
    <cellStyle name="SAPBEXexcGood2 6 2" xfId="786"/>
    <cellStyle name="SAPBEXexcGood2 6 2 2" xfId="1058"/>
    <cellStyle name="SAPBEXexcGood2 6 2 2 2" xfId="1574"/>
    <cellStyle name="SAPBEXexcGood2 6 2 2 2 2" xfId="3125"/>
    <cellStyle name="SAPBEXexcGood2 6 2 2 3" xfId="2093"/>
    <cellStyle name="SAPBEXexcGood2 6 2 2 3 2" xfId="3641"/>
    <cellStyle name="SAPBEXexcGood2 6 2 2 4" xfId="2609"/>
    <cellStyle name="SAPBEXexcGood2 6 2 3" xfId="1316"/>
    <cellStyle name="SAPBEXexcGood2 6 2 3 2" xfId="2867"/>
    <cellStyle name="SAPBEXexcGood2 6 2 4" xfId="1835"/>
    <cellStyle name="SAPBEXexcGood2 6 2 4 2" xfId="3383"/>
    <cellStyle name="SAPBEXexcGood2 6 2 5" xfId="2351"/>
    <cellStyle name="SAPBEXexcGood2 7" xfId="781"/>
    <cellStyle name="SAPBEXexcGood2 7 2" xfId="1053"/>
    <cellStyle name="SAPBEXexcGood2 7 2 2" xfId="1569"/>
    <cellStyle name="SAPBEXexcGood2 7 2 2 2" xfId="3120"/>
    <cellStyle name="SAPBEXexcGood2 7 2 3" xfId="2088"/>
    <cellStyle name="SAPBEXexcGood2 7 2 3 2" xfId="3636"/>
    <cellStyle name="SAPBEXexcGood2 7 2 4" xfId="2604"/>
    <cellStyle name="SAPBEXexcGood2 7 3" xfId="1311"/>
    <cellStyle name="SAPBEXexcGood2 7 3 2" xfId="2862"/>
    <cellStyle name="SAPBEXexcGood2 7 4" xfId="1830"/>
    <cellStyle name="SAPBEXexcGood2 7 4 2" xfId="3378"/>
    <cellStyle name="SAPBEXexcGood2 7 5" xfId="2346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2 2" xfId="3127"/>
    <cellStyle name="SAPBEXexcGood3 2 2 2 3" xfId="2095"/>
    <cellStyle name="SAPBEXexcGood3 2 2 2 3 2" xfId="3643"/>
    <cellStyle name="SAPBEXexcGood3 2 2 2 4" xfId="2611"/>
    <cellStyle name="SAPBEXexcGood3 2 2 3" xfId="1318"/>
    <cellStyle name="SAPBEXexcGood3 2 2 3 2" xfId="2869"/>
    <cellStyle name="SAPBEXexcGood3 2 2 4" xfId="1837"/>
    <cellStyle name="SAPBEXexcGood3 2 2 4 2" xfId="3385"/>
    <cellStyle name="SAPBEXexcGood3 2 2 5" xfId="2353"/>
    <cellStyle name="SAPBEXexcGood3 3" xfId="363"/>
    <cellStyle name="SAPBEXexcGood3 3 2" xfId="789"/>
    <cellStyle name="SAPBEXexcGood3 3 2 2" xfId="1061"/>
    <cellStyle name="SAPBEXexcGood3 3 2 2 2" xfId="1577"/>
    <cellStyle name="SAPBEXexcGood3 3 2 2 2 2" xfId="3128"/>
    <cellStyle name="SAPBEXexcGood3 3 2 2 3" xfId="2096"/>
    <cellStyle name="SAPBEXexcGood3 3 2 2 3 2" xfId="3644"/>
    <cellStyle name="SAPBEXexcGood3 3 2 2 4" xfId="2612"/>
    <cellStyle name="SAPBEXexcGood3 3 2 3" xfId="1319"/>
    <cellStyle name="SAPBEXexcGood3 3 2 3 2" xfId="2870"/>
    <cellStyle name="SAPBEXexcGood3 3 2 4" xfId="1838"/>
    <cellStyle name="SAPBEXexcGood3 3 2 4 2" xfId="3386"/>
    <cellStyle name="SAPBEXexcGood3 3 2 5" xfId="2354"/>
    <cellStyle name="SAPBEXexcGood3 4" xfId="364"/>
    <cellStyle name="SAPBEXexcGood3 4 2" xfId="790"/>
    <cellStyle name="SAPBEXexcGood3 4 2 2" xfId="1062"/>
    <cellStyle name="SAPBEXexcGood3 4 2 2 2" xfId="1578"/>
    <cellStyle name="SAPBEXexcGood3 4 2 2 2 2" xfId="3129"/>
    <cellStyle name="SAPBEXexcGood3 4 2 2 3" xfId="2097"/>
    <cellStyle name="SAPBEXexcGood3 4 2 2 3 2" xfId="3645"/>
    <cellStyle name="SAPBEXexcGood3 4 2 2 4" xfId="2613"/>
    <cellStyle name="SAPBEXexcGood3 4 2 3" xfId="1320"/>
    <cellStyle name="SAPBEXexcGood3 4 2 3 2" xfId="2871"/>
    <cellStyle name="SAPBEXexcGood3 4 2 4" xfId="1839"/>
    <cellStyle name="SAPBEXexcGood3 4 2 4 2" xfId="3387"/>
    <cellStyle name="SAPBEXexcGood3 4 2 5" xfId="2355"/>
    <cellStyle name="SAPBEXexcGood3 5" xfId="365"/>
    <cellStyle name="SAPBEXexcGood3 5 2" xfId="791"/>
    <cellStyle name="SAPBEXexcGood3 5 2 2" xfId="1063"/>
    <cellStyle name="SAPBEXexcGood3 5 2 2 2" xfId="1579"/>
    <cellStyle name="SAPBEXexcGood3 5 2 2 2 2" xfId="3130"/>
    <cellStyle name="SAPBEXexcGood3 5 2 2 3" xfId="2098"/>
    <cellStyle name="SAPBEXexcGood3 5 2 2 3 2" xfId="3646"/>
    <cellStyle name="SAPBEXexcGood3 5 2 2 4" xfId="2614"/>
    <cellStyle name="SAPBEXexcGood3 5 2 3" xfId="1321"/>
    <cellStyle name="SAPBEXexcGood3 5 2 3 2" xfId="2872"/>
    <cellStyle name="SAPBEXexcGood3 5 2 4" xfId="1840"/>
    <cellStyle name="SAPBEXexcGood3 5 2 4 2" xfId="3388"/>
    <cellStyle name="SAPBEXexcGood3 5 2 5" xfId="2356"/>
    <cellStyle name="SAPBEXexcGood3 6" xfId="366"/>
    <cellStyle name="SAPBEXexcGood3 6 2" xfId="792"/>
    <cellStyle name="SAPBEXexcGood3 6 2 2" xfId="1064"/>
    <cellStyle name="SAPBEXexcGood3 6 2 2 2" xfId="1580"/>
    <cellStyle name="SAPBEXexcGood3 6 2 2 2 2" xfId="3131"/>
    <cellStyle name="SAPBEXexcGood3 6 2 2 3" xfId="2099"/>
    <cellStyle name="SAPBEXexcGood3 6 2 2 3 2" xfId="3647"/>
    <cellStyle name="SAPBEXexcGood3 6 2 2 4" xfId="2615"/>
    <cellStyle name="SAPBEXexcGood3 6 2 3" xfId="1322"/>
    <cellStyle name="SAPBEXexcGood3 6 2 3 2" xfId="2873"/>
    <cellStyle name="SAPBEXexcGood3 6 2 4" xfId="1841"/>
    <cellStyle name="SAPBEXexcGood3 6 2 4 2" xfId="3389"/>
    <cellStyle name="SAPBEXexcGood3 6 2 5" xfId="2357"/>
    <cellStyle name="SAPBEXexcGood3 7" xfId="787"/>
    <cellStyle name="SAPBEXexcGood3 7 2" xfId="1059"/>
    <cellStyle name="SAPBEXexcGood3 7 2 2" xfId="1575"/>
    <cellStyle name="SAPBEXexcGood3 7 2 2 2" xfId="3126"/>
    <cellStyle name="SAPBEXexcGood3 7 2 3" xfId="2094"/>
    <cellStyle name="SAPBEXexcGood3 7 2 3 2" xfId="3642"/>
    <cellStyle name="SAPBEXexcGood3 7 2 4" xfId="2610"/>
    <cellStyle name="SAPBEXexcGood3 7 3" xfId="1317"/>
    <cellStyle name="SAPBEXexcGood3 7 3 2" xfId="2868"/>
    <cellStyle name="SAPBEXexcGood3 7 4" xfId="1836"/>
    <cellStyle name="SAPBEXexcGood3 7 4 2" xfId="3384"/>
    <cellStyle name="SAPBEXexcGood3 7 5" xfId="2352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2 2" xfId="3133"/>
    <cellStyle name="SAPBEXfilterDrill 2 2 2 3" xfId="2101"/>
    <cellStyle name="SAPBEXfilterDrill 2 2 2 3 2" xfId="3649"/>
    <cellStyle name="SAPBEXfilterDrill 2 2 2 4" xfId="2617"/>
    <cellStyle name="SAPBEXfilterDrill 2 2 3" xfId="1324"/>
    <cellStyle name="SAPBEXfilterDrill 2 2 3 2" xfId="2875"/>
    <cellStyle name="SAPBEXfilterDrill 2 2 4" xfId="1843"/>
    <cellStyle name="SAPBEXfilterDrill 2 2 4 2" xfId="3391"/>
    <cellStyle name="SAPBEXfilterDrill 2 2 5" xfId="2359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2 2" xfId="3134"/>
    <cellStyle name="SAPBEXfilterDrill 3 2 2 3" xfId="2102"/>
    <cellStyle name="SAPBEXfilterDrill 3 2 2 3 2" xfId="3650"/>
    <cellStyle name="SAPBEXfilterDrill 3 2 2 4" xfId="2618"/>
    <cellStyle name="SAPBEXfilterDrill 3 2 3" xfId="1325"/>
    <cellStyle name="SAPBEXfilterDrill 3 2 3 2" xfId="2876"/>
    <cellStyle name="SAPBEXfilterDrill 3 2 4" xfId="1844"/>
    <cellStyle name="SAPBEXfilterDrill 3 2 4 2" xfId="3392"/>
    <cellStyle name="SAPBEXfilterDrill 3 2 5" xfId="2360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2 2" xfId="3135"/>
    <cellStyle name="SAPBEXfilterDrill 4 2 2 3" xfId="2103"/>
    <cellStyle name="SAPBEXfilterDrill 4 2 2 3 2" xfId="3651"/>
    <cellStyle name="SAPBEXfilterDrill 4 2 2 4" xfId="2619"/>
    <cellStyle name="SAPBEXfilterDrill 4 2 3" xfId="1326"/>
    <cellStyle name="SAPBEXfilterDrill 4 2 3 2" xfId="2877"/>
    <cellStyle name="SAPBEXfilterDrill 4 2 4" xfId="1845"/>
    <cellStyle name="SAPBEXfilterDrill 4 2 4 2" xfId="3393"/>
    <cellStyle name="SAPBEXfilterDrill 4 2 5" xfId="2361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2 2" xfId="3136"/>
    <cellStyle name="SAPBEXfilterDrill 5 2 2 3" xfId="2104"/>
    <cellStyle name="SAPBEXfilterDrill 5 2 2 3 2" xfId="3652"/>
    <cellStyle name="SAPBEXfilterDrill 5 2 2 4" xfId="2620"/>
    <cellStyle name="SAPBEXfilterDrill 5 2 3" xfId="1327"/>
    <cellStyle name="SAPBEXfilterDrill 5 2 3 2" xfId="2878"/>
    <cellStyle name="SAPBEXfilterDrill 5 2 4" xfId="1846"/>
    <cellStyle name="SAPBEXfilterDrill 5 2 4 2" xfId="3394"/>
    <cellStyle name="SAPBEXfilterDrill 5 2 5" xfId="2362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2 2" xfId="3137"/>
    <cellStyle name="SAPBEXfilterDrill 6 2 2 3" xfId="2105"/>
    <cellStyle name="SAPBEXfilterDrill 6 2 2 3 2" xfId="3653"/>
    <cellStyle name="SAPBEXfilterDrill 6 2 2 4" xfId="2621"/>
    <cellStyle name="SAPBEXfilterDrill 6 2 3" xfId="1328"/>
    <cellStyle name="SAPBEXfilterDrill 6 2 3 2" xfId="2879"/>
    <cellStyle name="SAPBEXfilterDrill 6 2 4" xfId="1847"/>
    <cellStyle name="SAPBEXfilterDrill 6 2 4 2" xfId="3395"/>
    <cellStyle name="SAPBEXfilterDrill 6 2 5" xfId="2363"/>
    <cellStyle name="SAPBEXfilterDrill 7" xfId="793"/>
    <cellStyle name="SAPBEXfilterDrill 7 2" xfId="1065"/>
    <cellStyle name="SAPBEXfilterDrill 7 2 2" xfId="1581"/>
    <cellStyle name="SAPBEXfilterDrill 7 2 2 2" xfId="3132"/>
    <cellStyle name="SAPBEXfilterDrill 7 2 3" xfId="2100"/>
    <cellStyle name="SAPBEXfilterDrill 7 2 3 2" xfId="3648"/>
    <cellStyle name="SAPBEXfilterDrill 7 2 4" xfId="2616"/>
    <cellStyle name="SAPBEXfilterDrill 7 3" xfId="1323"/>
    <cellStyle name="SAPBEXfilterDrill 7 3 2" xfId="2874"/>
    <cellStyle name="SAPBEXfilterDrill 7 4" xfId="1842"/>
    <cellStyle name="SAPBEXfilterDrill 7 4 2" xfId="3390"/>
    <cellStyle name="SAPBEXfilterDrill 7 5" xfId="2358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2 2" xfId="3138"/>
    <cellStyle name="SAPBEXfilterItem 2 2 2 3" xfId="2106"/>
    <cellStyle name="SAPBEXfilterItem 2 2 2 3 2" xfId="3654"/>
    <cellStyle name="SAPBEXfilterItem 2 2 2 4" xfId="2622"/>
    <cellStyle name="SAPBEXfilterItem 2 2 3" xfId="1329"/>
    <cellStyle name="SAPBEXfilterItem 2 2 3 2" xfId="2880"/>
    <cellStyle name="SAPBEXfilterItem 2 2 4" xfId="1848"/>
    <cellStyle name="SAPBEXfilterItem 2 2 4 2" xfId="3396"/>
    <cellStyle name="SAPBEXfilterItem 2 2 5" xfId="2364"/>
    <cellStyle name="SAPBEXfilterItem 3" xfId="375"/>
    <cellStyle name="SAPBEXfilterItem 3 2" xfId="800"/>
    <cellStyle name="SAPBEXfilterItem 3 2 2" xfId="1072"/>
    <cellStyle name="SAPBEXfilterItem 3 2 2 2" xfId="1588"/>
    <cellStyle name="SAPBEXfilterItem 3 2 2 2 2" xfId="3139"/>
    <cellStyle name="SAPBEXfilterItem 3 2 2 3" xfId="2107"/>
    <cellStyle name="SAPBEXfilterItem 3 2 2 3 2" xfId="3655"/>
    <cellStyle name="SAPBEXfilterItem 3 2 2 4" xfId="2623"/>
    <cellStyle name="SAPBEXfilterItem 3 2 3" xfId="1330"/>
    <cellStyle name="SAPBEXfilterItem 3 2 3 2" xfId="2881"/>
    <cellStyle name="SAPBEXfilterItem 3 2 4" xfId="1849"/>
    <cellStyle name="SAPBEXfilterItem 3 2 4 2" xfId="3397"/>
    <cellStyle name="SAPBEXfilterItem 3 2 5" xfId="2365"/>
    <cellStyle name="SAPBEXfilterItem 4" xfId="376"/>
    <cellStyle name="SAPBEXfilterItem 4 2" xfId="801"/>
    <cellStyle name="SAPBEXfilterItem 4 2 2" xfId="1073"/>
    <cellStyle name="SAPBEXfilterItem 4 2 2 2" xfId="1589"/>
    <cellStyle name="SAPBEXfilterItem 4 2 2 2 2" xfId="3140"/>
    <cellStyle name="SAPBEXfilterItem 4 2 2 3" xfId="2108"/>
    <cellStyle name="SAPBEXfilterItem 4 2 2 3 2" xfId="3656"/>
    <cellStyle name="SAPBEXfilterItem 4 2 2 4" xfId="2624"/>
    <cellStyle name="SAPBEXfilterItem 4 2 3" xfId="1331"/>
    <cellStyle name="SAPBEXfilterItem 4 2 3 2" xfId="2882"/>
    <cellStyle name="SAPBEXfilterItem 4 2 4" xfId="1850"/>
    <cellStyle name="SAPBEXfilterItem 4 2 4 2" xfId="3398"/>
    <cellStyle name="SAPBEXfilterItem 4 2 5" xfId="2366"/>
    <cellStyle name="SAPBEXfilterItem 5" xfId="377"/>
    <cellStyle name="SAPBEXfilterItem 5 2" xfId="802"/>
    <cellStyle name="SAPBEXfilterItem 5 2 2" xfId="1074"/>
    <cellStyle name="SAPBEXfilterItem 5 2 2 2" xfId="1590"/>
    <cellStyle name="SAPBEXfilterItem 5 2 2 2 2" xfId="3141"/>
    <cellStyle name="SAPBEXfilterItem 5 2 2 3" xfId="2109"/>
    <cellStyle name="SAPBEXfilterItem 5 2 2 3 2" xfId="3657"/>
    <cellStyle name="SAPBEXfilterItem 5 2 2 4" xfId="2625"/>
    <cellStyle name="SAPBEXfilterItem 5 2 3" xfId="1332"/>
    <cellStyle name="SAPBEXfilterItem 5 2 3 2" xfId="2883"/>
    <cellStyle name="SAPBEXfilterItem 5 2 4" xfId="1851"/>
    <cellStyle name="SAPBEXfilterItem 5 2 4 2" xfId="3399"/>
    <cellStyle name="SAPBEXfilterItem 5 2 5" xfId="2367"/>
    <cellStyle name="SAPBEXfilterItem 6" xfId="378"/>
    <cellStyle name="SAPBEXfilterItem 6 2" xfId="803"/>
    <cellStyle name="SAPBEXfilterItem 6 2 2" xfId="1075"/>
    <cellStyle name="SAPBEXfilterItem 6 2 2 2" xfId="1591"/>
    <cellStyle name="SAPBEXfilterItem 6 2 2 2 2" xfId="3142"/>
    <cellStyle name="SAPBEXfilterItem 6 2 2 3" xfId="2110"/>
    <cellStyle name="SAPBEXfilterItem 6 2 2 3 2" xfId="3658"/>
    <cellStyle name="SAPBEXfilterItem 6 2 2 4" xfId="2626"/>
    <cellStyle name="SAPBEXfilterItem 6 2 3" xfId="1333"/>
    <cellStyle name="SAPBEXfilterItem 6 2 3 2" xfId="2884"/>
    <cellStyle name="SAPBEXfilterItem 6 2 4" xfId="1852"/>
    <cellStyle name="SAPBEXfilterItem 6 2 4 2" xfId="3400"/>
    <cellStyle name="SAPBEXfilterItem 6 2 5" xfId="2368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2 2" xfId="3143"/>
    <cellStyle name="SAPBEXfilterText 2 2 2 3" xfId="2111"/>
    <cellStyle name="SAPBEXfilterText 2 2 2 3 2" xfId="3659"/>
    <cellStyle name="SAPBEXfilterText 2 2 2 4" xfId="2627"/>
    <cellStyle name="SAPBEXfilterText 2 2 3" xfId="1334"/>
    <cellStyle name="SAPBEXfilterText 2 2 3 2" xfId="2885"/>
    <cellStyle name="SAPBEXfilterText 2 2 4" xfId="1853"/>
    <cellStyle name="SAPBEXfilterText 2 2 4 2" xfId="3401"/>
    <cellStyle name="SAPBEXfilterText 2 2 5" xfId="2369"/>
    <cellStyle name="SAPBEXfilterText 3" xfId="381"/>
    <cellStyle name="SAPBEXfilterText 3 2" xfId="805"/>
    <cellStyle name="SAPBEXfilterText 3 2 2" xfId="1077"/>
    <cellStyle name="SAPBEXfilterText 3 2 2 2" xfId="1593"/>
    <cellStyle name="SAPBEXfilterText 3 2 2 2 2" xfId="3144"/>
    <cellStyle name="SAPBEXfilterText 3 2 2 3" xfId="2112"/>
    <cellStyle name="SAPBEXfilterText 3 2 2 3 2" xfId="3660"/>
    <cellStyle name="SAPBEXfilterText 3 2 2 4" xfId="2628"/>
    <cellStyle name="SAPBEXfilterText 3 2 3" xfId="1335"/>
    <cellStyle name="SAPBEXfilterText 3 2 3 2" xfId="2886"/>
    <cellStyle name="SAPBEXfilterText 3 2 4" xfId="1854"/>
    <cellStyle name="SAPBEXfilterText 3 2 4 2" xfId="3402"/>
    <cellStyle name="SAPBEXfilterText 3 2 5" xfId="2370"/>
    <cellStyle name="SAPBEXfilterText 4" xfId="382"/>
    <cellStyle name="SAPBEXfilterText 4 2" xfId="806"/>
    <cellStyle name="SAPBEXfilterText 4 2 2" xfId="1078"/>
    <cellStyle name="SAPBEXfilterText 4 2 2 2" xfId="1594"/>
    <cellStyle name="SAPBEXfilterText 4 2 2 2 2" xfId="3145"/>
    <cellStyle name="SAPBEXfilterText 4 2 2 3" xfId="2113"/>
    <cellStyle name="SAPBEXfilterText 4 2 2 3 2" xfId="3661"/>
    <cellStyle name="SAPBEXfilterText 4 2 2 4" xfId="2629"/>
    <cellStyle name="SAPBEXfilterText 4 2 3" xfId="1336"/>
    <cellStyle name="SAPBEXfilterText 4 2 3 2" xfId="2887"/>
    <cellStyle name="SAPBEXfilterText 4 2 4" xfId="1855"/>
    <cellStyle name="SAPBEXfilterText 4 2 4 2" xfId="3403"/>
    <cellStyle name="SAPBEXfilterText 4 2 5" xfId="2371"/>
    <cellStyle name="SAPBEXfilterText 5" xfId="383"/>
    <cellStyle name="SAPBEXfilterText 5 2" xfId="807"/>
    <cellStyle name="SAPBEXfilterText 5 2 2" xfId="1079"/>
    <cellStyle name="SAPBEXfilterText 5 2 2 2" xfId="1595"/>
    <cellStyle name="SAPBEXfilterText 5 2 2 2 2" xfId="3146"/>
    <cellStyle name="SAPBEXfilterText 5 2 2 3" xfId="2114"/>
    <cellStyle name="SAPBEXfilterText 5 2 2 3 2" xfId="3662"/>
    <cellStyle name="SAPBEXfilterText 5 2 2 4" xfId="2630"/>
    <cellStyle name="SAPBEXfilterText 5 2 3" xfId="1337"/>
    <cellStyle name="SAPBEXfilterText 5 2 3 2" xfId="2888"/>
    <cellStyle name="SAPBEXfilterText 5 2 4" xfId="1856"/>
    <cellStyle name="SAPBEXfilterText 5 2 4 2" xfId="3404"/>
    <cellStyle name="SAPBEXfilterText 5 2 5" xfId="2372"/>
    <cellStyle name="SAPBEXfilterText 6" xfId="384"/>
    <cellStyle name="SAPBEXfilterText 6 2" xfId="808"/>
    <cellStyle name="SAPBEXfilterText 6 2 2" xfId="1080"/>
    <cellStyle name="SAPBEXfilterText 6 2 2 2" xfId="1596"/>
    <cellStyle name="SAPBEXfilterText 6 2 2 2 2" xfId="3147"/>
    <cellStyle name="SAPBEXfilterText 6 2 2 3" xfId="2115"/>
    <cellStyle name="SAPBEXfilterText 6 2 2 3 2" xfId="3663"/>
    <cellStyle name="SAPBEXfilterText 6 2 2 4" xfId="2631"/>
    <cellStyle name="SAPBEXfilterText 6 2 3" xfId="1338"/>
    <cellStyle name="SAPBEXfilterText 6 2 3 2" xfId="2889"/>
    <cellStyle name="SAPBEXfilterText 6 2 4" xfId="1857"/>
    <cellStyle name="SAPBEXfilterText 6 2 4 2" xfId="3405"/>
    <cellStyle name="SAPBEXfilterText 6 2 5" xfId="2373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2 2" xfId="3148"/>
    <cellStyle name="SAPBEXformats 2 2 2 3" xfId="2116"/>
    <cellStyle name="SAPBEXformats 2 2 2 3 2" xfId="3664"/>
    <cellStyle name="SAPBEXformats 2 2 2 4" xfId="2632"/>
    <cellStyle name="SAPBEXformats 2 2 3" xfId="1339"/>
    <cellStyle name="SAPBEXformats 2 2 3 2" xfId="2890"/>
    <cellStyle name="SAPBEXformats 2 2 4" xfId="1858"/>
    <cellStyle name="SAPBEXformats 2 2 4 2" xfId="3406"/>
    <cellStyle name="SAPBEXformats 2 2 5" xfId="2374"/>
    <cellStyle name="SAPBEXformats 3" xfId="387"/>
    <cellStyle name="SAPBEXformats 3 2" xfId="810"/>
    <cellStyle name="SAPBEXformats 3 2 2" xfId="1082"/>
    <cellStyle name="SAPBEXformats 3 2 2 2" xfId="1598"/>
    <cellStyle name="SAPBEXformats 3 2 2 2 2" xfId="3149"/>
    <cellStyle name="SAPBEXformats 3 2 2 3" xfId="2117"/>
    <cellStyle name="SAPBEXformats 3 2 2 3 2" xfId="3665"/>
    <cellStyle name="SAPBEXformats 3 2 2 4" xfId="2633"/>
    <cellStyle name="SAPBEXformats 3 2 3" xfId="1340"/>
    <cellStyle name="SAPBEXformats 3 2 3 2" xfId="2891"/>
    <cellStyle name="SAPBEXformats 3 2 4" xfId="1859"/>
    <cellStyle name="SAPBEXformats 3 2 4 2" xfId="3407"/>
    <cellStyle name="SAPBEXformats 3 2 5" xfId="2375"/>
    <cellStyle name="SAPBEXformats 4" xfId="388"/>
    <cellStyle name="SAPBEXformats 4 2" xfId="811"/>
    <cellStyle name="SAPBEXformats 4 2 2" xfId="1083"/>
    <cellStyle name="SAPBEXformats 4 2 2 2" xfId="1599"/>
    <cellStyle name="SAPBEXformats 4 2 2 2 2" xfId="3150"/>
    <cellStyle name="SAPBEXformats 4 2 2 3" xfId="2118"/>
    <cellStyle name="SAPBEXformats 4 2 2 3 2" xfId="3666"/>
    <cellStyle name="SAPBEXformats 4 2 2 4" xfId="2634"/>
    <cellStyle name="SAPBEXformats 4 2 3" xfId="1341"/>
    <cellStyle name="SAPBEXformats 4 2 3 2" xfId="2892"/>
    <cellStyle name="SAPBEXformats 4 2 4" xfId="1860"/>
    <cellStyle name="SAPBEXformats 4 2 4 2" xfId="3408"/>
    <cellStyle name="SAPBEXformats 4 2 5" xfId="2376"/>
    <cellStyle name="SAPBEXformats 5" xfId="389"/>
    <cellStyle name="SAPBEXformats 5 2" xfId="812"/>
    <cellStyle name="SAPBEXformats 5 2 2" xfId="1084"/>
    <cellStyle name="SAPBEXformats 5 2 2 2" xfId="1600"/>
    <cellStyle name="SAPBEXformats 5 2 2 2 2" xfId="3151"/>
    <cellStyle name="SAPBEXformats 5 2 2 3" xfId="2119"/>
    <cellStyle name="SAPBEXformats 5 2 2 3 2" xfId="3667"/>
    <cellStyle name="SAPBEXformats 5 2 2 4" xfId="2635"/>
    <cellStyle name="SAPBEXformats 5 2 3" xfId="1342"/>
    <cellStyle name="SAPBEXformats 5 2 3 2" xfId="2893"/>
    <cellStyle name="SAPBEXformats 5 2 4" xfId="1861"/>
    <cellStyle name="SAPBEXformats 5 2 4 2" xfId="3409"/>
    <cellStyle name="SAPBEXformats 5 2 5" xfId="2377"/>
    <cellStyle name="SAPBEXformats 6" xfId="390"/>
    <cellStyle name="SAPBEXformats 6 2" xfId="813"/>
    <cellStyle name="SAPBEXformats 6 2 2" xfId="1085"/>
    <cellStyle name="SAPBEXformats 6 2 2 2" xfId="1601"/>
    <cellStyle name="SAPBEXformats 6 2 2 2 2" xfId="3152"/>
    <cellStyle name="SAPBEXformats 6 2 2 3" xfId="2120"/>
    <cellStyle name="SAPBEXformats 6 2 2 3 2" xfId="3668"/>
    <cellStyle name="SAPBEXformats 6 2 2 4" xfId="2636"/>
    <cellStyle name="SAPBEXformats 6 2 3" xfId="1343"/>
    <cellStyle name="SAPBEXformats 6 2 3 2" xfId="2894"/>
    <cellStyle name="SAPBEXformats 6 2 4" xfId="1862"/>
    <cellStyle name="SAPBEXformats 6 2 4 2" xfId="3410"/>
    <cellStyle name="SAPBEXformats 6 2 5" xfId="2378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2 2" xfId="3153"/>
    <cellStyle name="SAPBEXheaderItem 2 2 2 3" xfId="2121"/>
    <cellStyle name="SAPBEXheaderItem 2 2 2 3 2" xfId="3669"/>
    <cellStyle name="SAPBEXheaderItem 2 2 2 4" xfId="2637"/>
    <cellStyle name="SAPBEXheaderItem 2 2 3" xfId="1344"/>
    <cellStyle name="SAPBEXheaderItem 2 2 3 2" xfId="2895"/>
    <cellStyle name="SAPBEXheaderItem 2 2 4" xfId="1863"/>
    <cellStyle name="SAPBEXheaderItem 2 2 4 2" xfId="3411"/>
    <cellStyle name="SAPBEXheaderItem 2 2 5" xfId="2379"/>
    <cellStyle name="SAPBEXheaderItem 3" xfId="393"/>
    <cellStyle name="SAPBEXheaderItem 3 2" xfId="815"/>
    <cellStyle name="SAPBEXheaderItem 3 2 2" xfId="1087"/>
    <cellStyle name="SAPBEXheaderItem 3 2 2 2" xfId="1603"/>
    <cellStyle name="SAPBEXheaderItem 3 2 2 2 2" xfId="3154"/>
    <cellStyle name="SAPBEXheaderItem 3 2 2 3" xfId="2122"/>
    <cellStyle name="SAPBEXheaderItem 3 2 2 3 2" xfId="3670"/>
    <cellStyle name="SAPBEXheaderItem 3 2 2 4" xfId="2638"/>
    <cellStyle name="SAPBEXheaderItem 3 2 3" xfId="1345"/>
    <cellStyle name="SAPBEXheaderItem 3 2 3 2" xfId="2896"/>
    <cellStyle name="SAPBEXheaderItem 3 2 4" xfId="1864"/>
    <cellStyle name="SAPBEXheaderItem 3 2 4 2" xfId="3412"/>
    <cellStyle name="SAPBEXheaderItem 3 2 5" xfId="2380"/>
    <cellStyle name="SAPBEXheaderItem 4" xfId="394"/>
    <cellStyle name="SAPBEXheaderItem 4 2" xfId="816"/>
    <cellStyle name="SAPBEXheaderItem 4 2 2" xfId="1088"/>
    <cellStyle name="SAPBEXheaderItem 4 2 2 2" xfId="1604"/>
    <cellStyle name="SAPBEXheaderItem 4 2 2 2 2" xfId="3155"/>
    <cellStyle name="SAPBEXheaderItem 4 2 2 3" xfId="2123"/>
    <cellStyle name="SAPBEXheaderItem 4 2 2 3 2" xfId="3671"/>
    <cellStyle name="SAPBEXheaderItem 4 2 2 4" xfId="2639"/>
    <cellStyle name="SAPBEXheaderItem 4 2 3" xfId="1346"/>
    <cellStyle name="SAPBEXheaderItem 4 2 3 2" xfId="2897"/>
    <cellStyle name="SAPBEXheaderItem 4 2 4" xfId="1865"/>
    <cellStyle name="SAPBEXheaderItem 4 2 4 2" xfId="3413"/>
    <cellStyle name="SAPBEXheaderItem 4 2 5" xfId="2381"/>
    <cellStyle name="SAPBEXheaderItem 5" xfId="395"/>
    <cellStyle name="SAPBEXheaderItem 5 2" xfId="817"/>
    <cellStyle name="SAPBEXheaderItem 5 2 2" xfId="1089"/>
    <cellStyle name="SAPBEXheaderItem 5 2 2 2" xfId="1605"/>
    <cellStyle name="SAPBEXheaderItem 5 2 2 2 2" xfId="3156"/>
    <cellStyle name="SAPBEXheaderItem 5 2 2 3" xfId="2124"/>
    <cellStyle name="SAPBEXheaderItem 5 2 2 3 2" xfId="3672"/>
    <cellStyle name="SAPBEXheaderItem 5 2 2 4" xfId="2640"/>
    <cellStyle name="SAPBEXheaderItem 5 2 3" xfId="1347"/>
    <cellStyle name="SAPBEXheaderItem 5 2 3 2" xfId="2898"/>
    <cellStyle name="SAPBEXheaderItem 5 2 4" xfId="1866"/>
    <cellStyle name="SAPBEXheaderItem 5 2 4 2" xfId="3414"/>
    <cellStyle name="SAPBEXheaderItem 5 2 5" xfId="2382"/>
    <cellStyle name="SAPBEXheaderItem 6" xfId="396"/>
    <cellStyle name="SAPBEXheaderItem 6 2" xfId="818"/>
    <cellStyle name="SAPBEXheaderItem 6 2 2" xfId="1090"/>
    <cellStyle name="SAPBEXheaderItem 6 2 2 2" xfId="1606"/>
    <cellStyle name="SAPBEXheaderItem 6 2 2 2 2" xfId="3157"/>
    <cellStyle name="SAPBEXheaderItem 6 2 2 3" xfId="2125"/>
    <cellStyle name="SAPBEXheaderItem 6 2 2 3 2" xfId="3673"/>
    <cellStyle name="SAPBEXheaderItem 6 2 2 4" xfId="2641"/>
    <cellStyle name="SAPBEXheaderItem 6 2 3" xfId="1348"/>
    <cellStyle name="SAPBEXheaderItem 6 2 3 2" xfId="2899"/>
    <cellStyle name="SAPBEXheaderItem 6 2 4" xfId="1867"/>
    <cellStyle name="SAPBEXheaderItem 6 2 4 2" xfId="3415"/>
    <cellStyle name="SAPBEXheaderItem 6 2 5" xfId="2383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2 2" xfId="3158"/>
    <cellStyle name="SAPBEXheaderText 2 2 2 3" xfId="2126"/>
    <cellStyle name="SAPBEXheaderText 2 2 2 3 2" xfId="3674"/>
    <cellStyle name="SAPBEXheaderText 2 2 2 4" xfId="2642"/>
    <cellStyle name="SAPBEXheaderText 2 2 3" xfId="1349"/>
    <cellStyle name="SAPBEXheaderText 2 2 3 2" xfId="2900"/>
    <cellStyle name="SAPBEXheaderText 2 2 4" xfId="1868"/>
    <cellStyle name="SAPBEXheaderText 2 2 4 2" xfId="3416"/>
    <cellStyle name="SAPBEXheaderText 2 2 5" xfId="2384"/>
    <cellStyle name="SAPBEXheaderText 3" xfId="399"/>
    <cellStyle name="SAPBEXheaderText 3 2" xfId="820"/>
    <cellStyle name="SAPBEXheaderText 3 2 2" xfId="1092"/>
    <cellStyle name="SAPBEXheaderText 3 2 2 2" xfId="1608"/>
    <cellStyle name="SAPBEXheaderText 3 2 2 2 2" xfId="3159"/>
    <cellStyle name="SAPBEXheaderText 3 2 2 3" xfId="2127"/>
    <cellStyle name="SAPBEXheaderText 3 2 2 3 2" xfId="3675"/>
    <cellStyle name="SAPBEXheaderText 3 2 2 4" xfId="2643"/>
    <cellStyle name="SAPBEXheaderText 3 2 3" xfId="1350"/>
    <cellStyle name="SAPBEXheaderText 3 2 3 2" xfId="2901"/>
    <cellStyle name="SAPBEXheaderText 3 2 4" xfId="1869"/>
    <cellStyle name="SAPBEXheaderText 3 2 4 2" xfId="3417"/>
    <cellStyle name="SAPBEXheaderText 3 2 5" xfId="2385"/>
    <cellStyle name="SAPBEXheaderText 4" xfId="400"/>
    <cellStyle name="SAPBEXheaderText 4 2" xfId="821"/>
    <cellStyle name="SAPBEXheaderText 4 2 2" xfId="1093"/>
    <cellStyle name="SAPBEXheaderText 4 2 2 2" xfId="1609"/>
    <cellStyle name="SAPBEXheaderText 4 2 2 2 2" xfId="3160"/>
    <cellStyle name="SAPBEXheaderText 4 2 2 3" xfId="2128"/>
    <cellStyle name="SAPBEXheaderText 4 2 2 3 2" xfId="3676"/>
    <cellStyle name="SAPBEXheaderText 4 2 2 4" xfId="2644"/>
    <cellStyle name="SAPBEXheaderText 4 2 3" xfId="1351"/>
    <cellStyle name="SAPBEXheaderText 4 2 3 2" xfId="2902"/>
    <cellStyle name="SAPBEXheaderText 4 2 4" xfId="1870"/>
    <cellStyle name="SAPBEXheaderText 4 2 4 2" xfId="3418"/>
    <cellStyle name="SAPBEXheaderText 4 2 5" xfId="2386"/>
    <cellStyle name="SAPBEXheaderText 5" xfId="401"/>
    <cellStyle name="SAPBEXheaderText 5 2" xfId="822"/>
    <cellStyle name="SAPBEXheaderText 5 2 2" xfId="1094"/>
    <cellStyle name="SAPBEXheaderText 5 2 2 2" xfId="1610"/>
    <cellStyle name="SAPBEXheaderText 5 2 2 2 2" xfId="3161"/>
    <cellStyle name="SAPBEXheaderText 5 2 2 3" xfId="2129"/>
    <cellStyle name="SAPBEXheaderText 5 2 2 3 2" xfId="3677"/>
    <cellStyle name="SAPBEXheaderText 5 2 2 4" xfId="2645"/>
    <cellStyle name="SAPBEXheaderText 5 2 3" xfId="1352"/>
    <cellStyle name="SAPBEXheaderText 5 2 3 2" xfId="2903"/>
    <cellStyle name="SAPBEXheaderText 5 2 4" xfId="1871"/>
    <cellStyle name="SAPBEXheaderText 5 2 4 2" xfId="3419"/>
    <cellStyle name="SAPBEXheaderText 5 2 5" xfId="2387"/>
    <cellStyle name="SAPBEXheaderText 6" xfId="402"/>
    <cellStyle name="SAPBEXheaderText 6 2" xfId="823"/>
    <cellStyle name="SAPBEXheaderText 6 2 2" xfId="1095"/>
    <cellStyle name="SAPBEXheaderText 6 2 2 2" xfId="1611"/>
    <cellStyle name="SAPBEXheaderText 6 2 2 2 2" xfId="3162"/>
    <cellStyle name="SAPBEXheaderText 6 2 2 3" xfId="2130"/>
    <cellStyle name="SAPBEXheaderText 6 2 2 3 2" xfId="3678"/>
    <cellStyle name="SAPBEXheaderText 6 2 2 4" xfId="2646"/>
    <cellStyle name="SAPBEXheaderText 6 2 3" xfId="1353"/>
    <cellStyle name="SAPBEXheaderText 6 2 3 2" xfId="2904"/>
    <cellStyle name="SAPBEXheaderText 6 2 4" xfId="1872"/>
    <cellStyle name="SAPBEXheaderText 6 2 4 2" xfId="3420"/>
    <cellStyle name="SAPBEXheaderText 6 2 5" xfId="2388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2 2" xfId="3163"/>
    <cellStyle name="SAPBEXHLevel0 2 2 2 3" xfId="2131"/>
    <cellStyle name="SAPBEXHLevel0 2 2 2 3 2" xfId="3679"/>
    <cellStyle name="SAPBEXHLevel0 2 2 2 4" xfId="2647"/>
    <cellStyle name="SAPBEXHLevel0 2 2 3" xfId="1354"/>
    <cellStyle name="SAPBEXHLevel0 2 2 3 2" xfId="2905"/>
    <cellStyle name="SAPBEXHLevel0 2 2 4" xfId="1873"/>
    <cellStyle name="SAPBEXHLevel0 2 2 4 2" xfId="3421"/>
    <cellStyle name="SAPBEXHLevel0 2 2 5" xfId="2389"/>
    <cellStyle name="SAPBEXHLevel0 3" xfId="405"/>
    <cellStyle name="SAPBEXHLevel0 3 2" xfId="825"/>
    <cellStyle name="SAPBEXHLevel0 3 2 2" xfId="1097"/>
    <cellStyle name="SAPBEXHLevel0 3 2 2 2" xfId="1613"/>
    <cellStyle name="SAPBEXHLevel0 3 2 2 2 2" xfId="3164"/>
    <cellStyle name="SAPBEXHLevel0 3 2 2 3" xfId="2132"/>
    <cellStyle name="SAPBEXHLevel0 3 2 2 3 2" xfId="3680"/>
    <cellStyle name="SAPBEXHLevel0 3 2 2 4" xfId="2648"/>
    <cellStyle name="SAPBEXHLevel0 3 2 3" xfId="1355"/>
    <cellStyle name="SAPBEXHLevel0 3 2 3 2" xfId="2906"/>
    <cellStyle name="SAPBEXHLevel0 3 2 4" xfId="1874"/>
    <cellStyle name="SAPBEXHLevel0 3 2 4 2" xfId="3422"/>
    <cellStyle name="SAPBEXHLevel0 3 2 5" xfId="2390"/>
    <cellStyle name="SAPBEXHLevel0 4" xfId="406"/>
    <cellStyle name="SAPBEXHLevel0 4 2" xfId="826"/>
    <cellStyle name="SAPBEXHLevel0 4 2 2" xfId="1098"/>
    <cellStyle name="SAPBEXHLevel0 4 2 2 2" xfId="1614"/>
    <cellStyle name="SAPBEXHLevel0 4 2 2 2 2" xfId="3165"/>
    <cellStyle name="SAPBEXHLevel0 4 2 2 3" xfId="2133"/>
    <cellStyle name="SAPBEXHLevel0 4 2 2 3 2" xfId="3681"/>
    <cellStyle name="SAPBEXHLevel0 4 2 2 4" xfId="2649"/>
    <cellStyle name="SAPBEXHLevel0 4 2 3" xfId="1356"/>
    <cellStyle name="SAPBEXHLevel0 4 2 3 2" xfId="2907"/>
    <cellStyle name="SAPBEXHLevel0 4 2 4" xfId="1875"/>
    <cellStyle name="SAPBEXHLevel0 4 2 4 2" xfId="3423"/>
    <cellStyle name="SAPBEXHLevel0 4 2 5" xfId="2391"/>
    <cellStyle name="SAPBEXHLevel0 5" xfId="407"/>
    <cellStyle name="SAPBEXHLevel0 5 2" xfId="827"/>
    <cellStyle name="SAPBEXHLevel0 5 2 2" xfId="1099"/>
    <cellStyle name="SAPBEXHLevel0 5 2 2 2" xfId="1615"/>
    <cellStyle name="SAPBEXHLevel0 5 2 2 2 2" xfId="3166"/>
    <cellStyle name="SAPBEXHLevel0 5 2 2 3" xfId="2134"/>
    <cellStyle name="SAPBEXHLevel0 5 2 2 3 2" xfId="3682"/>
    <cellStyle name="SAPBEXHLevel0 5 2 2 4" xfId="2650"/>
    <cellStyle name="SAPBEXHLevel0 5 2 3" xfId="1357"/>
    <cellStyle name="SAPBEXHLevel0 5 2 3 2" xfId="2908"/>
    <cellStyle name="SAPBEXHLevel0 5 2 4" xfId="1876"/>
    <cellStyle name="SAPBEXHLevel0 5 2 4 2" xfId="3424"/>
    <cellStyle name="SAPBEXHLevel0 5 2 5" xfId="2392"/>
    <cellStyle name="SAPBEXHLevel0 6" xfId="408"/>
    <cellStyle name="SAPBEXHLevel0 6 2" xfId="828"/>
    <cellStyle name="SAPBEXHLevel0 6 2 2" xfId="1100"/>
    <cellStyle name="SAPBEXHLevel0 6 2 2 2" xfId="1616"/>
    <cellStyle name="SAPBEXHLevel0 6 2 2 2 2" xfId="3167"/>
    <cellStyle name="SAPBEXHLevel0 6 2 2 3" xfId="2135"/>
    <cellStyle name="SAPBEXHLevel0 6 2 2 3 2" xfId="3683"/>
    <cellStyle name="SAPBEXHLevel0 6 2 2 4" xfId="2651"/>
    <cellStyle name="SAPBEXHLevel0 6 2 3" xfId="1358"/>
    <cellStyle name="SAPBEXHLevel0 6 2 3 2" xfId="2909"/>
    <cellStyle name="SAPBEXHLevel0 6 2 4" xfId="1877"/>
    <cellStyle name="SAPBEXHLevel0 6 2 4 2" xfId="3425"/>
    <cellStyle name="SAPBEXHLevel0 6 2 5" xfId="2393"/>
    <cellStyle name="SAPBEXHLevel0 7" xfId="409"/>
    <cellStyle name="SAPBEXHLevel0 7 2" xfId="829"/>
    <cellStyle name="SAPBEXHLevel0 7 2 2" xfId="1101"/>
    <cellStyle name="SAPBEXHLevel0 7 2 2 2" xfId="1617"/>
    <cellStyle name="SAPBEXHLevel0 7 2 2 2 2" xfId="3168"/>
    <cellStyle name="SAPBEXHLevel0 7 2 2 3" xfId="2136"/>
    <cellStyle name="SAPBEXHLevel0 7 2 2 3 2" xfId="3684"/>
    <cellStyle name="SAPBEXHLevel0 7 2 2 4" xfId="2652"/>
    <cellStyle name="SAPBEXHLevel0 7 2 3" xfId="1359"/>
    <cellStyle name="SAPBEXHLevel0 7 2 3 2" xfId="2910"/>
    <cellStyle name="SAPBEXHLevel0 7 2 4" xfId="1878"/>
    <cellStyle name="SAPBEXHLevel0 7 2 4 2" xfId="3426"/>
    <cellStyle name="SAPBEXHLevel0 7 2 5" xfId="2394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2 2" xfId="3169"/>
    <cellStyle name="SAPBEXHLevel0X 2 2 2 3" xfId="2137"/>
    <cellStyle name="SAPBEXHLevel0X 2 2 2 3 2" xfId="3685"/>
    <cellStyle name="SAPBEXHLevel0X 2 2 2 4" xfId="2653"/>
    <cellStyle name="SAPBEXHLevel0X 2 2 3" xfId="1360"/>
    <cellStyle name="SAPBEXHLevel0X 2 2 3 2" xfId="2911"/>
    <cellStyle name="SAPBEXHLevel0X 2 2 4" xfId="1879"/>
    <cellStyle name="SAPBEXHLevel0X 2 2 4 2" xfId="3427"/>
    <cellStyle name="SAPBEXHLevel0X 2 2 5" xfId="2395"/>
    <cellStyle name="SAPBEXHLevel0X 3" xfId="413"/>
    <cellStyle name="SAPBEXHLevel0X 3 2" xfId="831"/>
    <cellStyle name="SAPBEXHLevel0X 3 2 2" xfId="1103"/>
    <cellStyle name="SAPBEXHLevel0X 3 2 2 2" xfId="1619"/>
    <cellStyle name="SAPBEXHLevel0X 3 2 2 2 2" xfId="3170"/>
    <cellStyle name="SAPBEXHLevel0X 3 2 2 3" xfId="2138"/>
    <cellStyle name="SAPBEXHLevel0X 3 2 2 3 2" xfId="3686"/>
    <cellStyle name="SAPBEXHLevel0X 3 2 2 4" xfId="2654"/>
    <cellStyle name="SAPBEXHLevel0X 3 2 3" xfId="1361"/>
    <cellStyle name="SAPBEXHLevel0X 3 2 3 2" xfId="2912"/>
    <cellStyle name="SAPBEXHLevel0X 3 2 4" xfId="1880"/>
    <cellStyle name="SAPBEXHLevel0X 3 2 4 2" xfId="3428"/>
    <cellStyle name="SAPBEXHLevel0X 3 2 5" xfId="2396"/>
    <cellStyle name="SAPBEXHLevel0X 4" xfId="414"/>
    <cellStyle name="SAPBEXHLevel0X 4 2" xfId="832"/>
    <cellStyle name="SAPBEXHLevel0X 4 2 2" xfId="1104"/>
    <cellStyle name="SAPBEXHLevel0X 4 2 2 2" xfId="1620"/>
    <cellStyle name="SAPBEXHLevel0X 4 2 2 2 2" xfId="3171"/>
    <cellStyle name="SAPBEXHLevel0X 4 2 2 3" xfId="2139"/>
    <cellStyle name="SAPBEXHLevel0X 4 2 2 3 2" xfId="3687"/>
    <cellStyle name="SAPBEXHLevel0X 4 2 2 4" xfId="2655"/>
    <cellStyle name="SAPBEXHLevel0X 4 2 3" xfId="1362"/>
    <cellStyle name="SAPBEXHLevel0X 4 2 3 2" xfId="2913"/>
    <cellStyle name="SAPBEXHLevel0X 4 2 4" xfId="1881"/>
    <cellStyle name="SAPBEXHLevel0X 4 2 4 2" xfId="3429"/>
    <cellStyle name="SAPBEXHLevel0X 4 2 5" xfId="2397"/>
    <cellStyle name="SAPBEXHLevel0X 5" xfId="415"/>
    <cellStyle name="SAPBEXHLevel0X 5 2" xfId="833"/>
    <cellStyle name="SAPBEXHLevel0X 5 2 2" xfId="1105"/>
    <cellStyle name="SAPBEXHLevel0X 5 2 2 2" xfId="1621"/>
    <cellStyle name="SAPBEXHLevel0X 5 2 2 2 2" xfId="3172"/>
    <cellStyle name="SAPBEXHLevel0X 5 2 2 3" xfId="2140"/>
    <cellStyle name="SAPBEXHLevel0X 5 2 2 3 2" xfId="3688"/>
    <cellStyle name="SAPBEXHLevel0X 5 2 2 4" xfId="2656"/>
    <cellStyle name="SAPBEXHLevel0X 5 2 3" xfId="1363"/>
    <cellStyle name="SAPBEXHLevel0X 5 2 3 2" xfId="2914"/>
    <cellStyle name="SAPBEXHLevel0X 5 2 4" xfId="1882"/>
    <cellStyle name="SAPBEXHLevel0X 5 2 4 2" xfId="3430"/>
    <cellStyle name="SAPBEXHLevel0X 5 2 5" xfId="2398"/>
    <cellStyle name="SAPBEXHLevel0X 6" xfId="416"/>
    <cellStyle name="SAPBEXHLevel0X 6 2" xfId="834"/>
    <cellStyle name="SAPBEXHLevel0X 6 2 2" xfId="1106"/>
    <cellStyle name="SAPBEXHLevel0X 6 2 2 2" xfId="1622"/>
    <cellStyle name="SAPBEXHLevel0X 6 2 2 2 2" xfId="3173"/>
    <cellStyle name="SAPBEXHLevel0X 6 2 2 3" xfId="2141"/>
    <cellStyle name="SAPBEXHLevel0X 6 2 2 3 2" xfId="3689"/>
    <cellStyle name="SAPBEXHLevel0X 6 2 2 4" xfId="2657"/>
    <cellStyle name="SAPBEXHLevel0X 6 2 3" xfId="1364"/>
    <cellStyle name="SAPBEXHLevel0X 6 2 3 2" xfId="2915"/>
    <cellStyle name="SAPBEXHLevel0X 6 2 4" xfId="1883"/>
    <cellStyle name="SAPBEXHLevel0X 6 2 4 2" xfId="3431"/>
    <cellStyle name="SAPBEXHLevel0X 6 2 5" xfId="2399"/>
    <cellStyle name="SAPBEXHLevel0X 7" xfId="417"/>
    <cellStyle name="SAPBEXHLevel0X 7 2" xfId="835"/>
    <cellStyle name="SAPBEXHLevel0X 7 2 2" xfId="1107"/>
    <cellStyle name="SAPBEXHLevel0X 7 2 2 2" xfId="1623"/>
    <cellStyle name="SAPBEXHLevel0X 7 2 2 2 2" xfId="3174"/>
    <cellStyle name="SAPBEXHLevel0X 7 2 2 3" xfId="2142"/>
    <cellStyle name="SAPBEXHLevel0X 7 2 2 3 2" xfId="3690"/>
    <cellStyle name="SAPBEXHLevel0X 7 2 2 4" xfId="2658"/>
    <cellStyle name="SAPBEXHLevel0X 7 2 3" xfId="1365"/>
    <cellStyle name="SAPBEXHLevel0X 7 2 3 2" xfId="2916"/>
    <cellStyle name="SAPBEXHLevel0X 7 2 4" xfId="1884"/>
    <cellStyle name="SAPBEXHLevel0X 7 2 4 2" xfId="3432"/>
    <cellStyle name="SAPBEXHLevel0X 7 2 5" xfId="2400"/>
    <cellStyle name="SAPBEXHLevel0X 8" xfId="418"/>
    <cellStyle name="SAPBEXHLevel0X 8 2" xfId="836"/>
    <cellStyle name="SAPBEXHLevel0X 8 2 2" xfId="1108"/>
    <cellStyle name="SAPBEXHLevel0X 8 2 2 2" xfId="1624"/>
    <cellStyle name="SAPBEXHLevel0X 8 2 2 2 2" xfId="3175"/>
    <cellStyle name="SAPBEXHLevel0X 8 2 2 3" xfId="2143"/>
    <cellStyle name="SAPBEXHLevel0X 8 2 2 3 2" xfId="3691"/>
    <cellStyle name="SAPBEXHLevel0X 8 2 2 4" xfId="2659"/>
    <cellStyle name="SAPBEXHLevel0X 8 2 3" xfId="1366"/>
    <cellStyle name="SAPBEXHLevel0X 8 2 3 2" xfId="2917"/>
    <cellStyle name="SAPBEXHLevel0X 8 2 4" xfId="1885"/>
    <cellStyle name="SAPBEXHLevel0X 8 2 4 2" xfId="3433"/>
    <cellStyle name="SAPBEXHLevel0X 8 2 5" xfId="2401"/>
    <cellStyle name="SAPBEXHLevel0X 9" xfId="419"/>
    <cellStyle name="SAPBEXHLevel0X 9 2" xfId="837"/>
    <cellStyle name="SAPBEXHLevel0X 9 2 2" xfId="1109"/>
    <cellStyle name="SAPBEXHLevel0X 9 2 2 2" xfId="1625"/>
    <cellStyle name="SAPBEXHLevel0X 9 2 2 2 2" xfId="3176"/>
    <cellStyle name="SAPBEXHLevel0X 9 2 2 3" xfId="2144"/>
    <cellStyle name="SAPBEXHLevel0X 9 2 2 3 2" xfId="3692"/>
    <cellStyle name="SAPBEXHLevel0X 9 2 2 4" xfId="2660"/>
    <cellStyle name="SAPBEXHLevel0X 9 2 3" xfId="1367"/>
    <cellStyle name="SAPBEXHLevel0X 9 2 3 2" xfId="2918"/>
    <cellStyle name="SAPBEXHLevel0X 9 2 4" xfId="1886"/>
    <cellStyle name="SAPBEXHLevel0X 9 2 4 2" xfId="3434"/>
    <cellStyle name="SAPBEXHLevel0X 9 2 5" xfId="2402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2 2" xfId="3177"/>
    <cellStyle name="SAPBEXHLevel1 2 2 2 3" xfId="2145"/>
    <cellStyle name="SAPBEXHLevel1 2 2 2 3 2" xfId="3693"/>
    <cellStyle name="SAPBEXHLevel1 2 2 2 4" xfId="2661"/>
    <cellStyle name="SAPBEXHLevel1 2 2 3" xfId="1368"/>
    <cellStyle name="SAPBEXHLevel1 2 2 3 2" xfId="2919"/>
    <cellStyle name="SAPBEXHLevel1 2 2 4" xfId="1887"/>
    <cellStyle name="SAPBEXHLevel1 2 2 4 2" xfId="3435"/>
    <cellStyle name="SAPBEXHLevel1 2 2 5" xfId="2403"/>
    <cellStyle name="SAPBEXHLevel1 3" xfId="423"/>
    <cellStyle name="SAPBEXHLevel1 3 2" xfId="839"/>
    <cellStyle name="SAPBEXHLevel1 3 2 2" xfId="1111"/>
    <cellStyle name="SAPBEXHLevel1 3 2 2 2" xfId="1627"/>
    <cellStyle name="SAPBEXHLevel1 3 2 2 2 2" xfId="3178"/>
    <cellStyle name="SAPBEXHLevel1 3 2 2 3" xfId="2146"/>
    <cellStyle name="SAPBEXHLevel1 3 2 2 3 2" xfId="3694"/>
    <cellStyle name="SAPBEXHLevel1 3 2 2 4" xfId="2662"/>
    <cellStyle name="SAPBEXHLevel1 3 2 3" xfId="1369"/>
    <cellStyle name="SAPBEXHLevel1 3 2 3 2" xfId="2920"/>
    <cellStyle name="SAPBEXHLevel1 3 2 4" xfId="1888"/>
    <cellStyle name="SAPBEXHLevel1 3 2 4 2" xfId="3436"/>
    <cellStyle name="SAPBEXHLevel1 3 2 5" xfId="2404"/>
    <cellStyle name="SAPBEXHLevel1 4" xfId="424"/>
    <cellStyle name="SAPBEXHLevel1 4 2" xfId="840"/>
    <cellStyle name="SAPBEXHLevel1 4 2 2" xfId="1112"/>
    <cellStyle name="SAPBEXHLevel1 4 2 2 2" xfId="1628"/>
    <cellStyle name="SAPBEXHLevel1 4 2 2 2 2" xfId="3179"/>
    <cellStyle name="SAPBEXHLevel1 4 2 2 3" xfId="2147"/>
    <cellStyle name="SAPBEXHLevel1 4 2 2 3 2" xfId="3695"/>
    <cellStyle name="SAPBEXHLevel1 4 2 2 4" xfId="2663"/>
    <cellStyle name="SAPBEXHLevel1 4 2 3" xfId="1370"/>
    <cellStyle name="SAPBEXHLevel1 4 2 3 2" xfId="2921"/>
    <cellStyle name="SAPBEXHLevel1 4 2 4" xfId="1889"/>
    <cellStyle name="SAPBEXHLevel1 4 2 4 2" xfId="3437"/>
    <cellStyle name="SAPBEXHLevel1 4 2 5" xfId="2405"/>
    <cellStyle name="SAPBEXHLevel1 5" xfId="425"/>
    <cellStyle name="SAPBEXHLevel1 5 2" xfId="841"/>
    <cellStyle name="SAPBEXHLevel1 5 2 2" xfId="1113"/>
    <cellStyle name="SAPBEXHLevel1 5 2 2 2" xfId="1629"/>
    <cellStyle name="SAPBEXHLevel1 5 2 2 2 2" xfId="3180"/>
    <cellStyle name="SAPBEXHLevel1 5 2 2 3" xfId="2148"/>
    <cellStyle name="SAPBEXHLevel1 5 2 2 3 2" xfId="3696"/>
    <cellStyle name="SAPBEXHLevel1 5 2 2 4" xfId="2664"/>
    <cellStyle name="SAPBEXHLevel1 5 2 3" xfId="1371"/>
    <cellStyle name="SAPBEXHLevel1 5 2 3 2" xfId="2922"/>
    <cellStyle name="SAPBEXHLevel1 5 2 4" xfId="1890"/>
    <cellStyle name="SAPBEXHLevel1 5 2 4 2" xfId="3438"/>
    <cellStyle name="SAPBEXHLevel1 5 2 5" xfId="2406"/>
    <cellStyle name="SAPBEXHLevel1 6" xfId="426"/>
    <cellStyle name="SAPBEXHLevel1 6 2" xfId="842"/>
    <cellStyle name="SAPBEXHLevel1 6 2 2" xfId="1114"/>
    <cellStyle name="SAPBEXHLevel1 6 2 2 2" xfId="1630"/>
    <cellStyle name="SAPBEXHLevel1 6 2 2 2 2" xfId="3181"/>
    <cellStyle name="SAPBEXHLevel1 6 2 2 3" xfId="2149"/>
    <cellStyle name="SAPBEXHLevel1 6 2 2 3 2" xfId="3697"/>
    <cellStyle name="SAPBEXHLevel1 6 2 2 4" xfId="2665"/>
    <cellStyle name="SAPBEXHLevel1 6 2 3" xfId="1372"/>
    <cellStyle name="SAPBEXHLevel1 6 2 3 2" xfId="2923"/>
    <cellStyle name="SAPBEXHLevel1 6 2 4" xfId="1891"/>
    <cellStyle name="SAPBEXHLevel1 6 2 4 2" xfId="3439"/>
    <cellStyle name="SAPBEXHLevel1 6 2 5" xfId="2407"/>
    <cellStyle name="SAPBEXHLevel1 7" xfId="427"/>
    <cellStyle name="SAPBEXHLevel1 7 2" xfId="843"/>
    <cellStyle name="SAPBEXHLevel1 7 2 2" xfId="1115"/>
    <cellStyle name="SAPBEXHLevel1 7 2 2 2" xfId="1631"/>
    <cellStyle name="SAPBEXHLevel1 7 2 2 2 2" xfId="3182"/>
    <cellStyle name="SAPBEXHLevel1 7 2 2 3" xfId="2150"/>
    <cellStyle name="SAPBEXHLevel1 7 2 2 3 2" xfId="3698"/>
    <cellStyle name="SAPBEXHLevel1 7 2 2 4" xfId="2666"/>
    <cellStyle name="SAPBEXHLevel1 7 2 3" xfId="1373"/>
    <cellStyle name="SAPBEXHLevel1 7 2 3 2" xfId="2924"/>
    <cellStyle name="SAPBEXHLevel1 7 2 4" xfId="1892"/>
    <cellStyle name="SAPBEXHLevel1 7 2 4 2" xfId="3440"/>
    <cellStyle name="SAPBEXHLevel1 7 2 5" xfId="2408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2 2" xfId="3183"/>
    <cellStyle name="SAPBEXHLevel1X 2 2 2 3" xfId="2151"/>
    <cellStyle name="SAPBEXHLevel1X 2 2 2 3 2" xfId="3699"/>
    <cellStyle name="SAPBEXHLevel1X 2 2 2 4" xfId="2667"/>
    <cellStyle name="SAPBEXHLevel1X 2 2 3" xfId="1374"/>
    <cellStyle name="SAPBEXHLevel1X 2 2 3 2" xfId="2925"/>
    <cellStyle name="SAPBEXHLevel1X 2 2 4" xfId="1893"/>
    <cellStyle name="SAPBEXHLevel1X 2 2 4 2" xfId="3441"/>
    <cellStyle name="SAPBEXHLevel1X 2 2 5" xfId="2409"/>
    <cellStyle name="SAPBEXHLevel1X 3" xfId="431"/>
    <cellStyle name="SAPBEXHLevel1X 3 2" xfId="845"/>
    <cellStyle name="SAPBEXHLevel1X 3 2 2" xfId="1117"/>
    <cellStyle name="SAPBEXHLevel1X 3 2 2 2" xfId="1633"/>
    <cellStyle name="SAPBEXHLevel1X 3 2 2 2 2" xfId="3184"/>
    <cellStyle name="SAPBEXHLevel1X 3 2 2 3" xfId="2152"/>
    <cellStyle name="SAPBEXHLevel1X 3 2 2 3 2" xfId="3700"/>
    <cellStyle name="SAPBEXHLevel1X 3 2 2 4" xfId="2668"/>
    <cellStyle name="SAPBEXHLevel1X 3 2 3" xfId="1375"/>
    <cellStyle name="SAPBEXHLevel1X 3 2 3 2" xfId="2926"/>
    <cellStyle name="SAPBEXHLevel1X 3 2 4" xfId="1894"/>
    <cellStyle name="SAPBEXHLevel1X 3 2 4 2" xfId="3442"/>
    <cellStyle name="SAPBEXHLevel1X 3 2 5" xfId="2410"/>
    <cellStyle name="SAPBEXHLevel1X 4" xfId="432"/>
    <cellStyle name="SAPBEXHLevel1X 4 2" xfId="846"/>
    <cellStyle name="SAPBEXHLevel1X 4 2 2" xfId="1118"/>
    <cellStyle name="SAPBEXHLevel1X 4 2 2 2" xfId="1634"/>
    <cellStyle name="SAPBEXHLevel1X 4 2 2 2 2" xfId="3185"/>
    <cellStyle name="SAPBEXHLevel1X 4 2 2 3" xfId="2153"/>
    <cellStyle name="SAPBEXHLevel1X 4 2 2 3 2" xfId="3701"/>
    <cellStyle name="SAPBEXHLevel1X 4 2 2 4" xfId="2669"/>
    <cellStyle name="SAPBEXHLevel1X 4 2 3" xfId="1376"/>
    <cellStyle name="SAPBEXHLevel1X 4 2 3 2" xfId="2927"/>
    <cellStyle name="SAPBEXHLevel1X 4 2 4" xfId="1895"/>
    <cellStyle name="SAPBEXHLevel1X 4 2 4 2" xfId="3443"/>
    <cellStyle name="SAPBEXHLevel1X 4 2 5" xfId="2411"/>
    <cellStyle name="SAPBEXHLevel1X 5" xfId="433"/>
    <cellStyle name="SAPBEXHLevel1X 5 2" xfId="847"/>
    <cellStyle name="SAPBEXHLevel1X 5 2 2" xfId="1119"/>
    <cellStyle name="SAPBEXHLevel1X 5 2 2 2" xfId="1635"/>
    <cellStyle name="SAPBEXHLevel1X 5 2 2 2 2" xfId="3186"/>
    <cellStyle name="SAPBEXHLevel1X 5 2 2 3" xfId="2154"/>
    <cellStyle name="SAPBEXHLevel1X 5 2 2 3 2" xfId="3702"/>
    <cellStyle name="SAPBEXHLevel1X 5 2 2 4" xfId="2670"/>
    <cellStyle name="SAPBEXHLevel1X 5 2 3" xfId="1377"/>
    <cellStyle name="SAPBEXHLevel1X 5 2 3 2" xfId="2928"/>
    <cellStyle name="SAPBEXHLevel1X 5 2 4" xfId="1896"/>
    <cellStyle name="SAPBEXHLevel1X 5 2 4 2" xfId="3444"/>
    <cellStyle name="SAPBEXHLevel1X 5 2 5" xfId="2412"/>
    <cellStyle name="SAPBEXHLevel1X 6" xfId="434"/>
    <cellStyle name="SAPBEXHLevel1X 6 2" xfId="848"/>
    <cellStyle name="SAPBEXHLevel1X 6 2 2" xfId="1120"/>
    <cellStyle name="SAPBEXHLevel1X 6 2 2 2" xfId="1636"/>
    <cellStyle name="SAPBEXHLevel1X 6 2 2 2 2" xfId="3187"/>
    <cellStyle name="SAPBEXHLevel1X 6 2 2 3" xfId="2155"/>
    <cellStyle name="SAPBEXHLevel1X 6 2 2 3 2" xfId="3703"/>
    <cellStyle name="SAPBEXHLevel1X 6 2 2 4" xfId="2671"/>
    <cellStyle name="SAPBEXHLevel1X 6 2 3" xfId="1378"/>
    <cellStyle name="SAPBEXHLevel1X 6 2 3 2" xfId="2929"/>
    <cellStyle name="SAPBEXHLevel1X 6 2 4" xfId="1897"/>
    <cellStyle name="SAPBEXHLevel1X 6 2 4 2" xfId="3445"/>
    <cellStyle name="SAPBEXHLevel1X 6 2 5" xfId="2413"/>
    <cellStyle name="SAPBEXHLevel1X 7" xfId="435"/>
    <cellStyle name="SAPBEXHLevel1X 7 2" xfId="849"/>
    <cellStyle name="SAPBEXHLevel1X 7 2 2" xfId="1121"/>
    <cellStyle name="SAPBEXHLevel1X 7 2 2 2" xfId="1637"/>
    <cellStyle name="SAPBEXHLevel1X 7 2 2 2 2" xfId="3188"/>
    <cellStyle name="SAPBEXHLevel1X 7 2 2 3" xfId="2156"/>
    <cellStyle name="SAPBEXHLevel1X 7 2 2 3 2" xfId="3704"/>
    <cellStyle name="SAPBEXHLevel1X 7 2 2 4" xfId="2672"/>
    <cellStyle name="SAPBEXHLevel1X 7 2 3" xfId="1379"/>
    <cellStyle name="SAPBEXHLevel1X 7 2 3 2" xfId="2930"/>
    <cellStyle name="SAPBEXHLevel1X 7 2 4" xfId="1898"/>
    <cellStyle name="SAPBEXHLevel1X 7 2 4 2" xfId="3446"/>
    <cellStyle name="SAPBEXHLevel1X 7 2 5" xfId="2414"/>
    <cellStyle name="SAPBEXHLevel1X 8" xfId="436"/>
    <cellStyle name="SAPBEXHLevel1X 8 2" xfId="850"/>
    <cellStyle name="SAPBEXHLevel1X 8 2 2" xfId="1122"/>
    <cellStyle name="SAPBEXHLevel1X 8 2 2 2" xfId="1638"/>
    <cellStyle name="SAPBEXHLevel1X 8 2 2 2 2" xfId="3189"/>
    <cellStyle name="SAPBEXHLevel1X 8 2 2 3" xfId="2157"/>
    <cellStyle name="SAPBEXHLevel1X 8 2 2 3 2" xfId="3705"/>
    <cellStyle name="SAPBEXHLevel1X 8 2 2 4" xfId="2673"/>
    <cellStyle name="SAPBEXHLevel1X 8 2 3" xfId="1380"/>
    <cellStyle name="SAPBEXHLevel1X 8 2 3 2" xfId="2931"/>
    <cellStyle name="SAPBEXHLevel1X 8 2 4" xfId="1899"/>
    <cellStyle name="SAPBEXHLevel1X 8 2 4 2" xfId="3447"/>
    <cellStyle name="SAPBEXHLevel1X 8 2 5" xfId="2415"/>
    <cellStyle name="SAPBEXHLevel1X 9" xfId="437"/>
    <cellStyle name="SAPBEXHLevel1X 9 2" xfId="851"/>
    <cellStyle name="SAPBEXHLevel1X 9 2 2" xfId="1123"/>
    <cellStyle name="SAPBEXHLevel1X 9 2 2 2" xfId="1639"/>
    <cellStyle name="SAPBEXHLevel1X 9 2 2 2 2" xfId="3190"/>
    <cellStyle name="SAPBEXHLevel1X 9 2 2 3" xfId="2158"/>
    <cellStyle name="SAPBEXHLevel1X 9 2 2 3 2" xfId="3706"/>
    <cellStyle name="SAPBEXHLevel1X 9 2 2 4" xfId="2674"/>
    <cellStyle name="SAPBEXHLevel1X 9 2 3" xfId="1381"/>
    <cellStyle name="SAPBEXHLevel1X 9 2 3 2" xfId="2932"/>
    <cellStyle name="SAPBEXHLevel1X 9 2 4" xfId="1900"/>
    <cellStyle name="SAPBEXHLevel1X 9 2 4 2" xfId="3448"/>
    <cellStyle name="SAPBEXHLevel1X 9 2 5" xfId="2416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2 2" xfId="3191"/>
    <cellStyle name="SAPBEXHLevel2 2 2 2 3" xfId="2159"/>
    <cellStyle name="SAPBEXHLevel2 2 2 2 3 2" xfId="3707"/>
    <cellStyle name="SAPBEXHLevel2 2 2 2 4" xfId="2675"/>
    <cellStyle name="SAPBEXHLevel2 2 2 3" xfId="1382"/>
    <cellStyle name="SAPBEXHLevel2 2 2 3 2" xfId="2933"/>
    <cellStyle name="SAPBEXHLevel2 2 2 4" xfId="1901"/>
    <cellStyle name="SAPBEXHLevel2 2 2 4 2" xfId="3449"/>
    <cellStyle name="SAPBEXHLevel2 2 2 5" xfId="2417"/>
    <cellStyle name="SAPBEXHLevel2 3" xfId="441"/>
    <cellStyle name="SAPBEXHLevel2 3 2" xfId="853"/>
    <cellStyle name="SAPBEXHLevel2 3 2 2" xfId="1125"/>
    <cellStyle name="SAPBEXHLevel2 3 2 2 2" xfId="1641"/>
    <cellStyle name="SAPBEXHLevel2 3 2 2 2 2" xfId="3192"/>
    <cellStyle name="SAPBEXHLevel2 3 2 2 3" xfId="2160"/>
    <cellStyle name="SAPBEXHLevel2 3 2 2 3 2" xfId="3708"/>
    <cellStyle name="SAPBEXHLevel2 3 2 2 4" xfId="2676"/>
    <cellStyle name="SAPBEXHLevel2 3 2 3" xfId="1383"/>
    <cellStyle name="SAPBEXHLevel2 3 2 3 2" xfId="2934"/>
    <cellStyle name="SAPBEXHLevel2 3 2 4" xfId="1902"/>
    <cellStyle name="SAPBEXHLevel2 3 2 4 2" xfId="3450"/>
    <cellStyle name="SAPBEXHLevel2 3 2 5" xfId="2418"/>
    <cellStyle name="SAPBEXHLevel2 4" xfId="442"/>
    <cellStyle name="SAPBEXHLevel2 4 2" xfId="854"/>
    <cellStyle name="SAPBEXHLevel2 4 2 2" xfId="1126"/>
    <cellStyle name="SAPBEXHLevel2 4 2 2 2" xfId="1642"/>
    <cellStyle name="SAPBEXHLevel2 4 2 2 2 2" xfId="3193"/>
    <cellStyle name="SAPBEXHLevel2 4 2 2 3" xfId="2161"/>
    <cellStyle name="SAPBEXHLevel2 4 2 2 3 2" xfId="3709"/>
    <cellStyle name="SAPBEXHLevel2 4 2 2 4" xfId="2677"/>
    <cellStyle name="SAPBEXHLevel2 4 2 3" xfId="1384"/>
    <cellStyle name="SAPBEXHLevel2 4 2 3 2" xfId="2935"/>
    <cellStyle name="SAPBEXHLevel2 4 2 4" xfId="1903"/>
    <cellStyle name="SAPBEXHLevel2 4 2 4 2" xfId="3451"/>
    <cellStyle name="SAPBEXHLevel2 4 2 5" xfId="2419"/>
    <cellStyle name="SAPBEXHLevel2 5" xfId="443"/>
    <cellStyle name="SAPBEXHLevel2 5 2" xfId="855"/>
    <cellStyle name="SAPBEXHLevel2 5 2 2" xfId="1127"/>
    <cellStyle name="SAPBEXHLevel2 5 2 2 2" xfId="1643"/>
    <cellStyle name="SAPBEXHLevel2 5 2 2 2 2" xfId="3194"/>
    <cellStyle name="SAPBEXHLevel2 5 2 2 3" xfId="2162"/>
    <cellStyle name="SAPBEXHLevel2 5 2 2 3 2" xfId="3710"/>
    <cellStyle name="SAPBEXHLevel2 5 2 2 4" xfId="2678"/>
    <cellStyle name="SAPBEXHLevel2 5 2 3" xfId="1385"/>
    <cellStyle name="SAPBEXHLevel2 5 2 3 2" xfId="2936"/>
    <cellStyle name="SAPBEXHLevel2 5 2 4" xfId="1904"/>
    <cellStyle name="SAPBEXHLevel2 5 2 4 2" xfId="3452"/>
    <cellStyle name="SAPBEXHLevel2 5 2 5" xfId="2420"/>
    <cellStyle name="SAPBEXHLevel2 6" xfId="444"/>
    <cellStyle name="SAPBEXHLevel2 6 2" xfId="856"/>
    <cellStyle name="SAPBEXHLevel2 6 2 2" xfId="1128"/>
    <cellStyle name="SAPBEXHLevel2 6 2 2 2" xfId="1644"/>
    <cellStyle name="SAPBEXHLevel2 6 2 2 2 2" xfId="3195"/>
    <cellStyle name="SAPBEXHLevel2 6 2 2 3" xfId="2163"/>
    <cellStyle name="SAPBEXHLevel2 6 2 2 3 2" xfId="3711"/>
    <cellStyle name="SAPBEXHLevel2 6 2 2 4" xfId="2679"/>
    <cellStyle name="SAPBEXHLevel2 6 2 3" xfId="1386"/>
    <cellStyle name="SAPBEXHLevel2 6 2 3 2" xfId="2937"/>
    <cellStyle name="SAPBEXHLevel2 6 2 4" xfId="1905"/>
    <cellStyle name="SAPBEXHLevel2 6 2 4 2" xfId="3453"/>
    <cellStyle name="SAPBEXHLevel2 6 2 5" xfId="2421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2 2" xfId="3196"/>
    <cellStyle name="SAPBEXHLevel2X 10 2 3" xfId="2164"/>
    <cellStyle name="SAPBEXHLevel2X 10 2 3 2" xfId="3712"/>
    <cellStyle name="SAPBEXHLevel2X 10 2 4" xfId="2680"/>
    <cellStyle name="SAPBEXHLevel2X 10 3" xfId="1387"/>
    <cellStyle name="SAPBEXHLevel2X 10 3 2" xfId="2938"/>
    <cellStyle name="SAPBEXHLevel2X 10 4" xfId="1906"/>
    <cellStyle name="SAPBEXHLevel2X 10 4 2" xfId="3454"/>
    <cellStyle name="SAPBEXHLevel2X 10 5" xfId="2422"/>
    <cellStyle name="SAPBEXHLevel2X 2" xfId="447"/>
    <cellStyle name="SAPBEXHLevel2X 2 2" xfId="858"/>
    <cellStyle name="SAPBEXHLevel2X 2 2 2" xfId="1130"/>
    <cellStyle name="SAPBEXHLevel2X 2 2 2 2" xfId="1646"/>
    <cellStyle name="SAPBEXHLevel2X 2 2 2 2 2" xfId="3197"/>
    <cellStyle name="SAPBEXHLevel2X 2 2 2 3" xfId="2165"/>
    <cellStyle name="SAPBEXHLevel2X 2 2 2 3 2" xfId="3713"/>
    <cellStyle name="SAPBEXHLevel2X 2 2 2 4" xfId="2681"/>
    <cellStyle name="SAPBEXHLevel2X 2 2 3" xfId="1388"/>
    <cellStyle name="SAPBEXHLevel2X 2 2 3 2" xfId="2939"/>
    <cellStyle name="SAPBEXHLevel2X 2 2 4" xfId="1907"/>
    <cellStyle name="SAPBEXHLevel2X 2 2 4 2" xfId="3455"/>
    <cellStyle name="SAPBEXHLevel2X 2 2 5" xfId="2423"/>
    <cellStyle name="SAPBEXHLevel2X 3" xfId="448"/>
    <cellStyle name="SAPBEXHLevel2X 3 2" xfId="859"/>
    <cellStyle name="SAPBEXHLevel2X 3 2 2" xfId="1131"/>
    <cellStyle name="SAPBEXHLevel2X 3 2 2 2" xfId="1647"/>
    <cellStyle name="SAPBEXHLevel2X 3 2 2 2 2" xfId="3198"/>
    <cellStyle name="SAPBEXHLevel2X 3 2 2 3" xfId="2166"/>
    <cellStyle name="SAPBEXHLevel2X 3 2 2 3 2" xfId="3714"/>
    <cellStyle name="SAPBEXHLevel2X 3 2 2 4" xfId="2682"/>
    <cellStyle name="SAPBEXHLevel2X 3 2 3" xfId="1389"/>
    <cellStyle name="SAPBEXHLevel2X 3 2 3 2" xfId="2940"/>
    <cellStyle name="SAPBEXHLevel2X 3 2 4" xfId="1908"/>
    <cellStyle name="SAPBEXHLevel2X 3 2 4 2" xfId="3456"/>
    <cellStyle name="SAPBEXHLevel2X 3 2 5" xfId="2424"/>
    <cellStyle name="SAPBEXHLevel2X 4" xfId="449"/>
    <cellStyle name="SAPBEXHLevel2X 4 2" xfId="860"/>
    <cellStyle name="SAPBEXHLevel2X 4 2 2" xfId="1132"/>
    <cellStyle name="SAPBEXHLevel2X 4 2 2 2" xfId="1648"/>
    <cellStyle name="SAPBEXHLevel2X 4 2 2 2 2" xfId="3199"/>
    <cellStyle name="SAPBEXHLevel2X 4 2 2 3" xfId="2167"/>
    <cellStyle name="SAPBEXHLevel2X 4 2 2 3 2" xfId="3715"/>
    <cellStyle name="SAPBEXHLevel2X 4 2 2 4" xfId="2683"/>
    <cellStyle name="SAPBEXHLevel2X 4 2 3" xfId="1390"/>
    <cellStyle name="SAPBEXHLevel2X 4 2 3 2" xfId="2941"/>
    <cellStyle name="SAPBEXHLevel2X 4 2 4" xfId="1909"/>
    <cellStyle name="SAPBEXHLevel2X 4 2 4 2" xfId="3457"/>
    <cellStyle name="SAPBEXHLevel2X 4 2 5" xfId="2425"/>
    <cellStyle name="SAPBEXHLevel2X 5" xfId="450"/>
    <cellStyle name="SAPBEXHLevel2X 5 2" xfId="861"/>
    <cellStyle name="SAPBEXHLevel2X 5 2 2" xfId="1133"/>
    <cellStyle name="SAPBEXHLevel2X 5 2 2 2" xfId="1649"/>
    <cellStyle name="SAPBEXHLevel2X 5 2 2 2 2" xfId="3200"/>
    <cellStyle name="SAPBEXHLevel2X 5 2 2 3" xfId="2168"/>
    <cellStyle name="SAPBEXHLevel2X 5 2 2 3 2" xfId="3716"/>
    <cellStyle name="SAPBEXHLevel2X 5 2 2 4" xfId="2684"/>
    <cellStyle name="SAPBEXHLevel2X 5 2 3" xfId="1391"/>
    <cellStyle name="SAPBEXHLevel2X 5 2 3 2" xfId="2942"/>
    <cellStyle name="SAPBEXHLevel2X 5 2 4" xfId="1910"/>
    <cellStyle name="SAPBEXHLevel2X 5 2 4 2" xfId="3458"/>
    <cellStyle name="SAPBEXHLevel2X 5 2 5" xfId="2426"/>
    <cellStyle name="SAPBEXHLevel2X 6" xfId="451"/>
    <cellStyle name="SAPBEXHLevel2X 6 2" xfId="862"/>
    <cellStyle name="SAPBEXHLevel2X 6 2 2" xfId="1134"/>
    <cellStyle name="SAPBEXHLevel2X 6 2 2 2" xfId="1650"/>
    <cellStyle name="SAPBEXHLevel2X 6 2 2 2 2" xfId="3201"/>
    <cellStyle name="SAPBEXHLevel2X 6 2 2 3" xfId="2169"/>
    <cellStyle name="SAPBEXHLevel2X 6 2 2 3 2" xfId="3717"/>
    <cellStyle name="SAPBEXHLevel2X 6 2 2 4" xfId="2685"/>
    <cellStyle name="SAPBEXHLevel2X 6 2 3" xfId="1392"/>
    <cellStyle name="SAPBEXHLevel2X 6 2 3 2" xfId="2943"/>
    <cellStyle name="SAPBEXHLevel2X 6 2 4" xfId="1911"/>
    <cellStyle name="SAPBEXHLevel2X 6 2 4 2" xfId="3459"/>
    <cellStyle name="SAPBEXHLevel2X 6 2 5" xfId="2427"/>
    <cellStyle name="SAPBEXHLevel2X 7" xfId="452"/>
    <cellStyle name="SAPBEXHLevel2X 7 2" xfId="863"/>
    <cellStyle name="SAPBEXHLevel2X 7 2 2" xfId="1135"/>
    <cellStyle name="SAPBEXHLevel2X 7 2 2 2" xfId="1651"/>
    <cellStyle name="SAPBEXHLevel2X 7 2 2 2 2" xfId="3202"/>
    <cellStyle name="SAPBEXHLevel2X 7 2 2 3" xfId="2170"/>
    <cellStyle name="SAPBEXHLevel2X 7 2 2 3 2" xfId="3718"/>
    <cellStyle name="SAPBEXHLevel2X 7 2 2 4" xfId="2686"/>
    <cellStyle name="SAPBEXHLevel2X 7 2 3" xfId="1393"/>
    <cellStyle name="SAPBEXHLevel2X 7 2 3 2" xfId="2944"/>
    <cellStyle name="SAPBEXHLevel2X 7 2 4" xfId="1912"/>
    <cellStyle name="SAPBEXHLevel2X 7 2 4 2" xfId="3460"/>
    <cellStyle name="SAPBEXHLevel2X 7 2 5" xfId="2428"/>
    <cellStyle name="SAPBEXHLevel2X 8" xfId="453"/>
    <cellStyle name="SAPBEXHLevel2X 8 2" xfId="864"/>
    <cellStyle name="SAPBEXHLevel2X 8 2 2" xfId="1136"/>
    <cellStyle name="SAPBEXHLevel2X 8 2 2 2" xfId="1652"/>
    <cellStyle name="SAPBEXHLevel2X 8 2 2 2 2" xfId="3203"/>
    <cellStyle name="SAPBEXHLevel2X 8 2 2 3" xfId="2171"/>
    <cellStyle name="SAPBEXHLevel2X 8 2 2 3 2" xfId="3719"/>
    <cellStyle name="SAPBEXHLevel2X 8 2 2 4" xfId="2687"/>
    <cellStyle name="SAPBEXHLevel2X 8 2 3" xfId="1394"/>
    <cellStyle name="SAPBEXHLevel2X 8 2 3 2" xfId="2945"/>
    <cellStyle name="SAPBEXHLevel2X 8 2 4" xfId="1913"/>
    <cellStyle name="SAPBEXHLevel2X 8 2 4 2" xfId="3461"/>
    <cellStyle name="SAPBEXHLevel2X 8 2 5" xfId="2429"/>
    <cellStyle name="SAPBEXHLevel2X 9" xfId="454"/>
    <cellStyle name="SAPBEXHLevel2X 9 2" xfId="865"/>
    <cellStyle name="SAPBEXHLevel2X 9 2 2" xfId="1137"/>
    <cellStyle name="SAPBEXHLevel2X 9 2 2 2" xfId="1653"/>
    <cellStyle name="SAPBEXHLevel2X 9 2 2 2 2" xfId="3204"/>
    <cellStyle name="SAPBEXHLevel2X 9 2 2 3" xfId="2172"/>
    <cellStyle name="SAPBEXHLevel2X 9 2 2 3 2" xfId="3720"/>
    <cellStyle name="SAPBEXHLevel2X 9 2 2 4" xfId="2688"/>
    <cellStyle name="SAPBEXHLevel2X 9 2 3" xfId="1395"/>
    <cellStyle name="SAPBEXHLevel2X 9 2 3 2" xfId="2946"/>
    <cellStyle name="SAPBEXHLevel2X 9 2 4" xfId="1914"/>
    <cellStyle name="SAPBEXHLevel2X 9 2 4 2" xfId="3462"/>
    <cellStyle name="SAPBEXHLevel2X 9 2 5" xfId="2430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2 2" xfId="3205"/>
    <cellStyle name="SAPBEXHLevel3 2 2 2 3" xfId="2173"/>
    <cellStyle name="SAPBEXHLevel3 2 2 2 3 2" xfId="3721"/>
    <cellStyle name="SAPBEXHLevel3 2 2 2 4" xfId="2689"/>
    <cellStyle name="SAPBEXHLevel3 2 2 3" xfId="1396"/>
    <cellStyle name="SAPBEXHLevel3 2 2 3 2" xfId="2947"/>
    <cellStyle name="SAPBEXHLevel3 2 2 4" xfId="1915"/>
    <cellStyle name="SAPBEXHLevel3 2 2 4 2" xfId="3463"/>
    <cellStyle name="SAPBEXHLevel3 2 2 5" xfId="2431"/>
    <cellStyle name="SAPBEXHLevel3 3" xfId="458"/>
    <cellStyle name="SAPBEXHLevel3 3 2" xfId="867"/>
    <cellStyle name="SAPBEXHLevel3 3 2 2" xfId="1139"/>
    <cellStyle name="SAPBEXHLevel3 3 2 2 2" xfId="1655"/>
    <cellStyle name="SAPBEXHLevel3 3 2 2 2 2" xfId="3206"/>
    <cellStyle name="SAPBEXHLevel3 3 2 2 3" xfId="2174"/>
    <cellStyle name="SAPBEXHLevel3 3 2 2 3 2" xfId="3722"/>
    <cellStyle name="SAPBEXHLevel3 3 2 2 4" xfId="2690"/>
    <cellStyle name="SAPBEXHLevel3 3 2 3" xfId="1397"/>
    <cellStyle name="SAPBEXHLevel3 3 2 3 2" xfId="2948"/>
    <cellStyle name="SAPBEXHLevel3 3 2 4" xfId="1916"/>
    <cellStyle name="SAPBEXHLevel3 3 2 4 2" xfId="3464"/>
    <cellStyle name="SAPBEXHLevel3 3 2 5" xfId="2432"/>
    <cellStyle name="SAPBEXHLevel3 4" xfId="459"/>
    <cellStyle name="SAPBEXHLevel3 4 2" xfId="868"/>
    <cellStyle name="SAPBEXHLevel3 4 2 2" xfId="1140"/>
    <cellStyle name="SAPBEXHLevel3 4 2 2 2" xfId="1656"/>
    <cellStyle name="SAPBEXHLevel3 4 2 2 2 2" xfId="3207"/>
    <cellStyle name="SAPBEXHLevel3 4 2 2 3" xfId="2175"/>
    <cellStyle name="SAPBEXHLevel3 4 2 2 3 2" xfId="3723"/>
    <cellStyle name="SAPBEXHLevel3 4 2 2 4" xfId="2691"/>
    <cellStyle name="SAPBEXHLevel3 4 2 3" xfId="1398"/>
    <cellStyle name="SAPBEXHLevel3 4 2 3 2" xfId="2949"/>
    <cellStyle name="SAPBEXHLevel3 4 2 4" xfId="1917"/>
    <cellStyle name="SAPBEXHLevel3 4 2 4 2" xfId="3465"/>
    <cellStyle name="SAPBEXHLevel3 4 2 5" xfId="2433"/>
    <cellStyle name="SAPBEXHLevel3 5" xfId="460"/>
    <cellStyle name="SAPBEXHLevel3 5 2" xfId="869"/>
    <cellStyle name="SAPBEXHLevel3 5 2 2" xfId="1141"/>
    <cellStyle name="SAPBEXHLevel3 5 2 2 2" xfId="1657"/>
    <cellStyle name="SAPBEXHLevel3 5 2 2 2 2" xfId="3208"/>
    <cellStyle name="SAPBEXHLevel3 5 2 2 3" xfId="2176"/>
    <cellStyle name="SAPBEXHLevel3 5 2 2 3 2" xfId="3724"/>
    <cellStyle name="SAPBEXHLevel3 5 2 2 4" xfId="2692"/>
    <cellStyle name="SAPBEXHLevel3 5 2 3" xfId="1399"/>
    <cellStyle name="SAPBEXHLevel3 5 2 3 2" xfId="2950"/>
    <cellStyle name="SAPBEXHLevel3 5 2 4" xfId="1918"/>
    <cellStyle name="SAPBEXHLevel3 5 2 4 2" xfId="3466"/>
    <cellStyle name="SAPBEXHLevel3 5 2 5" xfId="2434"/>
    <cellStyle name="SAPBEXHLevel3 6" xfId="461"/>
    <cellStyle name="SAPBEXHLevel3 6 2" xfId="870"/>
    <cellStyle name="SAPBEXHLevel3 6 2 2" xfId="1142"/>
    <cellStyle name="SAPBEXHLevel3 6 2 2 2" xfId="1658"/>
    <cellStyle name="SAPBEXHLevel3 6 2 2 2 2" xfId="3209"/>
    <cellStyle name="SAPBEXHLevel3 6 2 2 3" xfId="2177"/>
    <cellStyle name="SAPBEXHLevel3 6 2 2 3 2" xfId="3725"/>
    <cellStyle name="SAPBEXHLevel3 6 2 2 4" xfId="2693"/>
    <cellStyle name="SAPBEXHLevel3 6 2 3" xfId="1400"/>
    <cellStyle name="SAPBEXHLevel3 6 2 3 2" xfId="2951"/>
    <cellStyle name="SAPBEXHLevel3 6 2 4" xfId="1919"/>
    <cellStyle name="SAPBEXHLevel3 6 2 4 2" xfId="3467"/>
    <cellStyle name="SAPBEXHLevel3 6 2 5" xfId="2435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2 2" xfId="3210"/>
    <cellStyle name="SAPBEXHLevel3X 10 2 3" xfId="2178"/>
    <cellStyle name="SAPBEXHLevel3X 10 2 3 2" xfId="3726"/>
    <cellStyle name="SAPBEXHLevel3X 10 2 4" xfId="2694"/>
    <cellStyle name="SAPBEXHLevel3X 10 3" xfId="1401"/>
    <cellStyle name="SAPBEXHLevel3X 10 3 2" xfId="2952"/>
    <cellStyle name="SAPBEXHLevel3X 10 4" xfId="1920"/>
    <cellStyle name="SAPBEXHLevel3X 10 4 2" xfId="3468"/>
    <cellStyle name="SAPBEXHLevel3X 10 5" xfId="2436"/>
    <cellStyle name="SAPBEXHLevel3X 2" xfId="464"/>
    <cellStyle name="SAPBEXHLevel3X 2 2" xfId="872"/>
    <cellStyle name="SAPBEXHLevel3X 2 2 2" xfId="1144"/>
    <cellStyle name="SAPBEXHLevel3X 2 2 2 2" xfId="1660"/>
    <cellStyle name="SAPBEXHLevel3X 2 2 2 2 2" xfId="3211"/>
    <cellStyle name="SAPBEXHLevel3X 2 2 2 3" xfId="2179"/>
    <cellStyle name="SAPBEXHLevel3X 2 2 2 3 2" xfId="3727"/>
    <cellStyle name="SAPBEXHLevel3X 2 2 2 4" xfId="2695"/>
    <cellStyle name="SAPBEXHLevel3X 2 2 3" xfId="1402"/>
    <cellStyle name="SAPBEXHLevel3X 2 2 3 2" xfId="2953"/>
    <cellStyle name="SAPBEXHLevel3X 2 2 4" xfId="1921"/>
    <cellStyle name="SAPBEXHLevel3X 2 2 4 2" xfId="3469"/>
    <cellStyle name="SAPBEXHLevel3X 2 2 5" xfId="2437"/>
    <cellStyle name="SAPBEXHLevel3X 3" xfId="465"/>
    <cellStyle name="SAPBEXHLevel3X 3 2" xfId="873"/>
    <cellStyle name="SAPBEXHLevel3X 3 2 2" xfId="1145"/>
    <cellStyle name="SAPBEXHLevel3X 3 2 2 2" xfId="1661"/>
    <cellStyle name="SAPBEXHLevel3X 3 2 2 2 2" xfId="3212"/>
    <cellStyle name="SAPBEXHLevel3X 3 2 2 3" xfId="2180"/>
    <cellStyle name="SAPBEXHLevel3X 3 2 2 3 2" xfId="3728"/>
    <cellStyle name="SAPBEXHLevel3X 3 2 2 4" xfId="2696"/>
    <cellStyle name="SAPBEXHLevel3X 3 2 3" xfId="1403"/>
    <cellStyle name="SAPBEXHLevel3X 3 2 3 2" xfId="2954"/>
    <cellStyle name="SAPBEXHLevel3X 3 2 4" xfId="1922"/>
    <cellStyle name="SAPBEXHLevel3X 3 2 4 2" xfId="3470"/>
    <cellStyle name="SAPBEXHLevel3X 3 2 5" xfId="2438"/>
    <cellStyle name="SAPBEXHLevel3X 4" xfId="466"/>
    <cellStyle name="SAPBEXHLevel3X 4 2" xfId="874"/>
    <cellStyle name="SAPBEXHLevel3X 4 2 2" xfId="1146"/>
    <cellStyle name="SAPBEXHLevel3X 4 2 2 2" xfId="1662"/>
    <cellStyle name="SAPBEXHLevel3X 4 2 2 2 2" xfId="3213"/>
    <cellStyle name="SAPBEXHLevel3X 4 2 2 3" xfId="2181"/>
    <cellStyle name="SAPBEXHLevel3X 4 2 2 3 2" xfId="3729"/>
    <cellStyle name="SAPBEXHLevel3X 4 2 2 4" xfId="2697"/>
    <cellStyle name="SAPBEXHLevel3X 4 2 3" xfId="1404"/>
    <cellStyle name="SAPBEXHLevel3X 4 2 3 2" xfId="2955"/>
    <cellStyle name="SAPBEXHLevel3X 4 2 4" xfId="1923"/>
    <cellStyle name="SAPBEXHLevel3X 4 2 4 2" xfId="3471"/>
    <cellStyle name="SAPBEXHLevel3X 4 2 5" xfId="2439"/>
    <cellStyle name="SAPBEXHLevel3X 5" xfId="467"/>
    <cellStyle name="SAPBEXHLevel3X 5 2" xfId="875"/>
    <cellStyle name="SAPBEXHLevel3X 5 2 2" xfId="1147"/>
    <cellStyle name="SAPBEXHLevel3X 5 2 2 2" xfId="1663"/>
    <cellStyle name="SAPBEXHLevel3X 5 2 2 2 2" xfId="3214"/>
    <cellStyle name="SAPBEXHLevel3X 5 2 2 3" xfId="2182"/>
    <cellStyle name="SAPBEXHLevel3X 5 2 2 3 2" xfId="3730"/>
    <cellStyle name="SAPBEXHLevel3X 5 2 2 4" xfId="2698"/>
    <cellStyle name="SAPBEXHLevel3X 5 2 3" xfId="1405"/>
    <cellStyle name="SAPBEXHLevel3X 5 2 3 2" xfId="2956"/>
    <cellStyle name="SAPBEXHLevel3X 5 2 4" xfId="1924"/>
    <cellStyle name="SAPBEXHLevel3X 5 2 4 2" xfId="3472"/>
    <cellStyle name="SAPBEXHLevel3X 5 2 5" xfId="2440"/>
    <cellStyle name="SAPBEXHLevel3X 6" xfId="468"/>
    <cellStyle name="SAPBEXHLevel3X 6 2" xfId="876"/>
    <cellStyle name="SAPBEXHLevel3X 6 2 2" xfId="1148"/>
    <cellStyle name="SAPBEXHLevel3X 6 2 2 2" xfId="1664"/>
    <cellStyle name="SAPBEXHLevel3X 6 2 2 2 2" xfId="3215"/>
    <cellStyle name="SAPBEXHLevel3X 6 2 2 3" xfId="2183"/>
    <cellStyle name="SAPBEXHLevel3X 6 2 2 3 2" xfId="3731"/>
    <cellStyle name="SAPBEXHLevel3X 6 2 2 4" xfId="2699"/>
    <cellStyle name="SAPBEXHLevel3X 6 2 3" xfId="1406"/>
    <cellStyle name="SAPBEXHLevel3X 6 2 3 2" xfId="2957"/>
    <cellStyle name="SAPBEXHLevel3X 6 2 4" xfId="1925"/>
    <cellStyle name="SAPBEXHLevel3X 6 2 4 2" xfId="3473"/>
    <cellStyle name="SAPBEXHLevel3X 6 2 5" xfId="2441"/>
    <cellStyle name="SAPBEXHLevel3X 7" xfId="469"/>
    <cellStyle name="SAPBEXHLevel3X 7 2" xfId="877"/>
    <cellStyle name="SAPBEXHLevel3X 7 2 2" xfId="1149"/>
    <cellStyle name="SAPBEXHLevel3X 7 2 2 2" xfId="1665"/>
    <cellStyle name="SAPBEXHLevel3X 7 2 2 2 2" xfId="3216"/>
    <cellStyle name="SAPBEXHLevel3X 7 2 2 3" xfId="2184"/>
    <cellStyle name="SAPBEXHLevel3X 7 2 2 3 2" xfId="3732"/>
    <cellStyle name="SAPBEXHLevel3X 7 2 2 4" xfId="2700"/>
    <cellStyle name="SAPBEXHLevel3X 7 2 3" xfId="1407"/>
    <cellStyle name="SAPBEXHLevel3X 7 2 3 2" xfId="2958"/>
    <cellStyle name="SAPBEXHLevel3X 7 2 4" xfId="1926"/>
    <cellStyle name="SAPBEXHLevel3X 7 2 4 2" xfId="3474"/>
    <cellStyle name="SAPBEXHLevel3X 7 2 5" xfId="2442"/>
    <cellStyle name="SAPBEXHLevel3X 8" xfId="470"/>
    <cellStyle name="SAPBEXHLevel3X 8 2" xfId="878"/>
    <cellStyle name="SAPBEXHLevel3X 8 2 2" xfId="1150"/>
    <cellStyle name="SAPBEXHLevel3X 8 2 2 2" xfId="1666"/>
    <cellStyle name="SAPBEXHLevel3X 8 2 2 2 2" xfId="3217"/>
    <cellStyle name="SAPBEXHLevel3X 8 2 2 3" xfId="2185"/>
    <cellStyle name="SAPBEXHLevel3X 8 2 2 3 2" xfId="3733"/>
    <cellStyle name="SAPBEXHLevel3X 8 2 2 4" xfId="2701"/>
    <cellStyle name="SAPBEXHLevel3X 8 2 3" xfId="1408"/>
    <cellStyle name="SAPBEXHLevel3X 8 2 3 2" xfId="2959"/>
    <cellStyle name="SAPBEXHLevel3X 8 2 4" xfId="1927"/>
    <cellStyle name="SAPBEXHLevel3X 8 2 4 2" xfId="3475"/>
    <cellStyle name="SAPBEXHLevel3X 8 2 5" xfId="2443"/>
    <cellStyle name="SAPBEXHLevel3X 9" xfId="471"/>
    <cellStyle name="SAPBEXHLevel3X 9 2" xfId="879"/>
    <cellStyle name="SAPBEXHLevel3X 9 2 2" xfId="1151"/>
    <cellStyle name="SAPBEXHLevel3X 9 2 2 2" xfId="1667"/>
    <cellStyle name="SAPBEXHLevel3X 9 2 2 2 2" xfId="3218"/>
    <cellStyle name="SAPBEXHLevel3X 9 2 2 3" xfId="2186"/>
    <cellStyle name="SAPBEXHLevel3X 9 2 2 3 2" xfId="3734"/>
    <cellStyle name="SAPBEXHLevel3X 9 2 2 4" xfId="2702"/>
    <cellStyle name="SAPBEXHLevel3X 9 2 3" xfId="1409"/>
    <cellStyle name="SAPBEXHLevel3X 9 2 3 2" xfId="2960"/>
    <cellStyle name="SAPBEXHLevel3X 9 2 4" xfId="1928"/>
    <cellStyle name="SAPBEXHLevel3X 9 2 4 2" xfId="3476"/>
    <cellStyle name="SAPBEXHLevel3X 9 2 5" xfId="2444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2 2" xfId="3219"/>
    <cellStyle name="SAPBEXItemHeader 2 2 3" xfId="2187"/>
    <cellStyle name="SAPBEXItemHeader 2 2 3 2" xfId="3735"/>
    <cellStyle name="SAPBEXItemHeader 2 2 4" xfId="2703"/>
    <cellStyle name="SAPBEXItemHeader 2 3" xfId="1410"/>
    <cellStyle name="SAPBEXItemHeader 2 3 2" xfId="2961"/>
    <cellStyle name="SAPBEXItemHeader 2 4" xfId="1929"/>
    <cellStyle name="SAPBEXItemHeader 2 4 2" xfId="3477"/>
    <cellStyle name="SAPBEXItemHeader 2 5" xfId="2445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2 2" xfId="3221"/>
    <cellStyle name="SAPBEXresData 2 2 2 3" xfId="2189"/>
    <cellStyle name="SAPBEXresData 2 2 2 3 2" xfId="3737"/>
    <cellStyle name="SAPBEXresData 2 2 2 4" xfId="2705"/>
    <cellStyle name="SAPBEXresData 2 2 3" xfId="1412"/>
    <cellStyle name="SAPBEXresData 2 2 3 2" xfId="2963"/>
    <cellStyle name="SAPBEXresData 2 2 4" xfId="1931"/>
    <cellStyle name="SAPBEXresData 2 2 4 2" xfId="3479"/>
    <cellStyle name="SAPBEXresData 2 2 5" xfId="2447"/>
    <cellStyle name="SAPBEXresData 3" xfId="487"/>
    <cellStyle name="SAPBEXresData 3 2" xfId="883"/>
    <cellStyle name="SAPBEXresData 3 2 2" xfId="1155"/>
    <cellStyle name="SAPBEXresData 3 2 2 2" xfId="1671"/>
    <cellStyle name="SAPBEXresData 3 2 2 2 2" xfId="3222"/>
    <cellStyle name="SAPBEXresData 3 2 2 3" xfId="2190"/>
    <cellStyle name="SAPBEXresData 3 2 2 3 2" xfId="3738"/>
    <cellStyle name="SAPBEXresData 3 2 2 4" xfId="2706"/>
    <cellStyle name="SAPBEXresData 3 2 3" xfId="1413"/>
    <cellStyle name="SAPBEXresData 3 2 3 2" xfId="2964"/>
    <cellStyle name="SAPBEXresData 3 2 4" xfId="1932"/>
    <cellStyle name="SAPBEXresData 3 2 4 2" xfId="3480"/>
    <cellStyle name="SAPBEXresData 3 2 5" xfId="2448"/>
    <cellStyle name="SAPBEXresData 4" xfId="488"/>
    <cellStyle name="SAPBEXresData 4 2" xfId="884"/>
    <cellStyle name="SAPBEXresData 4 2 2" xfId="1156"/>
    <cellStyle name="SAPBEXresData 4 2 2 2" xfId="1672"/>
    <cellStyle name="SAPBEXresData 4 2 2 2 2" xfId="3223"/>
    <cellStyle name="SAPBEXresData 4 2 2 3" xfId="2191"/>
    <cellStyle name="SAPBEXresData 4 2 2 3 2" xfId="3739"/>
    <cellStyle name="SAPBEXresData 4 2 2 4" xfId="2707"/>
    <cellStyle name="SAPBEXresData 4 2 3" xfId="1414"/>
    <cellStyle name="SAPBEXresData 4 2 3 2" xfId="2965"/>
    <cellStyle name="SAPBEXresData 4 2 4" xfId="1933"/>
    <cellStyle name="SAPBEXresData 4 2 4 2" xfId="3481"/>
    <cellStyle name="SAPBEXresData 4 2 5" xfId="2449"/>
    <cellStyle name="SAPBEXresData 5" xfId="489"/>
    <cellStyle name="SAPBEXresData 5 2" xfId="885"/>
    <cellStyle name="SAPBEXresData 5 2 2" xfId="1157"/>
    <cellStyle name="SAPBEXresData 5 2 2 2" xfId="1673"/>
    <cellStyle name="SAPBEXresData 5 2 2 2 2" xfId="3224"/>
    <cellStyle name="SAPBEXresData 5 2 2 3" xfId="2192"/>
    <cellStyle name="SAPBEXresData 5 2 2 3 2" xfId="3740"/>
    <cellStyle name="SAPBEXresData 5 2 2 4" xfId="2708"/>
    <cellStyle name="SAPBEXresData 5 2 3" xfId="1415"/>
    <cellStyle name="SAPBEXresData 5 2 3 2" xfId="2966"/>
    <cellStyle name="SAPBEXresData 5 2 4" xfId="1934"/>
    <cellStyle name="SAPBEXresData 5 2 4 2" xfId="3482"/>
    <cellStyle name="SAPBEXresData 5 2 5" xfId="2450"/>
    <cellStyle name="SAPBEXresData 6" xfId="490"/>
    <cellStyle name="SAPBEXresData 6 2" xfId="886"/>
    <cellStyle name="SAPBEXresData 6 2 2" xfId="1158"/>
    <cellStyle name="SAPBEXresData 6 2 2 2" xfId="1674"/>
    <cellStyle name="SAPBEXresData 6 2 2 2 2" xfId="3225"/>
    <cellStyle name="SAPBEXresData 6 2 2 3" xfId="2193"/>
    <cellStyle name="SAPBEXresData 6 2 2 3 2" xfId="3741"/>
    <cellStyle name="SAPBEXresData 6 2 2 4" xfId="2709"/>
    <cellStyle name="SAPBEXresData 6 2 3" xfId="1416"/>
    <cellStyle name="SAPBEXresData 6 2 3 2" xfId="2967"/>
    <cellStyle name="SAPBEXresData 6 2 4" xfId="1935"/>
    <cellStyle name="SAPBEXresData 6 2 4 2" xfId="3483"/>
    <cellStyle name="SAPBEXresData 6 2 5" xfId="2451"/>
    <cellStyle name="SAPBEXresData 7" xfId="881"/>
    <cellStyle name="SAPBEXresData 7 2" xfId="1153"/>
    <cellStyle name="SAPBEXresData 7 2 2" xfId="1669"/>
    <cellStyle name="SAPBEXresData 7 2 2 2" xfId="3220"/>
    <cellStyle name="SAPBEXresData 7 2 3" xfId="2188"/>
    <cellStyle name="SAPBEXresData 7 2 3 2" xfId="3736"/>
    <cellStyle name="SAPBEXresData 7 2 4" xfId="2704"/>
    <cellStyle name="SAPBEXresData 7 3" xfId="1411"/>
    <cellStyle name="SAPBEXresData 7 3 2" xfId="2962"/>
    <cellStyle name="SAPBEXresData 7 4" xfId="1930"/>
    <cellStyle name="SAPBEXresData 7 4 2" xfId="3478"/>
    <cellStyle name="SAPBEXresData 7 5" xfId="2446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2 2" xfId="3226"/>
    <cellStyle name="SAPBEXresDataEmph 7 2 3" xfId="2194"/>
    <cellStyle name="SAPBEXresDataEmph 7 2 3 2" xfId="3742"/>
    <cellStyle name="SAPBEXresDataEmph 7 2 4" xfId="2710"/>
    <cellStyle name="SAPBEXresDataEmph 7 3" xfId="1417"/>
    <cellStyle name="SAPBEXresDataEmph 7 3 2" xfId="2968"/>
    <cellStyle name="SAPBEXresDataEmph 7 4" xfId="1936"/>
    <cellStyle name="SAPBEXresDataEmph 7 4 2" xfId="3484"/>
    <cellStyle name="SAPBEXresDataEmph 7 5" xfId="2452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2 2" xfId="3228"/>
    <cellStyle name="SAPBEXresItem 2 2 2 3" xfId="2196"/>
    <cellStyle name="SAPBEXresItem 2 2 2 3 2" xfId="3744"/>
    <cellStyle name="SAPBEXresItem 2 2 2 4" xfId="2712"/>
    <cellStyle name="SAPBEXresItem 2 2 3" xfId="1419"/>
    <cellStyle name="SAPBEXresItem 2 2 3 2" xfId="2970"/>
    <cellStyle name="SAPBEXresItem 2 2 4" xfId="1938"/>
    <cellStyle name="SAPBEXresItem 2 2 4 2" xfId="3486"/>
    <cellStyle name="SAPBEXresItem 2 2 5" xfId="2454"/>
    <cellStyle name="SAPBEXresItem 3" xfId="504"/>
    <cellStyle name="SAPBEXresItem 3 2" xfId="890"/>
    <cellStyle name="SAPBEXresItem 3 2 2" xfId="1162"/>
    <cellStyle name="SAPBEXresItem 3 2 2 2" xfId="1678"/>
    <cellStyle name="SAPBEXresItem 3 2 2 2 2" xfId="3229"/>
    <cellStyle name="SAPBEXresItem 3 2 2 3" xfId="2197"/>
    <cellStyle name="SAPBEXresItem 3 2 2 3 2" xfId="3745"/>
    <cellStyle name="SAPBEXresItem 3 2 2 4" xfId="2713"/>
    <cellStyle name="SAPBEXresItem 3 2 3" xfId="1420"/>
    <cellStyle name="SAPBEXresItem 3 2 3 2" xfId="2971"/>
    <cellStyle name="SAPBEXresItem 3 2 4" xfId="1939"/>
    <cellStyle name="SAPBEXresItem 3 2 4 2" xfId="3487"/>
    <cellStyle name="SAPBEXresItem 3 2 5" xfId="2455"/>
    <cellStyle name="SAPBEXresItem 4" xfId="505"/>
    <cellStyle name="SAPBEXresItem 4 2" xfId="891"/>
    <cellStyle name="SAPBEXresItem 4 2 2" xfId="1163"/>
    <cellStyle name="SAPBEXresItem 4 2 2 2" xfId="1679"/>
    <cellStyle name="SAPBEXresItem 4 2 2 2 2" xfId="3230"/>
    <cellStyle name="SAPBEXresItem 4 2 2 3" xfId="2198"/>
    <cellStyle name="SAPBEXresItem 4 2 2 3 2" xfId="3746"/>
    <cellStyle name="SAPBEXresItem 4 2 2 4" xfId="2714"/>
    <cellStyle name="SAPBEXresItem 4 2 3" xfId="1421"/>
    <cellStyle name="SAPBEXresItem 4 2 3 2" xfId="2972"/>
    <cellStyle name="SAPBEXresItem 4 2 4" xfId="1940"/>
    <cellStyle name="SAPBEXresItem 4 2 4 2" xfId="3488"/>
    <cellStyle name="SAPBEXresItem 4 2 5" xfId="2456"/>
    <cellStyle name="SAPBEXresItem 5" xfId="506"/>
    <cellStyle name="SAPBEXresItem 5 2" xfId="892"/>
    <cellStyle name="SAPBEXresItem 5 2 2" xfId="1164"/>
    <cellStyle name="SAPBEXresItem 5 2 2 2" xfId="1680"/>
    <cellStyle name="SAPBEXresItem 5 2 2 2 2" xfId="3231"/>
    <cellStyle name="SAPBEXresItem 5 2 2 3" xfId="2199"/>
    <cellStyle name="SAPBEXresItem 5 2 2 3 2" xfId="3747"/>
    <cellStyle name="SAPBEXresItem 5 2 2 4" xfId="2715"/>
    <cellStyle name="SAPBEXresItem 5 2 3" xfId="1422"/>
    <cellStyle name="SAPBEXresItem 5 2 3 2" xfId="2973"/>
    <cellStyle name="SAPBEXresItem 5 2 4" xfId="1941"/>
    <cellStyle name="SAPBEXresItem 5 2 4 2" xfId="3489"/>
    <cellStyle name="SAPBEXresItem 5 2 5" xfId="2457"/>
    <cellStyle name="SAPBEXresItem 6" xfId="507"/>
    <cellStyle name="SAPBEXresItem 6 2" xfId="893"/>
    <cellStyle name="SAPBEXresItem 6 2 2" xfId="1165"/>
    <cellStyle name="SAPBEXresItem 6 2 2 2" xfId="1681"/>
    <cellStyle name="SAPBEXresItem 6 2 2 2 2" xfId="3232"/>
    <cellStyle name="SAPBEXresItem 6 2 2 3" xfId="2200"/>
    <cellStyle name="SAPBEXresItem 6 2 2 3 2" xfId="3748"/>
    <cellStyle name="SAPBEXresItem 6 2 2 4" xfId="2716"/>
    <cellStyle name="SAPBEXresItem 6 2 3" xfId="1423"/>
    <cellStyle name="SAPBEXresItem 6 2 3 2" xfId="2974"/>
    <cellStyle name="SAPBEXresItem 6 2 4" xfId="1942"/>
    <cellStyle name="SAPBEXresItem 6 2 4 2" xfId="3490"/>
    <cellStyle name="SAPBEXresItem 6 2 5" xfId="2458"/>
    <cellStyle name="SAPBEXresItem 7" xfId="888"/>
    <cellStyle name="SAPBEXresItem 7 2" xfId="1160"/>
    <cellStyle name="SAPBEXresItem 7 2 2" xfId="1676"/>
    <cellStyle name="SAPBEXresItem 7 2 2 2" xfId="3227"/>
    <cellStyle name="SAPBEXresItem 7 2 3" xfId="2195"/>
    <cellStyle name="SAPBEXresItem 7 2 3 2" xfId="3743"/>
    <cellStyle name="SAPBEXresItem 7 2 4" xfId="2711"/>
    <cellStyle name="SAPBEXresItem 7 3" xfId="1418"/>
    <cellStyle name="SAPBEXresItem 7 3 2" xfId="2969"/>
    <cellStyle name="SAPBEXresItem 7 4" xfId="1937"/>
    <cellStyle name="SAPBEXresItem 7 4 2" xfId="3485"/>
    <cellStyle name="SAPBEXresItem 7 5" xfId="2453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2 2" xfId="3234"/>
    <cellStyle name="SAPBEXresItemX 2 2 2 3" xfId="2202"/>
    <cellStyle name="SAPBEXresItemX 2 2 2 3 2" xfId="3750"/>
    <cellStyle name="SAPBEXresItemX 2 2 2 4" xfId="2718"/>
    <cellStyle name="SAPBEXresItemX 2 2 3" xfId="1425"/>
    <cellStyle name="SAPBEXresItemX 2 2 3 2" xfId="2976"/>
    <cellStyle name="SAPBEXresItemX 2 2 4" xfId="1944"/>
    <cellStyle name="SAPBEXresItemX 2 2 4 2" xfId="3492"/>
    <cellStyle name="SAPBEXresItemX 2 2 5" xfId="2460"/>
    <cellStyle name="SAPBEXresItemX 3" xfId="510"/>
    <cellStyle name="SAPBEXresItemX 3 2" xfId="896"/>
    <cellStyle name="SAPBEXresItemX 3 2 2" xfId="1168"/>
    <cellStyle name="SAPBEXresItemX 3 2 2 2" xfId="1684"/>
    <cellStyle name="SAPBEXresItemX 3 2 2 2 2" xfId="3235"/>
    <cellStyle name="SAPBEXresItemX 3 2 2 3" xfId="2203"/>
    <cellStyle name="SAPBEXresItemX 3 2 2 3 2" xfId="3751"/>
    <cellStyle name="SAPBEXresItemX 3 2 2 4" xfId="2719"/>
    <cellStyle name="SAPBEXresItemX 3 2 3" xfId="1426"/>
    <cellStyle name="SAPBEXresItemX 3 2 3 2" xfId="2977"/>
    <cellStyle name="SAPBEXresItemX 3 2 4" xfId="1945"/>
    <cellStyle name="SAPBEXresItemX 3 2 4 2" xfId="3493"/>
    <cellStyle name="SAPBEXresItemX 3 2 5" xfId="2461"/>
    <cellStyle name="SAPBEXresItemX 4" xfId="511"/>
    <cellStyle name="SAPBEXresItemX 4 2" xfId="897"/>
    <cellStyle name="SAPBEXresItemX 4 2 2" xfId="1169"/>
    <cellStyle name="SAPBEXresItemX 4 2 2 2" xfId="1685"/>
    <cellStyle name="SAPBEXresItemX 4 2 2 2 2" xfId="3236"/>
    <cellStyle name="SAPBEXresItemX 4 2 2 3" xfId="2204"/>
    <cellStyle name="SAPBEXresItemX 4 2 2 3 2" xfId="3752"/>
    <cellStyle name="SAPBEXresItemX 4 2 2 4" xfId="2720"/>
    <cellStyle name="SAPBEXresItemX 4 2 3" xfId="1427"/>
    <cellStyle name="SAPBEXresItemX 4 2 3 2" xfId="2978"/>
    <cellStyle name="SAPBEXresItemX 4 2 4" xfId="1946"/>
    <cellStyle name="SAPBEXresItemX 4 2 4 2" xfId="3494"/>
    <cellStyle name="SAPBEXresItemX 4 2 5" xfId="2462"/>
    <cellStyle name="SAPBEXresItemX 5" xfId="512"/>
    <cellStyle name="SAPBEXresItemX 5 2" xfId="898"/>
    <cellStyle name="SAPBEXresItemX 5 2 2" xfId="1170"/>
    <cellStyle name="SAPBEXresItemX 5 2 2 2" xfId="1686"/>
    <cellStyle name="SAPBEXresItemX 5 2 2 2 2" xfId="3237"/>
    <cellStyle name="SAPBEXresItemX 5 2 2 3" xfId="2205"/>
    <cellStyle name="SAPBEXresItemX 5 2 2 3 2" xfId="3753"/>
    <cellStyle name="SAPBEXresItemX 5 2 2 4" xfId="2721"/>
    <cellStyle name="SAPBEXresItemX 5 2 3" xfId="1428"/>
    <cellStyle name="SAPBEXresItemX 5 2 3 2" xfId="2979"/>
    <cellStyle name="SAPBEXresItemX 5 2 4" xfId="1947"/>
    <cellStyle name="SAPBEXresItemX 5 2 4 2" xfId="3495"/>
    <cellStyle name="SAPBEXresItemX 5 2 5" xfId="2463"/>
    <cellStyle name="SAPBEXresItemX 6" xfId="513"/>
    <cellStyle name="SAPBEXresItemX 6 2" xfId="899"/>
    <cellStyle name="SAPBEXresItemX 6 2 2" xfId="1171"/>
    <cellStyle name="SAPBEXresItemX 6 2 2 2" xfId="1687"/>
    <cellStyle name="SAPBEXresItemX 6 2 2 2 2" xfId="3238"/>
    <cellStyle name="SAPBEXresItemX 6 2 2 3" xfId="2206"/>
    <cellStyle name="SAPBEXresItemX 6 2 2 3 2" xfId="3754"/>
    <cellStyle name="SAPBEXresItemX 6 2 2 4" xfId="2722"/>
    <cellStyle name="SAPBEXresItemX 6 2 3" xfId="1429"/>
    <cellStyle name="SAPBEXresItemX 6 2 3 2" xfId="2980"/>
    <cellStyle name="SAPBEXresItemX 6 2 4" xfId="1948"/>
    <cellStyle name="SAPBEXresItemX 6 2 4 2" xfId="3496"/>
    <cellStyle name="SAPBEXresItemX 6 2 5" xfId="2464"/>
    <cellStyle name="SAPBEXresItemX 7" xfId="894"/>
    <cellStyle name="SAPBEXresItemX 7 2" xfId="1166"/>
    <cellStyle name="SAPBEXresItemX 7 2 2" xfId="1682"/>
    <cellStyle name="SAPBEXresItemX 7 2 2 2" xfId="3233"/>
    <cellStyle name="SAPBEXresItemX 7 2 3" xfId="2201"/>
    <cellStyle name="SAPBEXresItemX 7 2 3 2" xfId="3749"/>
    <cellStyle name="SAPBEXresItemX 7 2 4" xfId="2717"/>
    <cellStyle name="SAPBEXresItemX 7 3" xfId="1424"/>
    <cellStyle name="SAPBEXresItemX 7 3 2" xfId="2975"/>
    <cellStyle name="SAPBEXresItemX 7 4" xfId="1943"/>
    <cellStyle name="SAPBEXresItemX 7 4 2" xfId="3491"/>
    <cellStyle name="SAPBEXresItemX 7 5" xfId="2459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2 2" xfId="3240"/>
    <cellStyle name="SAPBEXstdData 2 2 2 3" xfId="2208"/>
    <cellStyle name="SAPBEXstdData 2 2 2 3 2" xfId="3756"/>
    <cellStyle name="SAPBEXstdData 2 2 2 4" xfId="2724"/>
    <cellStyle name="SAPBEXstdData 2 2 3" xfId="1431"/>
    <cellStyle name="SAPBEXstdData 2 2 3 2" xfId="2982"/>
    <cellStyle name="SAPBEXstdData 2 2 4" xfId="1950"/>
    <cellStyle name="SAPBEXstdData 2 2 4 2" xfId="3498"/>
    <cellStyle name="SAPBEXstdData 2 2 5" xfId="2466"/>
    <cellStyle name="SAPBEXstdData 3" xfId="516"/>
    <cellStyle name="SAPBEXstdData 3 2" xfId="902"/>
    <cellStyle name="SAPBEXstdData 3 2 2" xfId="1174"/>
    <cellStyle name="SAPBEXstdData 3 2 2 2" xfId="1690"/>
    <cellStyle name="SAPBEXstdData 3 2 2 2 2" xfId="3241"/>
    <cellStyle name="SAPBEXstdData 3 2 2 3" xfId="2209"/>
    <cellStyle name="SAPBEXstdData 3 2 2 3 2" xfId="3757"/>
    <cellStyle name="SAPBEXstdData 3 2 2 4" xfId="2725"/>
    <cellStyle name="SAPBEXstdData 3 2 3" xfId="1432"/>
    <cellStyle name="SAPBEXstdData 3 2 3 2" xfId="2983"/>
    <cellStyle name="SAPBEXstdData 3 2 4" xfId="1951"/>
    <cellStyle name="SAPBEXstdData 3 2 4 2" xfId="3499"/>
    <cellStyle name="SAPBEXstdData 3 2 5" xfId="2467"/>
    <cellStyle name="SAPBEXstdData 4" xfId="517"/>
    <cellStyle name="SAPBEXstdData 4 2" xfId="903"/>
    <cellStyle name="SAPBEXstdData 4 2 2" xfId="1175"/>
    <cellStyle name="SAPBEXstdData 4 2 2 2" xfId="1691"/>
    <cellStyle name="SAPBEXstdData 4 2 2 2 2" xfId="3242"/>
    <cellStyle name="SAPBEXstdData 4 2 2 3" xfId="2210"/>
    <cellStyle name="SAPBEXstdData 4 2 2 3 2" xfId="3758"/>
    <cellStyle name="SAPBEXstdData 4 2 2 4" xfId="2726"/>
    <cellStyle name="SAPBEXstdData 4 2 3" xfId="1433"/>
    <cellStyle name="SAPBEXstdData 4 2 3 2" xfId="2984"/>
    <cellStyle name="SAPBEXstdData 4 2 4" xfId="1952"/>
    <cellStyle name="SAPBEXstdData 4 2 4 2" xfId="3500"/>
    <cellStyle name="SAPBEXstdData 4 2 5" xfId="2468"/>
    <cellStyle name="SAPBEXstdData 5" xfId="518"/>
    <cellStyle name="SAPBEXstdData 5 2" xfId="904"/>
    <cellStyle name="SAPBEXstdData 5 2 2" xfId="1176"/>
    <cellStyle name="SAPBEXstdData 5 2 2 2" xfId="1692"/>
    <cellStyle name="SAPBEXstdData 5 2 2 2 2" xfId="3243"/>
    <cellStyle name="SAPBEXstdData 5 2 2 3" xfId="2211"/>
    <cellStyle name="SAPBEXstdData 5 2 2 3 2" xfId="3759"/>
    <cellStyle name="SAPBEXstdData 5 2 2 4" xfId="2727"/>
    <cellStyle name="SAPBEXstdData 5 2 3" xfId="1434"/>
    <cellStyle name="SAPBEXstdData 5 2 3 2" xfId="2985"/>
    <cellStyle name="SAPBEXstdData 5 2 4" xfId="1953"/>
    <cellStyle name="SAPBEXstdData 5 2 4 2" xfId="3501"/>
    <cellStyle name="SAPBEXstdData 5 2 5" xfId="2469"/>
    <cellStyle name="SAPBEXstdData 6" xfId="519"/>
    <cellStyle name="SAPBEXstdData 6 2" xfId="905"/>
    <cellStyle name="SAPBEXstdData 6 2 2" xfId="1177"/>
    <cellStyle name="SAPBEXstdData 6 2 2 2" xfId="1693"/>
    <cellStyle name="SAPBEXstdData 6 2 2 2 2" xfId="3244"/>
    <cellStyle name="SAPBEXstdData 6 2 2 3" xfId="2212"/>
    <cellStyle name="SAPBEXstdData 6 2 2 3 2" xfId="3760"/>
    <cellStyle name="SAPBEXstdData 6 2 2 4" xfId="2728"/>
    <cellStyle name="SAPBEXstdData 6 2 3" xfId="1435"/>
    <cellStyle name="SAPBEXstdData 6 2 3 2" xfId="2986"/>
    <cellStyle name="SAPBEXstdData 6 2 4" xfId="1954"/>
    <cellStyle name="SAPBEXstdData 6 2 4 2" xfId="3502"/>
    <cellStyle name="SAPBEXstdData 6 2 5" xfId="2470"/>
    <cellStyle name="SAPBEXstdData 7" xfId="900"/>
    <cellStyle name="SAPBEXstdData 7 2" xfId="1172"/>
    <cellStyle name="SAPBEXstdData 7 2 2" xfId="1688"/>
    <cellStyle name="SAPBEXstdData 7 2 2 2" xfId="3239"/>
    <cellStyle name="SAPBEXstdData 7 2 3" xfId="2207"/>
    <cellStyle name="SAPBEXstdData 7 2 3 2" xfId="3755"/>
    <cellStyle name="SAPBEXstdData 7 2 4" xfId="2723"/>
    <cellStyle name="SAPBEXstdData 7 3" xfId="1430"/>
    <cellStyle name="SAPBEXstdData 7 3 2" xfId="2981"/>
    <cellStyle name="SAPBEXstdData 7 4" xfId="1949"/>
    <cellStyle name="SAPBEXstdData 7 4 2" xfId="3497"/>
    <cellStyle name="SAPBEXstdData 7 5" xfId="2465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2 2" xfId="3246"/>
    <cellStyle name="SAPBEXstdDataEmph 2 2 2 3" xfId="2214"/>
    <cellStyle name="SAPBEXstdDataEmph 2 2 2 3 2" xfId="3762"/>
    <cellStyle name="SAPBEXstdDataEmph 2 2 2 4" xfId="2730"/>
    <cellStyle name="SAPBEXstdDataEmph 2 2 3" xfId="1437"/>
    <cellStyle name="SAPBEXstdDataEmph 2 2 3 2" xfId="2988"/>
    <cellStyle name="SAPBEXstdDataEmph 2 2 4" xfId="1956"/>
    <cellStyle name="SAPBEXstdDataEmph 2 2 4 2" xfId="3504"/>
    <cellStyle name="SAPBEXstdDataEmph 2 2 5" xfId="2472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2 2" xfId="3247"/>
    <cellStyle name="SAPBEXstdDataEmph 3 2 2 3" xfId="2215"/>
    <cellStyle name="SAPBEXstdDataEmph 3 2 2 3 2" xfId="3763"/>
    <cellStyle name="SAPBEXstdDataEmph 3 2 2 4" xfId="2731"/>
    <cellStyle name="SAPBEXstdDataEmph 3 2 3" xfId="1438"/>
    <cellStyle name="SAPBEXstdDataEmph 3 2 3 2" xfId="2989"/>
    <cellStyle name="SAPBEXstdDataEmph 3 2 4" xfId="1957"/>
    <cellStyle name="SAPBEXstdDataEmph 3 2 4 2" xfId="3505"/>
    <cellStyle name="SAPBEXstdDataEmph 3 2 5" xfId="2473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2 2" xfId="3248"/>
    <cellStyle name="SAPBEXstdDataEmph 4 2 2 3" xfId="2216"/>
    <cellStyle name="SAPBEXstdDataEmph 4 2 2 3 2" xfId="3764"/>
    <cellStyle name="SAPBEXstdDataEmph 4 2 2 4" xfId="2732"/>
    <cellStyle name="SAPBEXstdDataEmph 4 2 3" xfId="1439"/>
    <cellStyle name="SAPBEXstdDataEmph 4 2 3 2" xfId="2990"/>
    <cellStyle name="SAPBEXstdDataEmph 4 2 4" xfId="1958"/>
    <cellStyle name="SAPBEXstdDataEmph 4 2 4 2" xfId="3506"/>
    <cellStyle name="SAPBEXstdDataEmph 4 2 5" xfId="2474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2 2" xfId="3249"/>
    <cellStyle name="SAPBEXstdDataEmph 5 2 2 3" xfId="2217"/>
    <cellStyle name="SAPBEXstdDataEmph 5 2 2 3 2" xfId="3765"/>
    <cellStyle name="SAPBEXstdDataEmph 5 2 2 4" xfId="2733"/>
    <cellStyle name="SAPBEXstdDataEmph 5 2 3" xfId="1440"/>
    <cellStyle name="SAPBEXstdDataEmph 5 2 3 2" xfId="2991"/>
    <cellStyle name="SAPBEXstdDataEmph 5 2 4" xfId="1959"/>
    <cellStyle name="SAPBEXstdDataEmph 5 2 4 2" xfId="3507"/>
    <cellStyle name="SAPBEXstdDataEmph 5 2 5" xfId="2475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2 2" xfId="3250"/>
    <cellStyle name="SAPBEXstdDataEmph 6 2 2 3" xfId="2218"/>
    <cellStyle name="SAPBEXstdDataEmph 6 2 2 3 2" xfId="3766"/>
    <cellStyle name="SAPBEXstdDataEmph 6 2 2 4" xfId="2734"/>
    <cellStyle name="SAPBEXstdDataEmph 6 2 3" xfId="1441"/>
    <cellStyle name="SAPBEXstdDataEmph 6 2 3 2" xfId="2992"/>
    <cellStyle name="SAPBEXstdDataEmph 6 2 4" xfId="1960"/>
    <cellStyle name="SAPBEXstdDataEmph 6 2 4 2" xfId="3508"/>
    <cellStyle name="SAPBEXstdDataEmph 6 2 5" xfId="2476"/>
    <cellStyle name="SAPBEXstdDataEmph 7" xfId="906"/>
    <cellStyle name="SAPBEXstdDataEmph 7 2" xfId="1178"/>
    <cellStyle name="SAPBEXstdDataEmph 7 2 2" xfId="1694"/>
    <cellStyle name="SAPBEXstdDataEmph 7 2 2 2" xfId="3245"/>
    <cellStyle name="SAPBEXstdDataEmph 7 2 3" xfId="2213"/>
    <cellStyle name="SAPBEXstdDataEmph 7 2 3 2" xfId="3761"/>
    <cellStyle name="SAPBEXstdDataEmph 7 2 4" xfId="2729"/>
    <cellStyle name="SAPBEXstdDataEmph 7 3" xfId="1436"/>
    <cellStyle name="SAPBEXstdDataEmph 7 3 2" xfId="2987"/>
    <cellStyle name="SAPBEXstdDataEmph 7 4" xfId="1955"/>
    <cellStyle name="SAPBEXstdDataEmph 7 4 2" xfId="3503"/>
    <cellStyle name="SAPBEXstdDataEmph 7 5" xfId="2471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2 2" xfId="3251"/>
    <cellStyle name="SAPBEXstdItem 2 2 2 3" xfId="2219"/>
    <cellStyle name="SAPBEXstdItem 2 2 2 3 2" xfId="3767"/>
    <cellStyle name="SAPBEXstdItem 2 2 2 4" xfId="2735"/>
    <cellStyle name="SAPBEXstdItem 2 2 3" xfId="1442"/>
    <cellStyle name="SAPBEXstdItem 2 2 3 2" xfId="2993"/>
    <cellStyle name="SAPBEXstdItem 2 2 4" xfId="1961"/>
    <cellStyle name="SAPBEXstdItem 2 2 4 2" xfId="3509"/>
    <cellStyle name="SAPBEXstdItem 2 2 5" xfId="2477"/>
    <cellStyle name="SAPBEXstdItem 3" xfId="529"/>
    <cellStyle name="SAPBEXstdItem 3 2" xfId="913"/>
    <cellStyle name="SAPBEXstdItem 3 2 2" xfId="1185"/>
    <cellStyle name="SAPBEXstdItem 3 2 2 2" xfId="1701"/>
    <cellStyle name="SAPBEXstdItem 3 2 2 2 2" xfId="3252"/>
    <cellStyle name="SAPBEXstdItem 3 2 2 3" xfId="2220"/>
    <cellStyle name="SAPBEXstdItem 3 2 2 3 2" xfId="3768"/>
    <cellStyle name="SAPBEXstdItem 3 2 2 4" xfId="2736"/>
    <cellStyle name="SAPBEXstdItem 3 2 3" xfId="1443"/>
    <cellStyle name="SAPBEXstdItem 3 2 3 2" xfId="2994"/>
    <cellStyle name="SAPBEXstdItem 3 2 4" xfId="1962"/>
    <cellStyle name="SAPBEXstdItem 3 2 4 2" xfId="3510"/>
    <cellStyle name="SAPBEXstdItem 3 2 5" xfId="2478"/>
    <cellStyle name="SAPBEXstdItem 4" xfId="530"/>
    <cellStyle name="SAPBEXstdItem 4 2" xfId="914"/>
    <cellStyle name="SAPBEXstdItem 4 2 2" xfId="1186"/>
    <cellStyle name="SAPBEXstdItem 4 2 2 2" xfId="1702"/>
    <cellStyle name="SAPBEXstdItem 4 2 2 2 2" xfId="3253"/>
    <cellStyle name="SAPBEXstdItem 4 2 2 3" xfId="2221"/>
    <cellStyle name="SAPBEXstdItem 4 2 2 3 2" xfId="3769"/>
    <cellStyle name="SAPBEXstdItem 4 2 2 4" xfId="2737"/>
    <cellStyle name="SAPBEXstdItem 4 2 3" xfId="1444"/>
    <cellStyle name="SAPBEXstdItem 4 2 3 2" xfId="2995"/>
    <cellStyle name="SAPBEXstdItem 4 2 4" xfId="1963"/>
    <cellStyle name="SAPBEXstdItem 4 2 4 2" xfId="3511"/>
    <cellStyle name="SAPBEXstdItem 4 2 5" xfId="2479"/>
    <cellStyle name="SAPBEXstdItem 5" xfId="531"/>
    <cellStyle name="SAPBEXstdItem 5 2" xfId="915"/>
    <cellStyle name="SAPBEXstdItem 5 2 2" xfId="1187"/>
    <cellStyle name="SAPBEXstdItem 5 2 2 2" xfId="1703"/>
    <cellStyle name="SAPBEXstdItem 5 2 2 2 2" xfId="3254"/>
    <cellStyle name="SAPBEXstdItem 5 2 2 3" xfId="2222"/>
    <cellStyle name="SAPBEXstdItem 5 2 2 3 2" xfId="3770"/>
    <cellStyle name="SAPBEXstdItem 5 2 2 4" xfId="2738"/>
    <cellStyle name="SAPBEXstdItem 5 2 3" xfId="1445"/>
    <cellStyle name="SAPBEXstdItem 5 2 3 2" xfId="2996"/>
    <cellStyle name="SAPBEXstdItem 5 2 4" xfId="1964"/>
    <cellStyle name="SAPBEXstdItem 5 2 4 2" xfId="3512"/>
    <cellStyle name="SAPBEXstdItem 5 2 5" xfId="2480"/>
    <cellStyle name="SAPBEXstdItem 6" xfId="532"/>
    <cellStyle name="SAPBEXstdItem 6 2" xfId="916"/>
    <cellStyle name="SAPBEXstdItem 6 2 2" xfId="1188"/>
    <cellStyle name="SAPBEXstdItem 6 2 2 2" xfId="1704"/>
    <cellStyle name="SAPBEXstdItem 6 2 2 2 2" xfId="3255"/>
    <cellStyle name="SAPBEXstdItem 6 2 2 3" xfId="2223"/>
    <cellStyle name="SAPBEXstdItem 6 2 2 3 2" xfId="3771"/>
    <cellStyle name="SAPBEXstdItem 6 2 2 4" xfId="2739"/>
    <cellStyle name="SAPBEXstdItem 6 2 3" xfId="1446"/>
    <cellStyle name="SAPBEXstdItem 6 2 3 2" xfId="2997"/>
    <cellStyle name="SAPBEXstdItem 6 2 4" xfId="1965"/>
    <cellStyle name="SAPBEXstdItem 6 2 4 2" xfId="3513"/>
    <cellStyle name="SAPBEXstdItem 6 2 5" xfId="2481"/>
    <cellStyle name="SAPBEXstdItem 7" xfId="533"/>
    <cellStyle name="SAPBEXstdItem 7 2" xfId="917"/>
    <cellStyle name="SAPBEXstdItem 7 2 2" xfId="1189"/>
    <cellStyle name="SAPBEXstdItem 7 2 2 2" xfId="1705"/>
    <cellStyle name="SAPBEXstdItem 7 2 2 2 2" xfId="3256"/>
    <cellStyle name="SAPBEXstdItem 7 2 2 3" xfId="2224"/>
    <cellStyle name="SAPBEXstdItem 7 2 2 3 2" xfId="3772"/>
    <cellStyle name="SAPBEXstdItem 7 2 2 4" xfId="2740"/>
    <cellStyle name="SAPBEXstdItem 7 2 3" xfId="1447"/>
    <cellStyle name="SAPBEXstdItem 7 2 3 2" xfId="2998"/>
    <cellStyle name="SAPBEXstdItem 7 2 4" xfId="1966"/>
    <cellStyle name="SAPBEXstdItem 7 2 4 2" xfId="3514"/>
    <cellStyle name="SAPBEXstdItem 7 2 5" xfId="2482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2 2" xfId="3257"/>
    <cellStyle name="SAPBEXstdItemX 2 2 2 3" xfId="2225"/>
    <cellStyle name="SAPBEXstdItemX 2 2 2 3 2" xfId="3773"/>
    <cellStyle name="SAPBEXstdItemX 2 2 2 4" xfId="2741"/>
    <cellStyle name="SAPBEXstdItemX 2 2 3" xfId="1448"/>
    <cellStyle name="SAPBEXstdItemX 2 2 3 2" xfId="2999"/>
    <cellStyle name="SAPBEXstdItemX 2 2 4" xfId="1967"/>
    <cellStyle name="SAPBEXstdItemX 2 2 4 2" xfId="3515"/>
    <cellStyle name="SAPBEXstdItemX 2 2 5" xfId="2483"/>
    <cellStyle name="SAPBEXstdItemX 3" xfId="537"/>
    <cellStyle name="SAPBEXstdItemX 3 2" xfId="919"/>
    <cellStyle name="SAPBEXstdItemX 3 2 2" xfId="1191"/>
    <cellStyle name="SAPBEXstdItemX 3 2 2 2" xfId="1707"/>
    <cellStyle name="SAPBEXstdItemX 3 2 2 2 2" xfId="3258"/>
    <cellStyle name="SAPBEXstdItemX 3 2 2 3" xfId="2226"/>
    <cellStyle name="SAPBEXstdItemX 3 2 2 3 2" xfId="3774"/>
    <cellStyle name="SAPBEXstdItemX 3 2 2 4" xfId="2742"/>
    <cellStyle name="SAPBEXstdItemX 3 2 3" xfId="1449"/>
    <cellStyle name="SAPBEXstdItemX 3 2 3 2" xfId="3000"/>
    <cellStyle name="SAPBEXstdItemX 3 2 4" xfId="1968"/>
    <cellStyle name="SAPBEXstdItemX 3 2 4 2" xfId="3516"/>
    <cellStyle name="SAPBEXstdItemX 3 2 5" xfId="2484"/>
    <cellStyle name="SAPBEXstdItemX 4" xfId="538"/>
    <cellStyle name="SAPBEXstdItemX 4 2" xfId="920"/>
    <cellStyle name="SAPBEXstdItemX 4 2 2" xfId="1192"/>
    <cellStyle name="SAPBEXstdItemX 4 2 2 2" xfId="1708"/>
    <cellStyle name="SAPBEXstdItemX 4 2 2 2 2" xfId="3259"/>
    <cellStyle name="SAPBEXstdItemX 4 2 2 3" xfId="2227"/>
    <cellStyle name="SAPBEXstdItemX 4 2 2 3 2" xfId="3775"/>
    <cellStyle name="SAPBEXstdItemX 4 2 2 4" xfId="2743"/>
    <cellStyle name="SAPBEXstdItemX 4 2 3" xfId="1450"/>
    <cellStyle name="SAPBEXstdItemX 4 2 3 2" xfId="3001"/>
    <cellStyle name="SAPBEXstdItemX 4 2 4" xfId="1969"/>
    <cellStyle name="SAPBEXstdItemX 4 2 4 2" xfId="3517"/>
    <cellStyle name="SAPBEXstdItemX 4 2 5" xfId="2485"/>
    <cellStyle name="SAPBEXstdItemX 5" xfId="539"/>
    <cellStyle name="SAPBEXstdItemX 5 2" xfId="921"/>
    <cellStyle name="SAPBEXstdItemX 5 2 2" xfId="1193"/>
    <cellStyle name="SAPBEXstdItemX 5 2 2 2" xfId="1709"/>
    <cellStyle name="SAPBEXstdItemX 5 2 2 2 2" xfId="3260"/>
    <cellStyle name="SAPBEXstdItemX 5 2 2 3" xfId="2228"/>
    <cellStyle name="SAPBEXstdItemX 5 2 2 3 2" xfId="3776"/>
    <cellStyle name="SAPBEXstdItemX 5 2 2 4" xfId="2744"/>
    <cellStyle name="SAPBEXstdItemX 5 2 3" xfId="1451"/>
    <cellStyle name="SAPBEXstdItemX 5 2 3 2" xfId="3002"/>
    <cellStyle name="SAPBEXstdItemX 5 2 4" xfId="1970"/>
    <cellStyle name="SAPBEXstdItemX 5 2 4 2" xfId="3518"/>
    <cellStyle name="SAPBEXstdItemX 5 2 5" xfId="2486"/>
    <cellStyle name="SAPBEXstdItemX 6" xfId="540"/>
    <cellStyle name="SAPBEXstdItemX 6 2" xfId="922"/>
    <cellStyle name="SAPBEXstdItemX 6 2 2" xfId="1194"/>
    <cellStyle name="SAPBEXstdItemX 6 2 2 2" xfId="1710"/>
    <cellStyle name="SAPBEXstdItemX 6 2 2 2 2" xfId="3261"/>
    <cellStyle name="SAPBEXstdItemX 6 2 2 3" xfId="2229"/>
    <cellStyle name="SAPBEXstdItemX 6 2 2 3 2" xfId="3777"/>
    <cellStyle name="SAPBEXstdItemX 6 2 2 4" xfId="2745"/>
    <cellStyle name="SAPBEXstdItemX 6 2 3" xfId="1452"/>
    <cellStyle name="SAPBEXstdItemX 6 2 3 2" xfId="3003"/>
    <cellStyle name="SAPBEXstdItemX 6 2 4" xfId="1971"/>
    <cellStyle name="SAPBEXstdItemX 6 2 4 2" xfId="3519"/>
    <cellStyle name="SAPBEXstdItemX 6 2 5" xfId="2487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2 2" xfId="3262"/>
    <cellStyle name="SAPBEXtitle 2 2 2 3" xfId="2230"/>
    <cellStyle name="SAPBEXtitle 2 2 2 3 2" xfId="3778"/>
    <cellStyle name="SAPBEXtitle 2 2 2 4" xfId="2746"/>
    <cellStyle name="SAPBEXtitle 2 2 3" xfId="1453"/>
    <cellStyle name="SAPBEXtitle 2 2 3 2" xfId="3004"/>
    <cellStyle name="SAPBEXtitle 2 2 4" xfId="1972"/>
    <cellStyle name="SAPBEXtitle 2 2 4 2" xfId="3520"/>
    <cellStyle name="SAPBEXtitle 2 2 5" xfId="2488"/>
    <cellStyle name="SAPBEXtitle 3" xfId="543"/>
    <cellStyle name="SAPBEXtitle 3 2" xfId="924"/>
    <cellStyle name="SAPBEXtitle 3 2 2" xfId="1196"/>
    <cellStyle name="SAPBEXtitle 3 2 2 2" xfId="1712"/>
    <cellStyle name="SAPBEXtitle 3 2 2 2 2" xfId="3263"/>
    <cellStyle name="SAPBEXtitle 3 2 2 3" xfId="2231"/>
    <cellStyle name="SAPBEXtitle 3 2 2 3 2" xfId="3779"/>
    <cellStyle name="SAPBEXtitle 3 2 2 4" xfId="2747"/>
    <cellStyle name="SAPBEXtitle 3 2 3" xfId="1454"/>
    <cellStyle name="SAPBEXtitle 3 2 3 2" xfId="3005"/>
    <cellStyle name="SAPBEXtitle 3 2 4" xfId="1973"/>
    <cellStyle name="SAPBEXtitle 3 2 4 2" xfId="3521"/>
    <cellStyle name="SAPBEXtitle 3 2 5" xfId="2489"/>
    <cellStyle name="SAPBEXtitle 4" xfId="544"/>
    <cellStyle name="SAPBEXtitle 4 2" xfId="925"/>
    <cellStyle name="SAPBEXtitle 4 2 2" xfId="1197"/>
    <cellStyle name="SAPBEXtitle 4 2 2 2" xfId="1713"/>
    <cellStyle name="SAPBEXtitle 4 2 2 2 2" xfId="3264"/>
    <cellStyle name="SAPBEXtitle 4 2 2 3" xfId="2232"/>
    <cellStyle name="SAPBEXtitle 4 2 2 3 2" xfId="3780"/>
    <cellStyle name="SAPBEXtitle 4 2 2 4" xfId="2748"/>
    <cellStyle name="SAPBEXtitle 4 2 3" xfId="1455"/>
    <cellStyle name="SAPBEXtitle 4 2 3 2" xfId="3006"/>
    <cellStyle name="SAPBEXtitle 4 2 4" xfId="1974"/>
    <cellStyle name="SAPBEXtitle 4 2 4 2" xfId="3522"/>
    <cellStyle name="SAPBEXtitle 4 2 5" xfId="2490"/>
    <cellStyle name="SAPBEXtitle 5" xfId="545"/>
    <cellStyle name="SAPBEXtitle 5 2" xfId="926"/>
    <cellStyle name="SAPBEXtitle 5 2 2" xfId="1198"/>
    <cellStyle name="SAPBEXtitle 5 2 2 2" xfId="1714"/>
    <cellStyle name="SAPBEXtitle 5 2 2 2 2" xfId="3265"/>
    <cellStyle name="SAPBEXtitle 5 2 2 3" xfId="2233"/>
    <cellStyle name="SAPBEXtitle 5 2 2 3 2" xfId="3781"/>
    <cellStyle name="SAPBEXtitle 5 2 2 4" xfId="2749"/>
    <cellStyle name="SAPBEXtitle 5 2 3" xfId="1456"/>
    <cellStyle name="SAPBEXtitle 5 2 3 2" xfId="3007"/>
    <cellStyle name="SAPBEXtitle 5 2 4" xfId="1975"/>
    <cellStyle name="SAPBEXtitle 5 2 4 2" xfId="3523"/>
    <cellStyle name="SAPBEXtitle 5 2 5" xfId="2491"/>
    <cellStyle name="SAPBEXtitle 6" xfId="546"/>
    <cellStyle name="SAPBEXtitle 6 2" xfId="927"/>
    <cellStyle name="SAPBEXtitle 6 2 2" xfId="1199"/>
    <cellStyle name="SAPBEXtitle 6 2 2 2" xfId="1715"/>
    <cellStyle name="SAPBEXtitle 6 2 2 2 2" xfId="3266"/>
    <cellStyle name="SAPBEXtitle 6 2 2 3" xfId="2234"/>
    <cellStyle name="SAPBEXtitle 6 2 2 3 2" xfId="3782"/>
    <cellStyle name="SAPBEXtitle 6 2 2 4" xfId="2750"/>
    <cellStyle name="SAPBEXtitle 6 2 3" xfId="1457"/>
    <cellStyle name="SAPBEXtitle 6 2 3 2" xfId="3008"/>
    <cellStyle name="SAPBEXtitle 6 2 4" xfId="1976"/>
    <cellStyle name="SAPBEXtitle 6 2 4 2" xfId="3524"/>
    <cellStyle name="SAPBEXtitle 6 2 5" xfId="2492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2 2" xfId="3268"/>
    <cellStyle name="SAPBEXundefined 2 2 2 3" xfId="2236"/>
    <cellStyle name="SAPBEXundefined 2 2 2 3 2" xfId="3784"/>
    <cellStyle name="SAPBEXundefined 2 2 2 4" xfId="2752"/>
    <cellStyle name="SAPBEXundefined 2 2 3" xfId="1459"/>
    <cellStyle name="SAPBEXundefined 2 2 3 2" xfId="3010"/>
    <cellStyle name="SAPBEXundefined 2 2 4" xfId="1978"/>
    <cellStyle name="SAPBEXundefined 2 2 4 2" xfId="3526"/>
    <cellStyle name="SAPBEXundefined 2 2 5" xfId="2494"/>
    <cellStyle name="SAPBEXundefined 3" xfId="551"/>
    <cellStyle name="SAPBEXundefined 3 2" xfId="930"/>
    <cellStyle name="SAPBEXundefined 3 2 2" xfId="1202"/>
    <cellStyle name="SAPBEXundefined 3 2 2 2" xfId="1718"/>
    <cellStyle name="SAPBEXundefined 3 2 2 2 2" xfId="3269"/>
    <cellStyle name="SAPBEXundefined 3 2 2 3" xfId="2237"/>
    <cellStyle name="SAPBEXundefined 3 2 2 3 2" xfId="3785"/>
    <cellStyle name="SAPBEXundefined 3 2 2 4" xfId="2753"/>
    <cellStyle name="SAPBEXundefined 3 2 3" xfId="1460"/>
    <cellStyle name="SAPBEXundefined 3 2 3 2" xfId="3011"/>
    <cellStyle name="SAPBEXundefined 3 2 4" xfId="1979"/>
    <cellStyle name="SAPBEXundefined 3 2 4 2" xfId="3527"/>
    <cellStyle name="SAPBEXundefined 3 2 5" xfId="2495"/>
    <cellStyle name="SAPBEXundefined 4" xfId="552"/>
    <cellStyle name="SAPBEXundefined 4 2" xfId="931"/>
    <cellStyle name="SAPBEXundefined 4 2 2" xfId="1203"/>
    <cellStyle name="SAPBEXundefined 4 2 2 2" xfId="1719"/>
    <cellStyle name="SAPBEXundefined 4 2 2 2 2" xfId="3270"/>
    <cellStyle name="SAPBEXundefined 4 2 2 3" xfId="2238"/>
    <cellStyle name="SAPBEXundefined 4 2 2 3 2" xfId="3786"/>
    <cellStyle name="SAPBEXundefined 4 2 2 4" xfId="2754"/>
    <cellStyle name="SAPBEXundefined 4 2 3" xfId="1461"/>
    <cellStyle name="SAPBEXundefined 4 2 3 2" xfId="3012"/>
    <cellStyle name="SAPBEXundefined 4 2 4" xfId="1980"/>
    <cellStyle name="SAPBEXundefined 4 2 4 2" xfId="3528"/>
    <cellStyle name="SAPBEXundefined 4 2 5" xfId="2496"/>
    <cellStyle name="SAPBEXundefined 5" xfId="553"/>
    <cellStyle name="SAPBEXundefined 5 2" xfId="932"/>
    <cellStyle name="SAPBEXundefined 5 2 2" xfId="1204"/>
    <cellStyle name="SAPBEXundefined 5 2 2 2" xfId="1720"/>
    <cellStyle name="SAPBEXundefined 5 2 2 2 2" xfId="3271"/>
    <cellStyle name="SAPBEXundefined 5 2 2 3" xfId="2239"/>
    <cellStyle name="SAPBEXundefined 5 2 2 3 2" xfId="3787"/>
    <cellStyle name="SAPBEXundefined 5 2 2 4" xfId="2755"/>
    <cellStyle name="SAPBEXundefined 5 2 3" xfId="1462"/>
    <cellStyle name="SAPBEXundefined 5 2 3 2" xfId="3013"/>
    <cellStyle name="SAPBEXundefined 5 2 4" xfId="1981"/>
    <cellStyle name="SAPBEXundefined 5 2 4 2" xfId="3529"/>
    <cellStyle name="SAPBEXundefined 5 2 5" xfId="2497"/>
    <cellStyle name="SAPBEXundefined 6" xfId="554"/>
    <cellStyle name="SAPBEXundefined 6 2" xfId="933"/>
    <cellStyle name="SAPBEXundefined 6 2 2" xfId="1205"/>
    <cellStyle name="SAPBEXundefined 6 2 2 2" xfId="1721"/>
    <cellStyle name="SAPBEXundefined 6 2 2 2 2" xfId="3272"/>
    <cellStyle name="SAPBEXundefined 6 2 2 3" xfId="2240"/>
    <cellStyle name="SAPBEXundefined 6 2 2 3 2" xfId="3788"/>
    <cellStyle name="SAPBEXundefined 6 2 2 4" xfId="2756"/>
    <cellStyle name="SAPBEXundefined 6 2 3" xfId="1463"/>
    <cellStyle name="SAPBEXundefined 6 2 3 2" xfId="3014"/>
    <cellStyle name="SAPBEXundefined 6 2 4" xfId="1982"/>
    <cellStyle name="SAPBEXundefined 6 2 4 2" xfId="3530"/>
    <cellStyle name="SAPBEXundefined 6 2 5" xfId="2498"/>
    <cellStyle name="SAPBEXundefined 7" xfId="928"/>
    <cellStyle name="SAPBEXundefined 7 2" xfId="1200"/>
    <cellStyle name="SAPBEXundefined 7 2 2" xfId="1716"/>
    <cellStyle name="SAPBEXundefined 7 2 2 2" xfId="3267"/>
    <cellStyle name="SAPBEXundefined 7 2 3" xfId="2235"/>
    <cellStyle name="SAPBEXundefined 7 2 3 2" xfId="3783"/>
    <cellStyle name="SAPBEXundefined 7 2 4" xfId="2751"/>
    <cellStyle name="SAPBEXundefined 7 3" xfId="1458"/>
    <cellStyle name="SAPBEXundefined 7 3 2" xfId="3009"/>
    <cellStyle name="SAPBEXundefined 7 4" xfId="1977"/>
    <cellStyle name="SAPBEXundefined 7 4 2" xfId="3525"/>
    <cellStyle name="SAPBEXundefined 7 5" xfId="2493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2 2" xfId="3273"/>
    <cellStyle name="styleColumnTitles 2 2 3" xfId="2241"/>
    <cellStyle name="styleColumnTitles 2 2 3 2" xfId="3789"/>
    <cellStyle name="styleColumnTitles 2 2 4" xfId="2757"/>
    <cellStyle name="styleColumnTitles 2 3" xfId="1464"/>
    <cellStyle name="styleColumnTitles 2 3 2" xfId="3015"/>
    <cellStyle name="styleColumnTitles 2 4" xfId="1983"/>
    <cellStyle name="styleColumnTitles 2 4 2" xfId="3531"/>
    <cellStyle name="styleColumnTitles 2 5" xfId="2499"/>
    <cellStyle name="styleDateRange" xfId="557"/>
    <cellStyle name="styleDateRange 2" xfId="935"/>
    <cellStyle name="styleDateRange 2 2" xfId="1207"/>
    <cellStyle name="styleDateRange 2 2 2" xfId="1723"/>
    <cellStyle name="styleDateRange 2 2 2 2" xfId="3274"/>
    <cellStyle name="styleDateRange 2 2 3" xfId="2242"/>
    <cellStyle name="styleDateRange 2 2 3 2" xfId="3790"/>
    <cellStyle name="styleDateRange 2 2 4" xfId="2758"/>
    <cellStyle name="styleDateRange 2 3" xfId="1465"/>
    <cellStyle name="styleDateRange 2 3 2" xfId="3016"/>
    <cellStyle name="styleDateRange 2 4" xfId="1984"/>
    <cellStyle name="styleDateRange 2 4 2" xfId="3532"/>
    <cellStyle name="styleDateRange 2 5" xfId="2500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2 2" xfId="3275"/>
    <cellStyle name="styleSeriesAttributes 2 2 3" xfId="2243"/>
    <cellStyle name="styleSeriesAttributes 2 2 3 2" xfId="3791"/>
    <cellStyle name="styleSeriesAttributes 2 2 4" xfId="2759"/>
    <cellStyle name="styleSeriesAttributes 2 3" xfId="1466"/>
    <cellStyle name="styleSeriesAttributes 2 3 2" xfId="3017"/>
    <cellStyle name="styleSeriesAttributes 2 4" xfId="1985"/>
    <cellStyle name="styleSeriesAttributes 2 4 2" xfId="3533"/>
    <cellStyle name="styleSeriesAttributes 2 5" xfId="2501"/>
    <cellStyle name="styleSeriesData" xfId="561"/>
    <cellStyle name="styleSeriesData 2" xfId="937"/>
    <cellStyle name="styleSeriesData 2 2" xfId="1209"/>
    <cellStyle name="styleSeriesData 2 2 2" xfId="1725"/>
    <cellStyle name="styleSeriesData 2 2 2 2" xfId="3276"/>
    <cellStyle name="styleSeriesData 2 2 3" xfId="2244"/>
    <cellStyle name="styleSeriesData 2 2 3 2" xfId="3792"/>
    <cellStyle name="styleSeriesData 2 2 4" xfId="2760"/>
    <cellStyle name="styleSeriesData 2 3" xfId="1467"/>
    <cellStyle name="styleSeriesData 2 3 2" xfId="3018"/>
    <cellStyle name="styleSeriesData 2 4" xfId="1986"/>
    <cellStyle name="styleSeriesData 2 4 2" xfId="3534"/>
    <cellStyle name="styleSeriesData 2 5" xfId="2502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2 2" xfId="3277"/>
    <cellStyle name="styleSeriesDataForecast 2 2 3" xfId="2245"/>
    <cellStyle name="styleSeriesDataForecast 2 2 3 2" xfId="3793"/>
    <cellStyle name="styleSeriesDataForecast 2 2 4" xfId="2761"/>
    <cellStyle name="styleSeriesDataForecast 2 3" xfId="1468"/>
    <cellStyle name="styleSeriesDataForecast 2 3 2" xfId="3019"/>
    <cellStyle name="styleSeriesDataForecast 2 4" xfId="1987"/>
    <cellStyle name="styleSeriesDataForecast 2 4 2" xfId="3535"/>
    <cellStyle name="styleSeriesDataForecast 2 5" xfId="2503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2 2" xfId="3278"/>
    <cellStyle name="styleSeriesDataForecastNA 2 2 3" xfId="2246"/>
    <cellStyle name="styleSeriesDataForecastNA 2 2 3 2" xfId="3794"/>
    <cellStyle name="styleSeriesDataForecastNA 2 2 4" xfId="2762"/>
    <cellStyle name="styleSeriesDataForecastNA 2 3" xfId="1469"/>
    <cellStyle name="styleSeriesDataForecastNA 2 3 2" xfId="3020"/>
    <cellStyle name="styleSeriesDataForecastNA 2 4" xfId="1988"/>
    <cellStyle name="styleSeriesDataForecastNA 2 4 2" xfId="3536"/>
    <cellStyle name="styleSeriesDataForecastNA 2 5" xfId="2504"/>
    <cellStyle name="styleSeriesDataNA" xfId="564"/>
    <cellStyle name="styleSeriesDataNA 2" xfId="940"/>
    <cellStyle name="styleSeriesDataNA 2 2" xfId="1212"/>
    <cellStyle name="styleSeriesDataNA 2 2 2" xfId="1728"/>
    <cellStyle name="styleSeriesDataNA 2 2 2 2" xfId="3279"/>
    <cellStyle name="styleSeriesDataNA 2 2 3" xfId="2247"/>
    <cellStyle name="styleSeriesDataNA 2 2 3 2" xfId="3795"/>
    <cellStyle name="styleSeriesDataNA 2 2 4" xfId="2763"/>
    <cellStyle name="styleSeriesDataNA 2 3" xfId="1470"/>
    <cellStyle name="styleSeriesDataNA 2 3 2" xfId="3021"/>
    <cellStyle name="styleSeriesDataNA 2 4" xfId="1989"/>
    <cellStyle name="styleSeriesDataNA 2 4 2" xfId="3537"/>
    <cellStyle name="styleSeriesDataNA 2 5" xfId="2505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2 2" xfId="3280"/>
    <cellStyle name="Times New Roman0181000015536870911 2 2 3" xfId="2248"/>
    <cellStyle name="Times New Roman0181000015536870911 2 2 3 2" xfId="3796"/>
    <cellStyle name="Times New Roman0181000015536870911 2 2 4" xfId="2764"/>
    <cellStyle name="Times New Roman0181000015536870911 2 3" xfId="1471"/>
    <cellStyle name="Times New Roman0181000015536870911 2 3 2" xfId="3022"/>
    <cellStyle name="Times New Roman0181000015536870911 2 4" xfId="1990"/>
    <cellStyle name="Times New Roman0181000015536870911 2 4 2" xfId="3538"/>
    <cellStyle name="Times New Roman0181000015536870911 2 5" xfId="2506"/>
    <cellStyle name="Title" xfId="569"/>
    <cellStyle name="Total" xfId="570"/>
    <cellStyle name="Total 2" xfId="942"/>
    <cellStyle name="Total 2 2" xfId="1214"/>
    <cellStyle name="Total 2 2 2" xfId="1730"/>
    <cellStyle name="Total 2 2 2 2" xfId="3281"/>
    <cellStyle name="Total 2 2 3" xfId="2249"/>
    <cellStyle name="Total 2 2 3 2" xfId="3797"/>
    <cellStyle name="Total 2 2 4" xfId="2765"/>
    <cellStyle name="Total 2 3" xfId="1472"/>
    <cellStyle name="Total 2 3 2" xfId="3023"/>
    <cellStyle name="Total 2 4" xfId="1991"/>
    <cellStyle name="Total 2 4 2" xfId="3539"/>
    <cellStyle name="Total 2 5" xfId="2507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2 2" xfId="3282"/>
    <cellStyle name="Сверхулин 2 2 3" xfId="2250"/>
    <cellStyle name="Сверхулин 2 2 3 2" xfId="3798"/>
    <cellStyle name="Сверхулин 2 2 4" xfId="2766"/>
    <cellStyle name="Сверхулин 2 3" xfId="1473"/>
    <cellStyle name="Сверхулин 2 3 2" xfId="3024"/>
    <cellStyle name="Сверхулин 2 4" xfId="1992"/>
    <cellStyle name="Сверхулин 2 4 2" xfId="3540"/>
    <cellStyle name="Сверхулин 2 5" xfId="2508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3" t="s">
        <v>0</v>
      </c>
      <c r="B2" s="313"/>
      <c r="C2" s="313"/>
    </row>
    <row r="3" spans="1:3" x14ac:dyDescent="0.25">
      <c r="A3" s="1"/>
      <c r="B3" s="1"/>
      <c r="C3" s="1"/>
    </row>
    <row r="4" spans="1:3" x14ac:dyDescent="0.25">
      <c r="A4" s="314" t="s">
        <v>1</v>
      </c>
      <c r="B4" s="314"/>
      <c r="C4" s="3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5" t="s">
        <v>3</v>
      </c>
      <c r="C6" s="315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272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273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15.75" customHeight="1" x14ac:dyDescent="0.25">
      <c r="A5" s="361" t="s">
        <v>274</v>
      </c>
      <c r="B5" s="361"/>
      <c r="C5" s="361"/>
      <c r="D5" s="303" t="str">
        <f>'Прил.5 Расчет СМР и ОБ'!D6:J6</f>
        <v>Постоянная чать ПС, УПАТС ПС 35 кВ</v>
      </c>
    </row>
    <row r="6" spans="1:4" ht="15.75" customHeight="1" x14ac:dyDescent="0.25">
      <c r="A6" s="300" t="s">
        <v>435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25" t="s">
        <v>5</v>
      </c>
      <c r="B8" s="325" t="s">
        <v>6</v>
      </c>
      <c r="C8" s="325" t="s">
        <v>275</v>
      </c>
      <c r="D8" s="325" t="s">
        <v>276</v>
      </c>
    </row>
    <row r="9" spans="1:4" x14ac:dyDescent="0.25">
      <c r="A9" s="325"/>
      <c r="B9" s="325"/>
      <c r="C9" s="325"/>
      <c r="D9" s="325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47.25" x14ac:dyDescent="0.25">
      <c r="A11" s="312" t="s">
        <v>439</v>
      </c>
      <c r="B11" s="312" t="s">
        <v>440</v>
      </c>
      <c r="C11" s="305" t="s">
        <v>441</v>
      </c>
      <c r="D11" s="306">
        <f>'Прил.4 РМ'!C41/1000</f>
        <v>10052.001780000001</v>
      </c>
    </row>
    <row r="13" spans="1:4" x14ac:dyDescent="0.25">
      <c r="A13" s="307" t="s">
        <v>277</v>
      </c>
      <c r="B13" s="308"/>
      <c r="C13" s="308"/>
      <c r="D13" s="309"/>
    </row>
    <row r="14" spans="1:4" x14ac:dyDescent="0.25">
      <c r="A14" s="310" t="s">
        <v>69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70</v>
      </c>
      <c r="B16" s="308"/>
      <c r="C16" s="308"/>
      <c r="D16" s="309"/>
    </row>
    <row r="17" spans="1:4" x14ac:dyDescent="0.25">
      <c r="A17" s="310" t="s">
        <v>71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0" t="s">
        <v>278</v>
      </c>
      <c r="C4" s="320"/>
      <c r="D4" s="320"/>
    </row>
    <row r="5" spans="2:5" ht="18.75" customHeight="1" x14ac:dyDescent="0.25">
      <c r="B5" s="198"/>
    </row>
    <row r="6" spans="2:5" ht="15.75" customHeight="1" x14ac:dyDescent="0.25">
      <c r="B6" s="321" t="s">
        <v>279</v>
      </c>
      <c r="C6" s="321"/>
      <c r="D6" s="321"/>
    </row>
    <row r="7" spans="2:5" x14ac:dyDescent="0.25">
      <c r="B7" s="362"/>
      <c r="C7" s="362"/>
      <c r="D7" s="362"/>
      <c r="E7" s="362"/>
    </row>
    <row r="8" spans="2:5" x14ac:dyDescent="0.25">
      <c r="B8" s="285"/>
      <c r="C8" s="285"/>
      <c r="D8" s="285"/>
      <c r="E8" s="285"/>
    </row>
    <row r="9" spans="2:5" ht="47.25" customHeight="1" x14ac:dyDescent="0.25">
      <c r="B9" s="277" t="s">
        <v>280</v>
      </c>
      <c r="C9" s="277" t="s">
        <v>281</v>
      </c>
      <c r="D9" s="277" t="s">
        <v>282</v>
      </c>
    </row>
    <row r="10" spans="2:5" ht="15.75" customHeight="1" x14ac:dyDescent="0.25">
      <c r="B10" s="277">
        <v>1</v>
      </c>
      <c r="C10" s="277">
        <v>2</v>
      </c>
      <c r="D10" s="277">
        <v>3</v>
      </c>
    </row>
    <row r="11" spans="2:5" ht="45" customHeight="1" x14ac:dyDescent="0.25">
      <c r="B11" s="277" t="s">
        <v>283</v>
      </c>
      <c r="C11" s="277" t="s">
        <v>284</v>
      </c>
      <c r="D11" s="277">
        <v>44.29</v>
      </c>
    </row>
    <row r="12" spans="2:5" ht="29.25" customHeight="1" x14ac:dyDescent="0.25">
      <c r="B12" s="277" t="s">
        <v>285</v>
      </c>
      <c r="C12" s="277" t="s">
        <v>284</v>
      </c>
      <c r="D12" s="277">
        <v>13.47</v>
      </c>
    </row>
    <row r="13" spans="2:5" ht="29.25" customHeight="1" x14ac:dyDescent="0.25">
      <c r="B13" s="277" t="s">
        <v>286</v>
      </c>
      <c r="C13" s="277" t="s">
        <v>284</v>
      </c>
      <c r="D13" s="277">
        <v>8.0399999999999991</v>
      </c>
    </row>
    <row r="14" spans="2:5" ht="30.75" customHeight="1" x14ac:dyDescent="0.25">
      <c r="B14" s="277" t="s">
        <v>287</v>
      </c>
      <c r="C14" s="171" t="s">
        <v>288</v>
      </c>
      <c r="D14" s="277">
        <v>6.26</v>
      </c>
    </row>
    <row r="15" spans="2:5" ht="89.25" customHeight="1" x14ac:dyDescent="0.25">
      <c r="B15" s="277" t="s">
        <v>289</v>
      </c>
      <c r="C15" s="277" t="s">
        <v>290</v>
      </c>
      <c r="D15" s="199">
        <v>3.9E-2</v>
      </c>
    </row>
    <row r="16" spans="2:5" ht="78.75" customHeight="1" x14ac:dyDescent="0.25">
      <c r="B16" s="277" t="s">
        <v>291</v>
      </c>
      <c r="C16" s="277" t="s">
        <v>292</v>
      </c>
      <c r="D16" s="199">
        <v>2.1000000000000001E-2</v>
      </c>
    </row>
    <row r="17" spans="2:4" ht="34.5" customHeight="1" x14ac:dyDescent="0.25">
      <c r="B17" s="277"/>
      <c r="C17" s="277"/>
      <c r="D17" s="277"/>
    </row>
    <row r="18" spans="2:4" ht="31.5" customHeight="1" x14ac:dyDescent="0.25">
      <c r="B18" s="277" t="s">
        <v>293</v>
      </c>
      <c r="C18" s="277" t="s">
        <v>294</v>
      </c>
      <c r="D18" s="199">
        <v>2.1399999999999999E-2</v>
      </c>
    </row>
    <row r="19" spans="2:4" ht="31.5" customHeight="1" x14ac:dyDescent="0.25">
      <c r="B19" s="277" t="s">
        <v>223</v>
      </c>
      <c r="C19" s="277" t="s">
        <v>295</v>
      </c>
      <c r="D19" s="199">
        <v>2E-3</v>
      </c>
    </row>
    <row r="20" spans="2:4" ht="24" customHeight="1" x14ac:dyDescent="0.25">
      <c r="B20" s="277" t="s">
        <v>225</v>
      </c>
      <c r="C20" s="277" t="s">
        <v>296</v>
      </c>
      <c r="D20" s="199">
        <v>0.03</v>
      </c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4" spans="2:4" ht="18.75" customHeight="1" x14ac:dyDescent="0.25">
      <c r="B24" s="200"/>
    </row>
    <row r="27" spans="2:4" x14ac:dyDescent="0.25">
      <c r="B27" s="4" t="s">
        <v>297</v>
      </c>
      <c r="C27" s="14"/>
    </row>
    <row r="28" spans="2:4" x14ac:dyDescent="0.25">
      <c r="B28" s="201" t="s">
        <v>69</v>
      </c>
      <c r="C28" s="14"/>
    </row>
    <row r="29" spans="2:4" x14ac:dyDescent="0.25">
      <c r="B29" s="4"/>
      <c r="C29" s="14"/>
    </row>
    <row r="30" spans="2:4" x14ac:dyDescent="0.25">
      <c r="B30" s="4" t="s">
        <v>264</v>
      </c>
      <c r="C30" s="14"/>
    </row>
    <row r="31" spans="2:4" x14ac:dyDescent="0.25">
      <c r="B31" s="201" t="s">
        <v>71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1" t="s">
        <v>298</v>
      </c>
      <c r="B2" s="321"/>
      <c r="C2" s="321"/>
      <c r="D2" s="321"/>
      <c r="E2" s="321"/>
      <c r="F2" s="321"/>
    </row>
    <row r="4" spans="1:7" ht="18" customHeight="1" x14ac:dyDescent="0.25">
      <c r="A4" s="184" t="s">
        <v>299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300</v>
      </c>
      <c r="C5" s="186" t="s">
        <v>301</v>
      </c>
      <c r="D5" s="186" t="s">
        <v>302</v>
      </c>
      <c r="E5" s="186" t="s">
        <v>303</v>
      </c>
      <c r="F5" s="186" t="s">
        <v>304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305</v>
      </c>
      <c r="B7" s="188" t="s">
        <v>306</v>
      </c>
      <c r="C7" s="189" t="s">
        <v>307</v>
      </c>
      <c r="D7" s="189" t="s">
        <v>308</v>
      </c>
      <c r="E7" s="190">
        <v>47872.94</v>
      </c>
      <c r="F7" s="188" t="s">
        <v>309</v>
      </c>
      <c r="G7" s="185"/>
    </row>
    <row r="8" spans="1:7" ht="31.5" customHeight="1" x14ac:dyDescent="0.25">
      <c r="A8" s="187" t="s">
        <v>310</v>
      </c>
      <c r="B8" s="188" t="s">
        <v>311</v>
      </c>
      <c r="C8" s="189" t="s">
        <v>312</v>
      </c>
      <c r="D8" s="189" t="s">
        <v>313</v>
      </c>
      <c r="E8" s="190">
        <f>1973/12</f>
        <v>164.41666666666666</v>
      </c>
      <c r="F8" s="164" t="s">
        <v>314</v>
      </c>
      <c r="G8" s="165"/>
    </row>
    <row r="9" spans="1:7" ht="15.75" customHeight="1" x14ac:dyDescent="0.25">
      <c r="A9" s="187" t="s">
        <v>315</v>
      </c>
      <c r="B9" s="188" t="s">
        <v>316</v>
      </c>
      <c r="C9" s="189" t="s">
        <v>317</v>
      </c>
      <c r="D9" s="189" t="s">
        <v>308</v>
      </c>
      <c r="E9" s="190">
        <v>1</v>
      </c>
      <c r="F9" s="164"/>
      <c r="G9" s="166"/>
    </row>
    <row r="10" spans="1:7" ht="15.75" customHeight="1" x14ac:dyDescent="0.25">
      <c r="A10" s="187" t="s">
        <v>318</v>
      </c>
      <c r="B10" s="188" t="s">
        <v>319</v>
      </c>
      <c r="C10" s="189"/>
      <c r="D10" s="189"/>
      <c r="E10" s="191">
        <v>4.0999999999999996</v>
      </c>
      <c r="F10" s="164" t="s">
        <v>320</v>
      </c>
      <c r="G10" s="166"/>
    </row>
    <row r="11" spans="1:7" ht="78.75" customHeight="1" x14ac:dyDescent="0.25">
      <c r="A11" s="187" t="s">
        <v>321</v>
      </c>
      <c r="B11" s="188" t="s">
        <v>322</v>
      </c>
      <c r="C11" s="189" t="s">
        <v>323</v>
      </c>
      <c r="D11" s="189" t="s">
        <v>308</v>
      </c>
      <c r="E11" s="192">
        <v>1.359</v>
      </c>
      <c r="F11" s="188" t="s">
        <v>324</v>
      </c>
      <c r="G11" s="185"/>
    </row>
    <row r="12" spans="1:7" ht="78.75" customHeight="1" x14ac:dyDescent="0.25">
      <c r="A12" s="187" t="s">
        <v>325</v>
      </c>
      <c r="B12" s="193" t="s">
        <v>326</v>
      </c>
      <c r="C12" s="189" t="s">
        <v>327</v>
      </c>
      <c r="D12" s="189" t="s">
        <v>308</v>
      </c>
      <c r="E12" s="194">
        <v>1.139</v>
      </c>
      <c r="F12" s="195" t="s">
        <v>328</v>
      </c>
      <c r="G12" s="166" t="s">
        <v>329</v>
      </c>
    </row>
    <row r="13" spans="1:7" ht="63" customHeight="1" x14ac:dyDescent="0.25">
      <c r="A13" s="187" t="s">
        <v>330</v>
      </c>
      <c r="B13" s="196" t="s">
        <v>331</v>
      </c>
      <c r="C13" s="189" t="s">
        <v>332</v>
      </c>
      <c r="D13" s="189" t="s">
        <v>333</v>
      </c>
      <c r="E13" s="197">
        <f>((E7*E9/E8)*E11)*E12</f>
        <v>450.69987855412063</v>
      </c>
      <c r="F13" s="188" t="s">
        <v>334</v>
      </c>
      <c r="G13" s="185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3" t="s">
        <v>335</v>
      </c>
      <c r="B1" s="363"/>
      <c r="C1" s="363"/>
      <c r="D1" s="363"/>
      <c r="E1" s="363"/>
      <c r="F1" s="363"/>
      <c r="G1" s="363"/>
      <c r="H1" s="363"/>
      <c r="I1" s="363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6" t="e">
        <f>#REF!</f>
        <v>#REF!</v>
      </c>
      <c r="B3" s="316"/>
      <c r="C3" s="316"/>
      <c r="D3" s="316"/>
      <c r="E3" s="316"/>
      <c r="F3" s="316"/>
      <c r="G3" s="316"/>
      <c r="H3" s="316"/>
      <c r="I3" s="316"/>
    </row>
    <row r="4" spans="1:13" s="4" customFormat="1" ht="15.75" customHeight="1" x14ac:dyDescent="0.2">
      <c r="A4" s="364"/>
      <c r="B4" s="364"/>
      <c r="C4" s="364"/>
      <c r="D4" s="364"/>
      <c r="E4" s="364"/>
      <c r="F4" s="364"/>
      <c r="G4" s="364"/>
      <c r="H4" s="364"/>
      <c r="I4" s="364"/>
    </row>
    <row r="5" spans="1:13" s="32" customFormat="1" ht="36.6" customHeight="1" x14ac:dyDescent="0.35">
      <c r="A5" s="365" t="s">
        <v>13</v>
      </c>
      <c r="B5" s="365" t="s">
        <v>336</v>
      </c>
      <c r="C5" s="365" t="s">
        <v>337</v>
      </c>
      <c r="D5" s="365" t="s">
        <v>338</v>
      </c>
      <c r="E5" s="360" t="s">
        <v>339</v>
      </c>
      <c r="F5" s="360"/>
      <c r="G5" s="360"/>
      <c r="H5" s="360"/>
      <c r="I5" s="360"/>
    </row>
    <row r="6" spans="1:13" s="27" customFormat="1" ht="31.5" customHeight="1" x14ac:dyDescent="0.2">
      <c r="A6" s="365"/>
      <c r="B6" s="365"/>
      <c r="C6" s="365"/>
      <c r="D6" s="365"/>
      <c r="E6" s="33" t="s">
        <v>78</v>
      </c>
      <c r="F6" s="33" t="s">
        <v>79</v>
      </c>
      <c r="G6" s="33" t="s">
        <v>43</v>
      </c>
      <c r="H6" s="33" t="s">
        <v>340</v>
      </c>
      <c r="I6" s="33" t="s">
        <v>341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213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342</v>
      </c>
      <c r="C9" s="9" t="s">
        <v>343</v>
      </c>
      <c r="D9" s="153">
        <v>3.9E-2</v>
      </c>
      <c r="E9" s="29">
        <f>E8*D9</f>
        <v>0.15541851000000001</v>
      </c>
      <c r="F9" s="29">
        <f>F8*D9</f>
        <v>0.12299157000000001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344</v>
      </c>
      <c r="C11" s="9" t="s">
        <v>291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99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345</v>
      </c>
      <c r="C12" s="9" t="s">
        <v>346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347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294</v>
      </c>
      <c r="C14" s="9" t="s">
        <v>348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2.3006417510043939</v>
      </c>
      <c r="I14" s="29">
        <f>H14</f>
        <v>2.3006417510043939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349</v>
      </c>
      <c r="C16" s="9" t="s">
        <v>350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351</v>
      </c>
    </row>
    <row r="17" spans="1:10" s="27" customFormat="1" ht="81.75" customHeight="1" x14ac:dyDescent="0.2">
      <c r="A17" s="34">
        <v>7</v>
      </c>
      <c r="B17" s="9" t="s">
        <v>349</v>
      </c>
      <c r="C17" s="137" t="s">
        <v>352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353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7.7710448710043938</v>
      </c>
      <c r="I19" s="29">
        <f>SUM(I8:I18)</f>
        <v>109.80726562971439</v>
      </c>
    </row>
    <row r="20" spans="1:10" s="27" customFormat="1" ht="51" customHeight="1" x14ac:dyDescent="0.2">
      <c r="A20" s="34">
        <v>9</v>
      </c>
      <c r="B20" s="136" t="s">
        <v>354</v>
      </c>
      <c r="C20" s="9" t="s">
        <v>225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0.23313134613013181</v>
      </c>
      <c r="I20" s="29">
        <f>I19*3%</f>
        <v>3.2942179688914317</v>
      </c>
    </row>
    <row r="21" spans="1:10" s="30" customFormat="1" ht="13.15" customHeight="1" x14ac:dyDescent="0.2">
      <c r="A21" s="34">
        <v>10</v>
      </c>
      <c r="B21" s="9"/>
      <c r="C21" s="9" t="s">
        <v>355</v>
      </c>
      <c r="D21" s="43"/>
      <c r="E21" s="29"/>
      <c r="F21" s="29"/>
      <c r="G21" s="29"/>
      <c r="H21" s="29"/>
      <c r="I21" s="29">
        <f>I19+I20</f>
        <v>113.10148359860582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356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357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358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359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0" t="s">
        <v>360</v>
      </c>
      <c r="O2" s="370"/>
    </row>
    <row r="3" spans="1:16" x14ac:dyDescent="0.25">
      <c r="A3" s="371" t="s">
        <v>361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</row>
    <row r="5" spans="1:16" s="50" customFormat="1" ht="37.5" customHeight="1" x14ac:dyDescent="0.25">
      <c r="A5" s="372" t="s">
        <v>362</v>
      </c>
      <c r="B5" s="375" t="s">
        <v>363</v>
      </c>
      <c r="C5" s="378" t="s">
        <v>364</v>
      </c>
      <c r="D5" s="381" t="s">
        <v>365</v>
      </c>
      <c r="E5" s="382"/>
      <c r="F5" s="382"/>
      <c r="G5" s="382"/>
      <c r="H5" s="382"/>
      <c r="I5" s="381" t="s">
        <v>366</v>
      </c>
      <c r="J5" s="382"/>
      <c r="K5" s="382"/>
      <c r="L5" s="382"/>
      <c r="M5" s="382"/>
      <c r="N5" s="382"/>
      <c r="O5" s="53" t="s">
        <v>367</v>
      </c>
    </row>
    <row r="6" spans="1:16" s="56" customFormat="1" ht="150" customHeight="1" x14ac:dyDescent="0.25">
      <c r="A6" s="373"/>
      <c r="B6" s="376"/>
      <c r="C6" s="379"/>
      <c r="D6" s="378" t="s">
        <v>368</v>
      </c>
      <c r="E6" s="383" t="s">
        <v>369</v>
      </c>
      <c r="F6" s="384"/>
      <c r="G6" s="385"/>
      <c r="H6" s="54" t="s">
        <v>370</v>
      </c>
      <c r="I6" s="386" t="s">
        <v>371</v>
      </c>
      <c r="J6" s="386" t="s">
        <v>368</v>
      </c>
      <c r="K6" s="387" t="s">
        <v>369</v>
      </c>
      <c r="L6" s="387"/>
      <c r="M6" s="387"/>
      <c r="N6" s="54" t="s">
        <v>370</v>
      </c>
      <c r="O6" s="55" t="s">
        <v>372</v>
      </c>
    </row>
    <row r="7" spans="1:16" s="56" customFormat="1" ht="30.75" customHeight="1" x14ac:dyDescent="0.25">
      <c r="A7" s="374"/>
      <c r="B7" s="377"/>
      <c r="C7" s="380"/>
      <c r="D7" s="380"/>
      <c r="E7" s="53" t="s">
        <v>78</v>
      </c>
      <c r="F7" s="53" t="s">
        <v>79</v>
      </c>
      <c r="G7" s="53" t="s">
        <v>43</v>
      </c>
      <c r="H7" s="57" t="s">
        <v>373</v>
      </c>
      <c r="I7" s="386"/>
      <c r="J7" s="386"/>
      <c r="K7" s="53" t="s">
        <v>78</v>
      </c>
      <c r="L7" s="53" t="s">
        <v>79</v>
      </c>
      <c r="M7" s="53" t="s">
        <v>43</v>
      </c>
      <c r="N7" s="57" t="s">
        <v>373</v>
      </c>
      <c r="O7" s="53" t="s">
        <v>374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2" t="s">
        <v>375</v>
      </c>
      <c r="C9" s="59" t="s">
        <v>376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242.76170000000002</v>
      </c>
      <c r="G9" s="61">
        <v>0</v>
      </c>
      <c r="H9" s="60">
        <f>(713.49*0.8)/1000</f>
        <v>0.57079200000000008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1478.4187530000002</v>
      </c>
      <c r="M9" s="61">
        <f>G9*H24</f>
        <v>0</v>
      </c>
      <c r="N9" s="60">
        <f>H9*H25</f>
        <v>6.48990504</v>
      </c>
      <c r="O9" s="62">
        <f t="shared" ref="O9:O15" si="2">N9/(L9+M9)</f>
        <v>4.3897610381569609E-3</v>
      </c>
    </row>
    <row r="10" spans="1:16" s="56" customFormat="1" ht="54.75" customHeight="1" x14ac:dyDescent="0.25">
      <c r="A10" s="57">
        <v>2</v>
      </c>
      <c r="B10" s="374"/>
      <c r="C10" s="63" t="s">
        <v>377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1.225379872165199E-3</v>
      </c>
      <c r="P10" s="64"/>
    </row>
    <row r="11" spans="1:16" s="56" customFormat="1" ht="24.6" customHeight="1" x14ac:dyDescent="0.25">
      <c r="A11" s="58">
        <v>3</v>
      </c>
      <c r="B11" s="372" t="s">
        <v>378</v>
      </c>
      <c r="C11" s="63" t="s">
        <v>379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129121.52160000001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154.48610000000002</v>
      </c>
      <c r="O11" s="62">
        <f t="shared" si="2"/>
        <v>4.1066716562919176E-3</v>
      </c>
    </row>
    <row r="12" spans="1:16" s="56" customFormat="1" ht="31.9" customHeight="1" x14ac:dyDescent="0.25">
      <c r="A12" s="57">
        <v>4</v>
      </c>
      <c r="B12" s="374"/>
      <c r="C12" s="63" t="s">
        <v>380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2.3140164284093331E-3</v>
      </c>
    </row>
    <row r="13" spans="1:16" s="56" customFormat="1" ht="60" customHeight="1" x14ac:dyDescent="0.25">
      <c r="A13" s="58">
        <v>5</v>
      </c>
      <c r="B13" s="372" t="s">
        <v>381</v>
      </c>
      <c r="C13" s="59" t="s">
        <v>382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267889.86340000003</v>
      </c>
      <c r="K13" s="61">
        <f>E13*L22</f>
        <v>79488.050400000007</v>
      </c>
      <c r="L13" s="61">
        <f>F13*L22</f>
        <v>167241.27900000001</v>
      </c>
      <c r="M13" s="61">
        <f>G13*L24</f>
        <v>21160.534000000003</v>
      </c>
      <c r="N13" s="60">
        <f>H13*L25</f>
        <v>231.46549999999999</v>
      </c>
      <c r="O13" s="62">
        <f t="shared" si="2"/>
        <v>1.228573633736741E-3</v>
      </c>
    </row>
    <row r="14" spans="1:16" s="56" customFormat="1" ht="39.6" customHeight="1" x14ac:dyDescent="0.25">
      <c r="A14" s="57">
        <v>6</v>
      </c>
      <c r="B14" s="374"/>
      <c r="C14" s="63" t="s">
        <v>383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23240.095500000003</v>
      </c>
      <c r="N14" s="60">
        <f>H14*M25</f>
        <v>1423.7858999999999</v>
      </c>
      <c r="O14" s="62">
        <f t="shared" si="2"/>
        <v>5.6024083795152453E-3</v>
      </c>
    </row>
    <row r="15" spans="1:16" s="56" customFormat="1" ht="46.15" customHeight="1" x14ac:dyDescent="0.25">
      <c r="A15" s="58">
        <v>7</v>
      </c>
      <c r="B15" s="65" t="s">
        <v>384</v>
      </c>
      <c r="C15" s="63" t="s">
        <v>385</v>
      </c>
      <c r="D15" s="60">
        <f t="shared" si="0"/>
        <v>981651.63000000012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201852.46120000002</v>
      </c>
      <c r="N15" s="60">
        <f>H15*N25</f>
        <v>1185.7186999999999</v>
      </c>
      <c r="O15" s="62">
        <f t="shared" si="2"/>
        <v>3.5280316227560241E-4</v>
      </c>
    </row>
    <row r="16" spans="1:16" s="56" customFormat="1" ht="24" customHeight="1" x14ac:dyDescent="0.25">
      <c r="A16" s="66"/>
      <c r="B16" s="66"/>
      <c r="C16" s="67" t="s">
        <v>386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2.7456591672215713E-3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387</v>
      </c>
    </row>
    <row r="19" spans="1:15" ht="30.75" customHeight="1" x14ac:dyDescent="0.25">
      <c r="L19" s="75"/>
    </row>
    <row r="20" spans="1:15" ht="15" customHeight="1" outlineLevel="1" x14ac:dyDescent="0.25">
      <c r="G20" s="369" t="s">
        <v>388</v>
      </c>
      <c r="H20" s="369"/>
      <c r="I20" s="369"/>
      <c r="J20" s="369"/>
      <c r="K20" s="369"/>
      <c r="L20" s="369"/>
      <c r="M20" s="369"/>
      <c r="N20" s="369"/>
      <c r="O20" s="52"/>
    </row>
    <row r="21" spans="1:15" ht="15.75" customHeight="1" outlineLevel="1" x14ac:dyDescent="0.25">
      <c r="G21" s="76"/>
      <c r="H21" s="76" t="s">
        <v>389</v>
      </c>
      <c r="I21" s="76" t="s">
        <v>390</v>
      </c>
      <c r="J21" s="77" t="s">
        <v>391</v>
      </c>
      <c r="K21" s="78" t="s">
        <v>392</v>
      </c>
      <c r="L21" s="76" t="s">
        <v>393</v>
      </c>
      <c r="M21" s="76" t="s">
        <v>394</v>
      </c>
      <c r="N21" s="77" t="s">
        <v>395</v>
      </c>
      <c r="O21" s="79"/>
    </row>
    <row r="22" spans="1:15" ht="15.75" customHeight="1" outlineLevel="1" x14ac:dyDescent="0.25">
      <c r="G22" s="367" t="s">
        <v>396</v>
      </c>
      <c r="H22" s="366">
        <v>6.09</v>
      </c>
      <c r="I22" s="368">
        <v>6.44</v>
      </c>
      <c r="J22" s="366">
        <v>5.77</v>
      </c>
      <c r="K22" s="368">
        <v>5.77</v>
      </c>
      <c r="L22" s="366">
        <v>5.23</v>
      </c>
      <c r="M22" s="366">
        <v>5.77</v>
      </c>
      <c r="N22" s="80">
        <v>6.29</v>
      </c>
      <c r="O22" s="51" t="s">
        <v>397</v>
      </c>
    </row>
    <row r="23" spans="1:15" ht="15.75" customHeight="1" outlineLevel="1" x14ac:dyDescent="0.25">
      <c r="G23" s="367"/>
      <c r="H23" s="366"/>
      <c r="I23" s="368"/>
      <c r="J23" s="366"/>
      <c r="K23" s="368"/>
      <c r="L23" s="366"/>
      <c r="M23" s="366"/>
      <c r="N23" s="80">
        <v>6.56</v>
      </c>
      <c r="O23" s="51" t="s">
        <v>398</v>
      </c>
    </row>
    <row r="24" spans="1:15" ht="15.75" customHeight="1" outlineLevel="1" x14ac:dyDescent="0.25">
      <c r="G24" s="81" t="s">
        <v>399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373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400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401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340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88" t="s">
        <v>402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</row>
    <row r="4" spans="1:18" ht="36.75" customHeight="1" x14ac:dyDescent="0.25">
      <c r="A4" s="372" t="s">
        <v>362</v>
      </c>
      <c r="B4" s="375" t="s">
        <v>363</v>
      </c>
      <c r="C4" s="378" t="s">
        <v>403</v>
      </c>
      <c r="D4" s="378" t="s">
        <v>404</v>
      </c>
      <c r="E4" s="381" t="s">
        <v>405</v>
      </c>
      <c r="F4" s="382"/>
      <c r="G4" s="382"/>
      <c r="H4" s="382"/>
      <c r="I4" s="382"/>
      <c r="J4" s="382"/>
      <c r="K4" s="382"/>
      <c r="L4" s="382"/>
      <c r="M4" s="382"/>
      <c r="N4" s="389" t="s">
        <v>406</v>
      </c>
      <c r="O4" s="390"/>
      <c r="P4" s="390"/>
      <c r="Q4" s="390"/>
      <c r="R4" s="391"/>
    </row>
    <row r="5" spans="1:18" ht="60" customHeight="1" x14ac:dyDescent="0.25">
      <c r="A5" s="373"/>
      <c r="B5" s="376"/>
      <c r="C5" s="379"/>
      <c r="D5" s="379"/>
      <c r="E5" s="386" t="s">
        <v>407</v>
      </c>
      <c r="F5" s="386" t="s">
        <v>408</v>
      </c>
      <c r="G5" s="383" t="s">
        <v>369</v>
      </c>
      <c r="H5" s="384"/>
      <c r="I5" s="384"/>
      <c r="J5" s="385"/>
      <c r="K5" s="386" t="s">
        <v>409</v>
      </c>
      <c r="L5" s="386"/>
      <c r="M5" s="386"/>
      <c r="N5" s="89" t="s">
        <v>410</v>
      </c>
      <c r="O5" s="89" t="s">
        <v>411</v>
      </c>
      <c r="P5" s="90" t="s">
        <v>412</v>
      </c>
      <c r="Q5" s="91" t="s">
        <v>413</v>
      </c>
      <c r="R5" s="90" t="s">
        <v>414</v>
      </c>
    </row>
    <row r="6" spans="1:18" ht="49.5" customHeight="1" x14ac:dyDescent="0.25">
      <c r="A6" s="374"/>
      <c r="B6" s="377"/>
      <c r="C6" s="380"/>
      <c r="D6" s="380"/>
      <c r="E6" s="386"/>
      <c r="F6" s="386"/>
      <c r="G6" s="53" t="s">
        <v>78</v>
      </c>
      <c r="H6" s="53" t="s">
        <v>79</v>
      </c>
      <c r="I6" s="92" t="s">
        <v>43</v>
      </c>
      <c r="J6" s="92" t="s">
        <v>340</v>
      </c>
      <c r="K6" s="53" t="s">
        <v>410</v>
      </c>
      <c r="L6" s="53" t="s">
        <v>411</v>
      </c>
      <c r="M6" s="53" t="s">
        <v>412</v>
      </c>
      <c r="N6" s="92" t="s">
        <v>415</v>
      </c>
      <c r="O6" s="92" t="s">
        <v>416</v>
      </c>
      <c r="P6" s="92" t="s">
        <v>417</v>
      </c>
      <c r="Q6" s="93" t="s">
        <v>418</v>
      </c>
      <c r="R6" s="94" t="s">
        <v>419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2">
        <v>1</v>
      </c>
      <c r="B9" s="372" t="s">
        <v>420</v>
      </c>
      <c r="C9" s="392" t="s">
        <v>376</v>
      </c>
      <c r="D9" s="99" t="s">
        <v>421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74"/>
      <c r="B10" s="373"/>
      <c r="C10" s="393"/>
      <c r="D10" s="99" t="s">
        <v>422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72">
        <v>2</v>
      </c>
      <c r="B11" s="373"/>
      <c r="C11" s="392" t="s">
        <v>423</v>
      </c>
      <c r="D11" s="104" t="s">
        <v>421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74"/>
      <c r="B12" s="374"/>
      <c r="C12" s="393"/>
      <c r="D12" s="104" t="s">
        <v>422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72">
        <v>3</v>
      </c>
      <c r="B13" s="372" t="s">
        <v>378</v>
      </c>
      <c r="C13" s="394" t="s">
        <v>379</v>
      </c>
      <c r="D13" s="99" t="s">
        <v>424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74"/>
      <c r="B14" s="373"/>
      <c r="C14" s="395"/>
      <c r="D14" s="99" t="s">
        <v>422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72">
        <v>4</v>
      </c>
      <c r="B15" s="373"/>
      <c r="C15" s="396" t="s">
        <v>380</v>
      </c>
      <c r="D15" s="105" t="s">
        <v>424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74"/>
      <c r="B16" s="374"/>
      <c r="C16" s="397"/>
      <c r="D16" s="105" t="s">
        <v>422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72">
        <v>5</v>
      </c>
      <c r="B17" s="387" t="s">
        <v>381</v>
      </c>
      <c r="C17" s="392" t="s">
        <v>425</v>
      </c>
      <c r="D17" s="99" t="s">
        <v>426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74"/>
      <c r="B18" s="387"/>
      <c r="C18" s="393"/>
      <c r="D18" s="99" t="s">
        <v>422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72">
        <v>6</v>
      </c>
      <c r="B19" s="387"/>
      <c r="C19" s="392" t="s">
        <v>383</v>
      </c>
      <c r="D19" s="105" t="s">
        <v>424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74"/>
      <c r="B20" s="387"/>
      <c r="C20" s="393"/>
      <c r="D20" s="105" t="s">
        <v>422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72">
        <v>7</v>
      </c>
      <c r="B21" s="372" t="s">
        <v>384</v>
      </c>
      <c r="C21" s="392" t="s">
        <v>385</v>
      </c>
      <c r="D21" s="105" t="s">
        <v>427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74"/>
      <c r="B22" s="374"/>
      <c r="C22" s="393"/>
      <c r="D22" s="106" t="s">
        <v>422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428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8" t="s">
        <v>429</v>
      </c>
      <c r="E26" s="398"/>
      <c r="F26" s="398"/>
      <c r="G26" s="398"/>
      <c r="H26" s="398"/>
      <c r="I26" s="398"/>
      <c r="J26" s="398"/>
      <c r="K26" s="398"/>
      <c r="L26" s="121"/>
      <c r="R26" s="122"/>
    </row>
    <row r="27" spans="1:18" outlineLevel="1" x14ac:dyDescent="0.25">
      <c r="D27" s="123"/>
      <c r="E27" s="123" t="s">
        <v>389</v>
      </c>
      <c r="F27" s="123" t="s">
        <v>390</v>
      </c>
      <c r="G27" s="123" t="s">
        <v>391</v>
      </c>
      <c r="H27" s="124" t="s">
        <v>392</v>
      </c>
      <c r="I27" s="124" t="s">
        <v>393</v>
      </c>
      <c r="J27" s="124" t="s">
        <v>394</v>
      </c>
      <c r="K27" s="111" t="s">
        <v>395</v>
      </c>
      <c r="L27" s="52"/>
    </row>
    <row r="28" spans="1:18" outlineLevel="1" x14ac:dyDescent="0.25">
      <c r="D28" s="399" t="s">
        <v>396</v>
      </c>
      <c r="E28" s="401">
        <v>6.09</v>
      </c>
      <c r="F28" s="403">
        <v>6.63</v>
      </c>
      <c r="G28" s="401">
        <v>5.77</v>
      </c>
      <c r="H28" s="405">
        <v>5.77</v>
      </c>
      <c r="I28" s="405">
        <v>6.35</v>
      </c>
      <c r="J28" s="401">
        <v>5.77</v>
      </c>
      <c r="K28" s="125">
        <v>6.29</v>
      </c>
      <c r="L28" s="87" t="s">
        <v>397</v>
      </c>
      <c r="M28" s="52"/>
    </row>
    <row r="29" spans="1:18" outlineLevel="1" x14ac:dyDescent="0.25">
      <c r="D29" s="400"/>
      <c r="E29" s="402"/>
      <c r="F29" s="404"/>
      <c r="G29" s="402"/>
      <c r="H29" s="406"/>
      <c r="I29" s="406"/>
      <c r="J29" s="402"/>
      <c r="K29" s="125">
        <v>6.56</v>
      </c>
      <c r="L29" s="87" t="s">
        <v>398</v>
      </c>
      <c r="M29" s="52"/>
    </row>
    <row r="30" spans="1:18" outlineLevel="1" x14ac:dyDescent="0.25">
      <c r="D30" s="126" t="s">
        <v>399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9" t="s">
        <v>373</v>
      </c>
      <c r="E31" s="401">
        <v>11.37</v>
      </c>
      <c r="F31" s="403">
        <v>13.56</v>
      </c>
      <c r="G31" s="401">
        <v>15.91</v>
      </c>
      <c r="H31" s="405">
        <v>15.91</v>
      </c>
      <c r="I31" s="405">
        <v>14.03</v>
      </c>
      <c r="J31" s="401">
        <v>15.91</v>
      </c>
      <c r="K31" s="125">
        <v>8.2899999999999991</v>
      </c>
      <c r="L31" s="87" t="s">
        <v>397</v>
      </c>
      <c r="R31" s="116"/>
    </row>
    <row r="32" spans="1:18" s="87" customFormat="1" outlineLevel="1" x14ac:dyDescent="0.25">
      <c r="D32" s="400"/>
      <c r="E32" s="402"/>
      <c r="F32" s="404"/>
      <c r="G32" s="402"/>
      <c r="H32" s="406"/>
      <c r="I32" s="406"/>
      <c r="J32" s="402"/>
      <c r="K32" s="125">
        <v>11.84</v>
      </c>
      <c r="L32" s="87" t="s">
        <v>398</v>
      </c>
      <c r="R32" s="116"/>
    </row>
    <row r="33" spans="4:18" s="87" customFormat="1" ht="15" customHeight="1" outlineLevel="1" x14ac:dyDescent="0.25">
      <c r="D33" s="129" t="s">
        <v>400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430</v>
      </c>
      <c r="R33" s="116"/>
    </row>
    <row r="34" spans="4:18" s="87" customFormat="1" outlineLevel="1" x14ac:dyDescent="0.25">
      <c r="D34" s="129" t="s">
        <v>401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430</v>
      </c>
      <c r="R34" s="116"/>
    </row>
    <row r="35" spans="4:18" s="87" customFormat="1" outlineLevel="1" x14ac:dyDescent="0.25">
      <c r="D35" s="126" t="s">
        <v>340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3" t="s">
        <v>10</v>
      </c>
      <c r="B2" s="313"/>
      <c r="C2" s="313"/>
      <c r="D2" s="313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6"/>
    </row>
    <row r="5" spans="1:4" x14ac:dyDescent="0.25">
      <c r="A5" s="6"/>
      <c r="B5" s="1"/>
      <c r="C5" s="1"/>
    </row>
    <row r="6" spans="1:4" x14ac:dyDescent="0.25">
      <c r="A6" s="313" t="s">
        <v>12</v>
      </c>
      <c r="B6" s="313"/>
      <c r="C6" s="313"/>
      <c r="D6" s="313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7" t="s">
        <v>5</v>
      </c>
      <c r="B15" s="318" t="s">
        <v>15</v>
      </c>
      <c r="C15" s="318"/>
      <c r="D15" s="318"/>
    </row>
    <row r="16" spans="1:4" x14ac:dyDescent="0.25">
      <c r="A16" s="317"/>
      <c r="B16" s="317" t="s">
        <v>17</v>
      </c>
      <c r="C16" s="318" t="s">
        <v>28</v>
      </c>
      <c r="D16" s="318"/>
    </row>
    <row r="17" spans="1:4" ht="39" customHeight="1" x14ac:dyDescent="0.25">
      <c r="A17" s="317"/>
      <c r="B17" s="317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9" t="s">
        <v>29</v>
      </c>
      <c r="B2" s="319"/>
      <c r="C2" s="319"/>
      <c r="D2" s="319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view="pageBreakPreview" topLeftCell="A17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0" t="s">
        <v>45</v>
      </c>
      <c r="C3" s="320"/>
      <c r="D3" s="320"/>
      <c r="E3" s="320"/>
      <c r="F3" s="320"/>
    </row>
    <row r="4" spans="2:6" x14ac:dyDescent="0.25">
      <c r="B4" s="321" t="s">
        <v>46</v>
      </c>
      <c r="C4" s="321"/>
      <c r="D4" s="321"/>
      <c r="E4" s="321"/>
      <c r="F4" s="321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2" t="s">
        <v>432</v>
      </c>
      <c r="C7" s="322"/>
      <c r="D7" s="322"/>
      <c r="E7" s="322"/>
      <c r="F7" s="322"/>
    </row>
    <row r="8" spans="2:6" ht="31.5" customHeight="1" x14ac:dyDescent="0.25">
      <c r="B8" s="322" t="s">
        <v>431</v>
      </c>
      <c r="C8" s="322"/>
      <c r="D8" s="322"/>
      <c r="E8" s="322"/>
      <c r="F8" s="322"/>
    </row>
    <row r="9" spans="2:6" x14ac:dyDescent="0.25">
      <c r="B9" s="322" t="s">
        <v>435</v>
      </c>
      <c r="C9" s="322"/>
      <c r="D9" s="322"/>
      <c r="E9" s="322"/>
      <c r="F9" s="322"/>
    </row>
    <row r="10" spans="2:6" x14ac:dyDescent="0.25">
      <c r="B10" s="269"/>
    </row>
    <row r="11" spans="2:6" x14ac:dyDescent="0.25">
      <c r="B11" s="277" t="s">
        <v>33</v>
      </c>
      <c r="C11" s="277" t="s">
        <v>47</v>
      </c>
      <c r="D11" s="169" t="s">
        <v>48</v>
      </c>
      <c r="E11" s="169"/>
      <c r="F11" s="169"/>
    </row>
    <row r="12" spans="2:6" ht="47.25" customHeight="1" x14ac:dyDescent="0.25">
      <c r="B12" s="277">
        <v>1</v>
      </c>
      <c r="C12" s="169" t="s">
        <v>49</v>
      </c>
      <c r="D12" s="311" t="s">
        <v>436</v>
      </c>
      <c r="E12" s="169"/>
      <c r="F12" s="169"/>
    </row>
    <row r="13" spans="2:6" ht="31.5" customHeight="1" x14ac:dyDescent="0.25">
      <c r="B13" s="277">
        <v>2</v>
      </c>
      <c r="C13" s="169" t="s">
        <v>50</v>
      </c>
      <c r="D13" s="311" t="s">
        <v>437</v>
      </c>
      <c r="E13" s="169"/>
      <c r="F13" s="169"/>
    </row>
    <row r="14" spans="2:6" x14ac:dyDescent="0.25">
      <c r="B14" s="277">
        <v>3</v>
      </c>
      <c r="C14" s="169" t="s">
        <v>51</v>
      </c>
      <c r="D14" s="311" t="s">
        <v>438</v>
      </c>
      <c r="E14" s="169"/>
      <c r="F14" s="169"/>
    </row>
    <row r="15" spans="2:6" x14ac:dyDescent="0.25">
      <c r="B15" s="277">
        <v>4</v>
      </c>
      <c r="C15" s="169" t="s">
        <v>52</v>
      </c>
      <c r="D15" s="311">
        <v>1</v>
      </c>
      <c r="E15" s="170"/>
      <c r="F15" s="170"/>
    </row>
    <row r="16" spans="2:6" ht="409.5" customHeight="1" x14ac:dyDescent="0.25">
      <c r="B16" s="277">
        <v>5</v>
      </c>
      <c r="C16" s="171" t="s">
        <v>53</v>
      </c>
      <c r="D16" s="170" t="s">
        <v>54</v>
      </c>
      <c r="E16" s="169"/>
      <c r="F16" s="169"/>
    </row>
    <row r="17" spans="2:12" ht="78.75" customHeight="1" x14ac:dyDescent="0.25">
      <c r="B17" s="277">
        <v>6</v>
      </c>
      <c r="C17" s="171" t="s">
        <v>55</v>
      </c>
      <c r="D17" s="172">
        <f>D18+D19</f>
        <v>6484.6975559000002</v>
      </c>
      <c r="E17" s="172"/>
      <c r="F17" s="172"/>
    </row>
    <row r="18" spans="2:12" x14ac:dyDescent="0.25">
      <c r="B18" s="173" t="s">
        <v>56</v>
      </c>
      <c r="C18" s="169" t="s">
        <v>57</v>
      </c>
      <c r="D18" s="172">
        <f>'Прил.2 Расч стоим'!F12</f>
        <v>75.156902999999986</v>
      </c>
      <c r="E18" s="172"/>
      <c r="F18" s="172"/>
    </row>
    <row r="19" spans="2:12" ht="15.75" customHeight="1" x14ac:dyDescent="0.25">
      <c r="B19" s="173" t="s">
        <v>58</v>
      </c>
      <c r="C19" s="169" t="s">
        <v>59</v>
      </c>
      <c r="D19" s="172">
        <f>'Прил.2 Расч стоим'!H12</f>
        <v>6409.5406529000002</v>
      </c>
      <c r="E19" s="172"/>
      <c r="F19" s="172"/>
    </row>
    <row r="20" spans="2:12" ht="16.5" customHeight="1" x14ac:dyDescent="0.25">
      <c r="B20" s="173" t="s">
        <v>60</v>
      </c>
      <c r="C20" s="169" t="s">
        <v>61</v>
      </c>
      <c r="D20" s="172"/>
      <c r="E20" s="172"/>
      <c r="F20" s="172"/>
      <c r="L20" s="249"/>
    </row>
    <row r="21" spans="2:12" ht="35.25" customHeight="1" x14ac:dyDescent="0.25">
      <c r="B21" s="173" t="s">
        <v>62</v>
      </c>
      <c r="C21" s="174" t="s">
        <v>63</v>
      </c>
      <c r="D21" s="172"/>
      <c r="E21" s="172"/>
      <c r="F21" s="172"/>
    </row>
    <row r="22" spans="2:12" x14ac:dyDescent="0.25">
      <c r="B22" s="277">
        <v>7</v>
      </c>
      <c r="C22" s="174" t="s">
        <v>64</v>
      </c>
      <c r="D22" s="277" t="s">
        <v>446</v>
      </c>
      <c r="E22" s="277"/>
      <c r="F22" s="172"/>
      <c r="G22" s="247"/>
    </row>
    <row r="23" spans="2:12" ht="123" customHeight="1" x14ac:dyDescent="0.25">
      <c r="B23" s="277">
        <v>8</v>
      </c>
      <c r="C23" s="175" t="s">
        <v>65</v>
      </c>
      <c r="D23" s="172">
        <f>D17</f>
        <v>6484.6975559000002</v>
      </c>
      <c r="E23" s="172"/>
      <c r="F23" s="176"/>
    </row>
    <row r="24" spans="2:12" ht="60.75" customHeight="1" x14ac:dyDescent="0.25">
      <c r="B24" s="277">
        <v>9</v>
      </c>
      <c r="C24" s="171" t="s">
        <v>66</v>
      </c>
      <c r="D24" s="172">
        <f>D17/D15</f>
        <v>6484.6975559000002</v>
      </c>
      <c r="E24" s="172"/>
      <c r="F24" s="172"/>
    </row>
    <row r="25" spans="2:12" ht="71.25" customHeight="1" x14ac:dyDescent="0.25">
      <c r="B25" s="277">
        <v>10</v>
      </c>
      <c r="C25" s="169" t="s">
        <v>67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68</v>
      </c>
    </row>
    <row r="29" spans="2:12" x14ac:dyDescent="0.25">
      <c r="B29" s="179" t="s">
        <v>69</v>
      </c>
    </row>
    <row r="31" spans="2:12" x14ac:dyDescent="0.25">
      <c r="B31" s="167" t="s">
        <v>70</v>
      </c>
    </row>
    <row r="32" spans="2:12" x14ac:dyDescent="0.25">
      <c r="B32" s="179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tabSelected="1" view="pageBreakPreview" topLeftCell="A4" zoomScale="70" zoomScaleNormal="70" workbookViewId="0">
      <selection activeCell="G25" sqref="G25:G26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0" t="s">
        <v>72</v>
      </c>
      <c r="C3" s="320"/>
      <c r="D3" s="320"/>
      <c r="E3" s="320"/>
      <c r="F3" s="320"/>
      <c r="G3" s="320"/>
      <c r="H3" s="320"/>
      <c r="I3" s="320"/>
      <c r="J3" s="320"/>
    </row>
    <row r="4" spans="2:10" x14ac:dyDescent="0.25">
      <c r="B4" s="321" t="s">
        <v>73</v>
      </c>
      <c r="C4" s="321"/>
      <c r="D4" s="321"/>
      <c r="E4" s="321"/>
      <c r="F4" s="321"/>
      <c r="G4" s="321"/>
      <c r="H4" s="321"/>
      <c r="I4" s="321"/>
      <c r="J4" s="321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4" t="s">
        <v>432</v>
      </c>
      <c r="C6" s="324"/>
      <c r="D6" s="324"/>
      <c r="E6" s="324"/>
      <c r="F6" s="324"/>
      <c r="G6" s="324"/>
      <c r="H6" s="324"/>
      <c r="I6" s="324"/>
      <c r="J6" s="324"/>
    </row>
    <row r="7" spans="2:10" x14ac:dyDescent="0.25">
      <c r="B7" s="322" t="s">
        <v>435</v>
      </c>
      <c r="C7" s="322"/>
      <c r="D7" s="322"/>
      <c r="E7" s="322"/>
      <c r="F7" s="322"/>
      <c r="G7" s="322"/>
      <c r="H7" s="322"/>
      <c r="I7" s="322"/>
      <c r="J7" s="322"/>
    </row>
    <row r="8" spans="2:10" x14ac:dyDescent="0.25">
      <c r="B8" s="269"/>
    </row>
    <row r="9" spans="2:10" ht="15.75" customHeight="1" x14ac:dyDescent="0.25">
      <c r="B9" s="325" t="s">
        <v>33</v>
      </c>
      <c r="C9" s="325" t="s">
        <v>74</v>
      </c>
      <c r="D9" s="325" t="s">
        <v>48</v>
      </c>
      <c r="E9" s="325"/>
      <c r="F9" s="325"/>
      <c r="G9" s="325"/>
      <c r="H9" s="325"/>
      <c r="I9" s="325"/>
      <c r="J9" s="325"/>
    </row>
    <row r="10" spans="2:10" ht="15.75" customHeight="1" x14ac:dyDescent="0.25">
      <c r="B10" s="325"/>
      <c r="C10" s="325"/>
      <c r="D10" s="325" t="s">
        <v>75</v>
      </c>
      <c r="E10" s="325" t="s">
        <v>76</v>
      </c>
      <c r="F10" s="325" t="s">
        <v>77</v>
      </c>
      <c r="G10" s="325"/>
      <c r="H10" s="325"/>
      <c r="I10" s="325"/>
      <c r="J10" s="325"/>
    </row>
    <row r="11" spans="2:10" ht="31.5" customHeight="1" x14ac:dyDescent="0.25">
      <c r="B11" s="325"/>
      <c r="C11" s="325"/>
      <c r="D11" s="325"/>
      <c r="E11" s="325"/>
      <c r="F11" s="277" t="s">
        <v>78</v>
      </c>
      <c r="G11" s="277" t="s">
        <v>79</v>
      </c>
      <c r="H11" s="277" t="s">
        <v>43</v>
      </c>
      <c r="I11" s="277" t="s">
        <v>80</v>
      </c>
      <c r="J11" s="277" t="s">
        <v>81</v>
      </c>
    </row>
    <row r="12" spans="2:10" ht="54" customHeight="1" x14ac:dyDescent="0.25">
      <c r="B12" s="180"/>
      <c r="C12" s="287" t="s">
        <v>445</v>
      </c>
      <c r="D12" s="288"/>
      <c r="E12" s="169"/>
      <c r="F12" s="326">
        <v>75.156902999999986</v>
      </c>
      <c r="G12" s="327"/>
      <c r="H12" s="289">
        <v>6409.5406529000002</v>
      </c>
      <c r="I12" s="290"/>
      <c r="J12" s="291"/>
    </row>
    <row r="13" spans="2:10" ht="15.75" customHeight="1" x14ac:dyDescent="0.25">
      <c r="B13" s="323" t="s">
        <v>82</v>
      </c>
      <c r="C13" s="323"/>
      <c r="D13" s="323"/>
      <c r="E13" s="323"/>
      <c r="F13" s="328">
        <f>SUM(F12:F12)</f>
        <v>75.156902999999986</v>
      </c>
      <c r="G13" s="329"/>
      <c r="H13" s="292">
        <f>SUM(H12:H12)</f>
        <v>6409.5406529000002</v>
      </c>
      <c r="I13" s="293"/>
      <c r="J13" s="294">
        <f>SUM(F13:I13)</f>
        <v>6484.6975559000002</v>
      </c>
    </row>
    <row r="14" spans="2:10" ht="28.5" customHeight="1" x14ac:dyDescent="0.25">
      <c r="B14" s="323" t="s">
        <v>83</v>
      </c>
      <c r="C14" s="323"/>
      <c r="D14" s="323"/>
      <c r="E14" s="323"/>
      <c r="F14" s="328">
        <f>F13</f>
        <v>75.156902999999986</v>
      </c>
      <c r="G14" s="329"/>
      <c r="H14" s="292">
        <f>H13</f>
        <v>6409.5406529000002</v>
      </c>
      <c r="I14" s="293"/>
      <c r="J14" s="294">
        <f>SUM(F14:I14)</f>
        <v>6484.6975559000002</v>
      </c>
    </row>
    <row r="15" spans="2:10" x14ac:dyDescent="0.25">
      <c r="B15" s="269"/>
    </row>
    <row r="18" spans="2:10" x14ac:dyDescent="0.25">
      <c r="B18" s="265" t="s">
        <v>84</v>
      </c>
      <c r="C18" s="167" t="s">
        <v>85</v>
      </c>
    </row>
    <row r="22" spans="2:10" x14ac:dyDescent="0.25">
      <c r="B22" s="167" t="s">
        <v>68</v>
      </c>
    </row>
    <row r="23" spans="2:10" x14ac:dyDescent="0.25">
      <c r="B23" s="179" t="s">
        <v>69</v>
      </c>
    </row>
    <row r="25" spans="2:10" x14ac:dyDescent="0.25">
      <c r="B25" s="167" t="s">
        <v>70</v>
      </c>
    </row>
    <row r="26" spans="2:10" x14ac:dyDescent="0.25">
      <c r="B26" s="179" t="s">
        <v>71</v>
      </c>
    </row>
    <row r="28" spans="2:10" x14ac:dyDescent="0.25">
      <c r="G28" s="249"/>
      <c r="H28" s="249"/>
      <c r="I28" s="249"/>
      <c r="J28" s="276"/>
    </row>
    <row r="41" spans="9:9" x14ac:dyDescent="0.25">
      <c r="I41" s="248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view="pageBreakPreview" topLeftCell="A6" zoomScale="85" zoomScaleSheetLayoutView="85" workbookViewId="0">
      <selection activeCell="H9" sqref="H9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</cols>
  <sheetData>
    <row r="2" spans="1:8" x14ac:dyDescent="0.25">
      <c r="A2" s="320" t="s">
        <v>86</v>
      </c>
      <c r="B2" s="320"/>
      <c r="C2" s="320"/>
      <c r="D2" s="320"/>
      <c r="E2" s="320"/>
      <c r="F2" s="320"/>
      <c r="G2" s="320"/>
      <c r="H2" s="320"/>
    </row>
    <row r="3" spans="1:8" x14ac:dyDescent="0.25">
      <c r="A3" s="321" t="s">
        <v>87</v>
      </c>
      <c r="B3" s="321"/>
      <c r="C3" s="321"/>
      <c r="D3" s="321"/>
      <c r="E3" s="321"/>
      <c r="F3" s="321"/>
      <c r="G3" s="321"/>
      <c r="H3" s="321"/>
    </row>
    <row r="4" spans="1:8" x14ac:dyDescent="0.25">
      <c r="A4" s="269"/>
    </row>
    <row r="5" spans="1:8" ht="41.25" customHeight="1" x14ac:dyDescent="0.25">
      <c r="A5" s="324" t="s">
        <v>433</v>
      </c>
      <c r="B5" s="324"/>
      <c r="C5" s="324"/>
      <c r="D5" s="324"/>
      <c r="E5" s="324"/>
      <c r="F5" s="324"/>
      <c r="G5" s="324"/>
      <c r="H5" s="324"/>
    </row>
    <row r="6" spans="1:8" x14ac:dyDescent="0.25">
      <c r="A6" s="238"/>
      <c r="B6" s="238"/>
      <c r="C6" s="238"/>
      <c r="D6" s="238"/>
      <c r="E6" s="168"/>
      <c r="F6" s="238"/>
      <c r="G6" s="238"/>
      <c r="H6" s="238"/>
    </row>
    <row r="7" spans="1:8" ht="38.25" customHeight="1" x14ac:dyDescent="0.25">
      <c r="A7" s="325" t="s">
        <v>88</v>
      </c>
      <c r="B7" s="325" t="s">
        <v>89</v>
      </c>
      <c r="C7" s="325" t="s">
        <v>90</v>
      </c>
      <c r="D7" s="325" t="s">
        <v>91</v>
      </c>
      <c r="E7" s="325" t="s">
        <v>92</v>
      </c>
      <c r="F7" s="325" t="s">
        <v>93</v>
      </c>
      <c r="G7" s="325" t="s">
        <v>94</v>
      </c>
      <c r="H7" s="325"/>
    </row>
    <row r="8" spans="1:8" ht="40.5" customHeight="1" x14ac:dyDescent="0.25">
      <c r="A8" s="325"/>
      <c r="B8" s="325"/>
      <c r="C8" s="325"/>
      <c r="D8" s="325"/>
      <c r="E8" s="325"/>
      <c r="F8" s="325"/>
      <c r="G8" s="277" t="s">
        <v>95</v>
      </c>
      <c r="H8" s="277" t="s">
        <v>96</v>
      </c>
    </row>
    <row r="9" spans="1:8" x14ac:dyDescent="0.25">
      <c r="A9" s="239">
        <v>1</v>
      </c>
      <c r="B9" s="239"/>
      <c r="C9" s="239">
        <v>2</v>
      </c>
      <c r="D9" s="239" t="s">
        <v>97</v>
      </c>
      <c r="E9" s="239">
        <v>4</v>
      </c>
      <c r="F9" s="239">
        <v>5</v>
      </c>
      <c r="G9" s="239">
        <v>6</v>
      </c>
      <c r="H9" s="239">
        <v>7</v>
      </c>
    </row>
    <row r="10" spans="1:8" s="241" customFormat="1" x14ac:dyDescent="0.25">
      <c r="A10" s="330" t="s">
        <v>98</v>
      </c>
      <c r="B10" s="331"/>
      <c r="C10" s="332"/>
      <c r="D10" s="332"/>
      <c r="E10" s="331"/>
      <c r="F10" s="240">
        <f>SUM(F11:F16)</f>
        <v>412.8657786885247</v>
      </c>
      <c r="G10" s="240"/>
      <c r="H10" s="240">
        <f>SUM(H11:H16)</f>
        <v>4099.4299999999994</v>
      </c>
    </row>
    <row r="11" spans="1:8" x14ac:dyDescent="0.25">
      <c r="A11" s="242">
        <v>1</v>
      </c>
      <c r="B11" s="243" t="s">
        <v>99</v>
      </c>
      <c r="C11" s="244" t="s">
        <v>100</v>
      </c>
      <c r="D11" s="245" t="s">
        <v>101</v>
      </c>
      <c r="E11" s="246" t="s">
        <v>102</v>
      </c>
      <c r="F11" s="242">
        <v>206.52038073708692</v>
      </c>
      <c r="G11" s="181">
        <v>11.09</v>
      </c>
      <c r="H11" s="181">
        <f t="shared" ref="H11:H16" si="0">ROUND(F11*G11,2)</f>
        <v>2290.31</v>
      </c>
    </row>
    <row r="12" spans="1:8" x14ac:dyDescent="0.25">
      <c r="A12" s="242">
        <v>2</v>
      </c>
      <c r="B12" s="243" t="s">
        <v>99</v>
      </c>
      <c r="C12" s="244" t="s">
        <v>103</v>
      </c>
      <c r="D12" s="245" t="s">
        <v>104</v>
      </c>
      <c r="E12" s="246" t="s">
        <v>102</v>
      </c>
      <c r="F12" s="242">
        <v>157.95248430167544</v>
      </c>
      <c r="G12" s="181">
        <v>8.5299999999999994</v>
      </c>
      <c r="H12" s="181">
        <f t="shared" si="0"/>
        <v>1347.33</v>
      </c>
    </row>
    <row r="13" spans="1:8" x14ac:dyDescent="0.25">
      <c r="A13" s="242">
        <v>3</v>
      </c>
      <c r="B13" s="243" t="s">
        <v>99</v>
      </c>
      <c r="C13" s="244" t="s">
        <v>105</v>
      </c>
      <c r="D13" s="245" t="s">
        <v>106</v>
      </c>
      <c r="E13" s="246" t="s">
        <v>102</v>
      </c>
      <c r="F13" s="242">
        <v>35.159331814156275</v>
      </c>
      <c r="G13" s="181">
        <v>9.6199999999999992</v>
      </c>
      <c r="H13" s="181">
        <f t="shared" si="0"/>
        <v>338.23</v>
      </c>
    </row>
    <row r="14" spans="1:8" x14ac:dyDescent="0.25">
      <c r="A14" s="242">
        <v>4</v>
      </c>
      <c r="B14" s="243" t="s">
        <v>99</v>
      </c>
      <c r="C14" s="244" t="s">
        <v>107</v>
      </c>
      <c r="D14" s="245" t="s">
        <v>108</v>
      </c>
      <c r="E14" s="246" t="s">
        <v>102</v>
      </c>
      <c r="F14" s="242">
        <v>12.06363879202156</v>
      </c>
      <c r="G14" s="181">
        <v>9.4</v>
      </c>
      <c r="H14" s="181">
        <f t="shared" si="0"/>
        <v>113.4</v>
      </c>
    </row>
    <row r="15" spans="1:8" x14ac:dyDescent="0.25">
      <c r="A15" s="242">
        <v>5</v>
      </c>
      <c r="B15" s="243" t="s">
        <v>99</v>
      </c>
      <c r="C15" s="244" t="s">
        <v>109</v>
      </c>
      <c r="D15" s="245" t="s">
        <v>110</v>
      </c>
      <c r="E15" s="246" t="s">
        <v>102</v>
      </c>
      <c r="F15" s="242">
        <v>1.0478620303408843</v>
      </c>
      <c r="G15" s="181">
        <v>8.64</v>
      </c>
      <c r="H15" s="181">
        <f t="shared" si="0"/>
        <v>9.0500000000000007</v>
      </c>
    </row>
    <row r="16" spans="1:8" x14ac:dyDescent="0.25">
      <c r="A16" s="242">
        <v>6</v>
      </c>
      <c r="B16" s="243" t="s">
        <v>99</v>
      </c>
      <c r="C16" s="244" t="s">
        <v>111</v>
      </c>
      <c r="D16" s="245" t="s">
        <v>112</v>
      </c>
      <c r="E16" s="246" t="s">
        <v>102</v>
      </c>
      <c r="F16" s="242">
        <v>0.12208101324359819</v>
      </c>
      <c r="G16" s="181">
        <v>9.07</v>
      </c>
      <c r="H16" s="181">
        <f t="shared" si="0"/>
        <v>1.1100000000000001</v>
      </c>
    </row>
    <row r="17" spans="1:8" x14ac:dyDescent="0.25">
      <c r="A17" s="330" t="s">
        <v>113</v>
      </c>
      <c r="B17" s="331"/>
      <c r="C17" s="332"/>
      <c r="D17" s="332"/>
      <c r="E17" s="331"/>
      <c r="F17" s="295">
        <f>F18</f>
        <v>5.8179999999999996</v>
      </c>
      <c r="G17" s="240"/>
      <c r="H17" s="240">
        <f>H18</f>
        <v>59.25</v>
      </c>
    </row>
    <row r="18" spans="1:8" x14ac:dyDescent="0.25">
      <c r="A18" s="242">
        <v>7</v>
      </c>
      <c r="B18" s="242" t="s">
        <v>99</v>
      </c>
      <c r="C18" s="245">
        <v>2</v>
      </c>
      <c r="D18" s="245" t="s">
        <v>113</v>
      </c>
      <c r="E18" s="246" t="s">
        <v>102</v>
      </c>
      <c r="F18" s="242">
        <v>5.8179999999999996</v>
      </c>
      <c r="G18" s="181"/>
      <c r="H18" s="181">
        <v>59.25</v>
      </c>
    </row>
    <row r="19" spans="1:8" s="241" customFormat="1" x14ac:dyDescent="0.25">
      <c r="A19" s="330" t="s">
        <v>114</v>
      </c>
      <c r="B19" s="331"/>
      <c r="C19" s="332"/>
      <c r="D19" s="332"/>
      <c r="E19" s="331"/>
      <c r="F19" s="295"/>
      <c r="G19" s="240"/>
      <c r="H19" s="240">
        <f>SUM(H20:H23)</f>
        <v>521.05000000000007</v>
      </c>
    </row>
    <row r="20" spans="1:8" x14ac:dyDescent="0.25">
      <c r="A20" s="242">
        <v>8</v>
      </c>
      <c r="B20" s="242" t="s">
        <v>99</v>
      </c>
      <c r="C20" s="245" t="s">
        <v>115</v>
      </c>
      <c r="D20" s="245" t="s">
        <v>116</v>
      </c>
      <c r="E20" s="246" t="s">
        <v>117</v>
      </c>
      <c r="F20" s="242">
        <v>5.4</v>
      </c>
      <c r="G20" s="181">
        <v>89.99</v>
      </c>
      <c r="H20" s="181">
        <f>ROUND(F20*G20,2)</f>
        <v>485.95</v>
      </c>
    </row>
    <row r="21" spans="1:8" x14ac:dyDescent="0.25">
      <c r="A21" s="242">
        <v>9</v>
      </c>
      <c r="B21" s="242" t="s">
        <v>99</v>
      </c>
      <c r="C21" s="245" t="s">
        <v>118</v>
      </c>
      <c r="D21" s="245" t="s">
        <v>119</v>
      </c>
      <c r="E21" s="246" t="s">
        <v>117</v>
      </c>
      <c r="F21" s="242">
        <v>0.374</v>
      </c>
      <c r="G21" s="181">
        <v>65.709999999999994</v>
      </c>
      <c r="H21" s="181">
        <f>ROUND(F21*G21,2)</f>
        <v>24.58</v>
      </c>
    </row>
    <row r="22" spans="1:8" ht="31.5" customHeight="1" x14ac:dyDescent="0.25">
      <c r="A22" s="242">
        <v>10</v>
      </c>
      <c r="B22" s="242" t="s">
        <v>99</v>
      </c>
      <c r="C22" s="245" t="s">
        <v>120</v>
      </c>
      <c r="D22" s="245" t="s">
        <v>121</v>
      </c>
      <c r="E22" s="246" t="s">
        <v>117</v>
      </c>
      <c r="F22" s="242">
        <v>3.2</v>
      </c>
      <c r="G22" s="181">
        <v>1.7</v>
      </c>
      <c r="H22" s="181">
        <f>ROUND(F22*G22,2)</f>
        <v>5.44</v>
      </c>
    </row>
    <row r="23" spans="1:8" ht="31.5" customHeight="1" x14ac:dyDescent="0.25">
      <c r="A23" s="242">
        <v>11</v>
      </c>
      <c r="B23" s="242" t="s">
        <v>99</v>
      </c>
      <c r="C23" s="245" t="s">
        <v>122</v>
      </c>
      <c r="D23" s="245" t="s">
        <v>123</v>
      </c>
      <c r="E23" s="246" t="s">
        <v>117</v>
      </c>
      <c r="F23" s="242">
        <v>4.3999999999999997E-2</v>
      </c>
      <c r="G23" s="181">
        <v>115.4</v>
      </c>
      <c r="H23" s="181">
        <f>ROUND(F23*G23,2)</f>
        <v>5.08</v>
      </c>
    </row>
    <row r="24" spans="1:8" x14ac:dyDescent="0.25">
      <c r="A24" s="330" t="s">
        <v>43</v>
      </c>
      <c r="B24" s="331"/>
      <c r="C24" s="332"/>
      <c r="D24" s="332"/>
      <c r="E24" s="331"/>
      <c r="F24" s="295"/>
      <c r="G24" s="240"/>
      <c r="H24" s="240">
        <f>SUM(H25:H28)</f>
        <v>1390355.89</v>
      </c>
    </row>
    <row r="25" spans="1:8" s="241" customFormat="1" ht="31.5" customHeight="1" x14ac:dyDescent="0.25">
      <c r="A25" s="242">
        <v>12</v>
      </c>
      <c r="B25" s="242" t="s">
        <v>99</v>
      </c>
      <c r="C25" s="245" t="s">
        <v>443</v>
      </c>
      <c r="D25" s="245" t="s">
        <v>124</v>
      </c>
      <c r="E25" s="246" t="s">
        <v>125</v>
      </c>
      <c r="F25" s="242">
        <v>1</v>
      </c>
      <c r="G25" s="181">
        <v>1384523.96</v>
      </c>
      <c r="H25" s="181">
        <f>ROUND(F25*G25,2)</f>
        <v>1384523.96</v>
      </c>
    </row>
    <row r="26" spans="1:8" s="241" customFormat="1" ht="31.5" customHeight="1" x14ac:dyDescent="0.25">
      <c r="A26" s="242">
        <v>13</v>
      </c>
      <c r="B26" s="242" t="s">
        <v>99</v>
      </c>
      <c r="C26" s="245" t="s">
        <v>126</v>
      </c>
      <c r="D26" s="245" t="s">
        <v>127</v>
      </c>
      <c r="E26" s="246" t="s">
        <v>128</v>
      </c>
      <c r="F26" s="242">
        <v>10</v>
      </c>
      <c r="G26" s="181">
        <v>415.4</v>
      </c>
      <c r="H26" s="181">
        <f>ROUND(F26*G26,2)</f>
        <v>4154</v>
      </c>
    </row>
    <row r="27" spans="1:8" s="241" customFormat="1" ht="31.5" customHeight="1" x14ac:dyDescent="0.25">
      <c r="A27" s="242">
        <v>14</v>
      </c>
      <c r="B27" s="242" t="s">
        <v>99</v>
      </c>
      <c r="C27" s="245" t="s">
        <v>129</v>
      </c>
      <c r="D27" s="245" t="s">
        <v>130</v>
      </c>
      <c r="E27" s="246" t="s">
        <v>128</v>
      </c>
      <c r="F27" s="242">
        <v>1</v>
      </c>
      <c r="G27" s="181">
        <v>1161.69</v>
      </c>
      <c r="H27" s="181">
        <f>ROUND(F27*G27,2)</f>
        <v>1161.69</v>
      </c>
    </row>
    <row r="28" spans="1:8" s="241" customFormat="1" ht="47.25" customHeight="1" x14ac:dyDescent="0.25">
      <c r="A28" s="242">
        <v>15</v>
      </c>
      <c r="B28" s="242" t="s">
        <v>99</v>
      </c>
      <c r="C28" s="245" t="s">
        <v>131</v>
      </c>
      <c r="D28" s="245" t="s">
        <v>132</v>
      </c>
      <c r="E28" s="246" t="s">
        <v>128</v>
      </c>
      <c r="F28" s="242">
        <v>1</v>
      </c>
      <c r="G28" s="181">
        <v>516.24</v>
      </c>
      <c r="H28" s="181">
        <f>ROUND(F28*G28,2)</f>
        <v>516.24</v>
      </c>
    </row>
    <row r="29" spans="1:8" x14ac:dyDescent="0.25">
      <c r="A29" s="330" t="s">
        <v>133</v>
      </c>
      <c r="B29" s="331"/>
      <c r="C29" s="332"/>
      <c r="D29" s="332"/>
      <c r="E29" s="331"/>
      <c r="F29" s="295"/>
      <c r="G29" s="240"/>
      <c r="H29" s="240">
        <f>SUM(H30:H54)</f>
        <v>4598.8999999999996</v>
      </c>
    </row>
    <row r="30" spans="1:8" x14ac:dyDescent="0.25">
      <c r="A30" s="242">
        <v>16</v>
      </c>
      <c r="B30" s="242" t="s">
        <v>99</v>
      </c>
      <c r="C30" s="245" t="s">
        <v>134</v>
      </c>
      <c r="D30" s="245" t="s">
        <v>135</v>
      </c>
      <c r="E30" s="246" t="s">
        <v>136</v>
      </c>
      <c r="F30" s="242">
        <f>6/100</f>
        <v>0.06</v>
      </c>
      <c r="G30" s="181">
        <v>25707</v>
      </c>
      <c r="H30" s="181">
        <f t="shared" ref="H30:H54" si="1">ROUND(F30*G30,2)</f>
        <v>1542.42</v>
      </c>
    </row>
    <row r="31" spans="1:8" ht="31.5" customHeight="1" x14ac:dyDescent="0.25">
      <c r="A31" s="242">
        <v>17</v>
      </c>
      <c r="B31" s="242" t="s">
        <v>99</v>
      </c>
      <c r="C31" s="245" t="s">
        <v>137</v>
      </c>
      <c r="D31" s="245" t="s">
        <v>138</v>
      </c>
      <c r="E31" s="246" t="s">
        <v>139</v>
      </c>
      <c r="F31" s="242">
        <v>8.2000000000000003E-2</v>
      </c>
      <c r="G31" s="181">
        <v>9233.2000000000007</v>
      </c>
      <c r="H31" s="181">
        <f t="shared" si="1"/>
        <v>757.12</v>
      </c>
    </row>
    <row r="32" spans="1:8" ht="31.5" customHeight="1" x14ac:dyDescent="0.25">
      <c r="A32" s="242">
        <v>18</v>
      </c>
      <c r="B32" s="242" t="s">
        <v>99</v>
      </c>
      <c r="C32" s="245" t="s">
        <v>137</v>
      </c>
      <c r="D32" s="245" t="s">
        <v>138</v>
      </c>
      <c r="E32" s="246" t="s">
        <v>139</v>
      </c>
      <c r="F32" s="242">
        <v>8.2000000000000003E-2</v>
      </c>
      <c r="G32" s="181">
        <v>9233.2000000000007</v>
      </c>
      <c r="H32" s="181">
        <f t="shared" si="1"/>
        <v>757.12</v>
      </c>
    </row>
    <row r="33" spans="1:8" ht="63" customHeight="1" x14ac:dyDescent="0.25">
      <c r="A33" s="242">
        <v>19</v>
      </c>
      <c r="B33" s="242" t="s">
        <v>99</v>
      </c>
      <c r="C33" s="245" t="s">
        <v>140</v>
      </c>
      <c r="D33" s="245" t="s">
        <v>141</v>
      </c>
      <c r="E33" s="246" t="s">
        <v>139</v>
      </c>
      <c r="F33" s="242">
        <v>1.03</v>
      </c>
      <c r="G33" s="181">
        <v>500</v>
      </c>
      <c r="H33" s="181">
        <f t="shared" si="1"/>
        <v>515</v>
      </c>
    </row>
    <row r="34" spans="1:8" ht="78.75" customHeight="1" x14ac:dyDescent="0.25">
      <c r="A34" s="242">
        <v>20</v>
      </c>
      <c r="B34" s="242" t="s">
        <v>99</v>
      </c>
      <c r="C34" s="245" t="s">
        <v>142</v>
      </c>
      <c r="D34" s="245" t="s">
        <v>143</v>
      </c>
      <c r="E34" s="246" t="s">
        <v>144</v>
      </c>
      <c r="F34" s="242">
        <v>9.6</v>
      </c>
      <c r="G34" s="181">
        <v>22.61</v>
      </c>
      <c r="H34" s="181">
        <f t="shared" si="1"/>
        <v>217.06</v>
      </c>
    </row>
    <row r="35" spans="1:8" ht="31.5" customHeight="1" x14ac:dyDescent="0.25">
      <c r="A35" s="242">
        <v>21</v>
      </c>
      <c r="B35" s="242" t="s">
        <v>99</v>
      </c>
      <c r="C35" s="245" t="s">
        <v>145</v>
      </c>
      <c r="D35" s="245" t="s">
        <v>146</v>
      </c>
      <c r="E35" s="246" t="s">
        <v>139</v>
      </c>
      <c r="F35" s="242">
        <v>6.0999999999999999E-2</v>
      </c>
      <c r="G35" s="181">
        <v>2719.53</v>
      </c>
      <c r="H35" s="181">
        <f t="shared" si="1"/>
        <v>165.89</v>
      </c>
    </row>
    <row r="36" spans="1:8" ht="31.5" customHeight="1" x14ac:dyDescent="0.25">
      <c r="A36" s="242">
        <v>22</v>
      </c>
      <c r="B36" s="242" t="s">
        <v>99</v>
      </c>
      <c r="C36" s="245" t="s">
        <v>147</v>
      </c>
      <c r="D36" s="245" t="s">
        <v>148</v>
      </c>
      <c r="E36" s="246" t="s">
        <v>149</v>
      </c>
      <c r="F36" s="242">
        <v>1.1299999999999999E-3</v>
      </c>
      <c r="G36" s="181">
        <v>114220</v>
      </c>
      <c r="H36" s="181">
        <f t="shared" si="1"/>
        <v>129.07</v>
      </c>
    </row>
    <row r="37" spans="1:8" x14ac:dyDescent="0.25">
      <c r="A37" s="242">
        <v>23</v>
      </c>
      <c r="B37" s="242" t="s">
        <v>99</v>
      </c>
      <c r="C37" s="245" t="s">
        <v>150</v>
      </c>
      <c r="D37" s="245" t="s">
        <v>151</v>
      </c>
      <c r="E37" s="246" t="s">
        <v>136</v>
      </c>
      <c r="F37" s="242">
        <v>0.48</v>
      </c>
      <c r="G37" s="181">
        <v>216</v>
      </c>
      <c r="H37" s="181">
        <f t="shared" si="1"/>
        <v>103.68</v>
      </c>
    </row>
    <row r="38" spans="1:8" ht="31.5" customHeight="1" x14ac:dyDescent="0.25">
      <c r="A38" s="242">
        <v>24</v>
      </c>
      <c r="B38" s="242" t="s">
        <v>99</v>
      </c>
      <c r="C38" s="245" t="s">
        <v>152</v>
      </c>
      <c r="D38" s="245" t="s">
        <v>153</v>
      </c>
      <c r="E38" s="246" t="s">
        <v>154</v>
      </c>
      <c r="F38" s="242">
        <v>80.183800000000005</v>
      </c>
      <c r="G38" s="181">
        <v>1</v>
      </c>
      <c r="H38" s="181">
        <f t="shared" si="1"/>
        <v>80.180000000000007</v>
      </c>
    </row>
    <row r="39" spans="1:8" ht="31.5" customHeight="1" x14ac:dyDescent="0.25">
      <c r="A39" s="242">
        <v>25</v>
      </c>
      <c r="B39" s="242" t="s">
        <v>99</v>
      </c>
      <c r="C39" s="245" t="s">
        <v>155</v>
      </c>
      <c r="D39" s="245" t="s">
        <v>156</v>
      </c>
      <c r="E39" s="246" t="s">
        <v>136</v>
      </c>
      <c r="F39" s="242">
        <v>0.96</v>
      </c>
      <c r="G39" s="181">
        <v>83</v>
      </c>
      <c r="H39" s="181">
        <f t="shared" si="1"/>
        <v>79.680000000000007</v>
      </c>
    </row>
    <row r="40" spans="1:8" ht="31.5" customHeight="1" x14ac:dyDescent="0.25">
      <c r="A40" s="242">
        <v>26</v>
      </c>
      <c r="B40" s="242" t="s">
        <v>99</v>
      </c>
      <c r="C40" s="245" t="s">
        <v>157</v>
      </c>
      <c r="D40" s="245" t="s">
        <v>158</v>
      </c>
      <c r="E40" s="246" t="s">
        <v>159</v>
      </c>
      <c r="F40" s="242">
        <v>1.6E-2</v>
      </c>
      <c r="G40" s="181">
        <v>4949.3999999999996</v>
      </c>
      <c r="H40" s="181">
        <f t="shared" si="1"/>
        <v>79.19</v>
      </c>
    </row>
    <row r="41" spans="1:8" ht="31.5" customHeight="1" x14ac:dyDescent="0.25">
      <c r="A41" s="242">
        <v>27</v>
      </c>
      <c r="B41" s="242" t="s">
        <v>99</v>
      </c>
      <c r="C41" s="245" t="s">
        <v>160</v>
      </c>
      <c r="D41" s="245" t="s">
        <v>161</v>
      </c>
      <c r="E41" s="246" t="s">
        <v>159</v>
      </c>
      <c r="F41" s="242">
        <v>4.8000000000000001E-2</v>
      </c>
      <c r="G41" s="181">
        <v>832.7</v>
      </c>
      <c r="H41" s="181">
        <f t="shared" si="1"/>
        <v>39.97</v>
      </c>
    </row>
    <row r="42" spans="1:8" ht="31.5" customHeight="1" x14ac:dyDescent="0.25">
      <c r="A42" s="242">
        <v>28</v>
      </c>
      <c r="B42" s="242" t="s">
        <v>99</v>
      </c>
      <c r="C42" s="245" t="s">
        <v>162</v>
      </c>
      <c r="D42" s="245" t="s">
        <v>163</v>
      </c>
      <c r="E42" s="246" t="s">
        <v>149</v>
      </c>
      <c r="F42" s="242">
        <v>4.8000000000000001E-4</v>
      </c>
      <c r="G42" s="181">
        <v>65750</v>
      </c>
      <c r="H42" s="181">
        <f t="shared" si="1"/>
        <v>31.56</v>
      </c>
    </row>
    <row r="43" spans="1:8" x14ac:dyDescent="0.25">
      <c r="A43" s="242">
        <v>29</v>
      </c>
      <c r="B43" s="242" t="s">
        <v>99</v>
      </c>
      <c r="C43" s="245" t="s">
        <v>164</v>
      </c>
      <c r="D43" s="245" t="s">
        <v>165</v>
      </c>
      <c r="E43" s="246" t="s">
        <v>136</v>
      </c>
      <c r="F43" s="242">
        <f>6/100</f>
        <v>0.06</v>
      </c>
      <c r="G43" s="181">
        <v>514.25</v>
      </c>
      <c r="H43" s="181">
        <f t="shared" si="1"/>
        <v>30.86</v>
      </c>
    </row>
    <row r="44" spans="1:8" ht="31.5" customHeight="1" x14ac:dyDescent="0.25">
      <c r="A44" s="242">
        <v>30</v>
      </c>
      <c r="B44" s="242" t="s">
        <v>99</v>
      </c>
      <c r="C44" s="245" t="s">
        <v>166</v>
      </c>
      <c r="D44" s="245" t="s">
        <v>167</v>
      </c>
      <c r="E44" s="246" t="s">
        <v>168</v>
      </c>
      <c r="F44" s="242">
        <v>0.48</v>
      </c>
      <c r="G44" s="181">
        <v>39.020000000000003</v>
      </c>
      <c r="H44" s="181">
        <f t="shared" si="1"/>
        <v>18.73</v>
      </c>
    </row>
    <row r="45" spans="1:8" x14ac:dyDescent="0.25">
      <c r="A45" s="242">
        <v>31</v>
      </c>
      <c r="B45" s="242" t="s">
        <v>99</v>
      </c>
      <c r="C45" s="245" t="s">
        <v>169</v>
      </c>
      <c r="D45" s="245" t="s">
        <v>170</v>
      </c>
      <c r="E45" s="246" t="s">
        <v>168</v>
      </c>
      <c r="F45" s="242">
        <v>0.48</v>
      </c>
      <c r="G45" s="181">
        <v>27.74</v>
      </c>
      <c r="H45" s="181">
        <f t="shared" si="1"/>
        <v>13.32</v>
      </c>
    </row>
    <row r="46" spans="1:8" x14ac:dyDescent="0.25">
      <c r="A46" s="242">
        <v>32</v>
      </c>
      <c r="B46" s="242" t="s">
        <v>99</v>
      </c>
      <c r="C46" s="245" t="s">
        <v>171</v>
      </c>
      <c r="D46" s="245" t="s">
        <v>172</v>
      </c>
      <c r="E46" s="246" t="s">
        <v>136</v>
      </c>
      <c r="F46" s="242">
        <v>0.11</v>
      </c>
      <c r="G46" s="181">
        <v>110</v>
      </c>
      <c r="H46" s="181">
        <f t="shared" si="1"/>
        <v>12.1</v>
      </c>
    </row>
    <row r="47" spans="1:8" ht="47.25" customHeight="1" x14ac:dyDescent="0.25">
      <c r="A47" s="242">
        <v>33</v>
      </c>
      <c r="B47" s="242" t="s">
        <v>99</v>
      </c>
      <c r="C47" s="245" t="s">
        <v>173</v>
      </c>
      <c r="D47" s="245" t="s">
        <v>174</v>
      </c>
      <c r="E47" s="246" t="s">
        <v>168</v>
      </c>
      <c r="F47" s="242">
        <v>0.35199999999999998</v>
      </c>
      <c r="G47" s="181">
        <v>30.4</v>
      </c>
      <c r="H47" s="181">
        <f t="shared" si="1"/>
        <v>10.7</v>
      </c>
    </row>
    <row r="48" spans="1:8" x14ac:dyDescent="0.25">
      <c r="A48" s="242">
        <v>34</v>
      </c>
      <c r="B48" s="242" t="s">
        <v>99</v>
      </c>
      <c r="C48" s="245" t="s">
        <v>175</v>
      </c>
      <c r="D48" s="245" t="s">
        <v>176</v>
      </c>
      <c r="E48" s="246" t="s">
        <v>177</v>
      </c>
      <c r="F48" s="242">
        <v>0.9</v>
      </c>
      <c r="G48" s="181">
        <v>8.33</v>
      </c>
      <c r="H48" s="181">
        <f t="shared" si="1"/>
        <v>7.5</v>
      </c>
    </row>
    <row r="49" spans="1:8" x14ac:dyDescent="0.25">
      <c r="A49" s="242">
        <v>35</v>
      </c>
      <c r="B49" s="242" t="s">
        <v>99</v>
      </c>
      <c r="C49" s="245" t="s">
        <v>178</v>
      </c>
      <c r="D49" s="245" t="s">
        <v>179</v>
      </c>
      <c r="E49" s="246" t="s">
        <v>180</v>
      </c>
      <c r="F49" s="242">
        <v>2.6839999999999999E-2</v>
      </c>
      <c r="G49" s="181">
        <v>119</v>
      </c>
      <c r="H49" s="181">
        <f t="shared" si="1"/>
        <v>3.19</v>
      </c>
    </row>
    <row r="50" spans="1:8" x14ac:dyDescent="0.25">
      <c r="A50" s="242">
        <v>36</v>
      </c>
      <c r="B50" s="242" t="s">
        <v>99</v>
      </c>
      <c r="C50" s="245" t="s">
        <v>181</v>
      </c>
      <c r="D50" s="245" t="s">
        <v>182</v>
      </c>
      <c r="E50" s="246" t="s">
        <v>149</v>
      </c>
      <c r="F50" s="242">
        <v>1.32E-3</v>
      </c>
      <c r="G50" s="181">
        <v>1820</v>
      </c>
      <c r="H50" s="181">
        <f t="shared" si="1"/>
        <v>2.4</v>
      </c>
    </row>
    <row r="51" spans="1:8" x14ac:dyDescent="0.25">
      <c r="A51" s="242">
        <v>37</v>
      </c>
      <c r="B51" s="242" t="s">
        <v>99</v>
      </c>
      <c r="C51" s="245" t="s">
        <v>183</v>
      </c>
      <c r="D51" s="245" t="s">
        <v>184</v>
      </c>
      <c r="E51" s="246" t="s">
        <v>168</v>
      </c>
      <c r="F51" s="242">
        <v>4.3999999999999997E-2</v>
      </c>
      <c r="G51" s="181">
        <v>28.6</v>
      </c>
      <c r="H51" s="181">
        <f t="shared" si="1"/>
        <v>1.26</v>
      </c>
    </row>
    <row r="52" spans="1:8" x14ac:dyDescent="0.25">
      <c r="A52" s="242">
        <v>38</v>
      </c>
      <c r="B52" s="242" t="s">
        <v>99</v>
      </c>
      <c r="C52" s="245" t="s">
        <v>185</v>
      </c>
      <c r="D52" s="245" t="s">
        <v>186</v>
      </c>
      <c r="E52" s="246" t="s">
        <v>168</v>
      </c>
      <c r="F52" s="242">
        <v>0.05</v>
      </c>
      <c r="G52" s="181">
        <v>16.95</v>
      </c>
      <c r="H52" s="181">
        <f t="shared" si="1"/>
        <v>0.85</v>
      </c>
    </row>
    <row r="53" spans="1:8" x14ac:dyDescent="0.25">
      <c r="A53" s="242">
        <v>39</v>
      </c>
      <c r="B53" s="242" t="s">
        <v>99</v>
      </c>
      <c r="C53" s="245" t="s">
        <v>187</v>
      </c>
      <c r="D53" s="245" t="s">
        <v>188</v>
      </c>
      <c r="E53" s="246" t="s">
        <v>149</v>
      </c>
      <c r="F53" s="242">
        <v>3.9999999999999998E-6</v>
      </c>
      <c r="G53" s="181">
        <v>12430</v>
      </c>
      <c r="H53" s="181">
        <f t="shared" si="1"/>
        <v>0.05</v>
      </c>
    </row>
    <row r="54" spans="1:8" x14ac:dyDescent="0.25">
      <c r="A54" s="242">
        <v>40</v>
      </c>
      <c r="B54" s="242" t="s">
        <v>99</v>
      </c>
      <c r="C54" s="245" t="s">
        <v>189</v>
      </c>
      <c r="D54" s="245" t="s">
        <v>190</v>
      </c>
      <c r="E54" s="246" t="s">
        <v>149</v>
      </c>
      <c r="F54" s="242">
        <v>4.82E-2</v>
      </c>
      <c r="G54" s="181"/>
      <c r="H54" s="181">
        <f t="shared" si="1"/>
        <v>0</v>
      </c>
    </row>
    <row r="57" spans="1:8" x14ac:dyDescent="0.25">
      <c r="B57" s="167" t="s">
        <v>68</v>
      </c>
    </row>
    <row r="58" spans="1:8" x14ac:dyDescent="0.25">
      <c r="B58" s="179" t="s">
        <v>69</v>
      </c>
    </row>
    <row r="60" spans="1:8" x14ac:dyDescent="0.25">
      <c r="B60" s="167" t="s">
        <v>70</v>
      </c>
    </row>
    <row r="61" spans="1:8" x14ac:dyDescent="0.25">
      <c r="B61" s="179" t="s">
        <v>71</v>
      </c>
    </row>
  </sheetData>
  <mergeCells count="15">
    <mergeCell ref="A17:E17"/>
    <mergeCell ref="A29:E29"/>
    <mergeCell ref="A10:E10"/>
    <mergeCell ref="A19:E1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A13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191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3" t="s">
        <v>192</v>
      </c>
      <c r="C5" s="313"/>
      <c r="D5" s="313"/>
      <c r="E5" s="313"/>
    </row>
    <row r="6" spans="2:5" x14ac:dyDescent="0.25">
      <c r="B6" s="266"/>
      <c r="C6" s="154"/>
      <c r="D6" s="154"/>
      <c r="E6" s="154"/>
    </row>
    <row r="7" spans="2:5" ht="25.5" customHeight="1" x14ac:dyDescent="0.25">
      <c r="B7" s="333" t="s">
        <v>432</v>
      </c>
      <c r="C7" s="333"/>
      <c r="D7" s="333"/>
      <c r="E7" s="333"/>
    </row>
    <row r="8" spans="2:5" x14ac:dyDescent="0.25">
      <c r="B8" s="334" t="s">
        <v>435</v>
      </c>
      <c r="C8" s="334"/>
      <c r="D8" s="334"/>
      <c r="E8" s="334"/>
    </row>
    <row r="9" spans="2:5" x14ac:dyDescent="0.25">
      <c r="B9" s="266"/>
      <c r="C9" s="154"/>
      <c r="D9" s="154"/>
      <c r="E9" s="154"/>
    </row>
    <row r="10" spans="2:5" ht="51" customHeight="1" x14ac:dyDescent="0.25">
      <c r="B10" s="267" t="s">
        <v>193</v>
      </c>
      <c r="C10" s="267" t="s">
        <v>194</v>
      </c>
      <c r="D10" s="267" t="s">
        <v>195</v>
      </c>
      <c r="E10" s="267" t="s">
        <v>196</v>
      </c>
    </row>
    <row r="11" spans="2:5" x14ac:dyDescent="0.25">
      <c r="B11" s="155" t="s">
        <v>197</v>
      </c>
      <c r="C11" s="156">
        <f>'Прил.5 Расчет СМР и ОБ'!J15</f>
        <v>186078.56</v>
      </c>
      <c r="D11" s="157">
        <f t="shared" ref="D11:D18" si="0">C11/$C$24</f>
        <v>0.38232087579772189</v>
      </c>
      <c r="E11" s="157">
        <f t="shared" ref="E11:E18" si="1">C11/$C$40</f>
        <v>1.851159242433003E-2</v>
      </c>
    </row>
    <row r="12" spans="2:5" x14ac:dyDescent="0.25">
      <c r="B12" s="155" t="s">
        <v>198</v>
      </c>
      <c r="C12" s="156">
        <f>'Прил.5 Расчет СМР и ОБ'!J21</f>
        <v>6545.72</v>
      </c>
      <c r="D12" s="157">
        <f t="shared" si="0"/>
        <v>1.3448972321833662E-2</v>
      </c>
      <c r="E12" s="157">
        <f t="shared" si="1"/>
        <v>6.5118571835350383E-4</v>
      </c>
    </row>
    <row r="13" spans="2:5" x14ac:dyDescent="0.25">
      <c r="B13" s="155" t="s">
        <v>199</v>
      </c>
      <c r="C13" s="156">
        <f>'Прил.5 Расчет СМР и ОБ'!J25</f>
        <v>472.70999999999992</v>
      </c>
      <c r="D13" s="157">
        <f t="shared" si="0"/>
        <v>9.7123978817517231E-4</v>
      </c>
      <c r="E13" s="157">
        <f t="shared" si="1"/>
        <v>4.702645406813685E-5</v>
      </c>
    </row>
    <row r="14" spans="2:5" x14ac:dyDescent="0.25">
      <c r="B14" s="155" t="s">
        <v>200</v>
      </c>
      <c r="C14" s="156">
        <f>C13+C12</f>
        <v>7018.43</v>
      </c>
      <c r="D14" s="157">
        <f t="shared" si="0"/>
        <v>1.4420212110008835E-2</v>
      </c>
      <c r="E14" s="157">
        <f t="shared" si="1"/>
        <v>6.9821217242164069E-4</v>
      </c>
    </row>
    <row r="15" spans="2:5" x14ac:dyDescent="0.25">
      <c r="B15" s="155" t="s">
        <v>201</v>
      </c>
      <c r="C15" s="156">
        <f>'Прил.5 Расчет СМР и ОБ'!J17</f>
        <v>2624.21</v>
      </c>
      <c r="D15" s="157">
        <f t="shared" si="0"/>
        <v>5.3917563929833717E-3</v>
      </c>
      <c r="E15" s="157">
        <f t="shared" si="1"/>
        <v>2.6106342372732842E-4</v>
      </c>
    </row>
    <row r="16" spans="2:5" x14ac:dyDescent="0.25">
      <c r="B16" s="155" t="s">
        <v>202</v>
      </c>
      <c r="C16" s="156">
        <f>'Прил.5 Расчет СМР и ОБ'!J45</f>
        <v>31795.040000000001</v>
      </c>
      <c r="D16" s="157">
        <f t="shared" si="0"/>
        <v>6.5326749835250233E-2</v>
      </c>
      <c r="E16" s="157">
        <f t="shared" si="1"/>
        <v>3.1630555481258578E-3</v>
      </c>
    </row>
    <row r="17" spans="2:6" x14ac:dyDescent="0.25">
      <c r="B17" s="155" t="s">
        <v>203</v>
      </c>
      <c r="C17" s="156">
        <f>'Прил.5 Расчет СМР и ОБ'!J65</f>
        <v>5180.03</v>
      </c>
      <c r="D17" s="157">
        <f t="shared" si="0"/>
        <v>1.0642997270929403E-2</v>
      </c>
      <c r="E17" s="157">
        <f t="shared" si="1"/>
        <v>5.1532322748951988E-4</v>
      </c>
    </row>
    <row r="18" spans="2:6" x14ac:dyDescent="0.25">
      <c r="B18" s="155" t="s">
        <v>204</v>
      </c>
      <c r="C18" s="156">
        <f>C17+C16</f>
        <v>36975.07</v>
      </c>
      <c r="D18" s="157">
        <f t="shared" si="0"/>
        <v>7.5969747106179639E-2</v>
      </c>
      <c r="E18" s="157">
        <f t="shared" si="1"/>
        <v>3.6783787756153774E-3</v>
      </c>
    </row>
    <row r="19" spans="2:6" x14ac:dyDescent="0.25">
      <c r="B19" s="155" t="s">
        <v>205</v>
      </c>
      <c r="C19" s="156">
        <f>C18+C14+C11</f>
        <v>230072.06</v>
      </c>
      <c r="D19" s="157"/>
      <c r="E19" s="155"/>
    </row>
    <row r="20" spans="2:6" x14ac:dyDescent="0.25">
      <c r="B20" s="155" t="s">
        <v>206</v>
      </c>
      <c r="C20" s="156">
        <f>ROUND(C21*(C11+C15),2)</f>
        <v>86803.27</v>
      </c>
      <c r="D20" s="157">
        <f>C20/$C$24</f>
        <v>0.17834780217831717</v>
      </c>
      <c r="E20" s="157">
        <f>C20/$C$40</f>
        <v>8.6354212722791618E-3</v>
      </c>
    </row>
    <row r="21" spans="2:6" x14ac:dyDescent="0.25">
      <c r="B21" s="155" t="s">
        <v>207</v>
      </c>
      <c r="C21" s="160">
        <f>'Прил.5 Расчет СМР и ОБ'!D69</f>
        <v>0.46</v>
      </c>
      <c r="D21" s="157"/>
      <c r="E21" s="155"/>
    </row>
    <row r="22" spans="2:6" x14ac:dyDescent="0.25">
      <c r="B22" s="155" t="s">
        <v>208</v>
      </c>
      <c r="C22" s="156">
        <f>ROUND(C23*(C11+C15),2)</f>
        <v>169832.49</v>
      </c>
      <c r="D22" s="157">
        <f>C22/$C$24</f>
        <v>0.34894136280777238</v>
      </c>
      <c r="E22" s="157">
        <f>C22/$C$40</f>
        <v>1.6895389964803605E-2</v>
      </c>
    </row>
    <row r="23" spans="2:6" x14ac:dyDescent="0.25">
      <c r="B23" s="155" t="s">
        <v>209</v>
      </c>
      <c r="C23" s="160">
        <f>'Прил.5 Расчет СМР и ОБ'!D68</f>
        <v>0.9</v>
      </c>
      <c r="D23" s="157"/>
      <c r="E23" s="155"/>
    </row>
    <row r="24" spans="2:6" x14ac:dyDescent="0.25">
      <c r="B24" s="155" t="s">
        <v>210</v>
      </c>
      <c r="C24" s="156">
        <f>C19+C20+C22</f>
        <v>486707.82</v>
      </c>
      <c r="D24" s="157">
        <f>C24/$C$24</f>
        <v>1</v>
      </c>
      <c r="E24" s="157">
        <f>C24/$C$40</f>
        <v>4.8418994609449817E-2</v>
      </c>
    </row>
    <row r="25" spans="2:6" ht="25.5" customHeight="1" x14ac:dyDescent="0.25">
      <c r="B25" s="155" t="s">
        <v>211</v>
      </c>
      <c r="C25" s="156">
        <f>'Прил.5 Расчет СМР и ОБ'!J35</f>
        <v>8703627.8399999999</v>
      </c>
      <c r="D25" s="157"/>
      <c r="E25" s="157">
        <f>C25/$C$40</f>
        <v>0.86586015706017905</v>
      </c>
    </row>
    <row r="26" spans="2:6" ht="25.5" customHeight="1" x14ac:dyDescent="0.25">
      <c r="B26" s="155" t="s">
        <v>212</v>
      </c>
      <c r="C26" s="156">
        <f>'Прил.5 Расчет СМР и ОБ'!J36</f>
        <v>8703627.8399999999</v>
      </c>
      <c r="D26" s="157"/>
      <c r="E26" s="157">
        <f>C26/$C$40</f>
        <v>0.86586015706017905</v>
      </c>
    </row>
    <row r="27" spans="2:6" x14ac:dyDescent="0.25">
      <c r="B27" s="155" t="s">
        <v>213</v>
      </c>
      <c r="C27" s="159">
        <f>C24+C25</f>
        <v>9190335.6600000001</v>
      </c>
      <c r="D27" s="157"/>
      <c r="E27" s="157">
        <f>C27/$C$40</f>
        <v>0.91427915166962881</v>
      </c>
    </row>
    <row r="28" spans="2:6" ht="33" customHeight="1" x14ac:dyDescent="0.25">
      <c r="B28" s="155" t="s">
        <v>214</v>
      </c>
      <c r="C28" s="155"/>
      <c r="D28" s="155"/>
      <c r="E28" s="155"/>
      <c r="F28" s="158"/>
    </row>
    <row r="29" spans="2:6" ht="25.5" customHeight="1" x14ac:dyDescent="0.25">
      <c r="B29" s="155" t="s">
        <v>215</v>
      </c>
      <c r="C29" s="159">
        <f>ROUND(C24*3.9%,2)</f>
        <v>18981.599999999999</v>
      </c>
      <c r="D29" s="155"/>
      <c r="E29" s="157">
        <f t="shared" ref="E29:E38" si="2">C29/$C$40</f>
        <v>1.8883402943448342E-3</v>
      </c>
    </row>
    <row r="30" spans="2:6" ht="38.25" customHeight="1" x14ac:dyDescent="0.25">
      <c r="B30" s="155" t="s">
        <v>216</v>
      </c>
      <c r="C30" s="159">
        <f>ROUND((C24+C29)*2.1%,2)</f>
        <v>10619.48</v>
      </c>
      <c r="D30" s="155"/>
      <c r="E30" s="157">
        <f t="shared" si="2"/>
        <v>1.0564542498519133E-3</v>
      </c>
      <c r="F30" s="158"/>
    </row>
    <row r="31" spans="2:6" x14ac:dyDescent="0.25">
      <c r="B31" s="155" t="s">
        <v>217</v>
      </c>
      <c r="C31" s="299">
        <v>316144</v>
      </c>
      <c r="D31" s="155"/>
      <c r="E31" s="157">
        <f t="shared" si="2"/>
        <v>3.1450849981843117E-2</v>
      </c>
    </row>
    <row r="32" spans="2:6" ht="25.5" customHeight="1" x14ac:dyDescent="0.25">
      <c r="B32" s="155" t="s">
        <v>218</v>
      </c>
      <c r="C32" s="159">
        <v>0</v>
      </c>
      <c r="D32" s="155"/>
      <c r="E32" s="157">
        <f t="shared" si="2"/>
        <v>0</v>
      </c>
      <c r="F32" s="268"/>
    </row>
    <row r="33" spans="2:11" ht="25.5" customHeight="1" x14ac:dyDescent="0.25">
      <c r="B33" s="155" t="s">
        <v>219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220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221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222</v>
      </c>
      <c r="C36" s="159">
        <f>ROUND((C27+C32+C33+C34+C35+C29+C31+C30)*2.14%,2)</f>
        <v>204072.13</v>
      </c>
      <c r="D36" s="155"/>
      <c r="E36" s="157">
        <f t="shared" si="2"/>
        <v>2.0301640853867813E-2</v>
      </c>
      <c r="K36" s="158"/>
    </row>
    <row r="37" spans="2:11" x14ac:dyDescent="0.25">
      <c r="B37" s="155" t="s">
        <v>223</v>
      </c>
      <c r="C37" s="159">
        <f>ROUND((C27+C32+C33+C34+C35+C29+C31+C30)*0.2%,2)</f>
        <v>19072.16</v>
      </c>
      <c r="D37" s="155"/>
      <c r="E37" s="157">
        <f t="shared" si="2"/>
        <v>1.8973494451569822E-3</v>
      </c>
      <c r="K37" s="158"/>
    </row>
    <row r="38" spans="2:11" ht="38.25" customHeight="1" x14ac:dyDescent="0.25">
      <c r="B38" s="155" t="s">
        <v>224</v>
      </c>
      <c r="C38" s="156">
        <f>C27+C32+C33+C34+C35+C29+C31+C30+C36+C37</f>
        <v>9759225.0300000012</v>
      </c>
      <c r="D38" s="155"/>
      <c r="E38" s="157">
        <f t="shared" si="2"/>
        <v>0.97087378649469358</v>
      </c>
    </row>
    <row r="39" spans="2:11" ht="13.5" customHeight="1" x14ac:dyDescent="0.25">
      <c r="B39" s="155" t="s">
        <v>225</v>
      </c>
      <c r="C39" s="156">
        <f>ROUND(C38*3%,2)</f>
        <v>292776.75</v>
      </c>
      <c r="D39" s="155"/>
      <c r="E39" s="157">
        <f>C39/$C$38</f>
        <v>2.9999999907779559E-2</v>
      </c>
    </row>
    <row r="40" spans="2:11" x14ac:dyDescent="0.25">
      <c r="B40" s="155" t="s">
        <v>226</v>
      </c>
      <c r="C40" s="156">
        <f>C39+C38</f>
        <v>10052001.780000001</v>
      </c>
      <c r="D40" s="155"/>
      <c r="E40" s="157">
        <f>C40/$C$40</f>
        <v>1</v>
      </c>
    </row>
    <row r="41" spans="2:11" x14ac:dyDescent="0.25">
      <c r="B41" s="155" t="s">
        <v>227</v>
      </c>
      <c r="C41" s="156">
        <f>C40/'Прил.5 Расчет СМР и ОБ'!E72</f>
        <v>10052001.780000001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228</v>
      </c>
      <c r="C43" s="154"/>
      <c r="D43" s="154"/>
      <c r="E43" s="154"/>
    </row>
    <row r="44" spans="2:11" x14ac:dyDescent="0.25">
      <c r="B44" s="163" t="s">
        <v>229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230</v>
      </c>
      <c r="C46" s="154"/>
      <c r="D46" s="154"/>
      <c r="E46" s="154"/>
    </row>
    <row r="47" spans="2:11" x14ac:dyDescent="0.25">
      <c r="B47" s="334" t="s">
        <v>231</v>
      </c>
      <c r="C47" s="334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view="pageBreakPreview" topLeftCell="A7" zoomScale="85" workbookViewId="0">
      <selection activeCell="C30" sqref="C30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35" t="s">
        <v>232</v>
      </c>
      <c r="I2" s="335"/>
      <c r="J2" s="335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3" t="s">
        <v>233</v>
      </c>
      <c r="B4" s="313"/>
      <c r="C4" s="313"/>
      <c r="D4" s="313"/>
      <c r="E4" s="313"/>
      <c r="F4" s="313"/>
      <c r="G4" s="313"/>
      <c r="H4" s="313"/>
      <c r="I4" s="313"/>
      <c r="J4" s="313"/>
    </row>
    <row r="5" spans="1:14" s="214" customFormat="1" ht="12.75" customHeight="1" x14ac:dyDescent="0.2">
      <c r="A5" s="279"/>
      <c r="B5" s="279"/>
      <c r="C5" s="215"/>
      <c r="D5" s="279"/>
      <c r="E5" s="279"/>
      <c r="F5" s="279"/>
      <c r="G5" s="279"/>
      <c r="H5" s="279"/>
      <c r="I5" s="279"/>
      <c r="J5" s="279"/>
    </row>
    <row r="6" spans="1:14" s="214" customFormat="1" ht="25.5" customHeight="1" x14ac:dyDescent="0.2">
      <c r="A6" s="216" t="s">
        <v>234</v>
      </c>
      <c r="B6" s="217"/>
      <c r="C6" s="217"/>
      <c r="D6" s="341" t="s">
        <v>434</v>
      </c>
      <c r="E6" s="341"/>
      <c r="F6" s="341"/>
      <c r="G6" s="341"/>
      <c r="H6" s="341"/>
      <c r="I6" s="341"/>
      <c r="J6" s="341"/>
    </row>
    <row r="7" spans="1:14" s="214" customFormat="1" ht="12.75" customHeight="1" x14ac:dyDescent="0.2">
      <c r="A7" s="316" t="s">
        <v>435</v>
      </c>
      <c r="B7" s="333"/>
      <c r="C7" s="333"/>
      <c r="D7" s="333"/>
      <c r="E7" s="333"/>
      <c r="F7" s="333"/>
      <c r="G7" s="333"/>
      <c r="H7" s="333"/>
      <c r="I7" s="270"/>
      <c r="J7" s="270"/>
    </row>
    <row r="8" spans="1:14" s="4" customFormat="1" ht="13.5" customHeight="1" x14ac:dyDescent="0.2">
      <c r="A8" s="316"/>
      <c r="B8" s="333"/>
      <c r="C8" s="333"/>
      <c r="D8" s="333"/>
      <c r="E8" s="333"/>
      <c r="F8" s="333"/>
      <c r="G8" s="333"/>
      <c r="H8" s="333"/>
    </row>
    <row r="9" spans="1:14" s="4" customFormat="1" ht="13.15" customHeight="1" x14ac:dyDescent="0.2"/>
    <row r="10" spans="1:14" s="213" customFormat="1" ht="27" customHeight="1" x14ac:dyDescent="0.25">
      <c r="A10" s="338" t="s">
        <v>13</v>
      </c>
      <c r="B10" s="338" t="s">
        <v>90</v>
      </c>
      <c r="C10" s="338" t="s">
        <v>193</v>
      </c>
      <c r="D10" s="338" t="s">
        <v>92</v>
      </c>
      <c r="E10" s="339" t="s">
        <v>235</v>
      </c>
      <c r="F10" s="336" t="s">
        <v>94</v>
      </c>
      <c r="G10" s="337"/>
      <c r="H10" s="339" t="s">
        <v>236</v>
      </c>
      <c r="I10" s="336" t="s">
        <v>237</v>
      </c>
      <c r="J10" s="337"/>
      <c r="K10" s="212"/>
      <c r="L10" s="212"/>
      <c r="M10" s="212"/>
      <c r="N10" s="212"/>
    </row>
    <row r="11" spans="1:14" s="213" customFormat="1" ht="28.5" customHeight="1" x14ac:dyDescent="0.25">
      <c r="A11" s="338"/>
      <c r="B11" s="338"/>
      <c r="C11" s="338"/>
      <c r="D11" s="338"/>
      <c r="E11" s="340"/>
      <c r="F11" s="145" t="s">
        <v>238</v>
      </c>
      <c r="G11" s="145" t="s">
        <v>96</v>
      </c>
      <c r="H11" s="340"/>
      <c r="I11" s="145" t="s">
        <v>238</v>
      </c>
      <c r="J11" s="145" t="s">
        <v>96</v>
      </c>
      <c r="K11" s="212"/>
      <c r="L11" s="212"/>
      <c r="M11" s="212"/>
      <c r="N11" s="212"/>
    </row>
    <row r="12" spans="1:14" s="213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78">
        <v>9</v>
      </c>
      <c r="J12" s="278">
        <v>10</v>
      </c>
      <c r="K12" s="212"/>
      <c r="L12" s="212"/>
      <c r="M12" s="212"/>
      <c r="N12" s="212"/>
    </row>
    <row r="13" spans="1:14" x14ac:dyDescent="0.25">
      <c r="A13" s="2"/>
      <c r="B13" s="346" t="s">
        <v>239</v>
      </c>
      <c r="C13" s="347"/>
      <c r="D13" s="338"/>
      <c r="E13" s="348"/>
      <c r="F13" s="349"/>
      <c r="G13" s="349"/>
      <c r="H13" s="350"/>
      <c r="I13" s="218"/>
      <c r="J13" s="218"/>
    </row>
    <row r="14" spans="1:14" ht="25.5" customHeight="1" x14ac:dyDescent="0.25">
      <c r="A14" s="2">
        <v>1</v>
      </c>
      <c r="B14" s="219" t="s">
        <v>240</v>
      </c>
      <c r="C14" s="220" t="s">
        <v>241</v>
      </c>
      <c r="D14" s="145" t="s">
        <v>242</v>
      </c>
      <c r="E14" s="221">
        <f>G14/F14</f>
        <v>412.86577868852464</v>
      </c>
      <c r="F14" s="182">
        <v>9.76</v>
      </c>
      <c r="G14" s="182">
        <v>4029.57</v>
      </c>
      <c r="H14" s="222">
        <f>G14/$G$15</f>
        <v>1</v>
      </c>
      <c r="I14" s="223">
        <f>ФОТр.тек.!E13</f>
        <v>450.69987855412063</v>
      </c>
      <c r="J14" s="223">
        <f>ROUND(I14*E14,2)</f>
        <v>186078.56</v>
      </c>
    </row>
    <row r="15" spans="1:14" s="14" customFormat="1" ht="25.5" customHeight="1" x14ac:dyDescent="0.2">
      <c r="A15" s="2"/>
      <c r="B15" s="2"/>
      <c r="C15" s="280" t="s">
        <v>243</v>
      </c>
      <c r="D15" s="2" t="s">
        <v>242</v>
      </c>
      <c r="E15" s="224">
        <f>SUM(E14:E14)</f>
        <v>412.86577868852464</v>
      </c>
      <c r="F15" s="29"/>
      <c r="G15" s="29">
        <f>SUM(G14:G14)</f>
        <v>4029.57</v>
      </c>
      <c r="H15" s="271">
        <v>1</v>
      </c>
      <c r="I15" s="218"/>
      <c r="J15" s="182">
        <f>SUM(J14:J14)</f>
        <v>186078.56</v>
      </c>
    </row>
    <row r="16" spans="1:14" s="14" customFormat="1" ht="14.25" customHeight="1" x14ac:dyDescent="0.2">
      <c r="A16" s="2"/>
      <c r="B16" s="347" t="s">
        <v>113</v>
      </c>
      <c r="C16" s="347"/>
      <c r="D16" s="338"/>
      <c r="E16" s="348"/>
      <c r="F16" s="349"/>
      <c r="G16" s="349"/>
      <c r="H16" s="350"/>
      <c r="I16" s="218"/>
      <c r="J16" s="218"/>
    </row>
    <row r="17" spans="1:12" s="14" customFormat="1" ht="14.25" customHeight="1" x14ac:dyDescent="0.2">
      <c r="A17" s="2">
        <v>2</v>
      </c>
      <c r="B17" s="2">
        <v>2</v>
      </c>
      <c r="C17" s="9" t="s">
        <v>113</v>
      </c>
      <c r="D17" s="2" t="s">
        <v>242</v>
      </c>
      <c r="E17" s="224">
        <f>'Прил. 3'!F18</f>
        <v>5.8179999999999996</v>
      </c>
      <c r="F17" s="29">
        <f>G17/E17</f>
        <v>10.183911997249915</v>
      </c>
      <c r="G17" s="29">
        <f>'Прил. 3'!H17</f>
        <v>59.25</v>
      </c>
      <c r="H17" s="271">
        <v>1</v>
      </c>
      <c r="I17" s="223">
        <f>ROUND(F17*'Прил. 10'!D11,2)</f>
        <v>451.05</v>
      </c>
      <c r="J17" s="223">
        <f>ROUND(I17*E17,2)</f>
        <v>2624.21</v>
      </c>
    </row>
    <row r="18" spans="1:12" s="14" customFormat="1" ht="14.25" customHeight="1" x14ac:dyDescent="0.2">
      <c r="A18" s="2"/>
      <c r="B18" s="346" t="s">
        <v>114</v>
      </c>
      <c r="C18" s="347"/>
      <c r="D18" s="338"/>
      <c r="E18" s="348"/>
      <c r="F18" s="349"/>
      <c r="G18" s="349"/>
      <c r="H18" s="350"/>
      <c r="I18" s="218"/>
      <c r="J18" s="218"/>
    </row>
    <row r="19" spans="1:12" s="14" customFormat="1" ht="14.25" customHeight="1" x14ac:dyDescent="0.2">
      <c r="A19" s="2"/>
      <c r="B19" s="347" t="s">
        <v>244</v>
      </c>
      <c r="C19" s="347"/>
      <c r="D19" s="338"/>
      <c r="E19" s="348"/>
      <c r="F19" s="349"/>
      <c r="G19" s="349"/>
      <c r="H19" s="350"/>
      <c r="I19" s="218"/>
      <c r="J19" s="218"/>
    </row>
    <row r="20" spans="1:12" s="14" customFormat="1" ht="14.25" customHeight="1" x14ac:dyDescent="0.2">
      <c r="A20" s="2">
        <v>3</v>
      </c>
      <c r="B20" s="250" t="s">
        <v>115</v>
      </c>
      <c r="C20" s="251" t="s">
        <v>116</v>
      </c>
      <c r="D20" s="252" t="s">
        <v>117</v>
      </c>
      <c r="E20" s="224">
        <v>5.4</v>
      </c>
      <c r="F20" s="253">
        <v>89.99</v>
      </c>
      <c r="G20" s="228">
        <f>ROUND(E20*F20,2)</f>
        <v>485.95</v>
      </c>
      <c r="H20" s="254">
        <f>G20/$G$26</f>
        <v>0.93263602341425977</v>
      </c>
      <c r="I20" s="182">
        <f>ROUND(F20*'Прил. 10'!$D$12,2)</f>
        <v>1212.17</v>
      </c>
      <c r="J20" s="182">
        <f>ROUND(I20*E20,2)</f>
        <v>6545.72</v>
      </c>
    </row>
    <row r="21" spans="1:12" s="14" customFormat="1" ht="14.25" customHeight="1" x14ac:dyDescent="0.2">
      <c r="A21" s="2"/>
      <c r="B21" s="2"/>
      <c r="C21" s="9" t="s">
        <v>245</v>
      </c>
      <c r="D21" s="2"/>
      <c r="E21" s="224"/>
      <c r="F21" s="29"/>
      <c r="G21" s="29">
        <f>SUM(G20:G20)</f>
        <v>485.95</v>
      </c>
      <c r="H21" s="271">
        <f>G21/G26</f>
        <v>0.93263602341425977</v>
      </c>
      <c r="I21" s="255"/>
      <c r="J21" s="29">
        <f>SUM(J20:J20)</f>
        <v>6545.72</v>
      </c>
      <c r="K21" s="26"/>
    </row>
    <row r="22" spans="1:12" s="14" customFormat="1" ht="25.5" customHeight="1" outlineLevel="1" x14ac:dyDescent="0.2">
      <c r="A22" s="2">
        <v>4</v>
      </c>
      <c r="B22" s="250" t="s">
        <v>118</v>
      </c>
      <c r="C22" s="251" t="s">
        <v>119</v>
      </c>
      <c r="D22" s="252" t="s">
        <v>117</v>
      </c>
      <c r="E22" s="224">
        <v>0.374</v>
      </c>
      <c r="F22" s="253">
        <v>65.709999999999994</v>
      </c>
      <c r="G22" s="228">
        <f>ROUND(E22*F22,2)</f>
        <v>24.58</v>
      </c>
      <c r="H22" s="254">
        <f>G22/$G$26</f>
        <v>4.7173975626139529E-2</v>
      </c>
      <c r="I22" s="182">
        <f>ROUND(F22*'Прил. 10'!$D$12,2)</f>
        <v>885.11</v>
      </c>
      <c r="J22" s="182">
        <f>ROUND(I22*E22,2)</f>
        <v>331.03</v>
      </c>
    </row>
    <row r="23" spans="1:12" s="14" customFormat="1" ht="25.5" customHeight="1" outlineLevel="1" x14ac:dyDescent="0.2">
      <c r="A23" s="2">
        <v>5</v>
      </c>
      <c r="B23" s="250" t="s">
        <v>120</v>
      </c>
      <c r="C23" s="251" t="s">
        <v>121</v>
      </c>
      <c r="D23" s="252" t="s">
        <v>117</v>
      </c>
      <c r="E23" s="224">
        <v>3.2</v>
      </c>
      <c r="F23" s="253">
        <v>1.7</v>
      </c>
      <c r="G23" s="228">
        <f>ROUND(E23*F23,2)</f>
        <v>5.44</v>
      </c>
      <c r="H23" s="254">
        <f>G23/$G$26</f>
        <v>1.0440456769983689E-2</v>
      </c>
      <c r="I23" s="182">
        <f>ROUND(F23*'Прил. 10'!$D$12,2)</f>
        <v>22.9</v>
      </c>
      <c r="J23" s="182">
        <f>ROUND(I23*E23,2)</f>
        <v>73.28</v>
      </c>
    </row>
    <row r="24" spans="1:12" s="14" customFormat="1" ht="25.5" customHeight="1" outlineLevel="1" x14ac:dyDescent="0.2">
      <c r="A24" s="2">
        <v>6</v>
      </c>
      <c r="B24" s="250" t="s">
        <v>122</v>
      </c>
      <c r="C24" s="251" t="s">
        <v>123</v>
      </c>
      <c r="D24" s="252" t="s">
        <v>117</v>
      </c>
      <c r="E24" s="224">
        <v>4.3999999999999997E-2</v>
      </c>
      <c r="F24" s="253">
        <v>115.4</v>
      </c>
      <c r="G24" s="228">
        <f>ROUND(E24*F24,2)</f>
        <v>5.08</v>
      </c>
      <c r="H24" s="254">
        <f>G24/$G$26</f>
        <v>9.7495441896171195E-3</v>
      </c>
      <c r="I24" s="182">
        <f>ROUND(F24*'Прил. 10'!$D$12,2)</f>
        <v>1554.44</v>
      </c>
      <c r="J24" s="182">
        <f>ROUND(I24*E24,2)</f>
        <v>68.400000000000006</v>
      </c>
    </row>
    <row r="25" spans="1:12" s="14" customFormat="1" ht="14.25" customHeight="1" x14ac:dyDescent="0.2">
      <c r="A25" s="2"/>
      <c r="B25" s="2"/>
      <c r="C25" s="9" t="s">
        <v>246</v>
      </c>
      <c r="D25" s="2"/>
      <c r="E25" s="281"/>
      <c r="F25" s="29"/>
      <c r="G25" s="255">
        <f>SUM(G22:G24)</f>
        <v>35.1</v>
      </c>
      <c r="H25" s="229">
        <f>G25/G26</f>
        <v>6.7363976585740337E-2</v>
      </c>
      <c r="I25" s="256"/>
      <c r="J25" s="255">
        <f>SUM(J22:J24)</f>
        <v>472.70999999999992</v>
      </c>
    </row>
    <row r="26" spans="1:12" s="14" customFormat="1" ht="25.5" customHeight="1" x14ac:dyDescent="0.2">
      <c r="A26" s="2"/>
      <c r="B26" s="2"/>
      <c r="C26" s="280" t="s">
        <v>247</v>
      </c>
      <c r="D26" s="2"/>
      <c r="E26" s="281"/>
      <c r="F26" s="29"/>
      <c r="G26" s="29">
        <f>G25+G21</f>
        <v>521.04999999999995</v>
      </c>
      <c r="H26" s="257">
        <f>H25+H21</f>
        <v>1</v>
      </c>
      <c r="I26" s="258"/>
      <c r="J26" s="259">
        <f>J25+J21</f>
        <v>7018.43</v>
      </c>
    </row>
    <row r="27" spans="1:12" s="14" customFormat="1" ht="14.25" customHeight="1" x14ac:dyDescent="0.2">
      <c r="A27" s="2"/>
      <c r="B27" s="346" t="s">
        <v>43</v>
      </c>
      <c r="C27" s="346"/>
      <c r="D27" s="351"/>
      <c r="E27" s="352"/>
      <c r="F27" s="353"/>
      <c r="G27" s="353"/>
      <c r="H27" s="354"/>
      <c r="I27" s="218"/>
      <c r="J27" s="218"/>
    </row>
    <row r="28" spans="1:12" x14ac:dyDescent="0.25">
      <c r="A28" s="272"/>
      <c r="B28" s="347" t="s">
        <v>248</v>
      </c>
      <c r="C28" s="347"/>
      <c r="D28" s="338"/>
      <c r="E28" s="348"/>
      <c r="F28" s="349"/>
      <c r="G28" s="349"/>
      <c r="H28" s="350"/>
      <c r="I28" s="260"/>
      <c r="J28" s="260"/>
      <c r="K28" s="261"/>
      <c r="L28" s="261"/>
    </row>
    <row r="29" spans="1:12" s="14" customFormat="1" ht="25.5" customHeight="1" x14ac:dyDescent="0.2">
      <c r="A29" s="2">
        <v>7</v>
      </c>
      <c r="B29" s="297" t="s">
        <v>249</v>
      </c>
      <c r="C29" s="298" t="s">
        <v>444</v>
      </c>
      <c r="D29" s="225" t="s">
        <v>125</v>
      </c>
      <c r="E29" s="226">
        <v>1</v>
      </c>
      <c r="F29" s="227">
        <f>ROUND(I29/'Прил. 10'!$D$14,2)</f>
        <v>1384523.96</v>
      </c>
      <c r="G29" s="228">
        <f>ROUND(E29*F29,2)</f>
        <v>1384523.96</v>
      </c>
      <c r="H29" s="229">
        <f t="shared" ref="H29:H34" si="0">G29/$G$35</f>
        <v>0.99580544086449696</v>
      </c>
      <c r="I29" s="182">
        <v>8667120</v>
      </c>
      <c r="J29" s="182">
        <f>ROUND(I29*E29,2)</f>
        <v>8667120</v>
      </c>
    </row>
    <row r="30" spans="1:12" x14ac:dyDescent="0.25">
      <c r="A30" s="2"/>
      <c r="B30" s="272"/>
      <c r="C30" s="136" t="s">
        <v>250</v>
      </c>
      <c r="D30" s="252"/>
      <c r="E30" s="224"/>
      <c r="F30" s="274"/>
      <c r="G30" s="206">
        <f>SUM(G29:G29)</f>
        <v>1384523.96</v>
      </c>
      <c r="H30" s="229">
        <f t="shared" si="0"/>
        <v>0.99580544086449696</v>
      </c>
      <c r="I30" s="262"/>
      <c r="J30" s="206">
        <f>SUM(J29:J29)</f>
        <v>8667120</v>
      </c>
      <c r="K30" s="261"/>
      <c r="L30" s="261"/>
    </row>
    <row r="31" spans="1:12" s="14" customFormat="1" ht="38.25" customHeight="1" outlineLevel="1" x14ac:dyDescent="0.2">
      <c r="A31" s="2">
        <v>8</v>
      </c>
      <c r="B31" s="225" t="s">
        <v>126</v>
      </c>
      <c r="C31" s="151" t="s">
        <v>127</v>
      </c>
      <c r="D31" s="225" t="s">
        <v>128</v>
      </c>
      <c r="E31" s="226">
        <v>10</v>
      </c>
      <c r="F31" s="227">
        <v>415.4</v>
      </c>
      <c r="G31" s="228">
        <f>ROUND(E31*F31,2)</f>
        <v>4154</v>
      </c>
      <c r="H31" s="229">
        <f t="shared" si="0"/>
        <v>2.9877242437545974E-3</v>
      </c>
      <c r="I31" s="182">
        <f>ROUND(F31*'Прил. 10'!$D$14,2)</f>
        <v>2600.4</v>
      </c>
      <c r="J31" s="182">
        <f>ROUND(I31*E31,2)</f>
        <v>26004</v>
      </c>
    </row>
    <row r="32" spans="1:12" s="14" customFormat="1" ht="25.5" customHeight="1" outlineLevel="1" x14ac:dyDescent="0.2">
      <c r="A32" s="2">
        <v>9</v>
      </c>
      <c r="B32" s="225" t="s">
        <v>129</v>
      </c>
      <c r="C32" s="151" t="s">
        <v>130</v>
      </c>
      <c r="D32" s="225" t="s">
        <v>128</v>
      </c>
      <c r="E32" s="226">
        <v>1</v>
      </c>
      <c r="F32" s="227">
        <v>1161.69</v>
      </c>
      <c r="G32" s="228">
        <f>ROUND(E32*F32,2)</f>
        <v>1161.69</v>
      </c>
      <c r="H32" s="229">
        <f t="shared" si="0"/>
        <v>8.3553427460935931E-4</v>
      </c>
      <c r="I32" s="182">
        <f>ROUND(F32*'Прил. 10'!$D$14,2)</f>
        <v>7272.18</v>
      </c>
      <c r="J32" s="182">
        <f>ROUND(I32*E32,2)</f>
        <v>7272.18</v>
      </c>
    </row>
    <row r="33" spans="1:12" s="14" customFormat="1" ht="51" customHeight="1" outlineLevel="1" x14ac:dyDescent="0.2">
      <c r="A33" s="2">
        <v>10</v>
      </c>
      <c r="B33" s="225" t="s">
        <v>131</v>
      </c>
      <c r="C33" s="151" t="s">
        <v>132</v>
      </c>
      <c r="D33" s="225" t="s">
        <v>128</v>
      </c>
      <c r="E33" s="226">
        <v>1</v>
      </c>
      <c r="F33" s="227">
        <v>516.24</v>
      </c>
      <c r="G33" s="228">
        <f>ROUND(E33*F33,2)</f>
        <v>516.24</v>
      </c>
      <c r="H33" s="229">
        <f t="shared" si="0"/>
        <v>3.7130061713911252E-4</v>
      </c>
      <c r="I33" s="182">
        <f>ROUND(F33*'Прил. 10'!$D$14,2)</f>
        <v>3231.66</v>
      </c>
      <c r="J33" s="182">
        <f>ROUND(I33*E33,2)</f>
        <v>3231.66</v>
      </c>
    </row>
    <row r="34" spans="1:12" x14ac:dyDescent="0.25">
      <c r="A34" s="2"/>
      <c r="B34" s="272"/>
      <c r="C34" s="136" t="s">
        <v>251</v>
      </c>
      <c r="D34" s="272"/>
      <c r="E34" s="224"/>
      <c r="F34" s="274"/>
      <c r="G34" s="206">
        <f>SUM(G31:G33)</f>
        <v>5831.93</v>
      </c>
      <c r="H34" s="229">
        <f t="shared" si="0"/>
        <v>4.1945591355030693E-3</v>
      </c>
      <c r="I34" s="262"/>
      <c r="J34" s="206">
        <f>SUM(J31:J33)</f>
        <v>36507.839999999997</v>
      </c>
      <c r="K34" s="261"/>
      <c r="L34" s="261"/>
    </row>
    <row r="35" spans="1:12" x14ac:dyDescent="0.25">
      <c r="A35" s="272"/>
      <c r="B35" s="272"/>
      <c r="C35" s="204" t="s">
        <v>252</v>
      </c>
      <c r="D35" s="272"/>
      <c r="E35" s="273"/>
      <c r="F35" s="274"/>
      <c r="G35" s="206">
        <f>G30+G34</f>
        <v>1390355.89</v>
      </c>
      <c r="H35" s="271">
        <f>H34+H30</f>
        <v>1</v>
      </c>
      <c r="I35" s="262"/>
      <c r="J35" s="206">
        <f>J34+J30</f>
        <v>8703627.8399999999</v>
      </c>
      <c r="K35" s="261"/>
      <c r="L35" s="261"/>
    </row>
    <row r="36" spans="1:12" ht="25.5" customHeight="1" x14ac:dyDescent="0.25">
      <c r="A36" s="272"/>
      <c r="B36" s="272"/>
      <c r="C36" s="136" t="s">
        <v>253</v>
      </c>
      <c r="D36" s="272"/>
      <c r="E36" s="263"/>
      <c r="F36" s="274"/>
      <c r="G36" s="206">
        <f>'Прил.6 Расчет ОБ'!G16</f>
        <v>1390355.89</v>
      </c>
      <c r="H36" s="275"/>
      <c r="I36" s="262"/>
      <c r="J36" s="206">
        <f>J35</f>
        <v>8703627.8399999999</v>
      </c>
      <c r="K36" s="261"/>
      <c r="L36" s="261"/>
    </row>
    <row r="37" spans="1:12" s="14" customFormat="1" ht="14.25" customHeight="1" x14ac:dyDescent="0.2">
      <c r="A37" s="2"/>
      <c r="B37" s="346" t="s">
        <v>133</v>
      </c>
      <c r="C37" s="346"/>
      <c r="D37" s="351"/>
      <c r="E37" s="352"/>
      <c r="F37" s="353"/>
      <c r="G37" s="353"/>
      <c r="H37" s="354"/>
      <c r="I37" s="218"/>
      <c r="J37" s="218"/>
    </row>
    <row r="38" spans="1:12" s="14" customFormat="1" ht="14.25" customHeight="1" x14ac:dyDescent="0.2">
      <c r="A38" s="296"/>
      <c r="B38" s="342" t="s">
        <v>254</v>
      </c>
      <c r="C38" s="342"/>
      <c r="D38" s="339"/>
      <c r="E38" s="343"/>
      <c r="F38" s="344"/>
      <c r="G38" s="344"/>
      <c r="H38" s="345"/>
      <c r="I38" s="264"/>
      <c r="J38" s="264"/>
    </row>
    <row r="39" spans="1:12" s="14" customFormat="1" ht="14.25" customHeight="1" x14ac:dyDescent="0.2">
      <c r="A39" s="225">
        <v>11</v>
      </c>
      <c r="B39" s="225" t="s">
        <v>134</v>
      </c>
      <c r="C39" s="151" t="s">
        <v>135</v>
      </c>
      <c r="D39" s="225" t="s">
        <v>136</v>
      </c>
      <c r="E39" s="226">
        <v>0.06</v>
      </c>
      <c r="F39" s="227">
        <v>25707</v>
      </c>
      <c r="G39" s="228">
        <f t="shared" ref="G39:G44" si="1">ROUND(E39*F39,2)</f>
        <v>1542.42</v>
      </c>
      <c r="H39" s="229">
        <f t="shared" ref="H39:H66" si="2">G39/$G$66</f>
        <v>0.33538889734501731</v>
      </c>
      <c r="I39" s="182">
        <f>ROUND(F39*'Прил. 10'!$D$13,2)</f>
        <v>206684.28</v>
      </c>
      <c r="J39" s="182">
        <f t="shared" ref="J39:J44" si="3">ROUND(I39*E39,2)</f>
        <v>12401.06</v>
      </c>
    </row>
    <row r="40" spans="1:12" s="14" customFormat="1" ht="25.5" customHeight="1" x14ac:dyDescent="0.2">
      <c r="A40" s="225">
        <v>12</v>
      </c>
      <c r="B40" s="225" t="s">
        <v>137</v>
      </c>
      <c r="C40" s="151" t="s">
        <v>138</v>
      </c>
      <c r="D40" s="225" t="s">
        <v>139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ROUND(F40*'Прил. 10'!$D$13,2)</f>
        <v>74234.929999999993</v>
      </c>
      <c r="J40" s="182">
        <f t="shared" si="3"/>
        <v>6087.26</v>
      </c>
    </row>
    <row r="41" spans="1:12" s="14" customFormat="1" ht="25.5" customHeight="1" x14ac:dyDescent="0.2">
      <c r="A41" s="225">
        <v>13</v>
      </c>
      <c r="B41" s="225" t="s">
        <v>137</v>
      </c>
      <c r="C41" s="151" t="s">
        <v>138</v>
      </c>
      <c r="D41" s="225" t="s">
        <v>139</v>
      </c>
      <c r="E41" s="226">
        <v>8.2000000000000003E-2</v>
      </c>
      <c r="F41" s="227">
        <v>9233.2000000000007</v>
      </c>
      <c r="G41" s="228">
        <f t="shared" si="1"/>
        <v>757.12</v>
      </c>
      <c r="H41" s="229">
        <f t="shared" si="2"/>
        <v>0.16463067255213204</v>
      </c>
      <c r="I41" s="182">
        <f>ROUND(F41*'Прил. 10'!$D$13,2)</f>
        <v>74234.929999999993</v>
      </c>
      <c r="J41" s="182">
        <f t="shared" si="3"/>
        <v>6087.26</v>
      </c>
    </row>
    <row r="42" spans="1:12" s="14" customFormat="1" ht="63.75" customHeight="1" x14ac:dyDescent="0.2">
      <c r="A42" s="225">
        <v>14</v>
      </c>
      <c r="B42" s="225" t="s">
        <v>140</v>
      </c>
      <c r="C42" s="151" t="s">
        <v>141</v>
      </c>
      <c r="D42" s="225" t="s">
        <v>139</v>
      </c>
      <c r="E42" s="226">
        <v>1.03</v>
      </c>
      <c r="F42" s="227">
        <v>500</v>
      </c>
      <c r="G42" s="228">
        <f t="shared" si="1"/>
        <v>515</v>
      </c>
      <c r="H42" s="229">
        <f t="shared" si="2"/>
        <v>0.11198330035443259</v>
      </c>
      <c r="I42" s="182">
        <f>ROUND(F42*'Прил. 10'!$D$13,2)</f>
        <v>4020</v>
      </c>
      <c r="J42" s="182">
        <f t="shared" si="3"/>
        <v>4140.6000000000004</v>
      </c>
    </row>
    <row r="43" spans="1:12" s="14" customFormat="1" ht="63.75" customHeight="1" x14ac:dyDescent="0.2">
      <c r="A43" s="225">
        <v>15</v>
      </c>
      <c r="B43" s="225" t="s">
        <v>142</v>
      </c>
      <c r="C43" s="151" t="s">
        <v>143</v>
      </c>
      <c r="D43" s="225" t="s">
        <v>144</v>
      </c>
      <c r="E43" s="226">
        <v>9.6</v>
      </c>
      <c r="F43" s="227">
        <v>22.61</v>
      </c>
      <c r="G43" s="228">
        <f t="shared" si="1"/>
        <v>217.06</v>
      </c>
      <c r="H43" s="229">
        <f t="shared" si="2"/>
        <v>4.7198243058122598E-2</v>
      </c>
      <c r="I43" s="182">
        <f>ROUND(F43*'Прил. 10'!$D$13,2)</f>
        <v>181.78</v>
      </c>
      <c r="J43" s="182">
        <f t="shared" si="3"/>
        <v>1745.09</v>
      </c>
    </row>
    <row r="44" spans="1:12" s="14" customFormat="1" ht="25.5" customHeight="1" x14ac:dyDescent="0.2">
      <c r="A44" s="225">
        <v>16</v>
      </c>
      <c r="B44" s="225" t="s">
        <v>145</v>
      </c>
      <c r="C44" s="151" t="s">
        <v>146</v>
      </c>
      <c r="D44" s="225" t="s">
        <v>139</v>
      </c>
      <c r="E44" s="226">
        <v>6.0999999999999999E-2</v>
      </c>
      <c r="F44" s="227">
        <v>2719.53</v>
      </c>
      <c r="G44" s="228">
        <f t="shared" si="1"/>
        <v>165.89</v>
      </c>
      <c r="H44" s="229">
        <f t="shared" si="2"/>
        <v>3.6071669312226835E-2</v>
      </c>
      <c r="I44" s="182">
        <f>ROUND(F44*'Прил. 10'!$D$13,2)</f>
        <v>21865.02</v>
      </c>
      <c r="J44" s="182">
        <f t="shared" si="3"/>
        <v>1333.77</v>
      </c>
    </row>
    <row r="45" spans="1:12" s="14" customFormat="1" ht="14.25" customHeight="1" x14ac:dyDescent="0.2">
      <c r="A45" s="225"/>
      <c r="B45" s="230"/>
      <c r="C45" s="231" t="s">
        <v>255</v>
      </c>
      <c r="D45" s="232"/>
      <c r="E45" s="233"/>
      <c r="F45" s="234"/>
      <c r="G45" s="235">
        <f>SUM(G39:G44)</f>
        <v>3954.6099999999997</v>
      </c>
      <c r="H45" s="229">
        <f t="shared" si="2"/>
        <v>0.85990345517406341</v>
      </c>
      <c r="I45" s="182"/>
      <c r="J45" s="235">
        <f>SUM(J39:J44)</f>
        <v>31795.040000000001</v>
      </c>
      <c r="K45" s="26"/>
      <c r="L45" s="26"/>
    </row>
    <row r="46" spans="1:12" s="14" customFormat="1" ht="25.5" customHeight="1" outlineLevel="1" x14ac:dyDescent="0.2">
      <c r="A46" s="225">
        <v>17</v>
      </c>
      <c r="B46" s="225" t="s">
        <v>147</v>
      </c>
      <c r="C46" s="151" t="s">
        <v>148</v>
      </c>
      <c r="D46" s="225" t="s">
        <v>149</v>
      </c>
      <c r="E46" s="226">
        <v>1.1299999999999999E-3</v>
      </c>
      <c r="F46" s="227">
        <v>114220</v>
      </c>
      <c r="G46" s="228">
        <f t="shared" ref="G46:G64" si="4">ROUND(E46*F46,2)</f>
        <v>129.07</v>
      </c>
      <c r="H46" s="229">
        <f t="shared" si="2"/>
        <v>2.8065406945139055E-2</v>
      </c>
      <c r="I46" s="182">
        <f>ROUND(F46*'Прил. 10'!$D$13,2)</f>
        <v>918328.8</v>
      </c>
      <c r="J46" s="182">
        <f t="shared" ref="J46:J64" si="5">ROUND(I46*E46,2)</f>
        <v>1037.71</v>
      </c>
    </row>
    <row r="47" spans="1:12" s="14" customFormat="1" ht="14.25" customHeight="1" outlineLevel="1" x14ac:dyDescent="0.2">
      <c r="A47" s="225">
        <v>18</v>
      </c>
      <c r="B47" s="225" t="s">
        <v>150</v>
      </c>
      <c r="C47" s="151" t="s">
        <v>151</v>
      </c>
      <c r="D47" s="225" t="s">
        <v>136</v>
      </c>
      <c r="E47" s="226">
        <v>0.48</v>
      </c>
      <c r="F47" s="227">
        <v>216</v>
      </c>
      <c r="G47" s="228">
        <f t="shared" si="4"/>
        <v>103.68</v>
      </c>
      <c r="H47" s="229">
        <f t="shared" si="2"/>
        <v>2.2544521516014701E-2</v>
      </c>
      <c r="I47" s="182">
        <f>ROUND(F47*'Прил. 10'!$D$13,2)</f>
        <v>1736.64</v>
      </c>
      <c r="J47" s="182">
        <f t="shared" si="5"/>
        <v>833.59</v>
      </c>
    </row>
    <row r="48" spans="1:12" s="14" customFormat="1" ht="25.5" customHeight="1" outlineLevel="1" x14ac:dyDescent="0.2">
      <c r="A48" s="225">
        <v>19</v>
      </c>
      <c r="B48" s="225" t="s">
        <v>152</v>
      </c>
      <c r="C48" s="151" t="s">
        <v>153</v>
      </c>
      <c r="D48" s="225" t="s">
        <v>154</v>
      </c>
      <c r="E48" s="226">
        <v>80.183800000000005</v>
      </c>
      <c r="F48" s="227">
        <v>1</v>
      </c>
      <c r="G48" s="228">
        <f t="shared" si="4"/>
        <v>80.180000000000007</v>
      </c>
      <c r="H48" s="229">
        <f t="shared" si="2"/>
        <v>1.7434603927026032E-2</v>
      </c>
      <c r="I48" s="182">
        <f>ROUND(F48*'Прил. 10'!$D$13,2)</f>
        <v>8.0399999999999991</v>
      </c>
      <c r="J48" s="182">
        <f t="shared" si="5"/>
        <v>644.67999999999995</v>
      </c>
    </row>
    <row r="49" spans="1:10" s="14" customFormat="1" ht="25.5" customHeight="1" outlineLevel="1" x14ac:dyDescent="0.2">
      <c r="A49" s="225">
        <v>20</v>
      </c>
      <c r="B49" s="225" t="s">
        <v>155</v>
      </c>
      <c r="C49" s="151" t="s">
        <v>156</v>
      </c>
      <c r="D49" s="225" t="s">
        <v>136</v>
      </c>
      <c r="E49" s="226">
        <v>0.96</v>
      </c>
      <c r="F49" s="227">
        <v>83</v>
      </c>
      <c r="G49" s="228">
        <f t="shared" si="4"/>
        <v>79.680000000000007</v>
      </c>
      <c r="H49" s="229">
        <f t="shared" si="2"/>
        <v>1.7325882276196483E-2</v>
      </c>
      <c r="I49" s="182">
        <f>ROUND(F49*'Прил. 10'!$D$13,2)</f>
        <v>667.32</v>
      </c>
      <c r="J49" s="182">
        <f t="shared" si="5"/>
        <v>640.63</v>
      </c>
    </row>
    <row r="50" spans="1:10" s="14" customFormat="1" ht="25.5" customHeight="1" outlineLevel="1" x14ac:dyDescent="0.2">
      <c r="A50" s="225">
        <v>21</v>
      </c>
      <c r="B50" s="225" t="s">
        <v>157</v>
      </c>
      <c r="C50" s="151" t="s">
        <v>158</v>
      </c>
      <c r="D50" s="225" t="s">
        <v>159</v>
      </c>
      <c r="E50" s="226">
        <v>1.6E-2</v>
      </c>
      <c r="F50" s="227">
        <v>4949.3999999999996</v>
      </c>
      <c r="G50" s="228">
        <f t="shared" si="4"/>
        <v>79.19</v>
      </c>
      <c r="H50" s="229">
        <f t="shared" si="2"/>
        <v>1.7219335058383526E-2</v>
      </c>
      <c r="I50" s="182">
        <f>ROUND(F50*'Прил. 10'!$D$13,2)</f>
        <v>39793.18</v>
      </c>
      <c r="J50" s="182">
        <f t="shared" si="5"/>
        <v>636.69000000000005</v>
      </c>
    </row>
    <row r="51" spans="1:10" s="14" customFormat="1" ht="38.25" customHeight="1" outlineLevel="1" x14ac:dyDescent="0.2">
      <c r="A51" s="225">
        <v>22</v>
      </c>
      <c r="B51" s="225" t="s">
        <v>160</v>
      </c>
      <c r="C51" s="151" t="s">
        <v>161</v>
      </c>
      <c r="D51" s="225" t="s">
        <v>159</v>
      </c>
      <c r="E51" s="226">
        <v>4.8000000000000001E-2</v>
      </c>
      <c r="F51" s="227">
        <v>832.7</v>
      </c>
      <c r="G51" s="228">
        <f t="shared" si="4"/>
        <v>39.97</v>
      </c>
      <c r="H51" s="229">
        <f t="shared" si="2"/>
        <v>8.6912087673139231E-3</v>
      </c>
      <c r="I51" s="182">
        <f>ROUND(F51*'Прил. 10'!$D$13,2)</f>
        <v>6694.91</v>
      </c>
      <c r="J51" s="182">
        <f t="shared" si="5"/>
        <v>321.36</v>
      </c>
    </row>
    <row r="52" spans="1:10" s="14" customFormat="1" ht="25.5" customHeight="1" outlineLevel="1" x14ac:dyDescent="0.2">
      <c r="A52" s="225">
        <v>23</v>
      </c>
      <c r="B52" s="225" t="s">
        <v>162</v>
      </c>
      <c r="C52" s="151" t="s">
        <v>163</v>
      </c>
      <c r="D52" s="225" t="s">
        <v>149</v>
      </c>
      <c r="E52" s="226">
        <v>4.8000000000000001E-4</v>
      </c>
      <c r="F52" s="227">
        <v>65750</v>
      </c>
      <c r="G52" s="228">
        <f t="shared" si="4"/>
        <v>31.56</v>
      </c>
      <c r="H52" s="229">
        <f t="shared" si="2"/>
        <v>6.8625106003609559E-3</v>
      </c>
      <c r="I52" s="182">
        <f>ROUND(F52*'Прил. 10'!$D$13,2)</f>
        <v>528630</v>
      </c>
      <c r="J52" s="182">
        <f t="shared" si="5"/>
        <v>253.74</v>
      </c>
    </row>
    <row r="53" spans="1:10" s="14" customFormat="1" ht="14.25" customHeight="1" outlineLevel="1" x14ac:dyDescent="0.2">
      <c r="A53" s="225">
        <v>24</v>
      </c>
      <c r="B53" s="225" t="s">
        <v>164</v>
      </c>
      <c r="C53" s="151" t="s">
        <v>165</v>
      </c>
      <c r="D53" s="225" t="s">
        <v>136</v>
      </c>
      <c r="E53" s="226">
        <v>0.06</v>
      </c>
      <c r="F53" s="227">
        <v>514.25</v>
      </c>
      <c r="G53" s="228">
        <f t="shared" si="4"/>
        <v>30.86</v>
      </c>
      <c r="H53" s="229">
        <f t="shared" si="2"/>
        <v>6.710300289199592E-3</v>
      </c>
      <c r="I53" s="182">
        <f>ROUND(F53*'Прил. 10'!$D$13,2)</f>
        <v>4134.57</v>
      </c>
      <c r="J53" s="182">
        <f t="shared" si="5"/>
        <v>248.07</v>
      </c>
    </row>
    <row r="54" spans="1:10" s="14" customFormat="1" ht="25.5" customHeight="1" outlineLevel="1" x14ac:dyDescent="0.2">
      <c r="A54" s="225">
        <v>25</v>
      </c>
      <c r="B54" s="225" t="s">
        <v>166</v>
      </c>
      <c r="C54" s="151" t="s">
        <v>167</v>
      </c>
      <c r="D54" s="225" t="s">
        <v>168</v>
      </c>
      <c r="E54" s="226">
        <v>0.48</v>
      </c>
      <c r="F54" s="227">
        <v>39.020000000000003</v>
      </c>
      <c r="G54" s="228">
        <f t="shared" si="4"/>
        <v>18.73</v>
      </c>
      <c r="H54" s="229">
        <f t="shared" si="2"/>
        <v>4.0727130400748006E-3</v>
      </c>
      <c r="I54" s="182">
        <f>ROUND(F54*'Прил. 10'!$D$13,2)</f>
        <v>313.72000000000003</v>
      </c>
      <c r="J54" s="182">
        <f t="shared" si="5"/>
        <v>150.59</v>
      </c>
    </row>
    <row r="55" spans="1:10" s="14" customFormat="1" ht="14.25" customHeight="1" outlineLevel="1" x14ac:dyDescent="0.2">
      <c r="A55" s="225">
        <v>26</v>
      </c>
      <c r="B55" s="225" t="s">
        <v>169</v>
      </c>
      <c r="C55" s="151" t="s">
        <v>170</v>
      </c>
      <c r="D55" s="225" t="s">
        <v>168</v>
      </c>
      <c r="E55" s="226">
        <v>0.48</v>
      </c>
      <c r="F55" s="227">
        <v>27.74</v>
      </c>
      <c r="G55" s="228">
        <f t="shared" si="4"/>
        <v>13.32</v>
      </c>
      <c r="H55" s="229">
        <f t="shared" si="2"/>
        <v>2.8963447780991111E-3</v>
      </c>
      <c r="I55" s="182">
        <f>ROUND(F55*'Прил. 10'!$D$13,2)</f>
        <v>223.03</v>
      </c>
      <c r="J55" s="182">
        <f t="shared" si="5"/>
        <v>107.05</v>
      </c>
    </row>
    <row r="56" spans="1:10" s="14" customFormat="1" ht="14.25" customHeight="1" outlineLevel="1" x14ac:dyDescent="0.2">
      <c r="A56" s="225">
        <v>27</v>
      </c>
      <c r="B56" s="225" t="s">
        <v>171</v>
      </c>
      <c r="C56" s="151" t="s">
        <v>172</v>
      </c>
      <c r="D56" s="225" t="s">
        <v>136</v>
      </c>
      <c r="E56" s="226">
        <v>0.11</v>
      </c>
      <c r="F56" s="227">
        <v>110</v>
      </c>
      <c r="G56" s="228">
        <f t="shared" si="4"/>
        <v>12.1</v>
      </c>
      <c r="H56" s="229">
        <f t="shared" si="2"/>
        <v>2.6310639500750181E-3</v>
      </c>
      <c r="I56" s="182">
        <f>ROUND(F56*'Прил. 10'!$D$13,2)</f>
        <v>884.4</v>
      </c>
      <c r="J56" s="182">
        <f t="shared" si="5"/>
        <v>97.28</v>
      </c>
    </row>
    <row r="57" spans="1:10" s="14" customFormat="1" ht="38.25" customHeight="1" outlineLevel="1" x14ac:dyDescent="0.2">
      <c r="A57" s="225">
        <v>28</v>
      </c>
      <c r="B57" s="225" t="s">
        <v>173</v>
      </c>
      <c r="C57" s="151" t="s">
        <v>174</v>
      </c>
      <c r="D57" s="225" t="s">
        <v>168</v>
      </c>
      <c r="E57" s="226">
        <v>0.35199999999999998</v>
      </c>
      <c r="F57" s="227">
        <v>30.4</v>
      </c>
      <c r="G57" s="228">
        <f t="shared" si="4"/>
        <v>10.7</v>
      </c>
      <c r="H57" s="229">
        <f t="shared" si="2"/>
        <v>2.3266433277522886E-3</v>
      </c>
      <c r="I57" s="182">
        <f>ROUND(F57*'Прил. 10'!$D$13,2)</f>
        <v>244.42</v>
      </c>
      <c r="J57" s="182">
        <f t="shared" si="5"/>
        <v>86.04</v>
      </c>
    </row>
    <row r="58" spans="1:10" s="14" customFormat="1" ht="14.25" customHeight="1" outlineLevel="1" x14ac:dyDescent="0.2">
      <c r="A58" s="225">
        <v>29</v>
      </c>
      <c r="B58" s="225" t="s">
        <v>175</v>
      </c>
      <c r="C58" s="151" t="s">
        <v>176</v>
      </c>
      <c r="D58" s="225" t="s">
        <v>177</v>
      </c>
      <c r="E58" s="226">
        <v>0.9</v>
      </c>
      <c r="F58" s="227">
        <v>8.33</v>
      </c>
      <c r="G58" s="228">
        <f t="shared" si="4"/>
        <v>7.5</v>
      </c>
      <c r="H58" s="229">
        <f t="shared" si="2"/>
        <v>1.6308247624431931E-3</v>
      </c>
      <c r="I58" s="182">
        <f>ROUND(F58*'Прил. 10'!$D$13,2)</f>
        <v>66.97</v>
      </c>
      <c r="J58" s="182">
        <f t="shared" si="5"/>
        <v>60.27</v>
      </c>
    </row>
    <row r="59" spans="1:10" s="14" customFormat="1" ht="14.25" customHeight="1" outlineLevel="1" x14ac:dyDescent="0.2">
      <c r="A59" s="225">
        <v>30</v>
      </c>
      <c r="B59" s="225" t="s">
        <v>178</v>
      </c>
      <c r="C59" s="151" t="s">
        <v>179</v>
      </c>
      <c r="D59" s="225" t="s">
        <v>180</v>
      </c>
      <c r="E59" s="226">
        <v>2.6839999999999999E-2</v>
      </c>
      <c r="F59" s="227">
        <v>119</v>
      </c>
      <c r="G59" s="228">
        <f t="shared" si="4"/>
        <v>3.19</v>
      </c>
      <c r="H59" s="229">
        <f t="shared" si="2"/>
        <v>6.9364413229250474E-4</v>
      </c>
      <c r="I59" s="182">
        <f>ROUND(F59*'Прил. 10'!$D$13,2)</f>
        <v>956.76</v>
      </c>
      <c r="J59" s="182">
        <f t="shared" si="5"/>
        <v>25.68</v>
      </c>
    </row>
    <row r="60" spans="1:10" s="14" customFormat="1" ht="14.25" customHeight="1" outlineLevel="1" x14ac:dyDescent="0.2">
      <c r="A60" s="225">
        <v>31</v>
      </c>
      <c r="B60" s="225" t="s">
        <v>181</v>
      </c>
      <c r="C60" s="151" t="s">
        <v>182</v>
      </c>
      <c r="D60" s="225" t="s">
        <v>149</v>
      </c>
      <c r="E60" s="226">
        <v>1.32E-3</v>
      </c>
      <c r="F60" s="227">
        <v>1820</v>
      </c>
      <c r="G60" s="228">
        <f t="shared" si="4"/>
        <v>2.4</v>
      </c>
      <c r="H60" s="229">
        <f t="shared" si="2"/>
        <v>5.2186392398182173E-4</v>
      </c>
      <c r="I60" s="182">
        <f>ROUND(F60*'Прил. 10'!$D$13,2)</f>
        <v>14632.8</v>
      </c>
      <c r="J60" s="182">
        <f t="shared" si="5"/>
        <v>19.32</v>
      </c>
    </row>
    <row r="61" spans="1:10" s="14" customFormat="1" ht="14.25" customHeight="1" outlineLevel="1" x14ac:dyDescent="0.2">
      <c r="A61" s="225">
        <v>32</v>
      </c>
      <c r="B61" s="225" t="s">
        <v>183</v>
      </c>
      <c r="C61" s="151" t="s">
        <v>184</v>
      </c>
      <c r="D61" s="225" t="s">
        <v>168</v>
      </c>
      <c r="E61" s="226">
        <v>4.3999999999999997E-2</v>
      </c>
      <c r="F61" s="227">
        <v>28.6</v>
      </c>
      <c r="G61" s="228">
        <f t="shared" si="4"/>
        <v>1.26</v>
      </c>
      <c r="H61" s="229">
        <f t="shared" si="2"/>
        <v>2.7397856009045646E-4</v>
      </c>
      <c r="I61" s="182">
        <f>ROUND(F61*'Прил. 10'!$D$13,2)</f>
        <v>229.94</v>
      </c>
      <c r="J61" s="182">
        <f t="shared" si="5"/>
        <v>10.119999999999999</v>
      </c>
    </row>
    <row r="62" spans="1:10" s="14" customFormat="1" ht="14.25" customHeight="1" outlineLevel="1" x14ac:dyDescent="0.2">
      <c r="A62" s="225">
        <v>33</v>
      </c>
      <c r="B62" s="225" t="s">
        <v>185</v>
      </c>
      <c r="C62" s="151" t="s">
        <v>186</v>
      </c>
      <c r="D62" s="225" t="s">
        <v>168</v>
      </c>
      <c r="E62" s="226">
        <v>0.05</v>
      </c>
      <c r="F62" s="227">
        <v>16.95</v>
      </c>
      <c r="G62" s="228">
        <f t="shared" si="4"/>
        <v>0.85</v>
      </c>
      <c r="H62" s="229">
        <f t="shared" si="2"/>
        <v>1.8482680641022855E-4</v>
      </c>
      <c r="I62" s="182">
        <f>ROUND(F62*'Прил. 10'!$D$13,2)</f>
        <v>136.28</v>
      </c>
      <c r="J62" s="182">
        <f t="shared" si="5"/>
        <v>6.81</v>
      </c>
    </row>
    <row r="63" spans="1:10" s="14" customFormat="1" ht="25.5" customHeight="1" outlineLevel="1" x14ac:dyDescent="0.2">
      <c r="A63" s="225">
        <v>34</v>
      </c>
      <c r="B63" s="225" t="s">
        <v>187</v>
      </c>
      <c r="C63" s="151" t="s">
        <v>188</v>
      </c>
      <c r="D63" s="225" t="s">
        <v>149</v>
      </c>
      <c r="E63" s="226">
        <v>3.9999999999999998E-6</v>
      </c>
      <c r="F63" s="227">
        <v>12430</v>
      </c>
      <c r="G63" s="228">
        <f t="shared" si="4"/>
        <v>0.05</v>
      </c>
      <c r="H63" s="229">
        <f t="shared" si="2"/>
        <v>1.0872165082954621E-5</v>
      </c>
      <c r="I63" s="182">
        <f>ROUND(F63*'Прил. 10'!$D$13,2)</f>
        <v>99937.2</v>
      </c>
      <c r="J63" s="182">
        <f t="shared" si="5"/>
        <v>0.4</v>
      </c>
    </row>
    <row r="64" spans="1:10" s="14" customFormat="1" ht="14.25" customHeight="1" outlineLevel="1" x14ac:dyDescent="0.2">
      <c r="A64" s="225">
        <v>35</v>
      </c>
      <c r="B64" s="225" t="s">
        <v>189</v>
      </c>
      <c r="C64" s="151" t="s">
        <v>190</v>
      </c>
      <c r="D64" s="225" t="s">
        <v>149</v>
      </c>
      <c r="E64" s="226">
        <v>4.82E-2</v>
      </c>
      <c r="F64" s="227"/>
      <c r="G64" s="228">
        <f t="shared" si="4"/>
        <v>0</v>
      </c>
      <c r="H64" s="229">
        <f t="shared" si="2"/>
        <v>0</v>
      </c>
      <c r="I64" s="182">
        <f>ROUND(F64*'Прил. 10'!$D$13,2)</f>
        <v>0</v>
      </c>
      <c r="J64" s="182">
        <f t="shared" si="5"/>
        <v>0</v>
      </c>
    </row>
    <row r="65" spans="1:10" s="14" customFormat="1" ht="14.25" customHeight="1" x14ac:dyDescent="0.2">
      <c r="A65" s="2"/>
      <c r="B65" s="2"/>
      <c r="C65" s="9" t="s">
        <v>256</v>
      </c>
      <c r="D65" s="2"/>
      <c r="E65" s="281"/>
      <c r="F65" s="282"/>
      <c r="G65" s="29">
        <f>SUM(G46:G64)</f>
        <v>644.29000000000008</v>
      </c>
      <c r="H65" s="229">
        <f t="shared" si="2"/>
        <v>0.14009654482593667</v>
      </c>
      <c r="I65" s="29"/>
      <c r="J65" s="29">
        <f>SUM(J46:J64)</f>
        <v>5180.03</v>
      </c>
    </row>
    <row r="66" spans="1:10" s="14" customFormat="1" ht="14.25" customHeight="1" x14ac:dyDescent="0.2">
      <c r="A66" s="2"/>
      <c r="B66" s="2"/>
      <c r="C66" s="280" t="s">
        <v>257</v>
      </c>
      <c r="D66" s="2"/>
      <c r="E66" s="281"/>
      <c r="F66" s="282"/>
      <c r="G66" s="29">
        <f>G45+G65</f>
        <v>4598.8999999999996</v>
      </c>
      <c r="H66" s="271">
        <f t="shared" si="2"/>
        <v>1</v>
      </c>
      <c r="I66" s="29"/>
      <c r="J66" s="29">
        <f>J45+J65</f>
        <v>36975.07</v>
      </c>
    </row>
    <row r="67" spans="1:10" s="14" customFormat="1" ht="14.25" customHeight="1" x14ac:dyDescent="0.2">
      <c r="A67" s="2"/>
      <c r="B67" s="2"/>
      <c r="C67" s="9" t="s">
        <v>258</v>
      </c>
      <c r="D67" s="2"/>
      <c r="E67" s="281"/>
      <c r="F67" s="282"/>
      <c r="G67" s="29">
        <f>G15+G26+G66</f>
        <v>9149.52</v>
      </c>
      <c r="H67" s="271"/>
      <c r="I67" s="29"/>
      <c r="J67" s="29">
        <f>J15+J26+J66</f>
        <v>230072.06</v>
      </c>
    </row>
    <row r="68" spans="1:10" s="14" customFormat="1" ht="14.25" customHeight="1" x14ac:dyDescent="0.2">
      <c r="A68" s="2"/>
      <c r="B68" s="2"/>
      <c r="C68" s="9" t="s">
        <v>259</v>
      </c>
      <c r="D68" s="236">
        <f>ROUND(G68/(G$17+$G$15),2)</f>
        <v>0.9</v>
      </c>
      <c r="E68" s="281"/>
      <c r="F68" s="282"/>
      <c r="G68" s="29">
        <v>3687.71</v>
      </c>
      <c r="H68" s="271"/>
      <c r="I68" s="29"/>
      <c r="J68" s="182">
        <f>ROUND(D68*(J15+J17),2)</f>
        <v>169832.49</v>
      </c>
    </row>
    <row r="69" spans="1:10" s="14" customFormat="1" ht="14.25" customHeight="1" x14ac:dyDescent="0.2">
      <c r="A69" s="2"/>
      <c r="B69" s="2"/>
      <c r="C69" s="9" t="s">
        <v>260</v>
      </c>
      <c r="D69" s="236">
        <f>ROUND(G69/(G$15+G$17),2)</f>
        <v>0.46</v>
      </c>
      <c r="E69" s="281"/>
      <c r="F69" s="282"/>
      <c r="G69" s="29">
        <v>1886.45</v>
      </c>
      <c r="H69" s="271"/>
      <c r="I69" s="29"/>
      <c r="J69" s="182">
        <f>ROUND(D69*(J15+J17),2)</f>
        <v>86803.27</v>
      </c>
    </row>
    <row r="70" spans="1:10" s="14" customFormat="1" ht="14.25" customHeight="1" x14ac:dyDescent="0.2">
      <c r="A70" s="2"/>
      <c r="B70" s="2"/>
      <c r="C70" s="9" t="s">
        <v>261</v>
      </c>
      <c r="D70" s="2"/>
      <c r="E70" s="281"/>
      <c r="F70" s="282"/>
      <c r="G70" s="29">
        <f>G15+G26+G66+G68+G69</f>
        <v>14723.68</v>
      </c>
      <c r="H70" s="271"/>
      <c r="I70" s="29"/>
      <c r="J70" s="29">
        <f>J15+J26+J66+J68+J69</f>
        <v>486707.82</v>
      </c>
    </row>
    <row r="71" spans="1:10" s="14" customFormat="1" ht="14.25" customHeight="1" x14ac:dyDescent="0.2">
      <c r="A71" s="2"/>
      <c r="B71" s="2"/>
      <c r="C71" s="9" t="s">
        <v>262</v>
      </c>
      <c r="D71" s="2"/>
      <c r="E71" s="281"/>
      <c r="F71" s="282"/>
      <c r="G71" s="29">
        <f>G70+G35</f>
        <v>1405079.5699999998</v>
      </c>
      <c r="H71" s="271"/>
      <c r="I71" s="29"/>
      <c r="J71" s="29">
        <f>J70+J35</f>
        <v>9190335.6600000001</v>
      </c>
    </row>
    <row r="72" spans="1:10" s="14" customFormat="1" ht="34.5" customHeight="1" x14ac:dyDescent="0.2">
      <c r="A72" s="2"/>
      <c r="B72" s="2"/>
      <c r="C72" s="9" t="s">
        <v>227</v>
      </c>
      <c r="D72" s="2" t="s">
        <v>442</v>
      </c>
      <c r="E72" s="286">
        <v>1</v>
      </c>
      <c r="F72" s="282"/>
      <c r="G72" s="29">
        <f>G71/E72</f>
        <v>1405079.5699999998</v>
      </c>
      <c r="H72" s="271"/>
      <c r="I72" s="29"/>
      <c r="J72" s="29">
        <f>J71/E72</f>
        <v>9190335.6600000001</v>
      </c>
    </row>
    <row r="74" spans="1:10" s="14" customFormat="1" ht="14.25" customHeight="1" x14ac:dyDescent="0.2">
      <c r="A74" s="4" t="s">
        <v>263</v>
      </c>
    </row>
    <row r="75" spans="1:10" s="14" customFormat="1" ht="14.25" customHeight="1" x14ac:dyDescent="0.2">
      <c r="A75" s="201" t="s">
        <v>69</v>
      </c>
    </row>
    <row r="76" spans="1:10" s="14" customFormat="1" ht="14.25" customHeight="1" x14ac:dyDescent="0.2">
      <c r="A76" s="4"/>
    </row>
    <row r="77" spans="1:10" s="14" customFormat="1" ht="14.25" customHeight="1" x14ac:dyDescent="0.2">
      <c r="A77" s="4" t="s">
        <v>264</v>
      </c>
    </row>
    <row r="78" spans="1:10" s="14" customFormat="1" ht="14.25" customHeight="1" x14ac:dyDescent="0.2">
      <c r="A78" s="201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28:H28"/>
    <mergeCell ref="B27:H27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view="pageBreakPreview" workbookViewId="0">
      <selection activeCell="C15" sqref="C1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5" t="s">
        <v>265</v>
      </c>
      <c r="B1" s="355"/>
      <c r="C1" s="355"/>
      <c r="D1" s="355"/>
      <c r="E1" s="355"/>
      <c r="F1" s="355"/>
      <c r="G1" s="355"/>
    </row>
    <row r="2" spans="1:7" ht="21.75" customHeight="1" x14ac:dyDescent="0.25">
      <c r="A2" s="283"/>
      <c r="B2" s="283"/>
      <c r="C2" s="283"/>
      <c r="D2" s="283"/>
      <c r="E2" s="283"/>
      <c r="F2" s="283"/>
      <c r="G2" s="283"/>
    </row>
    <row r="3" spans="1:7" x14ac:dyDescent="0.25">
      <c r="A3" s="313" t="s">
        <v>266</v>
      </c>
      <c r="B3" s="313"/>
      <c r="C3" s="313"/>
      <c r="D3" s="313"/>
      <c r="E3" s="313"/>
      <c r="F3" s="313"/>
      <c r="G3" s="313"/>
    </row>
    <row r="4" spans="1:7" ht="25.5" customHeight="1" x14ac:dyDescent="0.25">
      <c r="A4" s="316" t="s">
        <v>432</v>
      </c>
      <c r="B4" s="316"/>
      <c r="C4" s="316"/>
      <c r="D4" s="316"/>
      <c r="E4" s="316"/>
      <c r="F4" s="316"/>
      <c r="G4" s="316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0" t="s">
        <v>13</v>
      </c>
      <c r="B6" s="360" t="s">
        <v>90</v>
      </c>
      <c r="C6" s="360" t="s">
        <v>193</v>
      </c>
      <c r="D6" s="360" t="s">
        <v>92</v>
      </c>
      <c r="E6" s="339" t="s">
        <v>235</v>
      </c>
      <c r="F6" s="360" t="s">
        <v>94</v>
      </c>
      <c r="G6" s="360"/>
    </row>
    <row r="7" spans="1:7" x14ac:dyDescent="0.25">
      <c r="A7" s="360"/>
      <c r="B7" s="360"/>
      <c r="C7" s="360"/>
      <c r="D7" s="360"/>
      <c r="E7" s="340"/>
      <c r="F7" s="272" t="s">
        <v>238</v>
      </c>
      <c r="G7" s="272" t="s">
        <v>96</v>
      </c>
    </row>
    <row r="8" spans="1:7" x14ac:dyDescent="0.25">
      <c r="A8" s="272">
        <v>1</v>
      </c>
      <c r="B8" s="272">
        <v>2</v>
      </c>
      <c r="C8" s="272">
        <v>3</v>
      </c>
      <c r="D8" s="272">
        <v>4</v>
      </c>
      <c r="E8" s="272">
        <v>5</v>
      </c>
      <c r="F8" s="272">
        <v>6</v>
      </c>
      <c r="G8" s="272">
        <v>7</v>
      </c>
    </row>
    <row r="9" spans="1:7" ht="15" customHeight="1" x14ac:dyDescent="0.25">
      <c r="A9" s="203"/>
      <c r="B9" s="356" t="s">
        <v>267</v>
      </c>
      <c r="C9" s="357"/>
      <c r="D9" s="357"/>
      <c r="E9" s="357"/>
      <c r="F9" s="357"/>
      <c r="G9" s="358"/>
    </row>
    <row r="10" spans="1:7" ht="27" customHeight="1" x14ac:dyDescent="0.25">
      <c r="A10" s="272"/>
      <c r="B10" s="204"/>
      <c r="C10" s="136" t="s">
        <v>268</v>
      </c>
      <c r="D10" s="204"/>
      <c r="E10" s="205"/>
      <c r="F10" s="274"/>
      <c r="G10" s="206">
        <v>0</v>
      </c>
    </row>
    <row r="11" spans="1:7" x14ac:dyDescent="0.25">
      <c r="A11" s="272"/>
      <c r="B11" s="347" t="s">
        <v>269</v>
      </c>
      <c r="C11" s="347"/>
      <c r="D11" s="347"/>
      <c r="E11" s="359"/>
      <c r="F11" s="349"/>
      <c r="G11" s="349"/>
    </row>
    <row r="12" spans="1:7" s="167" customFormat="1" ht="25.5" customHeight="1" x14ac:dyDescent="0.25">
      <c r="A12" s="272">
        <v>1</v>
      </c>
      <c r="B12" s="136" t="str">
        <f>'Прил.5 Расчет СМР и ОБ'!B29</f>
        <v>БЦ.36.11</v>
      </c>
      <c r="C12" s="207" t="str">
        <f>'Прил.5 Расчет СМР и ОБ'!C29</f>
        <v>УПАТС, 50 номеров</v>
      </c>
      <c r="D12" s="208" t="str">
        <f>'Прил.5 Расчет СМР и ОБ'!D29</f>
        <v>компл.</v>
      </c>
      <c r="E12" s="209">
        <f>'Прил.5 Расчет СМР и ОБ'!E29</f>
        <v>1</v>
      </c>
      <c r="F12" s="209">
        <f>'Прил.5 Расчет СМР и ОБ'!F29</f>
        <v>1384523.96</v>
      </c>
      <c r="G12" s="206">
        <f>ROUND(E12*F12,2)</f>
        <v>1384523.96</v>
      </c>
    </row>
    <row r="13" spans="1:7" s="167" customFormat="1" ht="38.25" customHeight="1" x14ac:dyDescent="0.25">
      <c r="A13" s="272">
        <v>2</v>
      </c>
      <c r="B13" s="136" t="str">
        <f>'Прил.5 Расчет СМР и ОБ'!B31</f>
        <v>22.1.01.01-0046</v>
      </c>
      <c r="C13" s="207" t="str">
        <f>'Прил.5 Расчет СМР и ОБ'!C31</f>
        <v>Боксы кабельные междугородные, корпус из алюминия, тип БММ-2-1 с плинтом ПН-10</v>
      </c>
      <c r="D13" s="208" t="str">
        <f>'Прил.5 Расчет СМР и ОБ'!D31</f>
        <v>шт.</v>
      </c>
      <c r="E13" s="209">
        <f>'Прил.5 Расчет СМР и ОБ'!E31</f>
        <v>10</v>
      </c>
      <c r="F13" s="209">
        <f>'Прил.5 Расчет СМР и ОБ'!F31</f>
        <v>415.4</v>
      </c>
      <c r="G13" s="206">
        <f>ROUND(E13*F13,2)</f>
        <v>4154</v>
      </c>
    </row>
    <row r="14" spans="1:7" s="167" customFormat="1" ht="25.5" customHeight="1" x14ac:dyDescent="0.25">
      <c r="A14" s="272">
        <v>3</v>
      </c>
      <c r="B14" s="136" t="str">
        <f>'Прил.5 Расчет СМР и ОБ'!B32</f>
        <v>22.1.02.06-0051</v>
      </c>
      <c r="C14" s="207" t="str">
        <f>'Прил.5 Расчет СМР и ОБ'!C32</f>
        <v>Рама VX-2000PF (для 3 блоков питания VX-200PS)</v>
      </c>
      <c r="D14" s="208" t="str">
        <f>'Прил.5 Расчет СМР и ОБ'!D32</f>
        <v>шт.</v>
      </c>
      <c r="E14" s="209">
        <f>'Прил.5 Расчет СМР и ОБ'!E32</f>
        <v>1</v>
      </c>
      <c r="F14" s="209">
        <f>'Прил.5 Расчет СМР и ОБ'!F32</f>
        <v>1161.69</v>
      </c>
      <c r="G14" s="206">
        <f>ROUND(E14*F14,2)</f>
        <v>1161.69</v>
      </c>
    </row>
    <row r="15" spans="1:7" s="167" customFormat="1" ht="51" customHeight="1" x14ac:dyDescent="0.25">
      <c r="A15" s="272">
        <v>4</v>
      </c>
      <c r="B15" s="136" t="str">
        <f>'Прил.5 Расчет СМР и ОБ'!B33</f>
        <v>61.3.05.03-0011</v>
      </c>
      <c r="C15" s="207" t="str">
        <f>'Прил.5 Расчет СМР и ОБ'!C33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ОБ'!D33</f>
        <v>шт.</v>
      </c>
      <c r="E15" s="209">
        <f>'Прил.5 Расчет СМР и ОБ'!E33</f>
        <v>1</v>
      </c>
      <c r="F15" s="209">
        <f>'Прил.5 Расчет СМР и ОБ'!F33</f>
        <v>516.24</v>
      </c>
      <c r="G15" s="206">
        <f>ROUND(E15*F15,2)</f>
        <v>516.24</v>
      </c>
    </row>
    <row r="16" spans="1:7" ht="25.5" customHeight="1" x14ac:dyDescent="0.25">
      <c r="A16" s="272"/>
      <c r="B16" s="136"/>
      <c r="C16" s="136" t="s">
        <v>270</v>
      </c>
      <c r="D16" s="136"/>
      <c r="E16" s="284"/>
      <c r="F16" s="274"/>
      <c r="G16" s="206">
        <f>SUM(G12:G15)</f>
        <v>1390355.89</v>
      </c>
    </row>
    <row r="17" spans="1:7" ht="19.5" customHeight="1" x14ac:dyDescent="0.25">
      <c r="A17" s="272"/>
      <c r="B17" s="136"/>
      <c r="C17" s="136" t="s">
        <v>271</v>
      </c>
      <c r="D17" s="136"/>
      <c r="E17" s="284"/>
      <c r="F17" s="274"/>
      <c r="G17" s="206">
        <f>G10+G16</f>
        <v>1390355.89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263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69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264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71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2023-10-07T10:04:06Z</dcterms:modified>
  <cp:category/>
</cp:coreProperties>
</file>