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FFB62204-E0E3-4B1C-9AE9-F0822866599B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ФОТинж 1кат.тек." sheetId="13" state="hidden" r:id="rId13"/>
    <sheet name="ФОТинж 2кат.тек." sheetId="14" state="hidden" r:id="rId14"/>
    <sheet name="4.7 Прил.6 Расчет Прочие" sheetId="15" state="hidden" r:id="rId15"/>
    <sheet name="4.8 Прил. 6.1 Расчет ПНР" sheetId="16" state="hidden" r:id="rId16"/>
    <sheet name="4.9 Прил 6.2 Расчет ПИР" sheetId="17" state="hidden" r:id="rId17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 localSheetId="12">#REF!</definedName>
    <definedName name="\AUTOEXEC" localSheetId="13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 localSheetId="12">#REF!</definedName>
    <definedName name="\k" localSheetId="13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 localSheetId="12">#REF!</definedName>
    <definedName name="\m" localSheetId="13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 localSheetId="12">#REF!</definedName>
    <definedName name="\n" localSheetId="13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 localSheetId="12">#REF!</definedName>
    <definedName name="\n11" localSheetId="13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 localSheetId="12">#REF!</definedName>
    <definedName name="\s" localSheetId="13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 localSheetId="12">#REF!</definedName>
    <definedName name="\z" localSheetId="13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 localSheetId="12">#REF!</definedName>
    <definedName name="________________________a2" localSheetId="13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 localSheetId="12">#REF!</definedName>
    <definedName name="_______________________a2" localSheetId="13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 localSheetId="12">#REF!</definedName>
    <definedName name="_____________________a2" localSheetId="13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 localSheetId="12">#REF!</definedName>
    <definedName name="____________________a2" localSheetId="13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 localSheetId="12">#REF!</definedName>
    <definedName name="___________________a2" localSheetId="13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 localSheetId="12">#REF!</definedName>
    <definedName name="__________________a2" localSheetId="13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 localSheetId="12">#REF!</definedName>
    <definedName name="_________________a2" localSheetId="13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 localSheetId="12">#REF!</definedName>
    <definedName name="________________a2" localSheetId="13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 localSheetId="12">#REF!</definedName>
    <definedName name="_______________a2" localSheetId="13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 localSheetId="12">#REF!</definedName>
    <definedName name="______________a2" localSheetId="13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 localSheetId="12">#REF!</definedName>
    <definedName name="_____________a2" localSheetId="13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 localSheetId="12">#REF!</definedName>
    <definedName name="____________a2" localSheetId="13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 localSheetId="12">#REF!</definedName>
    <definedName name="___________a2" localSheetId="13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 localSheetId="12">#REF!</definedName>
    <definedName name="__________a2" localSheetId="13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 localSheetId="12">#REF!</definedName>
    <definedName name="_________a2" localSheetId="13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 localSheetId="12">#REF!</definedName>
    <definedName name="________a2" localSheetId="13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 localSheetId="12">#REF!</definedName>
    <definedName name="_______a2" localSheetId="13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 localSheetId="12">#REF!</definedName>
    <definedName name="______a2" localSheetId="13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 localSheetId="12">#REF!</definedName>
    <definedName name="______xlnm.Primt_Area_3" localSheetId="13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 localSheetId="12">#REF!</definedName>
    <definedName name="______xlnm.Print_Area_1" localSheetId="13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 localSheetId="12">#REF!</definedName>
    <definedName name="______xlnm.Print_Area_2" localSheetId="13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 localSheetId="12">#REF!</definedName>
    <definedName name="______xlnm.Print_Area_3" localSheetId="13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 localSheetId="12">#REF!</definedName>
    <definedName name="______xlnm.Print_Area_4" localSheetId="13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 localSheetId="12">#REF!</definedName>
    <definedName name="______xlnm.Print_Area_5" localSheetId="13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 localSheetId="12">#REF!</definedName>
    <definedName name="______xlnm.Print_Area_6" localSheetId="13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 localSheetId="12">#REF!</definedName>
    <definedName name="_____a2" localSheetId="13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 localSheetId="12">#REF!</definedName>
    <definedName name="_____xlnm.Print_Area_1" localSheetId="13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 localSheetId="12">#REF!</definedName>
    <definedName name="_____xlnm.Print_Area_2" localSheetId="13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 localSheetId="12">#REF!</definedName>
    <definedName name="_____xlnm.Print_Area_3" localSheetId="13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 localSheetId="12">#REF!</definedName>
    <definedName name="_____xlnm.Print_Area_4" localSheetId="13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 localSheetId="12">#REF!</definedName>
    <definedName name="_____xlnm.Print_Area_5" localSheetId="13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 localSheetId="12">#REF!</definedName>
    <definedName name="_____xlnm.Print_Area_6" localSheetId="13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 localSheetId="12">#REF!</definedName>
    <definedName name="____a2" localSheetId="13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 localSheetId="12">#REF!</definedName>
    <definedName name="____xlnm.Primt_Area_3" localSheetId="13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 localSheetId="12">#REF!</definedName>
    <definedName name="____xlnm.Print_Area_1" localSheetId="13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 localSheetId="12">#REF!</definedName>
    <definedName name="____xlnm.Print_Area_2" localSheetId="13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 localSheetId="12">#REF!</definedName>
    <definedName name="____xlnm.Print_Area_3" localSheetId="13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 localSheetId="12">#REF!</definedName>
    <definedName name="____xlnm.Print_Area_4" localSheetId="13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 localSheetId="12">#REF!</definedName>
    <definedName name="____xlnm.Print_Area_5" localSheetId="13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 localSheetId="12">#REF!</definedName>
    <definedName name="____xlnm.Print_Area_6" localSheetId="13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 localSheetId="12">#REF!</definedName>
    <definedName name="___a2" localSheetId="13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_wrn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_wrn22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 localSheetId="12">#REF!</definedName>
    <definedName name="___xlnm.Primt_Area_3" localSheetId="13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 localSheetId="12">#REF!</definedName>
    <definedName name="___xlnm.Print_Area_1" localSheetId="13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 localSheetId="12">#REF!</definedName>
    <definedName name="___xlnm.Print_Area_2" localSheetId="13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 localSheetId="12">#REF!</definedName>
    <definedName name="___xlnm.Print_Area_3" localSheetId="13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 localSheetId="12">#REF!</definedName>
    <definedName name="___xlnm.Print_Area_4" localSheetId="13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 localSheetId="12">#REF!</definedName>
    <definedName name="___xlnm.Print_Area_5" localSheetId="13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 localSheetId="12">#REF!</definedName>
    <definedName name="___xlnm.Print_Area_6" localSheetId="13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 localSheetId="12">#REF!</definedName>
    <definedName name="__1___Excel_BuiltIn_Print_Area_3_1" localSheetId="13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 localSheetId="12">#REF!</definedName>
    <definedName name="__2__Excel_BuiltIn_Print_Area_3_1" localSheetId="13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 localSheetId="12">#REF!</definedName>
    <definedName name="__a2" localSheetId="13">#REF!</definedName>
    <definedName name="__a2">#REF!</definedName>
    <definedName name="__IntlFixup" localSheetId="12">#REF!</definedName>
    <definedName name="__IntlFixup" localSheetId="13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 localSheetId="12">#REF!</definedName>
    <definedName name="__qs2" localSheetId="13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 localSheetId="12">#REF!</definedName>
    <definedName name="__qs3" localSheetId="13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wrn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_wrn22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 localSheetId="12">#REF!</definedName>
    <definedName name="__xlnm.Primt_Area_3" localSheetId="13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 localSheetId="12">#REF!</definedName>
    <definedName name="__xlnm.Print_Area_1" localSheetId="13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 localSheetId="12">#REF!</definedName>
    <definedName name="__xlnm.Print_Area_2" localSheetId="13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 localSheetId="12">#REF!</definedName>
    <definedName name="__xlnm.Print_Area_3" localSheetId="13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 localSheetId="12">#REF!</definedName>
    <definedName name="__xlnm.Print_Area_4" localSheetId="13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 localSheetId="12">#REF!</definedName>
    <definedName name="__xlnm.Print_Area_5" localSheetId="13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 localSheetId="12">#REF!</definedName>
    <definedName name="__xlnm.Print_Area_6" localSheetId="13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 localSheetId="12">#REF!</definedName>
    <definedName name="_02121" localSheetId="13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 localSheetId="12">#REF!</definedName>
    <definedName name="_1" localSheetId="13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 localSheetId="12">#REF!</definedName>
    <definedName name="_1._Выберите_вид_работ" localSheetId="13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 localSheetId="12">#REF!</definedName>
    <definedName name="_1___Excel_BuiltIn_Print_Area_3_1" localSheetId="13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 localSheetId="12">#REF!</definedName>
    <definedName name="_12Excel_BuiltIn_Print_Titles_2_1_1" localSheetId="13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 localSheetId="12">#REF!</definedName>
    <definedName name="_1Excel_BuiltIn_Print_Area_1_1_1" localSheetId="13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 localSheetId="12">#REF!</definedName>
    <definedName name="_1Excel_BuiltIn_Print_Area_3_1" localSheetId="13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 localSheetId="12">#REF!</definedName>
    <definedName name="_2._Выберите_категорию_горных_пород_по_буримости" localSheetId="13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 localSheetId="12">#REF!</definedName>
    <definedName name="_2__Excel_BuiltIn_Print_Area_3_1" localSheetId="13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 localSheetId="12">#REF!</definedName>
    <definedName name="_2Excel_BuiltIn_Print_Area_1_1_1" localSheetId="13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 localSheetId="12">#REF!</definedName>
    <definedName name="_2Excel_BuiltIn_Print_Area_3_1" localSheetId="13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 localSheetId="12">#REF!</definedName>
    <definedName name="_2Excel_BuiltIn_Print_Titles_1_1_1" localSheetId="13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 localSheetId="12">#REF!</definedName>
    <definedName name="_3Excel_BuiltIn_Print_Titles_2_1_1" localSheetId="13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 localSheetId="12">#REF!</definedName>
    <definedName name="_3а._Выберите_диаметр_скважины" localSheetId="13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 localSheetId="12">#REF!</definedName>
    <definedName name="_3б._Выберите_диаметр_скважины" localSheetId="13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 localSheetId="12">#REF!</definedName>
    <definedName name="_3в._Выберите_диаметр_скважины" localSheetId="13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 localSheetId="12">#REF!</definedName>
    <definedName name="_3г._Выберите_диаметр_скважины" localSheetId="13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 localSheetId="12">#REF!</definedName>
    <definedName name="_3д._Выберите_диаметр_скважины" localSheetId="13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 localSheetId="12">#REF!</definedName>
    <definedName name="_3е._Выберите_диаметр_скважины" localSheetId="13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 localSheetId="12">#REF!</definedName>
    <definedName name="_3ж._Выберите_диаметр_скважины" localSheetId="13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 localSheetId="12">#REF!</definedName>
    <definedName name="_3з._Выберите_диаметр_скважины" localSheetId="13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 localSheetId="12">#REF!</definedName>
    <definedName name="_3и._Выберите_диаметр_скважины" localSheetId="13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 localSheetId="12">#REF!</definedName>
    <definedName name="_3к._Выберите_диаметр_скважины" localSheetId="13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 localSheetId="12">#REF!</definedName>
    <definedName name="_3л._Выберите_диаметр_скважины" localSheetId="13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 localSheetId="12">#REF!</definedName>
    <definedName name="_3м._Выберите_диаметр_скважины" localSheetId="13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 localSheetId="12">#REF!</definedName>
    <definedName name="_4Excel_BuiltIn_Print_Area_1_1_1" localSheetId="13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 localSheetId="12">#REF!</definedName>
    <definedName name="_4Excel_BuiltIn_Print_Titles_1_1_1" localSheetId="13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 localSheetId="12">#REF!</definedName>
    <definedName name="_6Excel_BuiltIn_Print_Titles_2_1_1" localSheetId="13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 localSheetId="12">#REF!</definedName>
    <definedName name="_8Excel_BuiltIn_Print_Titles_1_1_1" localSheetId="13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 localSheetId="12">#REF!</definedName>
    <definedName name="_a2" localSheetId="13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 localSheetId="12">#REF!</definedName>
    <definedName name="_AUTOEXEC" localSheetId="13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5">#REF!</definedName>
    <definedName name="_def2000г" localSheetId="16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2">#REF!</definedName>
    <definedName name="_def2000г" localSheetId="13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5">#REF!</definedName>
    <definedName name="_def2001г" localSheetId="16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2">#REF!</definedName>
    <definedName name="_def2001г" localSheetId="13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5">#REF!</definedName>
    <definedName name="_def2002г" localSheetId="16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2">#REF!</definedName>
    <definedName name="_def2002г" localSheetId="13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 localSheetId="12">#REF!</definedName>
    <definedName name="_Fill" localSheetId="13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 localSheetId="12">#REF!</definedName>
    <definedName name="_FilterDatabase" localSheetId="13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 localSheetId="12">#REF!</definedName>
    <definedName name="_Hlt440565644_1" localSheetId="13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5">#REF!</definedName>
    <definedName name="_inf2000" localSheetId="16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2">#REF!</definedName>
    <definedName name="_inf2000" localSheetId="13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5">#REF!</definedName>
    <definedName name="_inf2001" localSheetId="16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2">#REF!</definedName>
    <definedName name="_inf2001" localSheetId="13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5">#REF!</definedName>
    <definedName name="_inf2002" localSheetId="16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2">#REF!</definedName>
    <definedName name="_inf2002" localSheetId="13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5">#REF!</definedName>
    <definedName name="_inf2003" localSheetId="16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2">#REF!</definedName>
    <definedName name="_inf2003" localSheetId="13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5">#REF!</definedName>
    <definedName name="_inf2004" localSheetId="16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2">#REF!</definedName>
    <definedName name="_inf2004" localSheetId="13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5">#REF!</definedName>
    <definedName name="_inf2005" localSheetId="16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2">#REF!</definedName>
    <definedName name="_inf2005" localSheetId="13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5">#REF!</definedName>
    <definedName name="_inf2006" localSheetId="16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2">#REF!</definedName>
    <definedName name="_inf2006" localSheetId="13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5">#REF!</definedName>
    <definedName name="_inf2007" localSheetId="16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2">#REF!</definedName>
    <definedName name="_inf2007" localSheetId="13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5">#REF!</definedName>
    <definedName name="_inf2008" localSheetId="16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2">#REF!</definedName>
    <definedName name="_inf2008" localSheetId="13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5">#REF!</definedName>
    <definedName name="_inf2009" localSheetId="16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2">#REF!</definedName>
    <definedName name="_inf2009" localSheetId="13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5">#REF!</definedName>
    <definedName name="_inf2010" localSheetId="16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2">#REF!</definedName>
    <definedName name="_inf2010" localSheetId="13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5">#REF!</definedName>
    <definedName name="_inf2011" localSheetId="16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2">#REF!</definedName>
    <definedName name="_inf2011" localSheetId="13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5">#REF!</definedName>
    <definedName name="_inf2012" localSheetId="16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2">#REF!</definedName>
    <definedName name="_inf2012" localSheetId="13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5">#REF!</definedName>
    <definedName name="_inf2013" localSheetId="16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2">#REF!</definedName>
    <definedName name="_inf2013" localSheetId="13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5">#REF!</definedName>
    <definedName name="_inf2014" localSheetId="16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2">#REF!</definedName>
    <definedName name="_inf2014" localSheetId="13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5">#REF!</definedName>
    <definedName name="_inf2015" localSheetId="16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2">#REF!</definedName>
    <definedName name="_inf2015" localSheetId="13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 localSheetId="12">#REF!</definedName>
    <definedName name="_k" localSheetId="13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 localSheetId="12">#REF!</definedName>
    <definedName name="_m" localSheetId="13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 localSheetId="12">#REF!</definedName>
    <definedName name="_qs2" localSheetId="13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 localSheetId="12">#REF!</definedName>
    <definedName name="_qs3" localSheetId="13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 localSheetId="12">#REF!</definedName>
    <definedName name="_s" localSheetId="13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wrn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_wrn222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 localSheetId="12">#REF!</definedName>
    <definedName name="_z" localSheetId="13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 localSheetId="12">#REF!</definedName>
    <definedName name="_а2" localSheetId="13">#REF!</definedName>
    <definedName name="_а2">#REF!</definedName>
    <definedName name="_Восемь" localSheetId="12">#REF!</definedName>
    <definedName name="_Восемь" localSheetId="13">#REF!</definedName>
    <definedName name="_Восемь">#REF!</definedName>
    <definedName name="_два_1" localSheetId="12">#REF!</definedName>
    <definedName name="_два_1" localSheetId="13">#REF!</definedName>
    <definedName name="_два_1">#REF!</definedName>
    <definedName name="_два_2" localSheetId="12">#REF!</definedName>
    <definedName name="_два_2" localSheetId="13">#REF!</definedName>
    <definedName name="_два_2">#REF!</definedName>
    <definedName name="_Девять" localSheetId="12">#REF!</definedName>
    <definedName name="_Девять" localSheetId="13">#REF!</definedName>
    <definedName name="_Девять">#REF!</definedName>
    <definedName name="_пять" localSheetId="12">#REF!</definedName>
    <definedName name="_пять" localSheetId="13">#REF!</definedName>
    <definedName name="_пять">#REF!</definedName>
    <definedName name="_Раз" localSheetId="12">#REF!</definedName>
    <definedName name="_Раз" localSheetId="13">#REF!</definedName>
    <definedName name="_Раз">#REF!</definedName>
    <definedName name="_семь_1" localSheetId="12">#REF!</definedName>
    <definedName name="_семь_1" localSheetId="13">#REF!</definedName>
    <definedName name="_семь_1">#REF!</definedName>
    <definedName name="_семь_2" localSheetId="12">#REF!</definedName>
    <definedName name="_семь_2" localSheetId="13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 localSheetId="12">#REF!</definedName>
    <definedName name="_Стоимость_УНЦП" localSheetId="13">#REF!</definedName>
    <definedName name="_Стоимость_УНЦП">#REF!</definedName>
    <definedName name="_три" localSheetId="12">#REF!</definedName>
    <definedName name="_три" localSheetId="13">#REF!</definedName>
    <definedName name="_три">#REF!</definedName>
    <definedName name="_xlnm._FilterDatabase">#REF!</definedName>
    <definedName name="_четыре" localSheetId="12">#REF!</definedName>
    <definedName name="_четыре" localSheetId="13">#REF!</definedName>
    <definedName name="_четыре">#REF!</definedName>
    <definedName name="_шесть_1" localSheetId="12">#REF!</definedName>
    <definedName name="_шесть_1" localSheetId="13">#REF!</definedName>
    <definedName name="_шесть_1">#REF!</definedName>
    <definedName name="_шесть_2" localSheetId="12">#REF!</definedName>
    <definedName name="_шесть_2" localSheetId="13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 localSheetId="12">#REF!</definedName>
    <definedName name="a" localSheetId="13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5">#REF!</definedName>
    <definedName name="a04t" localSheetId="16">#REF!</definedName>
    <definedName name="a04t" localSheetId="3">#REF!</definedName>
    <definedName name="a04t" localSheetId="4">#REF!</definedName>
    <definedName name="a04t" localSheetId="7">#REF!</definedName>
    <definedName name="a04t" localSheetId="12">#REF!</definedName>
    <definedName name="a04t" localSheetId="13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 localSheetId="12">#REF!</definedName>
    <definedName name="A99999999" localSheetId="13">#REF!</definedName>
    <definedName name="A99999999">#REF!</definedName>
    <definedName name="aa" localSheetId="3">#REF!</definedName>
    <definedName name="aa" localSheetId="4">#REF!</definedName>
    <definedName name="aa" localSheetId="12">#REF!</definedName>
    <definedName name="aa" localSheetId="13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 localSheetId="12">#REF!</definedName>
    <definedName name="aaa" localSheetId="13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 localSheetId="12">#REF!</definedName>
    <definedName name="ab" localSheetId="13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 localSheetId="12">#REF!</definedName>
    <definedName name="asd" localSheetId="13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 localSheetId="12">#REF!</definedName>
    <definedName name="b" localSheetId="13">#REF!</definedName>
    <definedName name="b">#REF!</definedName>
    <definedName name="BLPH1" localSheetId="12">#REF!</definedName>
    <definedName name="BLPH1" localSheetId="13">#REF!</definedName>
    <definedName name="BLPH1">#REF!</definedName>
    <definedName name="BLPH2" localSheetId="12">#REF!</definedName>
    <definedName name="BLPH2" localSheetId="13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 localSheetId="12">#REF!</definedName>
    <definedName name="Categories" localSheetId="13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 localSheetId="12">#REF!</definedName>
    <definedName name="CC_fSF" localSheetId="13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 localSheetId="12">#REF!</definedName>
    <definedName name="Criteria" localSheetId="13">#REF!</definedName>
    <definedName name="Criteria">#REF!</definedName>
    <definedName name="curs" localSheetId="12">#REF!</definedName>
    <definedName name="curs" localSheetId="13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 localSheetId="12">#REF!</definedName>
    <definedName name="cvtnf" localSheetId="13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 localSheetId="12">#REF!</definedName>
    <definedName name="d" localSheetId="13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 localSheetId="12">#REF!</definedName>
    <definedName name="Database" localSheetId="13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 localSheetId="12">#REF!</definedName>
    <definedName name="DateColJournal" localSheetId="13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 localSheetId="12">#REF!</definedName>
    <definedName name="ddduy" localSheetId="13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 localSheetId="12">#REF!</definedName>
    <definedName name="deviation1" localSheetId="13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 localSheetId="12">#REF!</definedName>
    <definedName name="DiscontRate" localSheetId="13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 localSheetId="12">#REF!</definedName>
    <definedName name="DM" localSheetId="13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5">#REF!</definedName>
    <definedName name="DOLL" localSheetId="16">#REF!</definedName>
    <definedName name="DOLL" localSheetId="3">#REF!</definedName>
    <definedName name="DOLL" localSheetId="4">#REF!</definedName>
    <definedName name="DOLL" localSheetId="7">#REF!</definedName>
    <definedName name="DOLL" localSheetId="12">#REF!</definedName>
    <definedName name="DOLL" localSheetId="13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 localSheetId="12">#REF!</definedName>
    <definedName name="ee" localSheetId="13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 localSheetId="12">#REF!</definedName>
    <definedName name="ehc" localSheetId="13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 localSheetId="12">#REF!</definedName>
    <definedName name="Excel_BuiltIn_Database" localSheetId="13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5">#REF!</definedName>
    <definedName name="Excel_BuiltIn_Print_Area_1" localSheetId="16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2">#REF!</definedName>
    <definedName name="Excel_BuiltIn_Print_Area_1" localSheetId="13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 localSheetId="12">#REF!</definedName>
    <definedName name="Excel_BuiltIn_Print_Area_1_1" localSheetId="13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 localSheetId="12">#REF!</definedName>
    <definedName name="Excel_BuiltIn_Print_Area_1_1_1" localSheetId="13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 localSheetId="12">#REF!</definedName>
    <definedName name="Excel_BuiltIn_Print_Area_10_1" localSheetId="13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 localSheetId="12">#REF!</definedName>
    <definedName name="Excel_BuiltIn_Print_Area_10_1_1" localSheetId="13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 localSheetId="12">#REF!</definedName>
    <definedName name="Excel_BuiltIn_Print_Area_11" localSheetId="13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 localSheetId="12">#REF!</definedName>
    <definedName name="Excel_BuiltIn_Print_Area_11_1" localSheetId="13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 localSheetId="12">#REF!</definedName>
    <definedName name="Excel_BuiltIn_Print_Area_12" localSheetId="13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 localSheetId="12">#REF!</definedName>
    <definedName name="Excel_BuiltIn_Print_Area_13" localSheetId="13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 localSheetId="12">#REF!</definedName>
    <definedName name="Excel_BuiltIn_Print_Area_13_1" localSheetId="13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 localSheetId="12">#REF!</definedName>
    <definedName name="Excel_BuiltIn_Print_Area_14" localSheetId="13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 localSheetId="12">#REF!</definedName>
    <definedName name="Excel_BuiltIn_Print_Area_15" localSheetId="13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 localSheetId="12">#REF!</definedName>
    <definedName name="Excel_BuiltIn_Print_Area_2_1" localSheetId="13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 localSheetId="12">#REF!</definedName>
    <definedName name="Excel_BuiltIn_Print_Area_3_1" localSheetId="13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5">#REF!</definedName>
    <definedName name="Excel_BuiltIn_Print_Area_4" localSheetId="16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2">#REF!</definedName>
    <definedName name="Excel_BuiltIn_Print_Area_4" localSheetId="13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 localSheetId="12">#REF!</definedName>
    <definedName name="Excel_BuiltIn_Print_Area_4_1" localSheetId="13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 localSheetId="12">#REF!</definedName>
    <definedName name="Excel_BuiltIn_Print_Area_4_1_1" localSheetId="13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 localSheetId="12">#REF!</definedName>
    <definedName name="Excel_BuiltIn_Print_Area_4_1_1_1" localSheetId="13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5">#REF!</definedName>
    <definedName name="Excel_BuiltIn_Print_Area_5" localSheetId="16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2">#REF!</definedName>
    <definedName name="Excel_BuiltIn_Print_Area_5" localSheetId="13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 localSheetId="12">#REF!</definedName>
    <definedName name="Excel_BuiltIn_Print_Area_5_1" localSheetId="13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 localSheetId="12">#REF!</definedName>
    <definedName name="Excel_BuiltIn_Print_Area_5_1_1" localSheetId="13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 localSheetId="12">#REF!</definedName>
    <definedName name="Excel_BuiltIn_Print_Area_6" localSheetId="13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 localSheetId="12">#REF!</definedName>
    <definedName name="Excel_BuiltIn_Print_Area_6_1" localSheetId="13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 localSheetId="12">#REF!</definedName>
    <definedName name="Excel_BuiltIn_Print_Area_7_1" localSheetId="13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 localSheetId="12">#REF!</definedName>
    <definedName name="Excel_BuiltIn_Print_Area_7_1_1" localSheetId="13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 localSheetId="12">#REF!</definedName>
    <definedName name="Excel_BuiltIn_Print_Area_7_1_1_1" localSheetId="13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 localSheetId="12">#REF!</definedName>
    <definedName name="Excel_BuiltIn_Print_Area_7_1_1_1_1" localSheetId="13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 localSheetId="12">#REF!</definedName>
    <definedName name="Excel_BuiltIn_Print_Area_8_1" localSheetId="13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 localSheetId="12">#REF!</definedName>
    <definedName name="Excel_BuiltIn_Print_Area_9_1" localSheetId="13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 localSheetId="12">#REF!</definedName>
    <definedName name="Excel_BuiltIn_Print_Area_9_1_1" localSheetId="13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 localSheetId="12">#REF!</definedName>
    <definedName name="Excel_BuiltIn_Print_Area_9_1_1_1" localSheetId="13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 localSheetId="12">#REF!</definedName>
    <definedName name="Excel_BuiltIn_Print_Titles" localSheetId="13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 localSheetId="12">#REF!</definedName>
    <definedName name="Excel_BuiltIn_Print_Titles_1" localSheetId="13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 localSheetId="12">#REF!</definedName>
    <definedName name="Excel_BuiltIn_Print_Titles_1_1" localSheetId="13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 localSheetId="12">#REF!</definedName>
    <definedName name="Excel_BuiltIn_Print_Titles_1_1_1" localSheetId="13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 localSheetId="12">#REF!</definedName>
    <definedName name="Excel_BuiltIn_Print_Titles_12" localSheetId="13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 localSheetId="12">#REF!</definedName>
    <definedName name="Excel_BuiltIn_Print_Titles_13" localSheetId="13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 localSheetId="12">#REF!</definedName>
    <definedName name="Excel_BuiltIn_Print_Titles_13_1" localSheetId="13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 localSheetId="12">#REF!</definedName>
    <definedName name="Excel_BuiltIn_Print_Titles_14" localSheetId="13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 localSheetId="12">#REF!</definedName>
    <definedName name="Excel_BuiltIn_Print_Titles_2" localSheetId="13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 localSheetId="12">#REF!</definedName>
    <definedName name="Excel_BuiltIn_Print_Titles_2_1" localSheetId="13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 localSheetId="12">#REF!</definedName>
    <definedName name="Excel_BuiltIn_Print_Titles_3" localSheetId="13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 localSheetId="12">#REF!</definedName>
    <definedName name="Excel_BuiltIn_Print_Titles_3_1" localSheetId="13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 localSheetId="12">#REF!</definedName>
    <definedName name="Excel_BuiltIn_Print_Titles_4" localSheetId="13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 localSheetId="12">#REF!</definedName>
    <definedName name="Excel_BuiltIn_Print_Titles_4_1" localSheetId="13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 localSheetId="12">#REF!</definedName>
    <definedName name="Excel_BuiltIn_Print_Titles_5" localSheetId="13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 localSheetId="12">#REF!</definedName>
    <definedName name="Excel_BuiltIn_Print_Titles_5_1" localSheetId="13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 localSheetId="12">#REF!</definedName>
    <definedName name="Excel_BuiltIn_Print_Titles_8" localSheetId="13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 localSheetId="12">#REF!</definedName>
    <definedName name="Excel_BuiltIn_Print_Titles_9" localSheetId="13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 localSheetId="12">#REF!</definedName>
    <definedName name="Excel_BuiltIn_Print_Titles_9_1" localSheetId="13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5">#REF!</definedName>
    <definedName name="ff" localSheetId="16">#REF!</definedName>
    <definedName name="ff" localSheetId="3">#REF!</definedName>
    <definedName name="ff" localSheetId="4">#REF!</definedName>
    <definedName name="ff" localSheetId="7">#REF!</definedName>
    <definedName name="ff" localSheetId="12">#REF!</definedName>
    <definedName name="ff" localSheetId="13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5">#REF!</definedName>
    <definedName name="gggg" localSheetId="16">#REF!</definedName>
    <definedName name="gggg" localSheetId="3">#REF!</definedName>
    <definedName name="gggg" localSheetId="4">#REF!</definedName>
    <definedName name="gggg" localSheetId="7">#REF!</definedName>
    <definedName name="gggg" localSheetId="12">#REF!</definedName>
    <definedName name="gggg" localSheetId="13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5">#REF!</definedName>
    <definedName name="Global.MNULL" localSheetId="16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2">#REF!</definedName>
    <definedName name="Global.MNULL" localSheetId="13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5">#REF!</definedName>
    <definedName name="Global.NULL" localSheetId="16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2">#REF!</definedName>
    <definedName name="Global.NULL" localSheetId="13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 localSheetId="12">#REF!</definedName>
    <definedName name="h" localSheetId="13">#REF!</definedName>
    <definedName name="h">#REF!</definedName>
    <definedName name="hfci" localSheetId="3">#REF!</definedName>
    <definedName name="hfci" localSheetId="4">#REF!</definedName>
    <definedName name="hfci" localSheetId="12">#REF!</definedName>
    <definedName name="hfci" localSheetId="13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 localSheetId="12">#REF!</definedName>
    <definedName name="hfcxtn" localSheetId="13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 localSheetId="12">#REF!</definedName>
    <definedName name="htvjyn" localSheetId="13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 localSheetId="12">#REF!</definedName>
    <definedName name="i" localSheetId="13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 localSheetId="12">#REF!</definedName>
    <definedName name="iii" localSheetId="13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 localSheetId="12">#REF!</definedName>
    <definedName name="iiiii" localSheetId="13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 localSheetId="12">#REF!</definedName>
    <definedName name="Ind" localSheetId="13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 localSheetId="12">#REF!</definedName>
    <definedName name="Itog" localSheetId="13">#REF!</definedName>
    <definedName name="Itog">#REF!</definedName>
    <definedName name="Iквартал2014" localSheetId="12">#REF!</definedName>
    <definedName name="Iквартал2014" localSheetId="13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 localSheetId="12">#REF!</definedName>
    <definedName name="jkjhggh" localSheetId="13">#REF!</definedName>
    <definedName name="jkjhggh">#REF!</definedName>
    <definedName name="Jkz" localSheetId="12">#REF!</definedName>
    <definedName name="Jkz" localSheetId="13">#REF!</definedName>
    <definedName name="Jkz">#REF!</definedName>
    <definedName name="kinf09_08" localSheetId="12">#REF!</definedName>
    <definedName name="kinf09_08" localSheetId="13">#REF!</definedName>
    <definedName name="kinf09_08">#REF!</definedName>
    <definedName name="kinf10_09" localSheetId="12">#REF!</definedName>
    <definedName name="kinf10_09" localSheetId="13">#REF!</definedName>
    <definedName name="kinf10_09">#REF!</definedName>
    <definedName name="kinf11_10" localSheetId="12">#REF!</definedName>
    <definedName name="kinf11_10" localSheetId="13">#REF!</definedName>
    <definedName name="kinf11_10">#REF!</definedName>
    <definedName name="kinf12_11" localSheetId="12">#REF!</definedName>
    <definedName name="kinf12_11" localSheetId="13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 localSheetId="12">#REF!</definedName>
    <definedName name="kk" localSheetId="13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 localSheetId="12">#REF!</definedName>
    <definedName name="kl" localSheetId="13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 localSheetId="12">#REF!</definedName>
    <definedName name="KPlan" localSheetId="13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 localSheetId="12">#REF!</definedName>
    <definedName name="l" localSheetId="13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 localSheetId="12">#REF!</definedName>
    <definedName name="language" localSheetId="13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 localSheetId="12">#REF!</definedName>
    <definedName name="m" localSheetId="13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 localSheetId="12">#REF!</definedName>
    <definedName name="n" localSheetId="13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6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6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6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6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4">IF('4.7 Прил.6 Расчет Прочие'!n_3=1,'4.7 Прил.6 Расчет Прочие'!n_2,'4.7 Прил.6 Расчет Прочие'!n_3&amp;'4.7 Прил.6 Расчет Прочие'!n_1)</definedName>
    <definedName name="n0x" localSheetId="16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2">IF('ФОТинж 1кат.тек.'!n_3=1,'ФОТинж 1кат.тек.'!n_2,'ФОТинж 1кат.тек.'!n_3&amp;'ФОТинж 1кат.тек.'!n_1)</definedName>
    <definedName name="n0x" localSheetId="13">IF('ФОТинж 2кат.тек.'!n_3=1,'ФОТинж 2кат.тек.'!n_2,'ФОТинж 2кат.тек.'!n_3&amp;'ФОТинж 2кат.тек.'!n_1)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4">IF('4.7 Прил.6 Расчет Прочие'!n_3=1,'4.7 Прил.6 Расчет Прочие'!n_2,'4.7 Прил.6 Расчет Прочие'!n_3&amp;'4.7 Прил.6 Расчет Прочие'!n_5)</definedName>
    <definedName name="n1x" localSheetId="16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2">IF('ФОТинж 1кат.тек.'!n_3=1,'ФОТинж 1кат.тек.'!n_2,'ФОТинж 1кат.тек.'!n_3&amp;'ФОТинж 1кат.тек.'!n_5)</definedName>
    <definedName name="n1x" localSheetId="13">IF('ФОТинж 2кат.тек.'!n_3=1,'ФОТинж 2кат.тек.'!n_2,'ФОТинж 2кат.тек.'!n_3&amp;'ФОТинж 2кат.тек.'!n_5)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 localSheetId="12">#REF!</definedName>
    <definedName name="Nalog" localSheetId="13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 localSheetId="12">#REF!</definedName>
    <definedName name="NumColJournal" localSheetId="13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 localSheetId="12">#REF!</definedName>
    <definedName name="o" localSheetId="13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 localSheetId="12">#REF!</definedName>
    <definedName name="Obj" localSheetId="13">#REF!</definedName>
    <definedName name="Obj">#REF!</definedName>
    <definedName name="opmes" localSheetId="12">#REF!</definedName>
    <definedName name="opmes" localSheetId="13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 localSheetId="12">#REF!</definedName>
    <definedName name="oppp" localSheetId="13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 localSheetId="12">#REF!</definedName>
    <definedName name="pp" localSheetId="13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6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 localSheetId="12">#REF!</definedName>
    <definedName name="Print_Area" localSheetId="13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 localSheetId="12">#REF!</definedName>
    <definedName name="propis" localSheetId="13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 localSheetId="12">#REF!</definedName>
    <definedName name="q" localSheetId="13">#REF!</definedName>
    <definedName name="q">#REF!</definedName>
    <definedName name="qq" localSheetId="3">#REF!</definedName>
    <definedName name="qq" localSheetId="4">#REF!</definedName>
    <definedName name="qq" localSheetId="12">#REF!</definedName>
    <definedName name="qq" localSheetId="13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 localSheetId="12">#REF!</definedName>
    <definedName name="qqqqqqqqqqqqqqqqqqqqqqqqqqqqqqqqqqq" localSheetId="13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 localSheetId="12">#REF!</definedName>
    <definedName name="rehl" localSheetId="13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 localSheetId="12">#REF!</definedName>
    <definedName name="rf" localSheetId="13">#REF!</definedName>
    <definedName name="rf">#REF!</definedName>
    <definedName name="rrr" localSheetId="12">#REF!</definedName>
    <definedName name="rrr" localSheetId="13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 localSheetId="12">#REF!</definedName>
    <definedName name="rrrrrr" localSheetId="13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 localSheetId="12">#REF!</definedName>
    <definedName name="rtyrty" localSheetId="13">#REF!</definedName>
    <definedName name="rtyrty">#REF!</definedName>
    <definedName name="rybuf" localSheetId="3">#REF!</definedName>
    <definedName name="rybuf" localSheetId="4">#REF!</definedName>
    <definedName name="rybuf" localSheetId="12">#REF!</definedName>
    <definedName name="rybuf" localSheetId="13">#REF!</definedName>
    <definedName name="rybuf">#REF!</definedName>
    <definedName name="rybuf3" localSheetId="3">#REF!</definedName>
    <definedName name="rybuf3" localSheetId="4">#REF!</definedName>
    <definedName name="rybuf3" localSheetId="12">#REF!</definedName>
    <definedName name="rybuf3" localSheetId="13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 localSheetId="12">#REF!</definedName>
    <definedName name="SD_DC" localSheetId="13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 localSheetId="12">#REF!</definedName>
    <definedName name="SDDsfd" localSheetId="13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 localSheetId="12">#REF!</definedName>
    <definedName name="SDSA" localSheetId="13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 localSheetId="12">#REF!</definedName>
    <definedName name="SF_SFs" localSheetId="13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 localSheetId="12">#REF!</definedName>
    <definedName name="SM" localSheetId="13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 localSheetId="12">#REF!</definedName>
    <definedName name="SM_SM" localSheetId="13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 localSheetId="12">#REF!</definedName>
    <definedName name="SM_SM1" localSheetId="13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 localSheetId="12">#REF!</definedName>
    <definedName name="SM_SM45" localSheetId="13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 localSheetId="12">#REF!</definedName>
    <definedName name="SM_SM6" localSheetId="13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 localSheetId="12">#REF!</definedName>
    <definedName name="SM_STO" localSheetId="13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 localSheetId="12">#REF!</definedName>
    <definedName name="SM_STO1" localSheetId="13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 localSheetId="12">#REF!</definedName>
    <definedName name="SM_STO2" localSheetId="13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 localSheetId="12">#REF!</definedName>
    <definedName name="SM_STO3" localSheetId="13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 localSheetId="12">#REF!</definedName>
    <definedName name="Smmmmmmmmmmmmmmm" localSheetId="13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 localSheetId="12">#REF!</definedName>
    <definedName name="SmPr" localSheetId="13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 localSheetId="12">#REF!</definedName>
    <definedName name="Status" localSheetId="13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 localSheetId="12">#REF!</definedName>
    <definedName name="SUM_" localSheetId="13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 localSheetId="12">#REF!</definedName>
    <definedName name="SUM_1" localSheetId="13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 localSheetId="12">#REF!</definedName>
    <definedName name="sum_2" localSheetId="13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 localSheetId="12">#REF!</definedName>
    <definedName name="SUM_3" localSheetId="13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 localSheetId="12">#REF!</definedName>
    <definedName name="sum_4" localSheetId="13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 localSheetId="12">#REF!</definedName>
    <definedName name="SV" localSheetId="13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 localSheetId="12">#REF!</definedName>
    <definedName name="SV_STO" localSheetId="13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 localSheetId="12">#REF!</definedName>
    <definedName name="t" localSheetId="13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5">#REF!</definedName>
    <definedName name="time" localSheetId="16">#REF!</definedName>
    <definedName name="time" localSheetId="3">#REF!</definedName>
    <definedName name="time" localSheetId="4">#REF!</definedName>
    <definedName name="time" localSheetId="7">#REF!</definedName>
    <definedName name="time" localSheetId="12">#REF!</definedName>
    <definedName name="time" localSheetId="13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 localSheetId="12">#REF!</definedName>
    <definedName name="Time_diff" localSheetId="13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 localSheetId="12">#REF!</definedName>
    <definedName name="Times" localSheetId="13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 localSheetId="12">#REF!</definedName>
    <definedName name="Times___0" localSheetId="13">#REF!</definedName>
    <definedName name="Times___0">#REF!</definedName>
    <definedName name="title" localSheetId="12">#REF!</definedName>
    <definedName name="title" localSheetId="13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 localSheetId="12">#REF!</definedName>
    <definedName name="ttt" localSheetId="13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 localSheetId="12">#REF!</definedName>
    <definedName name="ujl" localSheetId="13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 localSheetId="12">#REF!</definedName>
    <definedName name="USA_1" localSheetId="13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 localSheetId="12">#REF!</definedName>
    <definedName name="v" localSheetId="13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 localSheetId="12">#REF!</definedName>
    <definedName name="VH" localSheetId="13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 localSheetId="12">#REF!</definedName>
    <definedName name="w" localSheetId="13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wrn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4">{#N/A,#N/A,FALSE,"Шаблон_Спец1"}</definedName>
    <definedName name="wrn.1." localSheetId="16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2">{#N/A,#N/A,FALSE,"Шаблон_Спец1"}</definedName>
    <definedName name="wrn.1." localSheetId="13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6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6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6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6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6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6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6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6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4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6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2">{"'ФОТинж 1кат.тек.'!glc1",#N/A,FALSE,"GLC";"'ФОТинж 1кат.тек.'!glc2",#N/A,FALSE,"GLC";"'ФОТинж 1кат.тек.'!glc3",#N/A,FALSE,"GLC";"'ФОТинж 1кат.тек.'!glc4",#N/A,FALSE,"GLC";"'ФОТинж 1кат.тек.'!glc5",#N/A,FALSE,"GLC"}</definedName>
    <definedName name="wrn.glcpromonte." localSheetId="13">{"'ФОТинж 2кат.тек.'!glc1",#N/A,FALSE,"GLC";"'ФОТинж 2кат.тек.'!glc2",#N/A,FALSE,"GLC";"'ФОТинж 2кат.тек.'!glc3",#N/A,FALSE,"GLC";"'ФОТинж 2кат.тек.'!glc4",#N/A,FALSE,"GLC";"'ФОТинж 2кат.тек.'!glc5",#N/A,FALSE,"GLC"}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 localSheetId="12">#REF!</definedName>
    <definedName name="xh" localSheetId="13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 localSheetId="12">#REF!</definedName>
    <definedName name="y" localSheetId="13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 localSheetId="12">#REF!</definedName>
    <definedName name="Yamaha_26" localSheetId="13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 localSheetId="12">#REF!</definedName>
    <definedName name="yyy" localSheetId="13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 localSheetId="12">#REF!</definedName>
    <definedName name="ZAK1" localSheetId="13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 localSheetId="12">#REF!</definedName>
    <definedName name="ZAK2" localSheetId="13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 localSheetId="12">#REF!</definedName>
    <definedName name="zak3" localSheetId="13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 localSheetId="12">#REF!</definedName>
    <definedName name="zxdc" localSheetId="13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 localSheetId="12">#REF!</definedName>
    <definedName name="zzzz" localSheetId="13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5">#REF!</definedName>
    <definedName name="а" localSheetId="16">#REF!</definedName>
    <definedName name="а" localSheetId="3">#REF!</definedName>
    <definedName name="а" localSheetId="4">#REF!</definedName>
    <definedName name="а" localSheetId="7">#REF!</definedName>
    <definedName name="а" localSheetId="12">#REF!</definedName>
    <definedName name="а" localSheetId="13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 localSheetId="12">#REF!</definedName>
    <definedName name="А10" localSheetId="13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 localSheetId="12">#REF!</definedName>
    <definedName name="а12" localSheetId="13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 localSheetId="12">#REF!</definedName>
    <definedName name="а124545" localSheetId="13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 localSheetId="12">#REF!</definedName>
    <definedName name="А15" localSheetId="13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 localSheetId="12">#REF!</definedName>
    <definedName name="А2" localSheetId="13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 localSheetId="12">#REF!</definedName>
    <definedName name="А34" localSheetId="13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 localSheetId="12">#REF!</definedName>
    <definedName name="а35" localSheetId="13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 localSheetId="12">#REF!</definedName>
    <definedName name="а36" localSheetId="13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 localSheetId="12">#REF!</definedName>
    <definedName name="аа" localSheetId="13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5">#REF!</definedName>
    <definedName name="ааа" localSheetId="16">#REF!</definedName>
    <definedName name="ааа" localSheetId="3">#REF!</definedName>
    <definedName name="ааа" localSheetId="4">#REF!</definedName>
    <definedName name="ааа" localSheetId="7">#REF!</definedName>
    <definedName name="ааа" localSheetId="12">#REF!</definedName>
    <definedName name="ааа" localSheetId="13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 localSheetId="12">#REF!</definedName>
    <definedName name="аааа" localSheetId="13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 localSheetId="12">#REF!</definedName>
    <definedName name="ааааа" localSheetId="13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 localSheetId="12">#REF!</definedName>
    <definedName name="аааааа" localSheetId="13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 localSheetId="12">#REF!</definedName>
    <definedName name="ааааааа" localSheetId="13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 localSheetId="12">#REF!</definedName>
    <definedName name="аб" localSheetId="13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 localSheetId="12">#REF!</definedName>
    <definedName name="абв10" localSheetId="13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 localSheetId="12">#REF!</definedName>
    <definedName name="ав" localSheetId="13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 localSheetId="12">#REF!</definedName>
    <definedName name="авввввввввввввввввввв" localSheetId="13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 localSheetId="12">#REF!</definedName>
    <definedName name="авпявап" localSheetId="13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 localSheetId="12">#REF!</definedName>
    <definedName name="авпяпав" localSheetId="13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 localSheetId="12">#REF!</definedName>
    <definedName name="авРВп" localSheetId="13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 localSheetId="12">#REF!</definedName>
    <definedName name="авс" localSheetId="13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 localSheetId="12">#REF!</definedName>
    <definedName name="аглвг" localSheetId="13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 localSheetId="12">#REF!</definedName>
    <definedName name="админ" localSheetId="13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 localSheetId="12">#REF!</definedName>
    <definedName name="аднг" localSheetId="13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 localSheetId="12">#REF!</definedName>
    <definedName name="адоад" localSheetId="13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 localSheetId="12">#REF!</definedName>
    <definedName name="адожд" localSheetId="13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 localSheetId="12">#REF!</definedName>
    <definedName name="аервенрвперпар" localSheetId="13">#REF!</definedName>
    <definedName name="аервенрвперпар">#REF!</definedName>
    <definedName name="АКСТ" localSheetId="12">#REF!</definedName>
    <definedName name="АКСТ" localSheetId="13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 localSheetId="12">#REF!</definedName>
    <definedName name="ало" localSheetId="13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 localSheetId="12">#REF!</definedName>
    <definedName name="Алтайский_край" localSheetId="13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 localSheetId="12">#REF!</definedName>
    <definedName name="Алтайский_край_1" localSheetId="13">#REF!</definedName>
    <definedName name="Алтайский_край_1">#REF!</definedName>
    <definedName name="аморт" localSheetId="3">#REF!</definedName>
    <definedName name="аморт" localSheetId="4">#REF!</definedName>
    <definedName name="аморт" localSheetId="12">#REF!</definedName>
    <definedName name="аморт" localSheetId="13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 localSheetId="12">#REF!</definedName>
    <definedName name="Амортизация" localSheetId="13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 localSheetId="12">#REF!</definedName>
    <definedName name="АмортизацияНМА" localSheetId="13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 localSheetId="12">#REF!</definedName>
    <definedName name="Амурская_область" localSheetId="13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 localSheetId="12">#REF!</definedName>
    <definedName name="Амурская_область_1" localSheetId="13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 localSheetId="12">#REF!</definedName>
    <definedName name="ангданга" localSheetId="13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 localSheetId="12">#REF!</definedName>
    <definedName name="ангщ" localSheetId="13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 localSheetId="12">#REF!</definedName>
    <definedName name="анд" localSheetId="13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 localSheetId="12">#REF!</definedName>
    <definedName name="анол" localSheetId="13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 localSheetId="12">#REF!</definedName>
    <definedName name="аода" localSheetId="13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 localSheetId="12">#REF!</definedName>
    <definedName name="аодадо" localSheetId="13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 localSheetId="12">#REF!</definedName>
    <definedName name="аодра" localSheetId="13">#REF!</definedName>
    <definedName name="аодра">#REF!</definedName>
    <definedName name="аолрмб" localSheetId="12">#REF!</definedName>
    <definedName name="аолрмб" localSheetId="13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 localSheetId="12">#REF!</definedName>
    <definedName name="аопы" localSheetId="13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 localSheetId="12">#REF!</definedName>
    <definedName name="аопыао" localSheetId="13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 localSheetId="12">#REF!</definedName>
    <definedName name="аоыао" localSheetId="13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 localSheetId="12">#REF!</definedName>
    <definedName name="ап" localSheetId="13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 localSheetId="12">#REF!</definedName>
    <definedName name="ап12" localSheetId="13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 localSheetId="12">#REF!</definedName>
    <definedName name="апоап" localSheetId="13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 localSheetId="12">#REF!</definedName>
    <definedName name="аповоп" localSheetId="13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 localSheetId="12">#REF!</definedName>
    <definedName name="апопр" localSheetId="13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 localSheetId="12">#REF!</definedName>
    <definedName name="апорапо" localSheetId="13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 localSheetId="12">#REF!</definedName>
    <definedName name="апотиа" localSheetId="13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 localSheetId="12">#REF!</definedName>
    <definedName name="апоыа" localSheetId="13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 localSheetId="12">#REF!</definedName>
    <definedName name="апоыаоп" localSheetId="13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 localSheetId="12">#REF!</definedName>
    <definedName name="апоыапо" localSheetId="13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 localSheetId="12">#REF!</definedName>
    <definedName name="апоыоо" localSheetId="13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 localSheetId="12">#REF!</definedName>
    <definedName name="аправи" localSheetId="13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 localSheetId="12">#REF!</definedName>
    <definedName name="апрво" localSheetId="13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 localSheetId="12">#REF!</definedName>
    <definedName name="апрыа" localSheetId="13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 localSheetId="12">#REF!</definedName>
    <definedName name="апыо" localSheetId="13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 localSheetId="12">#REF!</definedName>
    <definedName name="апырр" localSheetId="13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 localSheetId="12">#REF!</definedName>
    <definedName name="араера" localSheetId="13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 localSheetId="12">#REF!</definedName>
    <definedName name="арбь" localSheetId="13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 localSheetId="12">#REF!</definedName>
    <definedName name="арл" localSheetId="13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 localSheetId="12">#REF!</definedName>
    <definedName name="аро" localSheetId="13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 localSheetId="12">#REF!</definedName>
    <definedName name="ародар" localSheetId="13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 localSheetId="12">#REF!</definedName>
    <definedName name="ародарод" localSheetId="13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 localSheetId="12">#REF!</definedName>
    <definedName name="ародра" localSheetId="13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 localSheetId="12">#REF!</definedName>
    <definedName name="арол" localSheetId="13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 localSheetId="12">#REF!</definedName>
    <definedName name="аролаол" localSheetId="13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 localSheetId="12">#REF!</definedName>
    <definedName name="арпа" localSheetId="13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 localSheetId="12">#REF!</definedName>
    <definedName name="Архангельская_область" localSheetId="13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 localSheetId="12">#REF!</definedName>
    <definedName name="Архангельская_область_1" localSheetId="13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 localSheetId="12">#REF!</definedName>
    <definedName name="Астраханская_область" localSheetId="13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 localSheetId="12">#REF!</definedName>
    <definedName name="АСУТП" localSheetId="13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 localSheetId="12">#REF!</definedName>
    <definedName name="аыв" localSheetId="13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 localSheetId="12">#REF!</definedName>
    <definedName name="аыоап" localSheetId="13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 localSheetId="12">#REF!</definedName>
    <definedName name="аыоапо" localSheetId="13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 localSheetId="12">#REF!</definedName>
    <definedName name="аыопыао" localSheetId="13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 localSheetId="12">#REF!</definedName>
    <definedName name="аыпрыпр" localSheetId="13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 localSheetId="12">#REF!</definedName>
    <definedName name="б" localSheetId="13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 localSheetId="12">#REF!</definedName>
    <definedName name="_xlnm.Database" localSheetId="13">#REF!</definedName>
    <definedName name="_xlnm.Database">#REF!</definedName>
    <definedName name="баир" localSheetId="3">#REF!</definedName>
    <definedName name="баир" localSheetId="4">#REF!</definedName>
    <definedName name="баир" localSheetId="12">#REF!</definedName>
    <definedName name="баир" localSheetId="13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 localSheetId="12">#REF!</definedName>
    <definedName name="БАК2" localSheetId="13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 localSheetId="12">#REF!</definedName>
    <definedName name="Белгородская_область" localSheetId="13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 localSheetId="12">#REF!</definedName>
    <definedName name="блр4545" localSheetId="13">#REF!</definedName>
    <definedName name="блр4545">#REF!</definedName>
    <definedName name="Богат" localSheetId="12">#REF!</definedName>
    <definedName name="Богат" localSheetId="13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 localSheetId="12">#REF!</definedName>
    <definedName name="Больш" localSheetId="13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 localSheetId="12">#REF!</definedName>
    <definedName name="бпрбь" localSheetId="13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 localSheetId="12">#REF!</definedName>
    <definedName name="Брянская_область" localSheetId="13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 localSheetId="12">#REF!</definedName>
    <definedName name="Буровой_понтон" localSheetId="13">#REF!</definedName>
    <definedName name="Буровой_понтон">#REF!</definedName>
    <definedName name="быч" localSheetId="12">#REF!</definedName>
    <definedName name="быч" localSheetId="13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 localSheetId="12">#REF!</definedName>
    <definedName name="бьюждж" localSheetId="13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 localSheetId="12">#REF!</definedName>
    <definedName name="бю.бю." localSheetId="13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 localSheetId="12">#REF!</definedName>
    <definedName name="в" localSheetId="13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 localSheetId="12">#REF!</definedName>
    <definedName name="В5" localSheetId="13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 localSheetId="12">#REF!</definedName>
    <definedName name="Ва" localSheetId="13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 localSheetId="12">#REF!</definedName>
    <definedName name="ва3" localSheetId="13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 localSheetId="12">#REF!</definedName>
    <definedName name="вава" localSheetId="13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 localSheetId="12">#REF!</definedName>
    <definedName name="вавввввввввввввв" localSheetId="13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 localSheetId="12">#REF!</definedName>
    <definedName name="ВАЛ_" localSheetId="13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 localSheetId="12">#REF!</definedName>
    <definedName name="ВАЛ_1" localSheetId="13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 localSheetId="12">#REF!</definedName>
    <definedName name="ВАЛ_4" localSheetId="13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 localSheetId="12">#REF!</definedName>
    <definedName name="Валаам" localSheetId="13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 localSheetId="12">#REF!</definedName>
    <definedName name="вангл" localSheetId="13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 localSheetId="12">#REF!</definedName>
    <definedName name="ванлр" localSheetId="13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 localSheetId="12">#REF!</definedName>
    <definedName name="вао" localSheetId="13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 localSheetId="12">#REF!</definedName>
    <definedName name="вап" localSheetId="13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 localSheetId="12">#REF!</definedName>
    <definedName name="вапвя" localSheetId="13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 localSheetId="12">#REF!</definedName>
    <definedName name="вапр" localSheetId="13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 localSheetId="12">#REF!</definedName>
    <definedName name="вапяп" localSheetId="13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 localSheetId="12">#REF!</definedName>
    <definedName name="варо" localSheetId="13">#REF!</definedName>
    <definedName name="варо">#REF!</definedName>
    <definedName name="вб" localSheetId="12">#REF!</definedName>
    <definedName name="вб" localSheetId="13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 localSheetId="12">#REF!</definedName>
    <definedName name="ввв" localSheetId="13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 localSheetId="12">#REF!</definedName>
    <definedName name="вввв" localSheetId="13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 localSheetId="12">#REF!</definedName>
    <definedName name="вген" localSheetId="13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 localSheetId="12">#REF!</definedName>
    <definedName name="вглльа" localSheetId="13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 localSheetId="12">#REF!</definedName>
    <definedName name="ве" localSheetId="13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 localSheetId="12">#REF!</definedName>
    <definedName name="ведущий" localSheetId="13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 localSheetId="12">#REF!</definedName>
    <definedName name="венл" localSheetId="13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 localSheetId="12">#REF!</definedName>
    <definedName name="вено" localSheetId="13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 localSheetId="12">#REF!</definedName>
    <definedName name="веноевн" localSheetId="13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 localSheetId="12">#REF!</definedName>
    <definedName name="венолвенп" localSheetId="13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 localSheetId="12">#REF!</definedName>
    <definedName name="веноь" localSheetId="13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 localSheetId="12">#REF!</definedName>
    <definedName name="венрол" localSheetId="13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 localSheetId="12">#REF!</definedName>
    <definedName name="венш" localSheetId="13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 localSheetId="12">#REF!</definedName>
    <definedName name="вео" localSheetId="13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 localSheetId="12">#REF!</definedName>
    <definedName name="Верхняя_часть" localSheetId="13">#REF!</definedName>
    <definedName name="Верхняя_часть">#REF!</definedName>
    <definedName name="ветер" localSheetId="12">#REF!</definedName>
    <definedName name="ветер" localSheetId="13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 localSheetId="12">#REF!</definedName>
    <definedName name="веше" localSheetId="13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 localSheetId="12">#REF!</definedName>
    <definedName name="вика" localSheetId="13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 localSheetId="12">#REF!</definedName>
    <definedName name="вирваы" localSheetId="13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 localSheetId="12">#REF!</definedName>
    <definedName name="вкпвп" localSheetId="13">#REF!</definedName>
    <definedName name="вкпвп">#REF!</definedName>
    <definedName name="ВЛ110" localSheetId="12">#REF!</definedName>
    <definedName name="ВЛ110" localSheetId="13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 localSheetId="12">#REF!</definedName>
    <definedName name="Владимирская_область" localSheetId="13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 localSheetId="12">#REF!</definedName>
    <definedName name="внеове" localSheetId="13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 localSheetId="12">#REF!</definedName>
    <definedName name="внеое" localSheetId="13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 localSheetId="12">#REF!</definedName>
    <definedName name="внлг" localSheetId="13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 localSheetId="12">#REF!</definedName>
    <definedName name="внорьп" localSheetId="13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 localSheetId="12">#REF!</definedName>
    <definedName name="внр" localSheetId="13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 localSheetId="12">#REF!</definedName>
    <definedName name="вов" localSheetId="13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 localSheetId="12">#REF!</definedName>
    <definedName name="вое" localSheetId="13">#REF!</definedName>
    <definedName name="вое">#REF!</definedName>
    <definedName name="Воздушные_линии" localSheetId="12">#REF!</definedName>
    <definedName name="Воздушные_линии" localSheetId="13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 localSheetId="12">#REF!</definedName>
    <definedName name="Волгоградская_область" localSheetId="13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 localSheetId="12">#REF!</definedName>
    <definedName name="Вологодская_область" localSheetId="13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 localSheetId="12">#REF!</definedName>
    <definedName name="Вологодская_область_1" localSheetId="13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 localSheetId="12">#REF!</definedName>
    <definedName name="вопрв" localSheetId="13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 localSheetId="12">#REF!</definedName>
    <definedName name="вопров" localSheetId="13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 localSheetId="12">#REF!</definedName>
    <definedName name="Воронежская_область" localSheetId="13">#REF!</definedName>
    <definedName name="Воронежская_область">#REF!</definedName>
    <definedName name="Восстановление_покрытий" localSheetId="12">#REF!</definedName>
    <definedName name="Восстановление_покрытий" localSheetId="13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 localSheetId="12">#REF!</definedName>
    <definedName name="Вп" localSheetId="13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 localSheetId="12">#REF!</definedName>
    <definedName name="впа" localSheetId="13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 localSheetId="12">#REF!</definedName>
    <definedName name="впо" localSheetId="13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 localSheetId="12">#REF!</definedName>
    <definedName name="впор" localSheetId="13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 localSheetId="12">#REF!</definedName>
    <definedName name="впр" localSheetId="13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 localSheetId="12">#REF!</definedName>
    <definedName name="впрвпр" localSheetId="13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 localSheetId="12">#REF!</definedName>
    <definedName name="впрл" localSheetId="13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 localSheetId="12">#REF!</definedName>
    <definedName name="впрлвпр" localSheetId="13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 localSheetId="12">#REF!</definedName>
    <definedName name="впрлпр" localSheetId="13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 localSheetId="12">#REF!</definedName>
    <definedName name="впрлрпл" localSheetId="13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 localSheetId="12">#REF!</definedName>
    <definedName name="впро" localSheetId="13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 localSheetId="12">#REF!</definedName>
    <definedName name="впров" localSheetId="13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 localSheetId="12">#REF!</definedName>
    <definedName name="впрь" localSheetId="13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 localSheetId="12">#REF!</definedName>
    <definedName name="впрьвп" localSheetId="13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 localSheetId="12">#REF!</definedName>
    <definedName name="впрьрь" localSheetId="13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 localSheetId="12">#REF!</definedName>
    <definedName name="вр" localSheetId="13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 localSheetId="12">#REF!</definedName>
    <definedName name="вравар" localSheetId="13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 localSheetId="12">#REF!</definedName>
    <definedName name="вро" localSheetId="13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 localSheetId="12">#REF!</definedName>
    <definedName name="вров" localSheetId="13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 localSheetId="12">#REF!</definedName>
    <definedName name="вровап" localSheetId="13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 localSheetId="12">#REF!</definedName>
    <definedName name="врп" localSheetId="13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 localSheetId="12">#REF!</definedName>
    <definedName name="врплнл" localSheetId="13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 localSheetId="12">#REF!</definedName>
    <definedName name="врпов" localSheetId="13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 localSheetId="12">#REF!</definedName>
    <definedName name="врповор" localSheetId="13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 localSheetId="12">#REF!</definedName>
    <definedName name="врьпврь" localSheetId="13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6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 localSheetId="12">#REF!</definedName>
    <definedName name="Всего_по_смете" localSheetId="13">#REF!</definedName>
    <definedName name="Всего_по_смете">#REF!</definedName>
    <definedName name="ВсегоРучБур" localSheetId="12">#REF!</definedName>
    <definedName name="ВсегоРучБур" localSheetId="13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 localSheetId="12">#REF!</definedName>
    <definedName name="ВсегоШурфов" localSheetId="13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 localSheetId="12">#REF!</definedName>
    <definedName name="Вспомогательные_работы" localSheetId="13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 localSheetId="12">#REF!</definedName>
    <definedName name="ВТ" localSheetId="13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 localSheetId="12">#REF!</definedName>
    <definedName name="втор_кат" localSheetId="13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 localSheetId="12">#REF!</definedName>
    <definedName name="второй" localSheetId="13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 localSheetId="12">#REF!</definedName>
    <definedName name="втратар" localSheetId="13">#REF!</definedName>
    <definedName name="втратар">#REF!</definedName>
    <definedName name="Выключатели" localSheetId="12">#REF!</definedName>
    <definedName name="Выключатели" localSheetId="13">#REF!</definedName>
    <definedName name="Вып_ОФ_с_пц" localSheetId="12">#REF!</definedName>
    <definedName name="Вып_ОФ_с_пц" localSheetId="13">#REF!</definedName>
    <definedName name="Вып_с_новых_ОФ" localSheetId="12">#REF!</definedName>
    <definedName name="Вып_с_новых_ОФ" localSheetId="13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 localSheetId="12">#REF!</definedName>
    <definedName name="Вычислительная_техника_1" localSheetId="13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 localSheetId="12">#REF!</definedName>
    <definedName name="выы" localSheetId="13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 localSheetId="12">#REF!</definedName>
    <definedName name="г" localSheetId="13">#REF!</definedName>
    <definedName name="г">#REF!</definedName>
    <definedName name="газ" localSheetId="12">#REF!</definedName>
    <definedName name="газ" localSheetId="13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 localSheetId="12">#REF!</definedName>
    <definedName name="ГАП" localSheetId="13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 localSheetId="12">#REF!</definedName>
    <definedName name="гелог" localSheetId="13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 localSheetId="12">#REF!</definedName>
    <definedName name="гео" localSheetId="13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 localSheetId="12">#REF!</definedName>
    <definedName name="геог" localSheetId="13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 localSheetId="12">#REF!</definedName>
    <definedName name="геодезия" localSheetId="13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 localSheetId="12">#REF!</definedName>
    <definedName name="геол.1" localSheetId="13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 localSheetId="12">#REF!</definedName>
    <definedName name="геол1" localSheetId="13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 localSheetId="12">#REF!</definedName>
    <definedName name="геол4" localSheetId="13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 localSheetId="12">#REF!</definedName>
    <definedName name="геология" localSheetId="13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 localSheetId="12">#REF!</definedName>
    <definedName name="геоф" localSheetId="13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 localSheetId="12">#REF!</definedName>
    <definedName name="геоф1" localSheetId="13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 localSheetId="12">#REF!</definedName>
    <definedName name="Геофиз" localSheetId="13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 localSheetId="12">#REF!</definedName>
    <definedName name="Геофиз1" localSheetId="13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 localSheetId="12">#REF!</definedName>
    <definedName name="геофизика" localSheetId="13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 localSheetId="12">#REF!</definedName>
    <definedName name="гидро1" localSheetId="13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 localSheetId="12">#REF!</definedName>
    <definedName name="гидро5" localSheetId="13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 localSheetId="12">#REF!</definedName>
    <definedName name="гидрол" localSheetId="13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 localSheetId="12">#REF!</definedName>
    <definedName name="гидрол.4" localSheetId="13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 localSheetId="12">#REF!</definedName>
    <definedName name="Гидролог" localSheetId="13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 localSheetId="12">#REF!</definedName>
    <definedName name="Гидролог4" localSheetId="13">#REF!</definedName>
    <definedName name="Гидролог4">#REF!</definedName>
    <definedName name="ГИП" localSheetId="12">#REF!</definedName>
    <definedName name="ГИП" localSheetId="13">#REF!</definedName>
    <definedName name="ГИП">#REF!</definedName>
    <definedName name="ГИП2" localSheetId="12">#REF!</definedName>
    <definedName name="ГИП2" localSheetId="13">#REF!</definedName>
    <definedName name="ГИП2">#REF!</definedName>
    <definedName name="гк" localSheetId="12">#REF!</definedName>
    <definedName name="гк" localSheetId="13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 localSheetId="12">#REF!</definedName>
    <definedName name="глрп" localSheetId="13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 localSheetId="12">#REF!</definedName>
    <definedName name="гном" localSheetId="13">#REF!</definedName>
    <definedName name="гном">#REF!</definedName>
    <definedName name="го" localSheetId="12">#REF!</definedName>
    <definedName name="го" localSheetId="13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 localSheetId="12">#REF!</definedName>
    <definedName name="гор" localSheetId="13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 localSheetId="12">#REF!</definedName>
    <definedName name="гос" localSheetId="13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 localSheetId="12">#REF!</definedName>
    <definedName name="гпдш" localSheetId="13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 localSheetId="12">#REF!</definedName>
    <definedName name="гпшд" localSheetId="13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 localSheetId="12">#REF!</definedName>
    <definedName name="гш" localSheetId="13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 localSheetId="12">#REF!</definedName>
    <definedName name="гшд" localSheetId="13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 localSheetId="12">#REF!</definedName>
    <definedName name="гшн" localSheetId="13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5">#REF!</definedName>
    <definedName name="д" localSheetId="16">#REF!</definedName>
    <definedName name="д" localSheetId="3">#REF!</definedName>
    <definedName name="д" localSheetId="4">#REF!</definedName>
    <definedName name="д" localSheetId="7">#REF!</definedName>
    <definedName name="д" localSheetId="12">#REF!</definedName>
    <definedName name="д" localSheetId="13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 localSheetId="12">#REF!</definedName>
    <definedName name="д1" localSheetId="13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 localSheetId="12">#REF!</definedName>
    <definedName name="д10" localSheetId="13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 localSheetId="12">#REF!</definedName>
    <definedName name="д2" localSheetId="13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 localSheetId="12">#REF!</definedName>
    <definedName name="д3" localSheetId="13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 localSheetId="12">#REF!</definedName>
    <definedName name="д4" localSheetId="13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 localSheetId="12">#REF!</definedName>
    <definedName name="д5" localSheetId="13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 localSheetId="12">#REF!</definedName>
    <definedName name="д6" localSheetId="13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 localSheetId="12">#REF!</definedName>
    <definedName name="д7" localSheetId="13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 localSheetId="12">#REF!</definedName>
    <definedName name="д8" localSheetId="13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 localSheetId="12">#REF!</definedName>
    <definedName name="д9" localSheetId="13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 localSheetId="12">#REF!</definedName>
    <definedName name="дан" localSheetId="13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 localSheetId="12">#REF!</definedName>
    <definedName name="Дата_изменения_группы_строек" localSheetId="13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 localSheetId="12">#REF!</definedName>
    <definedName name="Дата_изменения_локальной_сметы" localSheetId="13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 localSheetId="12">#REF!</definedName>
    <definedName name="Дата_изменения_объекта" localSheetId="13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 localSheetId="12">#REF!</definedName>
    <definedName name="Дата_изменения_объектной_сметы" localSheetId="13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 localSheetId="12">#REF!</definedName>
    <definedName name="Дата_изменения_очереди" localSheetId="13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 localSheetId="12">#REF!</definedName>
    <definedName name="Дата_изменения_пускового_комплекса" localSheetId="13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 localSheetId="12">#REF!</definedName>
    <definedName name="Дата_изменения_сводного_сметного_расчета" localSheetId="13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 localSheetId="12">#REF!</definedName>
    <definedName name="Дата_изменения_стройки" localSheetId="13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 localSheetId="12">#REF!</definedName>
    <definedName name="Дата_создания_группы_строек" localSheetId="13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 localSheetId="12">#REF!</definedName>
    <definedName name="Дата_создания_локальной_сметы" localSheetId="13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 localSheetId="12">#REF!</definedName>
    <definedName name="Дата_создания_объекта" localSheetId="13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 localSheetId="12">#REF!</definedName>
    <definedName name="Дата_создания_объектной_сметы" localSheetId="13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 localSheetId="12">#REF!</definedName>
    <definedName name="Дата_создания_очереди" localSheetId="13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 localSheetId="12">#REF!</definedName>
    <definedName name="Дата_создания_пускового_комплекса" localSheetId="13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 localSheetId="12">#REF!</definedName>
    <definedName name="Дата_создания_сводного_сметного_расчета" localSheetId="13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 localSheetId="12">#REF!</definedName>
    <definedName name="Дата_создания_стройки" localSheetId="13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5">#REF!</definedName>
    <definedName name="дд" localSheetId="16">#REF!</definedName>
    <definedName name="дд" localSheetId="3">#REF!</definedName>
    <definedName name="дд" localSheetId="4">#REF!</definedName>
    <definedName name="дд" localSheetId="7">#REF!</definedName>
    <definedName name="дд" localSheetId="12">#REF!</definedName>
    <definedName name="дд" localSheetId="13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5">#REF!</definedName>
    <definedName name="дддд" localSheetId="16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2">#REF!</definedName>
    <definedName name="дддд" localSheetId="13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 localSheetId="12">#REF!</definedName>
    <definedName name="ддддд" localSheetId="13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5">#REF!</definedName>
    <definedName name="де" localSheetId="16">#REF!</definedName>
    <definedName name="де" localSheetId="3">#REF!</definedName>
    <definedName name="де" localSheetId="4">#REF!</definedName>
    <definedName name="де" localSheetId="7">#REF!</definedName>
    <definedName name="де" localSheetId="12">#REF!</definedName>
    <definedName name="де" localSheetId="13">#REF!</definedName>
    <definedName name="де" localSheetId="11">#REF!</definedName>
    <definedName name="де">#REF!</definedName>
    <definedName name="Демонтаж_ВЛ" localSheetId="12">#REF!</definedName>
    <definedName name="Демонтаж_ВЛ" localSheetId="13">#REF!</definedName>
    <definedName name="Демонтаж_ВЛ_0_4_10_кВ_поопорно" localSheetId="12">#REF!</definedName>
    <definedName name="Демонтаж_ВЛ_0_4_10_кВ_поопорно" localSheetId="13">#REF!</definedName>
    <definedName name="Демонтаж_ж_б_опор_ВЛ_35_220_кВ__тыс._руб._за_1_м3" localSheetId="12">#REF!</definedName>
    <definedName name="Демонтаж_ж_б_опор_ВЛ_35_220_кВ__тыс._руб._за_1_м3" localSheetId="13">#REF!</definedName>
    <definedName name="Демонтаж_оборудования_ПС" localSheetId="12">#REF!</definedName>
    <definedName name="Демонтаж_оборудования_ПС" localSheetId="13">#REF!</definedName>
    <definedName name="Демонтаж_стальных_опор_ВЛ_35_220_кВ__тыс._руб._за_1_т" localSheetId="12">#REF!</definedName>
    <definedName name="Демонтаж_стальных_опор_ВЛ_35_220_кВ__тыс._руб._за_1_т" localSheetId="13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 localSheetId="12">#REF!</definedName>
    <definedName name="десятый" localSheetId="13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5">#REF!</definedName>
    <definedName name="дефл." localSheetId="16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2">#REF!</definedName>
    <definedName name="дефл." localSheetId="13">#REF!</definedName>
    <definedName name="дефл." localSheetId="11">#REF!</definedName>
    <definedName name="дефл.">#REF!</definedName>
    <definedName name="Дефл_ц_пред_год" localSheetId="12">#REF!</definedName>
    <definedName name="Дефл_ц_пред_год" localSheetId="13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 localSheetId="12">#REF!</definedName>
    <definedName name="Дефлятор" localSheetId="13">#REF!</definedName>
    <definedName name="Дефлятор">#REF!</definedName>
    <definedName name="Дефлятор_годовой" localSheetId="12">#REF!</definedName>
    <definedName name="Дефлятор_годовой" localSheetId="13">#REF!</definedName>
    <definedName name="Дефлятор_годовой">#REF!</definedName>
    <definedName name="Дефлятор_цепной" localSheetId="12">#REF!</definedName>
    <definedName name="Дефлятор_цепной" localSheetId="13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 localSheetId="12">#REF!</definedName>
    <definedName name="Дефлятор1" localSheetId="13">#REF!</definedName>
    <definedName name="Дефлятор1">#REF!</definedName>
    <definedName name="дж" localSheetId="12">#REF!</definedName>
    <definedName name="дж" localSheetId="13">#REF!</definedName>
    <definedName name="дж1" localSheetId="12">#REF!</definedName>
    <definedName name="дж1" localSheetId="13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 localSheetId="12">#REF!</definedName>
    <definedName name="диапазон" localSheetId="13">#REF!</definedName>
    <definedName name="диапазон">#REF!</definedName>
    <definedName name="дир" localSheetId="12">#REF!</definedName>
    <definedName name="дир" localSheetId="13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 localSheetId="12">#REF!</definedName>
    <definedName name="Диск" localSheetId="13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 localSheetId="12">#REF!</definedName>
    <definedName name="длдл" localSheetId="13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 localSheetId="12">#REF!</definedName>
    <definedName name="Длинна_границы" localSheetId="13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 localSheetId="12">#REF!</definedName>
    <definedName name="Длинна_трассы" localSheetId="13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 localSheetId="12">#REF!</definedName>
    <definedName name="длозщшзщдлжб" localSheetId="13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 localSheetId="12">#REF!</definedName>
    <definedName name="длолдолд" localSheetId="13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 localSheetId="12">#REF!</definedName>
    <definedName name="длощшл" localSheetId="13">#REF!</definedName>
    <definedName name="длощшл">#REF!</definedName>
    <definedName name="ДМС_АУП" localSheetId="12">#REF!</definedName>
    <definedName name="ДМС_АУП" localSheetId="13">#REF!</definedName>
    <definedName name="ДМС_АУП">#REF!</definedName>
    <definedName name="ДМС_ПЭЭ" localSheetId="12">#REF!</definedName>
    <definedName name="ДМС_ПЭЭ" localSheetId="13">#REF!</definedName>
    <definedName name="ДМС_ПЭЭ">#REF!</definedName>
    <definedName name="ДМС_ТП" localSheetId="12">#REF!</definedName>
    <definedName name="ДМС_ТП" localSheetId="13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 localSheetId="12">#REF!</definedName>
    <definedName name="Дн_ставка" localSheetId="13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 localSheetId="12">#REF!</definedName>
    <definedName name="дна" localSheetId="13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5">#REF!</definedName>
    <definedName name="до" localSheetId="16">#REF!</definedName>
    <definedName name="до" localSheetId="3">#REF!</definedName>
    <definedName name="до" localSheetId="4">#REF!</definedName>
    <definedName name="до" localSheetId="7">#REF!</definedName>
    <definedName name="до" localSheetId="12">#REF!</definedName>
    <definedName name="до" localSheetId="13">#REF!</definedName>
    <definedName name="до" localSheetId="11">#REF!</definedName>
    <definedName name="до">#REF!</definedName>
    <definedName name="док" localSheetId="12">#REF!</definedName>
    <definedName name="док" localSheetId="13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5">#REF!</definedName>
    <definedName name="дол" localSheetId="16">#REF!</definedName>
    <definedName name="дол" localSheetId="3">#REF!</definedName>
    <definedName name="дол" localSheetId="4">#REF!</definedName>
    <definedName name="дол" localSheetId="7">#REF!</definedName>
    <definedName name="дол" localSheetId="12">#REF!</definedName>
    <definedName name="дол" localSheetId="13">#REF!</definedName>
    <definedName name="дол" localSheetId="11">#REF!</definedName>
    <definedName name="дол">#REF!</definedName>
    <definedName name="Должность" localSheetId="12">#REF!</definedName>
    <definedName name="Должность" localSheetId="13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 localSheetId="12">#REF!</definedName>
    <definedName name="ДОЛЛАР" localSheetId="13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 localSheetId="12">#REF!</definedName>
    <definedName name="доорп" localSheetId="13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 localSheetId="12">#REF!</definedName>
    <definedName name="Доп._оборудование_1" localSheetId="13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 localSheetId="12">#REF!</definedName>
    <definedName name="Доп_оборуд" localSheetId="13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 localSheetId="12">#REF!</definedName>
    <definedName name="допдшгед" localSheetId="13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 localSheetId="12">#REF!</definedName>
    <definedName name="Дорога_1" localSheetId="13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 localSheetId="12">#REF!</definedName>
    <definedName name="дп" localSheetId="13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 localSheetId="12">#REF!</definedName>
    <definedName name="др" localSheetId="13">#REF!</definedName>
    <definedName name="др">#REF!</definedName>
    <definedName name="др.матер" localSheetId="3">#REF!</definedName>
    <definedName name="др.матер" localSheetId="4">#REF!</definedName>
    <definedName name="др.матер" localSheetId="12">#REF!</definedName>
    <definedName name="др.матер" localSheetId="13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5">#REF!</definedName>
    <definedName name="ДС" localSheetId="16">#REF!</definedName>
    <definedName name="ДС" localSheetId="3">#REF!</definedName>
    <definedName name="ДС" localSheetId="4">#REF!</definedName>
    <definedName name="ДС" localSheetId="7">#REF!</definedName>
    <definedName name="ДС" localSheetId="12">#REF!</definedName>
    <definedName name="ДС" localSheetId="13">#REF!</definedName>
    <definedName name="ДС" localSheetId="11">#REF!</definedName>
    <definedName name="ДС">#REF!</definedName>
    <definedName name="дтс" localSheetId="12">#REF!</definedName>
    <definedName name="дтс" localSheetId="13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 localSheetId="12">#REF!</definedName>
    <definedName name="дщшю" localSheetId="13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 localSheetId="12">#REF!</definedName>
    <definedName name="дэ" localSheetId="13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 localSheetId="12">#REF!</definedName>
    <definedName name="е" localSheetId="13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 localSheetId="12">#REF!</definedName>
    <definedName name="евнл" localSheetId="13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 localSheetId="12">#REF!</definedName>
    <definedName name="евнлен" localSheetId="13">#REF!</definedName>
    <definedName name="евнлен">#REF!</definedName>
    <definedName name="ЕВР" localSheetId="12">#REF!</definedName>
    <definedName name="ЕВР" localSheetId="13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 localSheetId="12">#REF!</definedName>
    <definedName name="Еврейская_автономная_область" localSheetId="13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 localSheetId="12">#REF!</definedName>
    <definedName name="Еврейская_автономная_область_1" localSheetId="13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 localSheetId="12">#REF!</definedName>
    <definedName name="еврор" localSheetId="13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 localSheetId="12">#REF!</definedName>
    <definedName name="еврь" localSheetId="13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 localSheetId="12">#REF!</definedName>
    <definedName name="Единица1" localSheetId="13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 localSheetId="12">#REF!</definedName>
    <definedName name="Единица10" localSheetId="13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 localSheetId="12">#REF!</definedName>
    <definedName name="Единица11" localSheetId="13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 localSheetId="12">#REF!</definedName>
    <definedName name="Единица12" localSheetId="13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 localSheetId="12">#REF!</definedName>
    <definedName name="Единица13" localSheetId="13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 localSheetId="12">#REF!</definedName>
    <definedName name="Единица14" localSheetId="13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 localSheetId="12">#REF!</definedName>
    <definedName name="Единица15" localSheetId="13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 localSheetId="12">#REF!</definedName>
    <definedName name="Единица16" localSheetId="13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 localSheetId="12">#REF!</definedName>
    <definedName name="Единица17" localSheetId="13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 localSheetId="12">#REF!</definedName>
    <definedName name="Единица18" localSheetId="13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 localSheetId="12">#REF!</definedName>
    <definedName name="Единица19" localSheetId="13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 localSheetId="12">#REF!</definedName>
    <definedName name="Единица2" localSheetId="13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 localSheetId="12">#REF!</definedName>
    <definedName name="Единица20" localSheetId="13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 localSheetId="12">#REF!</definedName>
    <definedName name="Единица21" localSheetId="13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 localSheetId="12">#REF!</definedName>
    <definedName name="Единица22" localSheetId="13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 localSheetId="12">#REF!</definedName>
    <definedName name="Единица23" localSheetId="13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 localSheetId="12">#REF!</definedName>
    <definedName name="Единица24" localSheetId="13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 localSheetId="12">#REF!</definedName>
    <definedName name="Единица25" localSheetId="13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 localSheetId="12">#REF!</definedName>
    <definedName name="Единица26" localSheetId="13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 localSheetId="12">#REF!</definedName>
    <definedName name="Единица27" localSheetId="13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 localSheetId="12">#REF!</definedName>
    <definedName name="Единица28" localSheetId="13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 localSheetId="12">#REF!</definedName>
    <definedName name="Единица29" localSheetId="13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 localSheetId="12">#REF!</definedName>
    <definedName name="Единица3" localSheetId="13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 localSheetId="12">#REF!</definedName>
    <definedName name="Единица30" localSheetId="13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 localSheetId="12">#REF!</definedName>
    <definedName name="Единица31" localSheetId="13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 localSheetId="12">#REF!</definedName>
    <definedName name="Единица32" localSheetId="13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 localSheetId="12">#REF!</definedName>
    <definedName name="Единица33" localSheetId="13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 localSheetId="12">#REF!</definedName>
    <definedName name="Единица34" localSheetId="13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 localSheetId="12">#REF!</definedName>
    <definedName name="Единица35" localSheetId="13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 localSheetId="12">#REF!</definedName>
    <definedName name="Единица36" localSheetId="13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 localSheetId="12">#REF!</definedName>
    <definedName name="Единица37" localSheetId="13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 localSheetId="12">#REF!</definedName>
    <definedName name="Единица38" localSheetId="13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 localSheetId="12">#REF!</definedName>
    <definedName name="Единица39" localSheetId="13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 localSheetId="12">#REF!</definedName>
    <definedName name="Единица4" localSheetId="13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 localSheetId="12">#REF!</definedName>
    <definedName name="Единица40" localSheetId="13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 localSheetId="12">#REF!</definedName>
    <definedName name="Единица41" localSheetId="13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 localSheetId="12">#REF!</definedName>
    <definedName name="Единица42" localSheetId="13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 localSheetId="12">#REF!</definedName>
    <definedName name="Единица43" localSheetId="13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 localSheetId="12">#REF!</definedName>
    <definedName name="Единица44" localSheetId="13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 localSheetId="12">#REF!</definedName>
    <definedName name="Единица45" localSheetId="13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 localSheetId="12">#REF!</definedName>
    <definedName name="Единица46" localSheetId="13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 localSheetId="12">#REF!</definedName>
    <definedName name="Единица47" localSheetId="13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 localSheetId="12">#REF!</definedName>
    <definedName name="Единица48" localSheetId="13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 localSheetId="12">#REF!</definedName>
    <definedName name="Единица49" localSheetId="13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 localSheetId="12">#REF!</definedName>
    <definedName name="Единица5" localSheetId="13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 localSheetId="12">#REF!</definedName>
    <definedName name="Единица50" localSheetId="13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 localSheetId="12">#REF!</definedName>
    <definedName name="Единица51" localSheetId="13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 localSheetId="12">#REF!</definedName>
    <definedName name="Единица52" localSheetId="13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 localSheetId="12">#REF!</definedName>
    <definedName name="Единица53" localSheetId="13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 localSheetId="12">#REF!</definedName>
    <definedName name="Единица54" localSheetId="13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 localSheetId="12">#REF!</definedName>
    <definedName name="Единица55" localSheetId="13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 localSheetId="12">#REF!</definedName>
    <definedName name="Единица56" localSheetId="13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 localSheetId="12">#REF!</definedName>
    <definedName name="Единица57" localSheetId="13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 localSheetId="12">#REF!</definedName>
    <definedName name="Единица58" localSheetId="13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 localSheetId="12">#REF!</definedName>
    <definedName name="Единица59" localSheetId="13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 localSheetId="12">#REF!</definedName>
    <definedName name="Единица6" localSheetId="13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 localSheetId="12">#REF!</definedName>
    <definedName name="Единица60" localSheetId="13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 localSheetId="12">#REF!</definedName>
    <definedName name="Единица7" localSheetId="13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 localSheetId="12">#REF!</definedName>
    <definedName name="Единица8" localSheetId="13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 localSheetId="12">#REF!</definedName>
    <definedName name="Единица9" localSheetId="13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 localSheetId="12">#REF!</definedName>
    <definedName name="ен" localSheetId="13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 localSheetId="12">#REF!</definedName>
    <definedName name="енвлпр" localSheetId="13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 localSheetId="12">#REF!</definedName>
    <definedName name="енг" localSheetId="13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 localSheetId="12">#REF!</definedName>
    <definedName name="енк" localSheetId="13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 localSheetId="12">#REF!</definedName>
    <definedName name="енлопр" localSheetId="13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 localSheetId="12">#REF!</definedName>
    <definedName name="ено" localSheetId="13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 localSheetId="12">#REF!</definedName>
    <definedName name="еное" localSheetId="13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 localSheetId="12">#REF!</definedName>
    <definedName name="ео" localSheetId="13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 localSheetId="12">#REF!</definedName>
    <definedName name="еов" localSheetId="13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 localSheetId="12">#REF!</definedName>
    <definedName name="ер" localSheetId="13">#REF!</definedName>
    <definedName name="ер">#REF!</definedName>
    <definedName name="ЕСН2004" localSheetId="3">#REF!</definedName>
    <definedName name="ЕСН2004" localSheetId="4">#REF!</definedName>
    <definedName name="ЕСН2004" localSheetId="12">#REF!</definedName>
    <definedName name="ЕСН2004" localSheetId="13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 localSheetId="12">#REF!</definedName>
    <definedName name="еуг" localSheetId="13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5">#REF!</definedName>
    <definedName name="ж" localSheetId="16">#REF!</definedName>
    <definedName name="ж" localSheetId="3">#REF!</definedName>
    <definedName name="ж" localSheetId="4">#REF!</definedName>
    <definedName name="ж" localSheetId="7">#REF!</definedName>
    <definedName name="ж" localSheetId="12">#REF!</definedName>
    <definedName name="ж" localSheetId="13">#REF!</definedName>
    <definedName name="ж" localSheetId="11">#REF!</definedName>
    <definedName name="ж">#REF!</definedName>
    <definedName name="жж" localSheetId="12">#REF!</definedName>
    <definedName name="жж" localSheetId="13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 localSheetId="12">#REF!</definedName>
    <definedName name="жжж" localSheetId="13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 localSheetId="12">#REF!</definedName>
    <definedName name="жпф" localSheetId="13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 localSheetId="12">#REF!</definedName>
    <definedName name="Зависимые" localSheetId="13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 localSheetId="12">#REF!</definedName>
    <definedName name="Заголовок_печати" localSheetId="13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 localSheetId="12">#REF!</definedName>
    <definedName name="Заголовок_раздела" localSheetId="13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 localSheetId="12">#REF!</definedName>
    <definedName name="ЗаданиеГС_КМ" localSheetId="13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 localSheetId="12">#REF!</definedName>
    <definedName name="ЗаданиеЭСС_КМ" localSheetId="13">#REF!</definedName>
    <definedName name="ЗаданиеЭСС_КМ">#REF!</definedName>
    <definedName name="ЗаказДолжность" localSheetId="12">#REF!</definedName>
    <definedName name="ЗаказДолжность" localSheetId="13">#REF!</definedName>
    <definedName name="ЗаказИмя" localSheetId="12">#REF!</definedName>
    <definedName name="ЗаказИмя" localSheetId="13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 localSheetId="12">#REF!</definedName>
    <definedName name="Заказчик" localSheetId="13">#REF!</definedName>
    <definedName name="Заказчик">#REF!</definedName>
    <definedName name="Закрытые_подстанции_в_целом" localSheetId="12">#REF!</definedName>
    <definedName name="Закрытые_подстанции_в_целом" localSheetId="13">#REF!</definedName>
    <definedName name="Затраты_на_вырубку_просеки" localSheetId="12">#REF!</definedName>
    <definedName name="Затраты_на_вырубку_просеки" localSheetId="13">#REF!</definedName>
    <definedName name="Затраты_на_устройство_лежневых_дорог" localSheetId="12">#REF!</definedName>
    <definedName name="Затраты_на_устройство_лежневых_дорог" localSheetId="13">#REF!</definedName>
    <definedName name="Здания_КРУЭ__ЗРУ__укомплектованных_оборудованием" localSheetId="12">#REF!</definedName>
    <definedName name="Здания_КРУЭ__ЗРУ__укомплектованных_оборудованием" localSheetId="13">#REF!</definedName>
    <definedName name="Зел" localSheetId="12">#REF!</definedName>
    <definedName name="Зел" localSheetId="13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 localSheetId="12">#REF!</definedName>
    <definedName name="зждзд" localSheetId="13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5">#REF!</definedName>
    <definedName name="зз" localSheetId="16">#REF!</definedName>
    <definedName name="зз" localSheetId="3">#REF!</definedName>
    <definedName name="зз" localSheetId="4">#REF!</definedName>
    <definedName name="зз" localSheetId="7">#REF!</definedName>
    <definedName name="зз" localSheetId="12">#REF!</definedName>
    <definedName name="зз" localSheetId="13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 localSheetId="12">#REF!</definedName>
    <definedName name="зззз" localSheetId="13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 localSheetId="12">#REF!</definedName>
    <definedName name="ЗИП_Всего_1" localSheetId="13">#REF!</definedName>
    <definedName name="ЗИП_Всего_1">#REF!</definedName>
    <definedName name="зит" localSheetId="12">#REF!</definedName>
    <definedName name="зит" localSheetId="13">#REF!</definedName>
    <definedName name="зит">#REF!</definedName>
    <definedName name="Зоны" localSheetId="12">#REF!</definedName>
    <definedName name="Зоны" localSheetId="13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 localSheetId="12">#REF!</definedName>
    <definedName name="зощр" localSheetId="13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 localSheetId="12">#REF!</definedName>
    <definedName name="ЗЮзя" localSheetId="13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 localSheetId="12">#REF!</definedName>
    <definedName name="Ивановская_область" localSheetId="13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 localSheetId="12">#REF!</definedName>
    <definedName name="ивпт" localSheetId="13">#REF!</definedName>
    <definedName name="ивпт">#REF!</definedName>
    <definedName name="Иди" localSheetId="3">#REF!</definedName>
    <definedName name="Иди" localSheetId="4">#REF!</definedName>
    <definedName name="Иди" localSheetId="12">#REF!</definedName>
    <definedName name="Иди" localSheetId="13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 localSheetId="12">#REF!</definedName>
    <definedName name="ии" localSheetId="13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5">#REF!</definedName>
    <definedName name="иии" localSheetId="16">#REF!</definedName>
    <definedName name="иии" localSheetId="3">#REF!</definedName>
    <definedName name="иии" localSheetId="4">#REF!</definedName>
    <definedName name="иии" localSheetId="7">#REF!</definedName>
    <definedName name="иии" localSheetId="12">#REF!</definedName>
    <definedName name="иии" localSheetId="13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 localSheetId="12">#REF!</definedName>
    <definedName name="ИИМбал" localSheetId="13">#REF!</definedName>
    <definedName name="ИИМбал">#REF!</definedName>
    <definedName name="ИиНИ" localSheetId="3">#REF!</definedName>
    <definedName name="ИиНИ" localSheetId="4">#REF!</definedName>
    <definedName name="ИиНИ" localSheetId="12">#REF!</definedName>
    <definedName name="ИиНИ" localSheetId="13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 localSheetId="12">#REF!</definedName>
    <definedName name="ик" localSheetId="13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 localSheetId="12">#REF!</definedName>
    <definedName name="имт" localSheetId="13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 localSheetId="12">#REF!</definedName>
    <definedName name="Инвестор" localSheetId="13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 localSheetId="12">#REF!</definedName>
    <definedName name="Инд" localSheetId="13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 localSheetId="12">#REF!</definedName>
    <definedName name="Индекс_ЛН_группы_строек" localSheetId="13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 localSheetId="12">#REF!</definedName>
    <definedName name="Индекс_ЛН_локальной_сметы" localSheetId="13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 localSheetId="12">#REF!</definedName>
    <definedName name="Индекс_ЛН_объекта" localSheetId="13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 localSheetId="12">#REF!</definedName>
    <definedName name="Индекс_ЛН_объектной_сметы" localSheetId="13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 localSheetId="12">#REF!</definedName>
    <definedName name="Индекс_ЛН_очереди" localSheetId="13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 localSheetId="12">#REF!</definedName>
    <definedName name="Индекс_ЛН_пускового_комплекса" localSheetId="13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 localSheetId="12">#REF!</definedName>
    <definedName name="Индекс_ЛН_сводного_сметного_расчета" localSheetId="13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 localSheetId="12">#REF!</definedName>
    <definedName name="Индекс_ЛН_стройки" localSheetId="13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 localSheetId="12">#REF!</definedName>
    <definedName name="Ини" localSheetId="13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 localSheetId="12">#REF!</definedName>
    <definedName name="инфл" localSheetId="13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 localSheetId="12">#REF!</definedName>
    <definedName name="иолд" localSheetId="13">#REF!</definedName>
    <definedName name="иолд">#REF!</definedName>
    <definedName name="ИОСост" localSheetId="3">#REF!</definedName>
    <definedName name="ИОСост" localSheetId="4">#REF!</definedName>
    <definedName name="ИОСост" localSheetId="12">#REF!</definedName>
    <definedName name="ИОСост" localSheetId="13">#REF!</definedName>
    <definedName name="ИОСост">#REF!</definedName>
    <definedName name="ИОСпс" localSheetId="3">#REF!</definedName>
    <definedName name="ИОСпс" localSheetId="4">#REF!</definedName>
    <definedName name="ИОСпс" localSheetId="12">#REF!</definedName>
    <definedName name="ИОСпс" localSheetId="13">#REF!</definedName>
    <definedName name="ИОСпс">#REF!</definedName>
    <definedName name="ИОСсг" localSheetId="3">#REF!</definedName>
    <definedName name="ИОСсг" localSheetId="4">#REF!</definedName>
    <definedName name="ИОСсг" localSheetId="12">#REF!</definedName>
    <definedName name="ИОСсг" localSheetId="13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 localSheetId="12">#REF!</definedName>
    <definedName name="иошль" localSheetId="13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 localSheetId="12">#REF!</definedName>
    <definedName name="ип" localSheetId="13">#REF!</definedName>
    <definedName name="ип">#REF!</definedName>
    <definedName name="Ипос" localSheetId="3">#REF!</definedName>
    <definedName name="Ипос" localSheetId="4">#REF!</definedName>
    <definedName name="Ипос" localSheetId="12">#REF!</definedName>
    <definedName name="Ипос" localSheetId="13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 localSheetId="12">#REF!</definedName>
    <definedName name="ИПусто" localSheetId="13">#REF!</definedName>
    <definedName name="ИПусто">#REF!</definedName>
    <definedName name="Ипц" localSheetId="3">#REF!</definedName>
    <definedName name="Ипц" localSheetId="4">#REF!</definedName>
    <definedName name="Ипц" localSheetId="12">#REF!</definedName>
    <definedName name="Ипц" localSheetId="13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 localSheetId="12">#REF!</definedName>
    <definedName name="Иркутская_область" localSheetId="13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 localSheetId="12">#REF!</definedName>
    <definedName name="Иркутская_область_1" localSheetId="13">#REF!</definedName>
    <definedName name="Иркутская_область_1">#REF!</definedName>
    <definedName name="ис" localSheetId="12">#REF!</definedName>
    <definedName name="ис" localSheetId="13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 localSheetId="12">#REF!</definedName>
    <definedName name="ИС__И.Максимов" localSheetId="13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 localSheetId="12">#REF!</definedName>
    <definedName name="итог" localSheetId="13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 localSheetId="12">#REF!</definedName>
    <definedName name="Итого_ЗПМ__по_рес_расчету_с_учетом_к_тов" localSheetId="13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 localSheetId="12">#REF!</definedName>
    <definedName name="Итого_ЗПМ_по_акту_вып_работ_в_базисных_ценах_с_учетом_к_тов" localSheetId="13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 localSheetId="12">#REF!</definedName>
    <definedName name="Итого_ЗПМ_по_акту_вып_работ_при_ресурсном_расчете_с_учетом_к_тов" localSheetId="13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 localSheetId="12">#REF!</definedName>
    <definedName name="Итого_ЗПМ_по_акту_выполненных_работ_в_базисных_ценах" localSheetId="13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 localSheetId="12">#REF!</definedName>
    <definedName name="Итого_ЗПМ_по_акту_выполненных_работ_при_ресурсном_расчете" localSheetId="13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 localSheetId="12">#REF!</definedName>
    <definedName name="Итого_ЗПМ_при_расчете_по_стоимости_ч_часа_работы_механизаторов" localSheetId="13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 localSheetId="12">#REF!</definedName>
    <definedName name="Итого_МАТ_по_акту_вып_работ_в_базисных_ценах_с_учетом_к_тов" localSheetId="13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 localSheetId="12">#REF!</definedName>
    <definedName name="Итого_МАТ_по_акту_вып_работ_при_ресурсном_расчете_с_учетом_к_тов" localSheetId="13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 localSheetId="12">#REF!</definedName>
    <definedName name="Итого_материалы" localSheetId="13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 localSheetId="12">#REF!</definedName>
    <definedName name="Итого_материалы__по_рес_расчету_с_учетом_к_тов" localSheetId="13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 localSheetId="12">#REF!</definedName>
    <definedName name="Итого_материалы_по_акту_выполненных_работ_в_базисных_ценах" localSheetId="13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 localSheetId="12">#REF!</definedName>
    <definedName name="Итого_материалы_по_акту_выполненных_работ_при_ресурсном_расчете" localSheetId="13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 localSheetId="12">#REF!</definedName>
    <definedName name="Итого_машины_и_механизмы" localSheetId="13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 localSheetId="12">#REF!</definedName>
    <definedName name="Итого_машины_и_механизмы_по_акту_выполненных_работ_в_базисных_ценах" localSheetId="13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 localSheetId="12">#REF!</definedName>
    <definedName name="Итого_машины_и_механизмы_по_акту_выполненных_работ_при_ресурсном_расчете" localSheetId="13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 localSheetId="12">#REF!</definedName>
    <definedName name="Итого_НР_по_акту_по_ресурсному_расчету" localSheetId="13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 localSheetId="12">#REF!</definedName>
    <definedName name="Итого_НР_по_ресурсному_расчету" localSheetId="13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 localSheetId="12">#REF!</definedName>
    <definedName name="Итого_ОЗП" localSheetId="13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 localSheetId="12">#REF!</definedName>
    <definedName name="Итого_ОЗП_по_акту_вып_работ_в_базисных_ценах_с_учетом_к_тов" localSheetId="13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 localSheetId="12">#REF!</definedName>
    <definedName name="Итого_ОЗП_по_акту_вып_работ_при_ресурсном_расчете_с_учетом_к_тов" localSheetId="13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 localSheetId="12">#REF!</definedName>
    <definedName name="Итого_ОЗП_по_акту_выполненных_работ_в_базисных_ценах" localSheetId="13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 localSheetId="12">#REF!</definedName>
    <definedName name="Итого_ОЗП_по_акту_выполненных_работ_при_ресурсном_расчете" localSheetId="13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 localSheetId="12">#REF!</definedName>
    <definedName name="Итого_ОЗП_по_рес_расчету_с_учетом_к_тов" localSheetId="13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 localSheetId="12">#REF!</definedName>
    <definedName name="Итого_ПЗ" localSheetId="13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 localSheetId="12">#REF!</definedName>
    <definedName name="Итого_ПЗ_в_базисных_ценах" localSheetId="13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 localSheetId="12">#REF!</definedName>
    <definedName name="Итого_ПЗ_по_акту_вып_работ_в_базисных_ценах_с_учетом_к_тов" localSheetId="13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 localSheetId="12">#REF!</definedName>
    <definedName name="Итого_ПЗ_по_акту_вып_работ_при_ресурсном_расчете_с_учетом_к_тов" localSheetId="13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 localSheetId="12">#REF!</definedName>
    <definedName name="Итого_ПЗ_по_акту_выполненных_работ_в_базисных_ценах" localSheetId="13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 localSheetId="12">#REF!</definedName>
    <definedName name="Итого_ПЗ_по_акту_выполненных_работ_при_ресурсном_расчете" localSheetId="13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 localSheetId="12">#REF!</definedName>
    <definedName name="Итого_ПЗ_по_рес_расчету_с_учетом_к_тов" localSheetId="13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 localSheetId="12">#REF!</definedName>
    <definedName name="Итого_по_разделу_V" localSheetId="13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 localSheetId="12">#REF!</definedName>
    <definedName name="Итого_по_смете" localSheetId="13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 localSheetId="12">#REF!</definedName>
    <definedName name="Итого_СП_по_акту_по_ресурсному_расчету" localSheetId="13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 localSheetId="12">#REF!</definedName>
    <definedName name="Итого_СП_по_ресурсному_расчету" localSheetId="13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 localSheetId="12">#REF!</definedName>
    <definedName name="Итого_ФОТ_по_акту_выполненных_работ_в_базисных_ценах" localSheetId="13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 localSheetId="12">#REF!</definedName>
    <definedName name="Итого_ФОТ_по_акту_выполненных_работ_при_ресурсном_расчете" localSheetId="13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 localSheetId="12">#REF!</definedName>
    <definedName name="Итого_ФОТ_при_расчете_по_доле_з_п_в_стоимости_эксплуатации_машин" localSheetId="13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 localSheetId="12">#REF!</definedName>
    <definedName name="Итого_ЭММ__по_рес_расчету_с_учетом_к_тов" localSheetId="13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 localSheetId="12">#REF!</definedName>
    <definedName name="Итого_ЭММ_по_акту_вып_работ_в_базисных_ценах_с_учетом_к_тов" localSheetId="13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 localSheetId="12">#REF!</definedName>
    <definedName name="Итого_ЭММ_по_акту_вып_работ_при_ресурсном_расчете_с_учетом_к_тов" localSheetId="13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 localSheetId="12">#REF!</definedName>
    <definedName name="ить" localSheetId="13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 localSheetId="12">#REF!</definedName>
    <definedName name="итьоиьб" localSheetId="13">#REF!</definedName>
    <definedName name="итьоиьб">#REF!</definedName>
    <definedName name="Иуе" localSheetId="3">#REF!</definedName>
    <definedName name="Иуе" localSheetId="4">#REF!</definedName>
    <definedName name="Иуе" localSheetId="12">#REF!</definedName>
    <definedName name="Иуе" localSheetId="13">#REF!</definedName>
    <definedName name="Иуе">#REF!</definedName>
    <definedName name="ИуеРЭО" localSheetId="3">#REF!</definedName>
    <definedName name="ИуеРЭО" localSheetId="4">#REF!</definedName>
    <definedName name="ИуеРЭО" localSheetId="12">#REF!</definedName>
    <definedName name="ИуеРЭО" localSheetId="13">#REF!</definedName>
    <definedName name="ИуеРЭО">#REF!</definedName>
    <definedName name="Ицпп" localSheetId="3">#REF!</definedName>
    <definedName name="Ицпп" localSheetId="4">#REF!</definedName>
    <definedName name="Ицпп" localSheetId="12">#REF!</definedName>
    <definedName name="Ицпп" localSheetId="13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 localSheetId="12">#REF!</definedName>
    <definedName name="й" localSheetId="13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 localSheetId="12">#REF!</definedName>
    <definedName name="йцйу3йк" localSheetId="13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 localSheetId="12">#REF!</definedName>
    <definedName name="йцу" localSheetId="13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 localSheetId="12">#REF!</definedName>
    <definedName name="К" localSheetId="13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 localSheetId="12">#REF!</definedName>
    <definedName name="к_ЗПМ" localSheetId="13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 localSheetId="12">#REF!</definedName>
    <definedName name="к_МАТ" localSheetId="13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 localSheetId="12">#REF!</definedName>
    <definedName name="к_ОЗП" localSheetId="13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 localSheetId="12">#REF!</definedName>
    <definedName name="к_ПЗ" localSheetId="13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 localSheetId="12">#REF!</definedName>
    <definedName name="к_ЭМ" localSheetId="13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 localSheetId="12">#REF!</definedName>
    <definedName name="к1" localSheetId="13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 localSheetId="12">#REF!</definedName>
    <definedName name="к10" localSheetId="13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 localSheetId="12">#REF!</definedName>
    <definedName name="к101" localSheetId="13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 localSheetId="12">#REF!</definedName>
    <definedName name="К105" localSheetId="13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 localSheetId="12">#REF!</definedName>
    <definedName name="к11" localSheetId="13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 localSheetId="12">#REF!</definedName>
    <definedName name="к12" localSheetId="13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 localSheetId="12">#REF!</definedName>
    <definedName name="к13" localSheetId="13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 localSheetId="12">#REF!</definedName>
    <definedName name="к14" localSheetId="13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 localSheetId="12">#REF!</definedName>
    <definedName name="к15" localSheetId="13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 localSheetId="12">#REF!</definedName>
    <definedName name="к16" localSheetId="13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 localSheetId="12">#REF!</definedName>
    <definedName name="к17" localSheetId="13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 localSheetId="12">#REF!</definedName>
    <definedName name="к18" localSheetId="13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 localSheetId="12">#REF!</definedName>
    <definedName name="к19" localSheetId="13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 localSheetId="12">#REF!</definedName>
    <definedName name="к2" localSheetId="13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 localSheetId="12">#REF!</definedName>
    <definedName name="к20" localSheetId="13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 localSheetId="12">#REF!</definedName>
    <definedName name="к21" localSheetId="13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 localSheetId="12">#REF!</definedName>
    <definedName name="к22" localSheetId="13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 localSheetId="12">#REF!</definedName>
    <definedName name="к23" localSheetId="13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 localSheetId="12">#REF!</definedName>
    <definedName name="к231" localSheetId="13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 localSheetId="12">#REF!</definedName>
    <definedName name="к24" localSheetId="13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 localSheetId="12">#REF!</definedName>
    <definedName name="к25" localSheetId="13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 localSheetId="12">#REF!</definedName>
    <definedName name="к26" localSheetId="13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 localSheetId="12">#REF!</definedName>
    <definedName name="к27" localSheetId="13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 localSheetId="12">#REF!</definedName>
    <definedName name="к28" localSheetId="13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 localSheetId="12">#REF!</definedName>
    <definedName name="к29" localSheetId="13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 localSheetId="12">#REF!</definedName>
    <definedName name="к2п" localSheetId="13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 localSheetId="12">#REF!</definedName>
    <definedName name="к3" localSheetId="13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 localSheetId="12">#REF!</definedName>
    <definedName name="к30" localSheetId="13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 localSheetId="12">#REF!</definedName>
    <definedName name="к3п" localSheetId="13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 localSheetId="12">#REF!</definedName>
    <definedName name="к5" localSheetId="13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 localSheetId="12">#REF!</definedName>
    <definedName name="к6" localSheetId="13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 localSheetId="12">#REF!</definedName>
    <definedName name="к7" localSheetId="13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 localSheetId="12">#REF!</definedName>
    <definedName name="к8" localSheetId="13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 localSheetId="12">#REF!</definedName>
    <definedName name="к9" localSheetId="13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 localSheetId="12">#REF!</definedName>
    <definedName name="Кабардино_Балкарская_Республика" localSheetId="13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 localSheetId="12">#REF!</definedName>
    <definedName name="Кабели_1" localSheetId="13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 localSheetId="12">#REF!</definedName>
    <definedName name="кабель" localSheetId="13">#REF!</definedName>
    <definedName name="кабель">#REF!</definedName>
    <definedName name="Кабельные_линии" localSheetId="12">#REF!</definedName>
    <definedName name="Кабельные_линии" localSheetId="13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 localSheetId="12">#REF!</definedName>
    <definedName name="кака" localSheetId="13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 localSheetId="12">#REF!</definedName>
    <definedName name="Калининградская_область" localSheetId="13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 localSheetId="12">#REF!</definedName>
    <definedName name="калплан" localSheetId="13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 localSheetId="12">#REF!</definedName>
    <definedName name="Калужская_область" localSheetId="13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 localSheetId="12">#REF!</definedName>
    <definedName name="Камеральных" localSheetId="13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 localSheetId="12">#REF!</definedName>
    <definedName name="Камчатская_область" localSheetId="13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 localSheetId="12">#REF!</definedName>
    <definedName name="Камчатская_область_1" localSheetId="13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 localSheetId="12">#REF!</definedName>
    <definedName name="Карачаево_Черкесская_Республика" localSheetId="13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 localSheetId="12">#REF!</definedName>
    <definedName name="Категория_сложности" localSheetId="13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 localSheetId="12">#REF!</definedName>
    <definedName name="катя" localSheetId="13">#REF!</definedName>
    <definedName name="катя">#REF!</definedName>
    <definedName name="КВАРТАЛ" localSheetId="12">#REF!</definedName>
    <definedName name="КВАРТАЛ" localSheetId="13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 localSheetId="12">#REF!</definedName>
    <definedName name="КВАРТАЛ2" localSheetId="13">#REF!</definedName>
    <definedName name="КВАРТАЛ2">#REF!</definedName>
    <definedName name="Кварталы" localSheetId="12">#REF!</definedName>
    <definedName name="Кварталы" localSheetId="13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 localSheetId="12">#REF!</definedName>
    <definedName name="кгкг" localSheetId="13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 localSheetId="12">#REF!</definedName>
    <definedName name="кеке" localSheetId="13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 localSheetId="12">#REF!</definedName>
    <definedName name="Кемеровская_область" localSheetId="13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 localSheetId="12">#REF!</definedName>
    <definedName name="Кемеровская_область_1" localSheetId="13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 localSheetId="12">#REF!</definedName>
    <definedName name="кенрке" localSheetId="13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 localSheetId="12">#REF!</definedName>
    <definedName name="кенроолтьб" localSheetId="13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 localSheetId="12">#REF!</definedName>
    <definedName name="керл" localSheetId="13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 localSheetId="12">#REF!</definedName>
    <definedName name="КЗ_Имущество" localSheetId="13">#REF!</definedName>
    <definedName name="КЗ_Имущество">#REF!</definedName>
    <definedName name="КЗ_ИП" localSheetId="3">#REF!</definedName>
    <definedName name="КЗ_ИП" localSheetId="4">#REF!</definedName>
    <definedName name="КЗ_ИП" localSheetId="12">#REF!</definedName>
    <definedName name="КЗ_ИП" localSheetId="13">#REF!</definedName>
    <definedName name="КЗ_ИП">#REF!</definedName>
    <definedName name="КЗ_НИОКР" localSheetId="3">#REF!</definedName>
    <definedName name="КЗ_НИОКР" localSheetId="4">#REF!</definedName>
    <definedName name="КЗ_НИОКР" localSheetId="12">#REF!</definedName>
    <definedName name="КЗ_НИОКР" localSheetId="13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 localSheetId="12">#REF!</definedName>
    <definedName name="КИП" localSheetId="13">#REF!</definedName>
    <definedName name="КИП">#REF!</definedName>
    <definedName name="КиП_АУП" localSheetId="12">#REF!</definedName>
    <definedName name="КиП_АУП" localSheetId="13">#REF!</definedName>
    <definedName name="КиП_АУП">#REF!</definedName>
    <definedName name="КиП_ПЭЭ" localSheetId="12">#REF!</definedName>
    <definedName name="КиП_ПЭЭ" localSheetId="13">#REF!</definedName>
    <definedName name="КиП_ПЭЭ">#REF!</definedName>
    <definedName name="КиП_ТП" localSheetId="12">#REF!</definedName>
    <definedName name="КиП_ТП" localSheetId="13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 localSheetId="12">#REF!</definedName>
    <definedName name="КИПиавтом" localSheetId="13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 localSheetId="12">#REF!</definedName>
    <definedName name="Кировская_область" localSheetId="13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 localSheetId="12">#REF!</definedName>
    <definedName name="Кировская_область_1" localSheetId="13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5">#REF!</definedName>
    <definedName name="кк" localSheetId="16">#REF!</definedName>
    <definedName name="кк" localSheetId="3">#REF!</definedName>
    <definedName name="кк" localSheetId="4">#REF!</definedName>
    <definedName name="кк" localSheetId="7">#REF!</definedName>
    <definedName name="кк" localSheetId="12">#REF!</definedName>
    <definedName name="кк" localSheetId="13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 localSheetId="12">#REF!</definedName>
    <definedName name="ккее" localSheetId="13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 localSheetId="12">#REF!</definedName>
    <definedName name="ккк" localSheetId="13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 localSheetId="12">#REF!</definedName>
    <definedName name="книга" localSheetId="13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 localSheetId="12">#REF!</definedName>
    <definedName name="Кобщ" localSheetId="13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 localSheetId="12">#REF!</definedName>
    <definedName name="КОД" localSheetId="13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 localSheetId="12">#REF!</definedName>
    <definedName name="кол" localSheetId="13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 localSheetId="12">#REF!</definedName>
    <definedName name="Количество_землепользователей" localSheetId="13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 localSheetId="12">#REF!</definedName>
    <definedName name="Количество_контуров" localSheetId="13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 localSheetId="12">#REF!</definedName>
    <definedName name="Количество_культур" localSheetId="13">#REF!</definedName>
    <definedName name="Количество_культур">#REF!</definedName>
    <definedName name="Количество_листов" localSheetId="12">#REF!</definedName>
    <definedName name="Количество_листов" localSheetId="13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 localSheetId="12">#REF!</definedName>
    <definedName name="Количество_планшетов" localSheetId="13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 localSheetId="12">#REF!</definedName>
    <definedName name="Количество_предприятий" localSheetId="13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 localSheetId="12">#REF!</definedName>
    <definedName name="Количество_согласований" localSheetId="13">#REF!</definedName>
    <definedName name="Количество_согласований">#REF!</definedName>
    <definedName name="Колп" localSheetId="12">#REF!</definedName>
    <definedName name="Колп" localSheetId="13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 localSheetId="12">#REF!</definedName>
    <definedName name="ком." localSheetId="13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 localSheetId="12">#REF!</definedName>
    <definedName name="Командировочные_расходы" localSheetId="13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 localSheetId="12">#REF!</definedName>
    <definedName name="Компания" localSheetId="13">#REF!</definedName>
    <definedName name="Компания">#REF!</definedName>
    <definedName name="Компенсаторы" localSheetId="12">#REF!</definedName>
    <definedName name="Компенсаторы" localSheetId="13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 localSheetId="12">#REF!</definedName>
    <definedName name="комплект" localSheetId="13">#REF!</definedName>
    <definedName name="комплект">#REF!</definedName>
    <definedName name="Комплектные_трансформаторные_устройства" localSheetId="12">#REF!</definedName>
    <definedName name="Комплектные_трансформаторные_устройства" localSheetId="13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 localSheetId="12">#REF!</definedName>
    <definedName name="конкурс" localSheetId="13">#REF!</definedName>
    <definedName name="конкурс">#REF!</definedName>
    <definedName name="КонПериода" localSheetId="12">#REF!</definedName>
    <definedName name="КонПериода" localSheetId="13">#REF!</definedName>
    <definedName name="Контрагент" localSheetId="12">#REF!</definedName>
    <definedName name="Контрагент" localSheetId="13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 localSheetId="12">#REF!</definedName>
    <definedName name="Контроллер_1" localSheetId="13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 localSheetId="12">#REF!</definedName>
    <definedName name="кор" localSheetId="13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 localSheetId="12">#REF!</definedName>
    <definedName name="кореал" localSheetId="13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 localSheetId="12">#REF!</definedName>
    <definedName name="Корнеева" localSheetId="13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4">{#N/A,#N/A,FALSE,"Шаблон_Спец1"}</definedName>
    <definedName name="корр" localSheetId="16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2">{#N/A,#N/A,FALSE,"Шаблон_Спец1"}</definedName>
    <definedName name="корр" localSheetId="13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 localSheetId="12">#REF!</definedName>
    <definedName name="Костромская_область" localSheetId="13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 localSheetId="12">#REF!</definedName>
    <definedName name="КОЭФ3" localSheetId="13">#REF!</definedName>
    <definedName name="КОЭФ3">#REF!</definedName>
    <definedName name="КОЭФ4" localSheetId="12">#REF!</definedName>
    <definedName name="КОЭФ4" localSheetId="1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 localSheetId="12">#REF!</definedName>
    <definedName name="КоэфБезПоля" localSheetId="13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 localSheetId="12">#REF!</definedName>
    <definedName name="КоэфГорЗак" localSheetId="13">#REF!</definedName>
    <definedName name="КоэфГорЗак">#REF!</definedName>
    <definedName name="КоэфГорЗаказ" localSheetId="12">#REF!</definedName>
    <definedName name="КоэфГорЗаказ" localSheetId="13">#REF!</definedName>
    <definedName name="КоэфУдорожания" localSheetId="12">#REF!</definedName>
    <definedName name="КоэфУдорожания" localSheetId="13">#REF!</definedName>
    <definedName name="КОЭФФ1" localSheetId="12">#REF!</definedName>
    <definedName name="КОЭФФ1" localSheetId="13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 localSheetId="12">#REF!</definedName>
    <definedName name="Коэффициент" localSheetId="13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 localSheetId="12">#REF!</definedName>
    <definedName name="кп" localSheetId="13">#REF!</definedName>
    <definedName name="кп">#REF!</definedName>
    <definedName name="Кра" localSheetId="12">#REF!</definedName>
    <definedName name="Кра" localSheetId="13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 localSheetId="12">#REF!</definedName>
    <definedName name="крас" localSheetId="13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 localSheetId="12">#REF!</definedName>
    <definedName name="Краснодарский_край" localSheetId="13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 localSheetId="12">#REF!</definedName>
    <definedName name="Красноярский_край" localSheetId="13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 localSheetId="12">#REF!</definedName>
    <definedName name="Красноярский_край_1" localSheetId="13">#REF!</definedName>
    <definedName name="Красноярский_край_1">#REF!</definedName>
    <definedName name="Крек" localSheetId="12">#REF!</definedName>
    <definedName name="Крек" localSheetId="13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 localSheetId="12">#REF!</definedName>
    <definedName name="_xlnm.Criteria" localSheetId="13">#REF!</definedName>
    <definedName name="_xlnm.Criteria">#REF!</definedName>
    <definedName name="Крп" localSheetId="12">#REF!</definedName>
    <definedName name="Крп" localSheetId="13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 localSheetId="12">#REF!</definedName>
    <definedName name="куку" localSheetId="13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 localSheetId="12">#REF!</definedName>
    <definedName name="Курганская_область" localSheetId="13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 localSheetId="12">#REF!</definedName>
    <definedName name="Курганская_область_1" localSheetId="13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 localSheetId="12">#REF!</definedName>
    <definedName name="курс" localSheetId="13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 localSheetId="12">#REF!</definedName>
    <definedName name="Курс_1" localSheetId="13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 localSheetId="12">#REF!</definedName>
    <definedName name="курс_дол" localSheetId="13">#REF!</definedName>
    <definedName name="курс_дол">#REF!</definedName>
    <definedName name="Курс_доллара" localSheetId="12">#REF!</definedName>
    <definedName name="Курс_доллара" localSheetId="13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 localSheetId="12">#REF!</definedName>
    <definedName name="Курс_доллара_США" localSheetId="13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 localSheetId="12">#REF!</definedName>
    <definedName name="курс1" localSheetId="13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 localSheetId="12">#REF!</definedName>
    <definedName name="Курская_область" localSheetId="13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 localSheetId="12">#REF!</definedName>
    <definedName name="кшн" localSheetId="13">#REF!</definedName>
    <definedName name="кшн">#REF!</definedName>
    <definedName name="Кэл" localSheetId="12">#REF!</definedName>
    <definedName name="Кэл" localSheetId="13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 localSheetId="12">#REF!</definedName>
    <definedName name="лаборатория" localSheetId="13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 localSheetId="12">#REF!</definedName>
    <definedName name="ЛабШурфов" localSheetId="13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 localSheetId="12">#REF!</definedName>
    <definedName name="лв" localSheetId="13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 localSheetId="12">#REF!</definedName>
    <definedName name="лвнг" localSheetId="13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5">#REF!</definedName>
    <definedName name="лд" localSheetId="16">#REF!</definedName>
    <definedName name="лд" localSheetId="3">#REF!</definedName>
    <definedName name="лд" localSheetId="4">#REF!</definedName>
    <definedName name="лд" localSheetId="7">#REF!</definedName>
    <definedName name="лд" localSheetId="12">#REF!</definedName>
    <definedName name="лд" localSheetId="13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5">#REF!</definedName>
    <definedName name="лдд" localSheetId="16">#REF!</definedName>
    <definedName name="лдд" localSheetId="3">#REF!</definedName>
    <definedName name="лдд" localSheetId="4">#REF!</definedName>
    <definedName name="лдд" localSheetId="7">#REF!</definedName>
    <definedName name="лдд" localSheetId="12">#REF!</definedName>
    <definedName name="лдд" localSheetId="13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 localSheetId="12">#REF!</definedName>
    <definedName name="лдллл" localSheetId="13">#REF!</definedName>
    <definedName name="лдллл">#REF!</definedName>
    <definedName name="ЛенЗина" localSheetId="12">#REF!</definedName>
    <definedName name="ЛенЗина" localSheetId="13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 localSheetId="12">#REF!</definedName>
    <definedName name="ленин" localSheetId="13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 localSheetId="12">#REF!</definedName>
    <definedName name="Ленинградская_область" localSheetId="13">#REF!</definedName>
    <definedName name="Ленинградская_область">#REF!</definedName>
    <definedName name="лес" localSheetId="12">#REF!</definedName>
    <definedName name="лес" localSheetId="13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 localSheetId="12">#REF!</definedName>
    <definedName name="ЛимитУРС_ПИР" localSheetId="13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 localSheetId="12">#REF!</definedName>
    <definedName name="Липецкая_область" localSheetId="13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 localSheetId="12">#REF!</definedName>
    <definedName name="лист" localSheetId="13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 localSheetId="12">#REF!</definedName>
    <definedName name="Лифты" localSheetId="13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 localSheetId="12">#REF!</definedName>
    <definedName name="лкон" localSheetId="13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5">#REF!</definedName>
    <definedName name="лл" localSheetId="16">#REF!</definedName>
    <definedName name="лл" localSheetId="3">#REF!</definedName>
    <definedName name="лл" localSheetId="4">#REF!</definedName>
    <definedName name="лл" localSheetId="7">#REF!</definedName>
    <definedName name="лл" localSheetId="12">#REF!</definedName>
    <definedName name="лл" localSheetId="13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 localSheetId="12">#REF!</definedName>
    <definedName name="ллддд" localSheetId="13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 localSheetId="12">#REF!</definedName>
    <definedName name="ллдж" localSheetId="13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5">#REF!</definedName>
    <definedName name="ллл" localSheetId="16">#REF!</definedName>
    <definedName name="ллл" localSheetId="3">#REF!</definedName>
    <definedName name="ллл" localSheetId="4">#REF!</definedName>
    <definedName name="ллл" localSheetId="7">#REF!</definedName>
    <definedName name="ллл" localSheetId="12">#REF!</definedName>
    <definedName name="ллл" localSheetId="13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 localSheetId="12">#REF!</definedName>
    <definedName name="лн" localSheetId="13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 localSheetId="12">#REF!</definedName>
    <definedName name="лнвг" localSheetId="13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 localSheetId="12">#REF!</definedName>
    <definedName name="лнгва" localSheetId="13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 localSheetId="12">#REF!</definedName>
    <definedName name="ло" localSheetId="13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 localSheetId="12">#REF!</definedName>
    <definedName name="ловпр" localSheetId="13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 localSheetId="12">#REF!</definedName>
    <definedName name="логалгнеелн" localSheetId="13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 localSheetId="12">#REF!</definedName>
    <definedName name="лодло" localSheetId="13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 localSheetId="12">#REF!</definedName>
    <definedName name="лодол" localSheetId="13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 localSheetId="12">#REF!</definedName>
    <definedName name="лол" localSheetId="13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 localSheetId="12">#REF!</definedName>
    <definedName name="лорщшгошщлдбжд" localSheetId="13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 localSheetId="12">#REF!</definedName>
    <definedName name="лпрра" localSheetId="13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 localSheetId="12">#REF!</definedName>
    <definedName name="лрал" localSheetId="13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 localSheetId="12">#REF!</definedName>
    <definedName name="лрлд" localSheetId="13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 localSheetId="12">#REF!</definedName>
    <definedName name="лрр" localSheetId="13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 localSheetId="12">#REF!</definedName>
    <definedName name="М" localSheetId="13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 localSheetId="12">#REF!</definedName>
    <definedName name="Магаданская_область" localSheetId="13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 localSheetId="12">#REF!</definedName>
    <definedName name="Магаданская_область_1" localSheetId="13">#REF!</definedName>
    <definedName name="Магаданская_область_1">#REF!</definedName>
    <definedName name="Мак" localSheetId="12">#REF!</definedName>
    <definedName name="Мак" localSheetId="13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 localSheetId="12">#REF!</definedName>
    <definedName name="МАРЖА" localSheetId="13">#REF!</definedName>
    <definedName name="МАРЖА">#REF!</definedName>
    <definedName name="матер" localSheetId="3">#REF!</definedName>
    <definedName name="матер" localSheetId="4">#REF!</definedName>
    <definedName name="матер" localSheetId="12">#REF!</definedName>
    <definedName name="матер" localSheetId="13">#REF!</definedName>
    <definedName name="матер">#REF!</definedName>
    <definedName name="матер." localSheetId="3">#REF!</definedName>
    <definedName name="матер." localSheetId="4">#REF!</definedName>
    <definedName name="матер." localSheetId="12">#REF!</definedName>
    <definedName name="матер." localSheetId="13">#REF!</definedName>
    <definedName name="матер.">#REF!</definedName>
    <definedName name="матер.рем" localSheetId="3">#REF!</definedName>
    <definedName name="матер.рем" localSheetId="4">#REF!</definedName>
    <definedName name="матер.рем" localSheetId="12">#REF!</definedName>
    <definedName name="матер.рем" localSheetId="13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 localSheetId="12">#REF!</definedName>
    <definedName name="Месяцы" localSheetId="13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 localSheetId="12">#REF!</definedName>
    <definedName name="Месяцы2" localSheetId="13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 localSheetId="12">#REF!</definedName>
    <definedName name="Месяцы3" localSheetId="13">#REF!</definedName>
    <definedName name="Месяцы3">#REF!</definedName>
    <definedName name="мж1" localSheetId="12">#REF!</definedName>
    <definedName name="мж1" localSheetId="1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 localSheetId="12">#REF!</definedName>
    <definedName name="МИ_Т" localSheetId="13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 localSheetId="12">#REF!</definedName>
    <definedName name="МИА5" localSheetId="13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4">{0,"овz";1,"z";2,"аz";5,"овz"}</definedName>
    <definedName name="мил" localSheetId="16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2">{0,"овz";1,"z";2,"аz";5,"овz"}</definedName>
    <definedName name="мил" localSheetId="13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 localSheetId="12">#REF!</definedName>
    <definedName name="мин" localSheetId="13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 localSheetId="12">#REF!</definedName>
    <definedName name="Министерство_транспорта__связи_и_автомобильных_дорог_Самарской_области" localSheetId="13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 localSheetId="12">#REF!</definedName>
    <definedName name="мись" localSheetId="13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 localSheetId="12">#REF!</definedName>
    <definedName name="мит" localSheetId="13">#REF!</definedName>
    <definedName name="мит">#REF!</definedName>
    <definedName name="мичм" localSheetId="12">#REF!</definedName>
    <definedName name="мичм" localSheetId="13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 localSheetId="12">#REF!</definedName>
    <definedName name="мм" localSheetId="13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 localSheetId="12">#REF!</definedName>
    <definedName name="МММММММММ" localSheetId="13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 localSheetId="12">#REF!</definedName>
    <definedName name="мн" localSheetId="13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5">#REF!</definedName>
    <definedName name="Модель2" localSheetId="16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2">#REF!</definedName>
    <definedName name="Модель2" localSheetId="13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 localSheetId="12">#REF!</definedName>
    <definedName name="мойка" localSheetId="13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 localSheetId="12">#REF!</definedName>
    <definedName name="Монтаж" localSheetId="13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 localSheetId="12">#REF!</definedName>
    <definedName name="Монтажные_работы_в_базисных_ценах" localSheetId="13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 localSheetId="12">#REF!</definedName>
    <definedName name="Московская_область" localSheetId="13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 localSheetId="12">#REF!</definedName>
    <definedName name="мотаж2" localSheetId="13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 localSheetId="12">#REF!</definedName>
    <definedName name="мпртмит" localSheetId="13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 localSheetId="12">#REF!</definedName>
    <definedName name="мтч" localSheetId="13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 localSheetId="12">#REF!</definedName>
    <definedName name="мтьюп" localSheetId="13">#REF!</definedName>
    <definedName name="мтьюп">#REF!</definedName>
    <definedName name="муж" localSheetId="12">#REF!</definedName>
    <definedName name="муж" localSheetId="13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 localSheetId="12">#REF!</definedName>
    <definedName name="Мурманская_область" localSheetId="13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 localSheetId="12">#REF!</definedName>
    <definedName name="Мурманская_область_1" localSheetId="13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 localSheetId="12">#REF!</definedName>
    <definedName name="над" localSheetId="13">#REF!</definedName>
    <definedName name="над">#REF!</definedName>
    <definedName name="наз" localSheetId="12">#REF!</definedName>
    <definedName name="наз" localSheetId="13">#REF!</definedName>
    <definedName name="наз">#REF!</definedName>
    <definedName name="назв" localSheetId="12">#REF!</definedName>
    <definedName name="назв" localSheetId="13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 localSheetId="12">#REF!</definedName>
    <definedName name="Название_проекта" localSheetId="13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2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3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 localSheetId="12">#REF!</definedName>
    <definedName name="Наименование_группы_строек" localSheetId="13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 localSheetId="12">#REF!</definedName>
    <definedName name="Наименование_локальной_сметы" localSheetId="13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 localSheetId="12">#REF!</definedName>
    <definedName name="Наименование_объекта" localSheetId="13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 localSheetId="12">#REF!</definedName>
    <definedName name="Наименование_объектной_сметы" localSheetId="13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 localSheetId="12">#REF!</definedName>
    <definedName name="Наименование_организации_заказчика" localSheetId="13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 localSheetId="12">#REF!</definedName>
    <definedName name="Наименование_очереди" localSheetId="13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 localSheetId="12">#REF!</definedName>
    <definedName name="Наименование_проектной_организации" localSheetId="13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 localSheetId="12">#REF!</definedName>
    <definedName name="Наименование_пускового_комплекса" localSheetId="13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 localSheetId="12">#REF!</definedName>
    <definedName name="Наименование_сводного_сметного_расчета" localSheetId="13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 localSheetId="12">#REF!</definedName>
    <definedName name="Наименование_строительства" localSheetId="13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 localSheetId="12">#REF!</definedName>
    <definedName name="Наименование_стройки" localSheetId="13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 localSheetId="12">#REF!</definedName>
    <definedName name="накладные" localSheetId="13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 localSheetId="12">#REF!</definedName>
    <definedName name="науки" localSheetId="13">#REF!</definedName>
    <definedName name="науки">#REF!</definedName>
    <definedName name="НачПериода" localSheetId="12">#REF!</definedName>
    <definedName name="НачПериода" localSheetId="13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 localSheetId="12">#REF!</definedName>
    <definedName name="нвле" localSheetId="13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 localSheetId="12">#REF!</definedName>
    <definedName name="нгагл" localSheetId="13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 localSheetId="12">#REF!</definedName>
    <definedName name="нго" localSheetId="13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 localSheetId="12">#REF!</definedName>
    <definedName name="нгпнрап" localSheetId="13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 localSheetId="12">#REF!</definedName>
    <definedName name="НДС" localSheetId="13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 localSheetId="12">#REF!</definedName>
    <definedName name="НДСИмущество" localSheetId="13">#REF!</definedName>
    <definedName name="НДСИмущество">#REF!</definedName>
    <definedName name="НДСИП" localSheetId="3">#REF!</definedName>
    <definedName name="НДСИП" localSheetId="4">#REF!</definedName>
    <definedName name="НДСИП" localSheetId="12">#REF!</definedName>
    <definedName name="НДСИП" localSheetId="13">#REF!</definedName>
    <definedName name="НДСИП">#REF!</definedName>
    <definedName name="НДСНИОКР" localSheetId="3">#REF!</definedName>
    <definedName name="НДСНИОКР" localSheetId="4">#REF!</definedName>
    <definedName name="НДСНИОКР" localSheetId="12">#REF!</definedName>
    <definedName name="НДСНИОКР" localSheetId="13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 localSheetId="12">#REF!</definedName>
    <definedName name="нево" localSheetId="13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 localSheetId="12">#REF!</definedName>
    <definedName name="нер" localSheetId="13">#REF!</definedName>
    <definedName name="нер">#REF!</definedName>
    <definedName name="нес2" localSheetId="12">#REF!</definedName>
    <definedName name="нес2" localSheetId="13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 localSheetId="12">#REF!</definedName>
    <definedName name="неуо" localSheetId="13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 localSheetId="12">#REF!</definedName>
    <definedName name="Нижегородская_область" localSheetId="13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 localSheetId="12">#REF!</definedName>
    <definedName name="Нижняя_часть" localSheetId="13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 localSheetId="12">#REF!</definedName>
    <definedName name="нии" localSheetId="13">#REF!</definedName>
    <definedName name="нии">#REF!</definedName>
    <definedName name="НК" localSheetId="12">#REF!</definedName>
    <definedName name="НК" localSheetId="13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5">#REF!</definedName>
    <definedName name="нн" localSheetId="16">#REF!</definedName>
    <definedName name="нн" localSheetId="3">#REF!</definedName>
    <definedName name="нн" localSheetId="4">#REF!</definedName>
    <definedName name="нн" localSheetId="7">#REF!</definedName>
    <definedName name="нн" localSheetId="12">#REF!</definedName>
    <definedName name="нн" localSheetId="13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 localSheetId="12">#REF!</definedName>
    <definedName name="но" localSheetId="13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 localSheetId="12">#REF!</definedName>
    <definedName name="Новгородская_область" localSheetId="13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 localSheetId="12">#REF!</definedName>
    <definedName name="Новосибирская_область" localSheetId="13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 localSheetId="12">#REF!</definedName>
    <definedName name="Новосибирская_область_1" localSheetId="13">#REF!</definedName>
    <definedName name="Новосибирская_область_1">#REF!</definedName>
    <definedName name="новые_ОФ_2003" localSheetId="12">#REF!</definedName>
    <definedName name="новые_ОФ_2003" localSheetId="13">#REF!</definedName>
    <definedName name="новые_ОФ_2004" localSheetId="12">#REF!</definedName>
    <definedName name="новые_ОФ_2004" localSheetId="13">#REF!</definedName>
    <definedName name="новые_ОФ_а_всего" localSheetId="12">#REF!</definedName>
    <definedName name="новые_ОФ_а_всего" localSheetId="13">#REF!</definedName>
    <definedName name="новые_ОФ_всего" localSheetId="12">#REF!</definedName>
    <definedName name="новые_ОФ_всего" localSheetId="13">#REF!</definedName>
    <definedName name="новые_ОФ_п_всего" localSheetId="12">#REF!</definedName>
    <definedName name="новые_ОФ_п_всего" localSheetId="13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 localSheetId="12">#REF!</definedName>
    <definedName name="новый" localSheetId="13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 localSheetId="12">#REF!</definedName>
    <definedName name="Номер" localSheetId="13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 localSheetId="12">#REF!</definedName>
    <definedName name="Номер_договора" localSheetId="13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 localSheetId="12">#REF!</definedName>
    <definedName name="Номер_пп" localSheetId="13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 localSheetId="12">#REF!</definedName>
    <definedName name="Номер_раздела" localSheetId="13">#REF!</definedName>
    <definedName name="Номер_раздела">#REF!</definedName>
    <definedName name="Номер_Сметы" localSheetId="12">#REF!</definedName>
    <definedName name="Номер_Сметы" localSheetId="13">#REF!</definedName>
    <definedName name="Номер_Сметы">#REF!</definedName>
    <definedName name="НомерДоговора" localSheetId="12">#REF!</definedName>
    <definedName name="НомерДоговора" localSheetId="13">#REF!</definedName>
    <definedName name="НомерПериода" localSheetId="12">#REF!</definedName>
    <definedName name="НомерПериода" localSheetId="13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 localSheetId="12">#REF!</definedName>
    <definedName name="НормаАУП_на_УЕ" localSheetId="13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 localSheetId="12">#REF!</definedName>
    <definedName name="НормаПП_на_УЕ" localSheetId="13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 localSheetId="12">#REF!</definedName>
    <definedName name="НормаРостаУЕ" localSheetId="13">#REF!</definedName>
    <definedName name="НормаРостаУЕ">#REF!</definedName>
    <definedName name="НПФ_АУП" localSheetId="12">#REF!</definedName>
    <definedName name="НПФ_АУП" localSheetId="13">#REF!</definedName>
    <definedName name="НПФ_АУП">#REF!</definedName>
    <definedName name="НПФ_ПЭЭ" localSheetId="12">#REF!</definedName>
    <definedName name="НПФ_ПЭЭ" localSheetId="13">#REF!</definedName>
    <definedName name="НПФ_ПЭЭ">#REF!</definedName>
    <definedName name="НПФ_ТП" localSheetId="12">#REF!</definedName>
    <definedName name="НПФ_ТП" localSheetId="13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4">граж</definedName>
    <definedName name="нр" localSheetId="16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2">граж</definedName>
    <definedName name="нр" localSheetId="13">граж</definedName>
    <definedName name="нр" localSheetId="11">граж</definedName>
    <definedName name="нр">#REF!</definedName>
    <definedName name="Нсапк" localSheetId="12">#REF!</definedName>
    <definedName name="Нсапк" localSheetId="13">#REF!</definedName>
    <definedName name="Нсапк">#REF!</definedName>
    <definedName name="Нсстр" localSheetId="12">#REF!</definedName>
    <definedName name="Нсстр" localSheetId="13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 localSheetId="12">#REF!</definedName>
    <definedName name="о" localSheetId="13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 localSheetId="12">#REF!</definedName>
    <definedName name="об" localSheetId="13">#REF!</definedName>
    <definedName name="об">#REF!</definedName>
    <definedName name="обл" localSheetId="12">#REF!</definedName>
    <definedName name="обл" localSheetId="13">#REF!</definedName>
    <definedName name="обл">#REF!</definedName>
    <definedName name="_xlnm.Print_Area" localSheetId="2">'4.3 Отдел 2. Тех.характеристики'!$A:$D</definedName>
    <definedName name="_xlnm.Print_Area" localSheetId="14">'4.7 Прил.6 Расчет Прочие'!$A$1:$I$27</definedName>
    <definedName name="_xlnm.Print_Area" localSheetId="15">'4.8 Прил. 6.1 Расчет ПНР'!$A$1:$O$28</definedName>
    <definedName name="_xlnm.Print_Area" localSheetId="16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стоим'!$A$1:$J$26</definedName>
    <definedName name="_xlnm.Print_Area" localSheetId="5">Прил.3!$A$1:$H$91</definedName>
    <definedName name="_xlnm.Print_Area" localSheetId="6">'Прил.4 РМ'!$A$1:$E$48</definedName>
    <definedName name="_xlnm.Print_Area" localSheetId="7">'Прил.5 Расчет СМР и ОБ'!$A$1:$J$105</definedName>
    <definedName name="_xlnm.Print_Area" localSheetId="8">'Прил.6 Расчет ОБ'!$A$1:$G$35</definedName>
    <definedName name="_xlnm.Print_Area" localSheetId="12">'ФОТинж 1кат.тек.'!$A$1:$F$13</definedName>
    <definedName name="_xlnm.Print_Area" localSheetId="13">'ФОТинж 2кат.тек.'!$A$1:$F$13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 localSheetId="12">#REF!</definedName>
    <definedName name="Область_печати_ИМ" localSheetId="13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 localSheetId="12">#REF!</definedName>
    <definedName name="Оборудование_в_базисных_ценах" localSheetId="13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 localSheetId="12">#REF!</definedName>
    <definedName name="Обоснование_поправки" localSheetId="13">#REF!</definedName>
    <definedName name="Обоснование_поправки">#REF!</definedName>
    <definedName name="Обучение_АУП" localSheetId="12">#REF!</definedName>
    <definedName name="Обучение_АУП" localSheetId="13">#REF!</definedName>
    <definedName name="Обучение_АУП">#REF!</definedName>
    <definedName name="Обучение_ПЭЭ" localSheetId="12">#REF!</definedName>
    <definedName name="Обучение_ПЭЭ" localSheetId="13">#REF!</definedName>
    <definedName name="Обучение_ПЭЭ">#REF!</definedName>
    <definedName name="Обучение_ТП" localSheetId="12">#REF!</definedName>
    <definedName name="Обучение_ТП" localSheetId="13">#REF!</definedName>
    <definedName name="Обучение_ТП">#REF!</definedName>
    <definedName name="ОБЪЕКТ" localSheetId="12">#REF!</definedName>
    <definedName name="ОБЪЕКТ" localSheetId="13">#REF!</definedName>
    <definedName name="ОбъектАдрес" localSheetId="12">#REF!</definedName>
    <definedName name="ОбъектАдрес" localSheetId="13">#REF!</definedName>
    <definedName name="Объекты" localSheetId="12">#REF!</definedName>
    <definedName name="Объекты" localSheetId="13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 localSheetId="12">#REF!</definedName>
    <definedName name="объем___0" localSheetId="13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 localSheetId="12">#REF!</definedName>
    <definedName name="объем___0___0" localSheetId="13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 localSheetId="12">#REF!</definedName>
    <definedName name="объем___0___0___0" localSheetId="13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 localSheetId="12">#REF!</definedName>
    <definedName name="объем___0___0___0___0" localSheetId="13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 localSheetId="12">#REF!</definedName>
    <definedName name="объем___0___0___2" localSheetId="13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 localSheetId="12">#REF!</definedName>
    <definedName name="объем___0___0___3" localSheetId="13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 localSheetId="12">#REF!</definedName>
    <definedName name="объем___0___0___4" localSheetId="13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 localSheetId="12">#REF!</definedName>
    <definedName name="объем___0___1" localSheetId="13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 localSheetId="12">#REF!</definedName>
    <definedName name="объем___0___10" localSheetId="13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 localSheetId="12">#REF!</definedName>
    <definedName name="объем___0___12" localSheetId="13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 localSheetId="12">#REF!</definedName>
    <definedName name="объем___0___2" localSheetId="13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 localSheetId="12">#REF!</definedName>
    <definedName name="объем___0___2___0" localSheetId="13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 localSheetId="12">#REF!</definedName>
    <definedName name="объем___0___3" localSheetId="13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 localSheetId="12">#REF!</definedName>
    <definedName name="объем___0___4" localSheetId="13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 localSheetId="12">#REF!</definedName>
    <definedName name="объем___0___5" localSheetId="13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 localSheetId="12">#REF!</definedName>
    <definedName name="объем___0___6" localSheetId="13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 localSheetId="12">#REF!</definedName>
    <definedName name="объем___0___8" localSheetId="13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 localSheetId="12">#REF!</definedName>
    <definedName name="объем___1" localSheetId="13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 localSheetId="12">#REF!</definedName>
    <definedName name="объем___1___0" localSheetId="13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 localSheetId="12">#REF!</definedName>
    <definedName name="объем___10" localSheetId="13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 localSheetId="12">#REF!</definedName>
    <definedName name="объем___10___0___0" localSheetId="13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 localSheetId="12">#REF!</definedName>
    <definedName name="объем___10___1" localSheetId="13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 localSheetId="12">#REF!</definedName>
    <definedName name="объем___10___10" localSheetId="13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 localSheetId="12">#REF!</definedName>
    <definedName name="объем___10___12" localSheetId="13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 localSheetId="12">#REF!</definedName>
    <definedName name="объем___11" localSheetId="13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 localSheetId="12">#REF!</definedName>
    <definedName name="объем___11___10" localSheetId="13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 localSheetId="12">#REF!</definedName>
    <definedName name="объем___11___2" localSheetId="13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 localSheetId="12">#REF!</definedName>
    <definedName name="объем___11___4" localSheetId="13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 localSheetId="12">#REF!</definedName>
    <definedName name="объем___11___6" localSheetId="13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 localSheetId="12">#REF!</definedName>
    <definedName name="объем___11___8" localSheetId="13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 localSheetId="12">#REF!</definedName>
    <definedName name="объем___2" localSheetId="13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 localSheetId="12">#REF!</definedName>
    <definedName name="объем___2___0" localSheetId="13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 localSheetId="12">#REF!</definedName>
    <definedName name="объем___2___0___0" localSheetId="13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 localSheetId="12">#REF!</definedName>
    <definedName name="объем___2___0___0___0" localSheetId="13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 localSheetId="12">#REF!</definedName>
    <definedName name="объем___2___1" localSheetId="13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 localSheetId="12">#REF!</definedName>
    <definedName name="объем___2___10" localSheetId="13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 localSheetId="12">#REF!</definedName>
    <definedName name="объем___2___12" localSheetId="13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 localSheetId="12">#REF!</definedName>
    <definedName name="объем___2___2" localSheetId="13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 localSheetId="12">#REF!</definedName>
    <definedName name="объем___2___3" localSheetId="13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 localSheetId="12">#REF!</definedName>
    <definedName name="объем___2___4" localSheetId="13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 localSheetId="12">#REF!</definedName>
    <definedName name="объем___2___6" localSheetId="13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 localSheetId="12">#REF!</definedName>
    <definedName name="объем___2___8" localSheetId="13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 localSheetId="12">#REF!</definedName>
    <definedName name="объем___3" localSheetId="13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 localSheetId="12">#REF!</definedName>
    <definedName name="объем___3___0" localSheetId="13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 localSheetId="12">#REF!</definedName>
    <definedName name="объем___3___10" localSheetId="13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 localSheetId="12">#REF!</definedName>
    <definedName name="объем___3___2" localSheetId="13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 localSheetId="12">#REF!</definedName>
    <definedName name="объем___3___3" localSheetId="13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 localSheetId="12">#REF!</definedName>
    <definedName name="объем___3___4" localSheetId="13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 localSheetId="12">#REF!</definedName>
    <definedName name="объем___3___6" localSheetId="13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 localSheetId="12">#REF!</definedName>
    <definedName name="объем___3___8" localSheetId="13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 localSheetId="12">#REF!</definedName>
    <definedName name="объем___4" localSheetId="13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 localSheetId="12">#REF!</definedName>
    <definedName name="объем___4___0___0" localSheetId="13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 localSheetId="12">#REF!</definedName>
    <definedName name="объем___4___0___0___0" localSheetId="13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 localSheetId="12">#REF!</definedName>
    <definedName name="объем___4___10" localSheetId="13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 localSheetId="12">#REF!</definedName>
    <definedName name="объем___4___12" localSheetId="13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 localSheetId="12">#REF!</definedName>
    <definedName name="объем___4___2" localSheetId="13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 localSheetId="12">#REF!</definedName>
    <definedName name="объем___4___3" localSheetId="13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 localSheetId="12">#REF!</definedName>
    <definedName name="объем___4___4" localSheetId="13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 localSheetId="12">#REF!</definedName>
    <definedName name="объем___4___6" localSheetId="13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 localSheetId="12">#REF!</definedName>
    <definedName name="объем___4___8" localSheetId="13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 localSheetId="12">#REF!</definedName>
    <definedName name="объем___5___0" localSheetId="13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 localSheetId="12">#REF!</definedName>
    <definedName name="объем___5___0___0" localSheetId="13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 localSheetId="12">#REF!</definedName>
    <definedName name="объем___5___0___0___0" localSheetId="13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 localSheetId="12">#REF!</definedName>
    <definedName name="объем___6___0" localSheetId="13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 localSheetId="12">#REF!</definedName>
    <definedName name="объем___6___0___0" localSheetId="13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 localSheetId="12">#REF!</definedName>
    <definedName name="объем___6___0___0___0" localSheetId="13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 localSheetId="12">#REF!</definedName>
    <definedName name="объем___6___1" localSheetId="13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 localSheetId="12">#REF!</definedName>
    <definedName name="объем___6___10" localSheetId="13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 localSheetId="12">#REF!</definedName>
    <definedName name="объем___6___12" localSheetId="13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 localSheetId="12">#REF!</definedName>
    <definedName name="объем___6___2" localSheetId="13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 localSheetId="12">#REF!</definedName>
    <definedName name="объем___6___4" localSheetId="13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 localSheetId="12">#REF!</definedName>
    <definedName name="объем___6___6" localSheetId="13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 localSheetId="12">#REF!</definedName>
    <definedName name="объем___6___8" localSheetId="13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 localSheetId="12">#REF!</definedName>
    <definedName name="объем___7" localSheetId="13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 localSheetId="12">#REF!</definedName>
    <definedName name="объем___7___0" localSheetId="13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 localSheetId="12">#REF!</definedName>
    <definedName name="объем___7___10" localSheetId="13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 localSheetId="12">#REF!</definedName>
    <definedName name="объем___7___2" localSheetId="13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 localSheetId="12">#REF!</definedName>
    <definedName name="объем___7___4" localSheetId="13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 localSheetId="12">#REF!</definedName>
    <definedName name="объем___7___6" localSheetId="13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 localSheetId="12">#REF!</definedName>
    <definedName name="объем___7___8" localSheetId="13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 localSheetId="12">#REF!</definedName>
    <definedName name="объем___8" localSheetId="13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 localSheetId="12">#REF!</definedName>
    <definedName name="объем___8___0" localSheetId="13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 localSheetId="12">#REF!</definedName>
    <definedName name="объем___8___0___0" localSheetId="13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 localSheetId="12">#REF!</definedName>
    <definedName name="объем___8___0___0___0" localSheetId="13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 localSheetId="12">#REF!</definedName>
    <definedName name="объем___8___1" localSheetId="13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 localSheetId="12">#REF!</definedName>
    <definedName name="объем___8___10" localSheetId="13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 localSheetId="12">#REF!</definedName>
    <definedName name="объем___8___12" localSheetId="13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 localSheetId="12">#REF!</definedName>
    <definedName name="объем___8___2" localSheetId="13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 localSheetId="12">#REF!</definedName>
    <definedName name="объем___8___4" localSheetId="13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 localSheetId="12">#REF!</definedName>
    <definedName name="объем___8___6" localSheetId="13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 localSheetId="12">#REF!</definedName>
    <definedName name="объем___8___8" localSheetId="13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 localSheetId="12">#REF!</definedName>
    <definedName name="объем___9" localSheetId="13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 localSheetId="12">#REF!</definedName>
    <definedName name="объем___9___0" localSheetId="13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 localSheetId="12">#REF!</definedName>
    <definedName name="объем___9___0___0" localSheetId="13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 localSheetId="12">#REF!</definedName>
    <definedName name="объем___9___0___0___0" localSheetId="13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 localSheetId="12">#REF!</definedName>
    <definedName name="объем___9___10" localSheetId="13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 localSheetId="12">#REF!</definedName>
    <definedName name="объем___9___2" localSheetId="13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 localSheetId="12">#REF!</definedName>
    <definedName name="объем___9___4" localSheetId="13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 localSheetId="12">#REF!</definedName>
    <definedName name="объем___9___6" localSheetId="13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 localSheetId="12">#REF!</definedName>
    <definedName name="объем___9___8" localSheetId="13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 localSheetId="12">#REF!</definedName>
    <definedName name="объем1" localSheetId="13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 localSheetId="12">#REF!</definedName>
    <definedName name="ов" localSheetId="13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 localSheetId="12">#REF!</definedName>
    <definedName name="овао" localSheetId="13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 localSheetId="12">#REF!</definedName>
    <definedName name="овено" localSheetId="13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 localSheetId="12">#REF!</definedName>
    <definedName name="овпв" localSheetId="13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 localSheetId="12">#REF!</definedName>
    <definedName name="одлпд" localSheetId="13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 localSheetId="12">#REF!</definedName>
    <definedName name="оев" localSheetId="13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 localSheetId="12">#REF!</definedName>
    <definedName name="оек" localSheetId="13">#REF!</definedName>
    <definedName name="оек">#REF!</definedName>
    <definedName name="ок" localSheetId="12">#REF!</definedName>
    <definedName name="ок" localSheetId="13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 localSheetId="12">#REF!</definedName>
    <definedName name="окн" localSheetId="13">#REF!</definedName>
    <definedName name="окн">#REF!</definedName>
    <definedName name="окраска_05" localSheetId="12">#REF!</definedName>
    <definedName name="окраска_05" localSheetId="13">#REF!</definedName>
    <definedName name="окраска_06" localSheetId="12">#REF!</definedName>
    <definedName name="окраска_06" localSheetId="13">#REF!</definedName>
    <definedName name="окраска_07" localSheetId="12">#REF!</definedName>
    <definedName name="окраска_07" localSheetId="13">#REF!</definedName>
    <definedName name="окраска_08" localSheetId="12">#REF!</definedName>
    <definedName name="окраска_08" localSheetId="13">#REF!</definedName>
    <definedName name="окраска_09" localSheetId="12">#REF!</definedName>
    <definedName name="окраска_09" localSheetId="13">#REF!</definedName>
    <definedName name="окраска_10" localSheetId="12">#REF!</definedName>
    <definedName name="окраска_10" localSheetId="13">#REF!</definedName>
    <definedName name="окраска_11" localSheetId="12">#REF!</definedName>
    <definedName name="окраска_11" localSheetId="13">#REF!</definedName>
    <definedName name="окраска_12" localSheetId="12">#REF!</definedName>
    <definedName name="окраска_12" localSheetId="13">#REF!</definedName>
    <definedName name="окраска_13" localSheetId="12">#REF!</definedName>
    <definedName name="окраска_13" localSheetId="13">#REF!</definedName>
    <definedName name="окраска_14" localSheetId="12">#REF!</definedName>
    <definedName name="окраска_14" localSheetId="13">#REF!</definedName>
    <definedName name="окраска_15" localSheetId="12">#REF!</definedName>
    <definedName name="окраска_15" localSheetId="13">#REF!</definedName>
    <definedName name="ол" localSheetId="0">#REF!</definedName>
    <definedName name="ол" localSheetId="1">#REF!</definedName>
    <definedName name="ол" localSheetId="2">#REF!</definedName>
    <definedName name="ол" localSheetId="15">#REF!</definedName>
    <definedName name="ол" localSheetId="16">#REF!</definedName>
    <definedName name="ол" localSheetId="3">#REF!</definedName>
    <definedName name="ол" localSheetId="4">#REF!</definedName>
    <definedName name="ол" localSheetId="7">#REF!</definedName>
    <definedName name="ол" localSheetId="12">#REF!</definedName>
    <definedName name="ол" localSheetId="13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 localSheetId="12">#REF!</definedName>
    <definedName name="олодод" localSheetId="13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 localSheetId="12">#REF!</definedName>
    <definedName name="олорлшгш" localSheetId="13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 localSheetId="12">#REF!</definedName>
    <definedName name="олпрол" localSheetId="13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 localSheetId="12">#REF!</definedName>
    <definedName name="олролрт" localSheetId="13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 localSheetId="12">#REF!</definedName>
    <definedName name="олрщшошшлд" localSheetId="13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 localSheetId="12">#REF!</definedName>
    <definedName name="олюдю" localSheetId="13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 localSheetId="12">#REF!</definedName>
    <definedName name="ОЛЯ" localSheetId="13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 localSheetId="12">#REF!</definedName>
    <definedName name="Омская_область" localSheetId="13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 localSheetId="12">#REF!</definedName>
    <definedName name="Омская_область_1" localSheetId="13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 localSheetId="12">#REF!</definedName>
    <definedName name="оо" localSheetId="13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5">#REF!</definedName>
    <definedName name="ооо" localSheetId="16">#REF!</definedName>
    <definedName name="ооо" localSheetId="3">#REF!</definedName>
    <definedName name="ооо" localSheetId="4">#REF!</definedName>
    <definedName name="ооо" localSheetId="7">#REF!</definedName>
    <definedName name="ооо" localSheetId="12">#REF!</definedName>
    <definedName name="ооо" localSheetId="13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 localSheetId="12">#REF!</definedName>
    <definedName name="ООО_НИИПРИИ___Севзапинжтехнология" localSheetId="13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 localSheetId="12">#REF!</definedName>
    <definedName name="оооо" localSheetId="13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 localSheetId="12">#REF!</definedName>
    <definedName name="ООС" localSheetId="13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 localSheetId="12">#REF!</definedName>
    <definedName name="оос1" localSheetId="13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 localSheetId="12">#REF!</definedName>
    <definedName name="оот" localSheetId="13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 localSheetId="12">#REF!</definedName>
    <definedName name="опао" localSheetId="13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 localSheetId="12">#REF!</definedName>
    <definedName name="Описание_группы_строек" localSheetId="13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 localSheetId="12">#REF!</definedName>
    <definedName name="Описание_локальной_сметы" localSheetId="13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 localSheetId="12">#REF!</definedName>
    <definedName name="Описание_объекта" localSheetId="13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 localSheetId="12">#REF!</definedName>
    <definedName name="Описание_объектной_сметы" localSheetId="13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 localSheetId="12">#REF!</definedName>
    <definedName name="Описание_очереди" localSheetId="13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 localSheetId="12">#REF!</definedName>
    <definedName name="Описание_пускового_комплекса" localSheetId="13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 localSheetId="12">#REF!</definedName>
    <definedName name="Описание_сводного_сметного_расчета" localSheetId="13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 localSheetId="12">#REF!</definedName>
    <definedName name="Описание_стройки" localSheetId="13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 localSheetId="12">#REF!</definedName>
    <definedName name="ор" localSheetId="13">#REF!</definedName>
    <definedName name="ор">#REF!</definedName>
    <definedName name="Организация" localSheetId="12">#REF!</definedName>
    <definedName name="Организация" localSheetId="13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 localSheetId="12">#REF!</definedName>
    <definedName name="Оренбургская_область" localSheetId="13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 localSheetId="12">#REF!</definedName>
    <definedName name="Оренбургская_область_1" localSheetId="13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 localSheetId="12">#REF!</definedName>
    <definedName name="Орловская_область" localSheetId="13">#REF!</definedName>
    <definedName name="Орловская_область">#REF!</definedName>
    <definedName name="ОРУ_по_блочным_и_мостиковым_схемам" localSheetId="12">#REF!</definedName>
    <definedName name="ОРУ_по_блочным_и_мостиковым_схемам" localSheetId="13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 localSheetId="12">#REF!</definedName>
    <definedName name="ОсвоениеИмущества" localSheetId="13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 localSheetId="12">#REF!</definedName>
    <definedName name="ОсвоениеИП" localSheetId="13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 localSheetId="12">#REF!</definedName>
    <definedName name="ОсвоениеНИОКР" localSheetId="13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 localSheetId="12">#REF!</definedName>
    <definedName name="Основание" localSheetId="13">#REF!</definedName>
    <definedName name="Основание">#REF!</definedName>
    <definedName name="Отвод_земель_ПС_20" localSheetId="12">#REF!</definedName>
    <definedName name="Отвод_земель_ПС_20" localSheetId="13">#REF!</definedName>
    <definedName name="Отвод_земель_ПС_35_220" localSheetId="12">#REF!</definedName>
    <definedName name="Отвод_земель_ПС_35_220" localSheetId="13">#REF!</definedName>
    <definedName name="Открытые_подстанции_35_220_кВ_в_целом__элегазовое_и_зарубежное_оборудование" localSheetId="12">#REF!</definedName>
    <definedName name="Открытые_подстанции_35_220_кВ_в_целом__элегазовое_и_зарубежное_оборудование" localSheetId="13">#REF!</definedName>
    <definedName name="Открытые_подстанции_в_целом" localSheetId="12">#REF!</definedName>
    <definedName name="Открытые_подстанции_в_целом" localSheetId="13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 localSheetId="12">#REF!</definedName>
    <definedName name="ОтпускИзЕНЭС" localSheetId="13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 localSheetId="12">#REF!</definedName>
    <definedName name="Отчетный_период__учет_выполненных_работ" localSheetId="13">#REF!</definedName>
    <definedName name="Отчетный_период__учет_выполненных_работ">#REF!</definedName>
    <definedName name="ОФ_а_с_пц" localSheetId="12">#REF!</definedName>
    <definedName name="ОФ_а_с_пц" localSheetId="13">#REF!</definedName>
    <definedName name="оч" localSheetId="12">#REF!</definedName>
    <definedName name="оч" localSheetId="13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 localSheetId="12">#REF!</definedName>
    <definedName name="оьт" localSheetId="13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 localSheetId="12">#REF!</definedName>
    <definedName name="оьыватв" localSheetId="13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 localSheetId="12">#REF!</definedName>
    <definedName name="оюю" localSheetId="13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 localSheetId="12">#REF!</definedName>
    <definedName name="п" localSheetId="13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 localSheetId="12">#REF!</definedName>
    <definedName name="п121" localSheetId="13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 localSheetId="12">#REF!</definedName>
    <definedName name="паа12" localSheetId="13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 localSheetId="12">#REF!</definedName>
    <definedName name="паирав" localSheetId="13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 localSheetId="12">#REF!</definedName>
    <definedName name="пао" localSheetId="13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 localSheetId="12">#REF!</definedName>
    <definedName name="пап" localSheetId="13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 localSheetId="12">#REF!</definedName>
    <definedName name="парп" localSheetId="13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 localSheetId="12">#REF!</definedName>
    <definedName name="паша" localSheetId="13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 localSheetId="12">#REF!</definedName>
    <definedName name="ПБ" localSheetId="13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 localSheetId="12">#REF!</definedName>
    <definedName name="пвар" localSheetId="13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 localSheetId="12">#REF!</definedName>
    <definedName name="пвопв" localSheetId="13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 localSheetId="12">#REF!</definedName>
    <definedName name="пвр" localSheetId="13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 localSheetId="12">#REF!</definedName>
    <definedName name="пврл" localSheetId="13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 localSheetId="12">#REF!</definedName>
    <definedName name="пвррь" localSheetId="13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 localSheetId="12">#REF!</definedName>
    <definedName name="пврьп" localSheetId="13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 localSheetId="12">#REF!</definedName>
    <definedName name="пврьпв" localSheetId="13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 localSheetId="12">#REF!</definedName>
    <definedName name="пврьпврь" localSheetId="13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 localSheetId="12">#REF!</definedName>
    <definedName name="пвСпп" localSheetId="13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 localSheetId="12">#REF!</definedName>
    <definedName name="пвьрвпрь" localSheetId="13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 localSheetId="12">#REF!</definedName>
    <definedName name="пг" localSheetId="13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 localSheetId="12">#REF!</definedName>
    <definedName name="пгшд" localSheetId="13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 localSheetId="12">#REF!</definedName>
    <definedName name="пдплд" localSheetId="13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 localSheetId="12">#REF!</definedName>
    <definedName name="Пензенская_область" localSheetId="13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 localSheetId="12">#REF!</definedName>
    <definedName name="перв_кат" localSheetId="13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 localSheetId="12">#REF!</definedName>
    <definedName name="первая_кат" localSheetId="13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 localSheetId="12">#REF!</definedName>
    <definedName name="первый" localSheetId="13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 localSheetId="12">#REF!</definedName>
    <definedName name="Пермская_область" localSheetId="13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 localSheetId="12">#REF!</definedName>
    <definedName name="Пермская_область_1" localSheetId="13">#REF!</definedName>
    <definedName name="Пермская_область_1">#REF!</definedName>
    <definedName name="пет" localSheetId="12">#REF!</definedName>
    <definedName name="пет" localSheetId="13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 localSheetId="12">#REF!</definedName>
    <definedName name="Пи" localSheetId="13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 localSheetId="12">#REF!</definedName>
    <definedName name="Пи_" localSheetId="13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 localSheetId="12">#REF!</definedName>
    <definedName name="пионер" localSheetId="13">#REF!</definedName>
    <definedName name="пионер">#REF!</definedName>
    <definedName name="Пкр" localSheetId="12">#REF!</definedName>
    <definedName name="Пкр" localSheetId="13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 localSheetId="12">#REF!</definedName>
    <definedName name="пл" localSheetId="13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 localSheetId="12">#REF!</definedName>
    <definedName name="плдпол" localSheetId="13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 localSheetId="12">#REF!</definedName>
    <definedName name="плдполд" localSheetId="13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 localSheetId="12">#REF!</definedName>
    <definedName name="плодолд" localSheetId="13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 localSheetId="12">#REF!</definedName>
    <definedName name="Площадь" localSheetId="13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 localSheetId="12">#REF!</definedName>
    <definedName name="Площадь_нелинейных_объектов" localSheetId="13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 localSheetId="12">#REF!</definedName>
    <definedName name="Площадь_планшетов" localSheetId="13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 localSheetId="12">#REF!</definedName>
    <definedName name="плыа" localSheetId="13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 localSheetId="12">#REF!</definedName>
    <definedName name="плю" localSheetId="13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 localSheetId="12">#REF!</definedName>
    <definedName name="по" localSheetId="13">#REF!</definedName>
    <definedName name="по">#REF!</definedName>
    <definedName name="Побв" localSheetId="12">#REF!</definedName>
    <definedName name="Побв" localSheetId="13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 localSheetId="12">#REF!</definedName>
    <definedName name="пов" localSheetId="13">#REF!</definedName>
    <definedName name="пов">#REF!</definedName>
    <definedName name="Под_напр_ВЛ" localSheetId="12">#REF!</definedName>
    <definedName name="Под_напр_ВЛ" localSheetId="13">#REF!</definedName>
    <definedName name="Под_напр_КЛ" localSheetId="12">#REF!</definedName>
    <definedName name="Под_напр_КЛ" localSheetId="13">#REF!</definedName>
    <definedName name="Подвеска_ВОЛС_на_существующих_опорах" localSheetId="12">#REF!</definedName>
    <definedName name="Подвеска_ВОЛС_на_существующих_опорах" localSheetId="13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 localSheetId="12">#REF!</definedName>
    <definedName name="Подгон" localSheetId="13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 localSheetId="12">#REF!</definedName>
    <definedName name="Подзаголовок" localSheetId="13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 localSheetId="12">#REF!</definedName>
    <definedName name="подлен" localSheetId="13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 localSheetId="12">#REF!</definedName>
    <definedName name="подлжддлджд" localSheetId="13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 localSheetId="12">#REF!</definedName>
    <definedName name="Подпись1" localSheetId="13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 localSheetId="12">#REF!</definedName>
    <definedName name="Подпись2" localSheetId="13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 localSheetId="12">#REF!</definedName>
    <definedName name="Подпись3" localSheetId="13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 localSheetId="12">#REF!</definedName>
    <definedName name="Подпись4" localSheetId="13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 localSheetId="12">#REF!</definedName>
    <definedName name="Подпись5" localSheetId="13">#REF!</definedName>
    <definedName name="Подпись5">#REF!</definedName>
    <definedName name="ПодрядДолжн" localSheetId="12">#REF!</definedName>
    <definedName name="ПодрядДолжн" localSheetId="13">#REF!</definedName>
    <definedName name="ПодрядИмя" localSheetId="12">#REF!</definedName>
    <definedName name="ПодрядИмя" localSheetId="13">#REF!</definedName>
    <definedName name="Подрядчик" localSheetId="12">#REF!</definedName>
    <definedName name="Подрядчик" localSheetId="13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 localSheetId="12">#REF!</definedName>
    <definedName name="подста" localSheetId="13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 localSheetId="12">#REF!</definedName>
    <definedName name="Покупное_ПО" localSheetId="13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 localSheetId="12">#REF!</definedName>
    <definedName name="Покупные" localSheetId="13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 localSheetId="12">#REF!</definedName>
    <definedName name="Покупные_изделия" localSheetId="13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 localSheetId="12">#REF!</definedName>
    <definedName name="полд" localSheetId="13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 localSheetId="12">#REF!</definedName>
    <definedName name="Полевые" localSheetId="13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 localSheetId="12">#REF!</definedName>
    <definedName name="попр" localSheetId="13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 localSheetId="12">#REF!</definedName>
    <definedName name="Поправочные_коэффициенты_по_письму_Госстроя_от_25.12.90___0" localSheetId="13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 localSheetId="12">#REF!</definedName>
    <definedName name="Поправочные_коэффициенты_по_письму_Госстроя_от_25.12.90___0___0" localSheetId="13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 localSheetId="12">#REF!</definedName>
    <definedName name="Поправочные_коэффициенты_по_письму_Госстроя_от_25.12.90___0___0___0" localSheetId="13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 localSheetId="12">#REF!</definedName>
    <definedName name="Поправочные_коэффициенты_по_письму_Госстроя_от_25.12.90___0___0___0___0" localSheetId="13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 localSheetId="12">#REF!</definedName>
    <definedName name="Поправочные_коэффициенты_по_письму_Госстроя_от_25.12.90___0___0___2" localSheetId="13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 localSheetId="12">#REF!</definedName>
    <definedName name="Поправочные_коэффициенты_по_письму_Госстроя_от_25.12.90___0___0___3" localSheetId="13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 localSheetId="12">#REF!</definedName>
    <definedName name="Поправочные_коэффициенты_по_письму_Госстроя_от_25.12.90___0___0___4" localSheetId="1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 localSheetId="12">#REF!</definedName>
    <definedName name="Поправочные_коэффициенты_по_письму_Госстроя_от_25.12.90___0___1" localSheetId="13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 localSheetId="12">#REF!</definedName>
    <definedName name="Поправочные_коэффициенты_по_письму_Госстроя_от_25.12.90___0___10" localSheetId="13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 localSheetId="12">#REF!</definedName>
    <definedName name="Поправочные_коэффициенты_по_письму_Госстроя_от_25.12.90___0___12" localSheetId="13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 localSheetId="12">#REF!</definedName>
    <definedName name="Поправочные_коэффициенты_по_письму_Госстроя_от_25.12.90___0___2" localSheetId="13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 localSheetId="12">#REF!</definedName>
    <definedName name="Поправочные_коэффициенты_по_письму_Госстроя_от_25.12.90___0___2___0" localSheetId="13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 localSheetId="12">#REF!</definedName>
    <definedName name="Поправочные_коэффициенты_по_письму_Госстроя_от_25.12.90___0___3" localSheetId="13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 localSheetId="12">#REF!</definedName>
    <definedName name="Поправочные_коэффициенты_по_письму_Госстроя_от_25.12.90___0___3___0" localSheetId="1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 localSheetId="12">#REF!</definedName>
    <definedName name="Поправочные_коэффициенты_по_письму_Госстроя_от_25.12.90___0___4" localSheetId="13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 localSheetId="12">#REF!</definedName>
    <definedName name="Поправочные_коэффициенты_по_письму_Госстроя_от_25.12.90___0___5" localSheetId="13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 localSheetId="12">#REF!</definedName>
    <definedName name="Поправочные_коэффициенты_по_письму_Госстроя_от_25.12.90___0___6" localSheetId="13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 localSheetId="12">#REF!</definedName>
    <definedName name="Поправочные_коэффициенты_по_письму_Госстроя_от_25.12.90___0___8" localSheetId="13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 localSheetId="12">#REF!</definedName>
    <definedName name="Поправочные_коэффициенты_по_письму_Госстроя_от_25.12.90___1" localSheetId="13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 localSheetId="12">#REF!</definedName>
    <definedName name="Поправочные_коэффициенты_по_письму_Госстроя_от_25.12.90___1___0" localSheetId="13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 localSheetId="12">#REF!</definedName>
    <definedName name="Поправочные_коэффициенты_по_письму_Госстроя_от_25.12.90___1___3" localSheetId="13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 localSheetId="12">#REF!</definedName>
    <definedName name="Поправочные_коэффициенты_по_письму_Госстроя_от_25.12.90___10" localSheetId="1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 localSheetId="12">#REF!</definedName>
    <definedName name="Поправочные_коэффициенты_по_письму_Госстроя_от_25.12.90___10___0___0" localSheetId="13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 localSheetId="12">#REF!</definedName>
    <definedName name="Поправочные_коэффициенты_по_письму_Госстроя_от_25.12.90___10___1" localSheetId="13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 localSheetId="12">#REF!</definedName>
    <definedName name="Поправочные_коэффициенты_по_письму_Госстроя_от_25.12.90___10___10" localSheetId="13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 localSheetId="12">#REF!</definedName>
    <definedName name="Поправочные_коэффициенты_по_письму_Госстроя_от_25.12.90___10___12" localSheetId="13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 localSheetId="12">#REF!</definedName>
    <definedName name="Поправочные_коэффициенты_по_письму_Госстроя_от_25.12.90___11" localSheetId="13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 localSheetId="12">#REF!</definedName>
    <definedName name="Поправочные_коэффициенты_по_письму_Госстроя_от_25.12.90___11___10" localSheetId="13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 localSheetId="12">#REF!</definedName>
    <definedName name="Поправочные_коэффициенты_по_письму_Госстроя_от_25.12.90___11___2" localSheetId="13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 localSheetId="12">#REF!</definedName>
    <definedName name="Поправочные_коэффициенты_по_письму_Госстроя_от_25.12.90___11___4" localSheetId="13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 localSheetId="12">#REF!</definedName>
    <definedName name="Поправочные_коэффициенты_по_письму_Госстроя_от_25.12.90___11___6" localSheetId="13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 localSheetId="12">#REF!</definedName>
    <definedName name="Поправочные_коэффициенты_по_письму_Госстроя_от_25.12.90___11___8" localSheetId="13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 localSheetId="12">#REF!</definedName>
    <definedName name="Поправочные_коэффициенты_по_письму_Госстроя_от_25.12.90___2" localSheetId="13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 localSheetId="12">#REF!</definedName>
    <definedName name="Поправочные_коэффициенты_по_письму_Госстроя_от_25.12.90___2___0" localSheetId="13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 localSheetId="12">#REF!</definedName>
    <definedName name="Поправочные_коэффициенты_по_письму_Госстроя_от_25.12.90___2___0___0" localSheetId="13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 localSheetId="12">#REF!</definedName>
    <definedName name="Поправочные_коэффициенты_по_письму_Госстроя_от_25.12.90___2___0___0___0" localSheetId="13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 localSheetId="12">#REF!</definedName>
    <definedName name="Поправочные_коэффициенты_по_письму_Госстроя_от_25.12.90___2___1" localSheetId="13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 localSheetId="12">#REF!</definedName>
    <definedName name="Поправочные_коэффициенты_по_письму_Госстроя_от_25.12.90___2___10" localSheetId="13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 localSheetId="12">#REF!</definedName>
    <definedName name="Поправочные_коэффициенты_по_письму_Госстроя_от_25.12.90___2___12" localSheetId="13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 localSheetId="12">#REF!</definedName>
    <definedName name="Поправочные_коэффициенты_по_письму_Госстроя_от_25.12.90___2___2" localSheetId="13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 localSheetId="12">#REF!</definedName>
    <definedName name="Поправочные_коэффициенты_по_письму_Госстроя_от_25.12.90___2___3" localSheetId="13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 localSheetId="12">#REF!</definedName>
    <definedName name="Поправочные_коэффициенты_по_письму_Госстроя_от_25.12.90___2___4" localSheetId="1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 localSheetId="12">#REF!</definedName>
    <definedName name="Поправочные_коэффициенты_по_письму_Госстроя_от_25.12.90___2___6" localSheetId="13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 localSheetId="12">#REF!</definedName>
    <definedName name="Поправочные_коэффициенты_по_письму_Госстроя_от_25.12.90___2___8" localSheetId="13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 localSheetId="12">#REF!</definedName>
    <definedName name="Поправочные_коэффициенты_по_письму_Госстроя_от_25.12.90___3" localSheetId="13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 localSheetId="12">#REF!</definedName>
    <definedName name="Поправочные_коэффициенты_по_письму_Госстроя_от_25.12.90___3___0" localSheetId="1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 localSheetId="12">#REF!</definedName>
    <definedName name="Поправочные_коэффициенты_по_письму_Госстроя_от_25.12.90___3___0___2" localSheetId="13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 localSheetId="12">#REF!</definedName>
    <definedName name="Поправочные_коэффициенты_по_письму_Госстроя_от_25.12.90___3___10" localSheetId="13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 localSheetId="12">#REF!</definedName>
    <definedName name="Поправочные_коэффициенты_по_письму_Госстроя_от_25.12.90___3___2" localSheetId="13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 localSheetId="12">#REF!</definedName>
    <definedName name="Поправочные_коэффициенты_по_письму_Госстроя_от_25.12.90___3___3" localSheetId="13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 localSheetId="12">#REF!</definedName>
    <definedName name="Поправочные_коэффициенты_по_письму_Госстроя_от_25.12.90___3___4" localSheetId="1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 localSheetId="12">#REF!</definedName>
    <definedName name="Поправочные_коэффициенты_по_письму_Госстроя_от_25.12.90___3___6" localSheetId="13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 localSheetId="12">#REF!</definedName>
    <definedName name="Поправочные_коэффициенты_по_письму_Госстроя_от_25.12.90___3___8" localSheetId="13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 localSheetId="12">#REF!</definedName>
    <definedName name="Поправочные_коэффициенты_по_письму_Госстроя_от_25.12.90___4" localSheetId="13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 localSheetId="12">#REF!</definedName>
    <definedName name="Поправочные_коэффициенты_по_письму_Госстроя_от_25.12.90___4___0___0" localSheetId="13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 localSheetId="12">#REF!</definedName>
    <definedName name="Поправочные_коэффициенты_по_письму_Госстроя_от_25.12.90___4___0___0___0" localSheetId="13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 localSheetId="12">#REF!</definedName>
    <definedName name="Поправочные_коэффициенты_по_письму_Госстроя_от_25.12.90___4___0___2" localSheetId="13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 localSheetId="12">#REF!</definedName>
    <definedName name="Поправочные_коэффициенты_по_письму_Госстроя_от_25.12.90___4___0___4" localSheetId="13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 localSheetId="12">#REF!</definedName>
    <definedName name="Поправочные_коэффициенты_по_письму_Госстроя_от_25.12.90___4___10" localSheetId="13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 localSheetId="12">#REF!</definedName>
    <definedName name="Поправочные_коэффициенты_по_письму_Госстроя_от_25.12.90___4___12" localSheetId="13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 localSheetId="12">#REF!</definedName>
    <definedName name="Поправочные_коэффициенты_по_письму_Госстроя_от_25.12.90___4___2" localSheetId="13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 localSheetId="12">#REF!</definedName>
    <definedName name="Поправочные_коэффициенты_по_письму_Госстроя_от_25.12.90___4___3" localSheetId="13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 localSheetId="12">#REF!</definedName>
    <definedName name="Поправочные_коэффициенты_по_письму_Госстроя_от_25.12.90___4___3___0" localSheetId="1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 localSheetId="12">#REF!</definedName>
    <definedName name="Поправочные_коэффициенты_по_письму_Госстроя_от_25.12.90___4___4" localSheetId="13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 localSheetId="12">#REF!</definedName>
    <definedName name="Поправочные_коэффициенты_по_письму_Госстроя_от_25.12.90___4___6" localSheetId="13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 localSheetId="12">#REF!</definedName>
    <definedName name="Поправочные_коэффициенты_по_письму_Госстроя_от_25.12.90___4___8" localSheetId="13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 localSheetId="12">#REF!</definedName>
    <definedName name="Поправочные_коэффициенты_по_письму_Госстроя_от_25.12.90___5___0" localSheetId="13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 localSheetId="12">#REF!</definedName>
    <definedName name="Поправочные_коэффициенты_по_письму_Госстроя_от_25.12.90___5___0___0" localSheetId="13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 localSheetId="12">#REF!</definedName>
    <definedName name="Поправочные_коэффициенты_по_письму_Госстроя_от_25.12.90___5___0___0___0" localSheetId="13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 localSheetId="12">#REF!</definedName>
    <definedName name="Поправочные_коэффициенты_по_письму_Госстроя_от_25.12.90___6___0" localSheetId="13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 localSheetId="12">#REF!</definedName>
    <definedName name="Поправочные_коэффициенты_по_письму_Госстроя_от_25.12.90___6___0___0" localSheetId="13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 localSheetId="12">#REF!</definedName>
    <definedName name="Поправочные_коэффициенты_по_письму_Госстроя_от_25.12.90___6___0___0___0" localSheetId="13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 localSheetId="12">#REF!</definedName>
    <definedName name="Поправочные_коэффициенты_по_письму_Госстроя_от_25.12.90___6___1" localSheetId="13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 localSheetId="12">#REF!</definedName>
    <definedName name="Поправочные_коэффициенты_по_письму_Госстроя_от_25.12.90___6___10" localSheetId="13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 localSheetId="12">#REF!</definedName>
    <definedName name="Поправочные_коэффициенты_по_письму_Госстроя_от_25.12.90___6___12" localSheetId="13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 localSheetId="12">#REF!</definedName>
    <definedName name="Поправочные_коэффициенты_по_письму_Госстроя_от_25.12.90___6___2" localSheetId="13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 localSheetId="12">#REF!</definedName>
    <definedName name="Поправочные_коэффициенты_по_письму_Госстроя_от_25.12.90___6___4" localSheetId="13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 localSheetId="12">#REF!</definedName>
    <definedName name="Поправочные_коэффициенты_по_письму_Госстроя_от_25.12.90___6___6" localSheetId="13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 localSheetId="12">#REF!</definedName>
    <definedName name="Поправочные_коэффициенты_по_письму_Госстроя_от_25.12.90___6___8" localSheetId="13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 localSheetId="12">#REF!</definedName>
    <definedName name="Поправочные_коэффициенты_по_письму_Госстроя_от_25.12.90___7" localSheetId="13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 localSheetId="12">#REF!</definedName>
    <definedName name="Поправочные_коэффициенты_по_письму_Госстроя_от_25.12.90___7___0" localSheetId="13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 localSheetId="12">#REF!</definedName>
    <definedName name="Поправочные_коэффициенты_по_письму_Госстроя_от_25.12.90___7___10" localSheetId="13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 localSheetId="12">#REF!</definedName>
    <definedName name="Поправочные_коэффициенты_по_письму_Госстроя_от_25.12.90___7___2" localSheetId="13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 localSheetId="12">#REF!</definedName>
    <definedName name="Поправочные_коэффициенты_по_письму_Госстроя_от_25.12.90___7___4" localSheetId="13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 localSheetId="12">#REF!</definedName>
    <definedName name="Поправочные_коэффициенты_по_письму_Госстроя_от_25.12.90___7___6" localSheetId="13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 localSheetId="12">#REF!</definedName>
    <definedName name="Поправочные_коэффициенты_по_письму_Госстроя_от_25.12.90___7___8" localSheetId="13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 localSheetId="12">#REF!</definedName>
    <definedName name="Поправочные_коэффициенты_по_письму_Госстроя_от_25.12.90___8" localSheetId="13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 localSheetId="12">#REF!</definedName>
    <definedName name="Поправочные_коэффициенты_по_письму_Госстроя_от_25.12.90___8___0" localSheetId="13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 localSheetId="12">#REF!</definedName>
    <definedName name="Поправочные_коэффициенты_по_письму_Госстроя_от_25.12.90___8___0___0" localSheetId="13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 localSheetId="12">#REF!</definedName>
    <definedName name="Поправочные_коэффициенты_по_письму_Госстроя_от_25.12.90___8___0___0___0" localSheetId="13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 localSheetId="12">#REF!</definedName>
    <definedName name="Поправочные_коэффициенты_по_письму_Госстроя_от_25.12.90___8___1" localSheetId="13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 localSheetId="12">#REF!</definedName>
    <definedName name="Поправочные_коэффициенты_по_письму_Госстроя_от_25.12.90___8___10" localSheetId="13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 localSheetId="12">#REF!</definedName>
    <definedName name="Поправочные_коэффициенты_по_письму_Госстроя_от_25.12.90___8___12" localSheetId="13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 localSheetId="12">#REF!</definedName>
    <definedName name="Поправочные_коэффициенты_по_письму_Госстроя_от_25.12.90___8___2" localSheetId="13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 localSheetId="12">#REF!</definedName>
    <definedName name="Поправочные_коэффициенты_по_письму_Госстроя_от_25.12.90___8___4" localSheetId="13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 localSheetId="12">#REF!</definedName>
    <definedName name="Поправочные_коэффициенты_по_письму_Госстроя_от_25.12.90___8___6" localSheetId="13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 localSheetId="12">#REF!</definedName>
    <definedName name="Поправочные_коэффициенты_по_письму_Госстроя_от_25.12.90___8___8" localSheetId="13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 localSheetId="12">#REF!</definedName>
    <definedName name="Поправочные_коэффициенты_по_письму_Госстроя_от_25.12.90___9" localSheetId="13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 localSheetId="12">#REF!</definedName>
    <definedName name="Поправочные_коэффициенты_по_письму_Госстроя_от_25.12.90___9___0" localSheetId="13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 localSheetId="12">#REF!</definedName>
    <definedName name="Поправочные_коэффициенты_по_письму_Госстроя_от_25.12.90___9___0___0" localSheetId="13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 localSheetId="12">#REF!</definedName>
    <definedName name="Поправочные_коэффициенты_по_письму_Госстроя_от_25.12.90___9___0___0___0" localSheetId="13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 localSheetId="12">#REF!</definedName>
    <definedName name="Поправочные_коэффициенты_по_письму_Госстроя_от_25.12.90___9___10" localSheetId="13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 localSheetId="12">#REF!</definedName>
    <definedName name="Поправочные_коэффициенты_по_письму_Госстроя_от_25.12.90___9___2" localSheetId="13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 localSheetId="12">#REF!</definedName>
    <definedName name="Поправочные_коэффициенты_по_письму_Госстроя_от_25.12.90___9___4" localSheetId="13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 localSheetId="12">#REF!</definedName>
    <definedName name="Поправочные_коэффициенты_по_письму_Госстроя_от_25.12.90___9___6" localSheetId="13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 localSheetId="12">#REF!</definedName>
    <definedName name="Поправочные_коэффициенты_по_письму_Госстроя_от_25.12.90___9___8" localSheetId="13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 localSheetId="12">#REF!</definedName>
    <definedName name="пордолд" localSheetId="13">#REF!</definedName>
    <definedName name="пордолд">#REF!</definedName>
    <definedName name="Постоянная_часть_закрытых_ПС" localSheetId="12">#REF!</definedName>
    <definedName name="Постоянная_часть_закрытых_ПС" localSheetId="13">#REF!</definedName>
    <definedName name="Постоянная_часть_открытых_ПС" localSheetId="12">#REF!</definedName>
    <definedName name="Постоянная_часть_открытых_ПС" localSheetId="13">#REF!</definedName>
    <definedName name="Постоянный_отвод_земель_ВЛ" localSheetId="12">#REF!</definedName>
    <definedName name="Постоянный_отвод_земель_ВЛ" localSheetId="13">#REF!</definedName>
    <definedName name="Постоянный_отвод_земель_под_КЛ" localSheetId="12">#REF!</definedName>
    <definedName name="Постоянный_отвод_земель_под_КЛ" localSheetId="13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 localSheetId="12">#REF!</definedName>
    <definedName name="ПотериНорма" localSheetId="13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 localSheetId="12">#REF!</definedName>
    <definedName name="ПотериФакт" localSheetId="13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 localSheetId="12">#REF!</definedName>
    <definedName name="поток2" localSheetId="13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5">#REF!</definedName>
    <definedName name="пп" localSheetId="16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 localSheetId="12">#REF!</definedName>
    <definedName name="пп" localSheetId="13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 localSheetId="12">#REF!</definedName>
    <definedName name="ппвьпр" localSheetId="13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5">#REF!</definedName>
    <definedName name="ппп" localSheetId="16">#REF!</definedName>
    <definedName name="ппп" localSheetId="3">#REF!</definedName>
    <definedName name="ппп" localSheetId="4">#REF!</definedName>
    <definedName name="ппп" localSheetId="7">#REF!</definedName>
    <definedName name="ппп" localSheetId="12">#REF!</definedName>
    <definedName name="ппп" localSheetId="13">#REF!</definedName>
    <definedName name="ппп" localSheetId="11">#REF!</definedName>
    <definedName name="ппп">#REF!</definedName>
    <definedName name="пппппп" localSheetId="12">#REF!</definedName>
    <definedName name="пппппп" localSheetId="13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 localSheetId="12">#REF!</definedName>
    <definedName name="пппппппппппппппппппппппа" localSheetId="13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 localSheetId="12">#REF!</definedName>
    <definedName name="ПР" localSheetId="13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 localSheetId="12">#REF!</definedName>
    <definedName name="правоп" localSheetId="13">#REF!</definedName>
    <definedName name="правоп">#REF!</definedName>
    <definedName name="прайс" localSheetId="12">#REF!</definedName>
    <definedName name="прайс" localSheetId="13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 localSheetId="12">#REF!</definedName>
    <definedName name="прд" localSheetId="13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 localSheetId="12">#REF!</definedName>
    <definedName name="прдо" localSheetId="13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 localSheetId="12">#REF!</definedName>
    <definedName name="прер" localSheetId="13">#REF!</definedName>
    <definedName name="прер">#REF!</definedName>
    <definedName name="приб" localSheetId="12">#REF!</definedName>
    <definedName name="приб" localSheetId="13">#REF!</definedName>
    <definedName name="прибл" localSheetId="12">#REF!</definedName>
    <definedName name="прибл" localSheetId="13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 localSheetId="12">#REF!</definedName>
    <definedName name="прибыль" localSheetId="13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 localSheetId="12">#REF!</definedName>
    <definedName name="Прибыль_RAB" localSheetId="13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 localSheetId="12">#REF!</definedName>
    <definedName name="Прибыль_Масса" localSheetId="13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 localSheetId="12">#REF!</definedName>
    <definedName name="Прибыль_Метод" localSheetId="13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 localSheetId="12">#REF!</definedName>
    <definedName name="Прибыль_ПроцентОС" localSheetId="13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 localSheetId="12">#REF!</definedName>
    <definedName name="Прибыль_ПроцентСС" localSheetId="13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 localSheetId="12">#REF!</definedName>
    <definedName name="Прибыль_ФД" localSheetId="13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 localSheetId="12">#REF!</definedName>
    <definedName name="Прикладное_ПО" localSheetId="13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 localSheetId="12">#REF!</definedName>
    <definedName name="Прилож" localSheetId="13">#REF!</definedName>
    <definedName name="Прилож">#REF!</definedName>
    <definedName name="прим" localSheetId="12">#REF!</definedName>
    <definedName name="прим" localSheetId="13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 localSheetId="12">#REF!</definedName>
    <definedName name="Приморский_край" localSheetId="13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 localSheetId="12">#REF!</definedName>
    <definedName name="Приморский_край_1" localSheetId="13">#REF!</definedName>
    <definedName name="Приморский_край_1">#REF!</definedName>
    <definedName name="приоб" localSheetId="3">#REF!</definedName>
    <definedName name="приоб" localSheetId="4">#REF!</definedName>
    <definedName name="приоб" localSheetId="12">#REF!</definedName>
    <definedName name="приоб" localSheetId="13">#REF!</definedName>
    <definedName name="приоб">#REF!</definedName>
    <definedName name="приобр" localSheetId="3">#REF!</definedName>
    <definedName name="приобр" localSheetId="4">#REF!</definedName>
    <definedName name="приобр" localSheetId="12">#REF!</definedName>
    <definedName name="приобр" localSheetId="13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 localSheetId="12">#REF!</definedName>
    <definedName name="прл" localSheetId="13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 localSheetId="12">#REF!</definedName>
    <definedName name="прлв" localSheetId="13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 localSheetId="12">#REF!</definedName>
    <definedName name="прлвпрл" localSheetId="13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 localSheetId="12">#REF!</definedName>
    <definedName name="прлпврл" localSheetId="13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 localSheetId="12">#REF!</definedName>
    <definedName name="прлпр" localSheetId="13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 localSheetId="12">#REF!</definedName>
    <definedName name="прльп" localSheetId="13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 localSheetId="12">#REF!</definedName>
    <definedName name="про" localSheetId="13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 localSheetId="12">#REF!</definedName>
    <definedName name="пробная" localSheetId="13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 localSheetId="12">#REF!</definedName>
    <definedName name="Проверил" localSheetId="13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 localSheetId="12">#REF!</definedName>
    <definedName name="провпо" localSheetId="13">#REF!</definedName>
    <definedName name="провпо">#REF!</definedName>
    <definedName name="Прогноз_Вып_пц" localSheetId="12">#REF!</definedName>
    <definedName name="Прогноз_Вып_пц" localSheetId="13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 localSheetId="12">#REF!</definedName>
    <definedName name="проект" localSheetId="13">#REF!</definedName>
    <definedName name="проект">#REF!</definedName>
    <definedName name="проект2" localSheetId="3">#REF!</definedName>
    <definedName name="проект2" localSheetId="4">#REF!</definedName>
    <definedName name="проект2" localSheetId="12">#REF!</definedName>
    <definedName name="проект2" localSheetId="13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2">#REF!</definedName>
    <definedName name="Прокладка_ВОЛС_в_траншее" localSheetId="13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 localSheetId="12">#REF!</definedName>
    <definedName name="пролоддошщ" localSheetId="13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 localSheetId="12">#REF!</definedName>
    <definedName name="Промбезоп" localSheetId="13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 localSheetId="12">#REF!</definedName>
    <definedName name="Промышленная" localSheetId="13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 localSheetId="12">#REF!</definedName>
    <definedName name="пропр" localSheetId="13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 localSheetId="12">#REF!</definedName>
    <definedName name="пропропрспро" localSheetId="13">#REF!</definedName>
    <definedName name="пропропрспро">#REF!</definedName>
    <definedName name="Прот" localSheetId="12">#REF!</definedName>
    <definedName name="Прот" localSheetId="13">#REF!</definedName>
    <definedName name="Прот">#REF!</definedName>
    <definedName name="Противоаварийная_автоматика_ПС" localSheetId="12">#REF!</definedName>
    <definedName name="Противоаварийная_автоматика_ПС" localSheetId="13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 localSheetId="12">#REF!</definedName>
    <definedName name="протоколРМВК" localSheetId="13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 localSheetId="12">#REF!</definedName>
    <definedName name="прочие" localSheetId="13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 localSheetId="12">#REF!</definedName>
    <definedName name="Прочие_затраты_в_базисных_ценах" localSheetId="13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 localSheetId="12">#REF!</definedName>
    <definedName name="Прочие_работы" localSheetId="13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 localSheetId="12">#REF!</definedName>
    <definedName name="прпр_1" localSheetId="13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 localSheetId="12">#REF!</definedName>
    <definedName name="пртпр" localSheetId="13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 localSheetId="12">#REF!</definedName>
    <definedName name="прч" localSheetId="13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 localSheetId="12">#REF!</definedName>
    <definedName name="прь" localSheetId="13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 localSheetId="12">#REF!</definedName>
    <definedName name="прьв" localSheetId="13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 localSheetId="12">#REF!</definedName>
    <definedName name="прьто" localSheetId="13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 localSheetId="12">#REF!</definedName>
    <definedName name="пс" localSheetId="13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 localSheetId="12">#REF!</definedName>
    <definedName name="пс40" localSheetId="13">#REF!</definedName>
    <definedName name="пс40">#REF!</definedName>
    <definedName name="псков" localSheetId="12">#REF!</definedName>
    <definedName name="псков" localSheetId="13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 localSheetId="12">#REF!</definedName>
    <definedName name="Псковская_область" localSheetId="13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 localSheetId="12">#REF!</definedName>
    <definedName name="псрл" localSheetId="13">#REF!</definedName>
    <definedName name="псрл">#REF!</definedName>
    <definedName name="пус" localSheetId="12">#REF!</definedName>
    <definedName name="пус" localSheetId="13">#REF!</definedName>
    <definedName name="пуш" localSheetId="12">#REF!</definedName>
    <definedName name="пуш" localSheetId="13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 localSheetId="12">#REF!</definedName>
    <definedName name="пшждю" localSheetId="13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 localSheetId="12">#REF!</definedName>
    <definedName name="пьбю" localSheetId="13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 localSheetId="12">#REF!</definedName>
    <definedName name="пьюию" localSheetId="13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 localSheetId="12">#REF!</definedName>
    <definedName name="пятый" localSheetId="13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 localSheetId="12">#REF!</definedName>
    <definedName name="р" localSheetId="13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 localSheetId="12">#REF!</definedName>
    <definedName name="раб" localSheetId="13">#REF!</definedName>
    <definedName name="раб">#REF!</definedName>
    <definedName name="рабдень" localSheetId="12">#REF!</definedName>
    <definedName name="рабдень" localSheetId="13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 localSheetId="12">#REF!</definedName>
    <definedName name="Работа1" localSheetId="13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 localSheetId="12">#REF!</definedName>
    <definedName name="Работа10" localSheetId="13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 localSheetId="12">#REF!</definedName>
    <definedName name="Работа11" localSheetId="13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 localSheetId="12">#REF!</definedName>
    <definedName name="Работа12" localSheetId="13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 localSheetId="12">#REF!</definedName>
    <definedName name="Работа13" localSheetId="13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 localSheetId="12">#REF!</definedName>
    <definedName name="Работа14" localSheetId="13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 localSheetId="12">#REF!</definedName>
    <definedName name="Работа15" localSheetId="13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 localSheetId="12">#REF!</definedName>
    <definedName name="Работа16" localSheetId="13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 localSheetId="12">#REF!</definedName>
    <definedName name="Работа17" localSheetId="13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 localSheetId="12">#REF!</definedName>
    <definedName name="Работа18" localSheetId="13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 localSheetId="12">#REF!</definedName>
    <definedName name="Работа19" localSheetId="13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 localSheetId="12">#REF!</definedName>
    <definedName name="Работа2" localSheetId="13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 localSheetId="12">#REF!</definedName>
    <definedName name="Работа20" localSheetId="13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 localSheetId="12">#REF!</definedName>
    <definedName name="Работа21" localSheetId="13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 localSheetId="12">#REF!</definedName>
    <definedName name="Работа22" localSheetId="13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 localSheetId="12">#REF!</definedName>
    <definedName name="Работа23" localSheetId="13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 localSheetId="12">#REF!</definedName>
    <definedName name="Работа24" localSheetId="13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 localSheetId="12">#REF!</definedName>
    <definedName name="Работа25" localSheetId="13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 localSheetId="12">#REF!</definedName>
    <definedName name="Работа26" localSheetId="13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 localSheetId="12">#REF!</definedName>
    <definedName name="Работа27" localSheetId="13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 localSheetId="12">#REF!</definedName>
    <definedName name="Работа28" localSheetId="13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 localSheetId="12">#REF!</definedName>
    <definedName name="Работа29" localSheetId="13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 localSheetId="12">#REF!</definedName>
    <definedName name="Работа3" localSheetId="13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 localSheetId="12">#REF!</definedName>
    <definedName name="Работа30" localSheetId="13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 localSheetId="12">#REF!</definedName>
    <definedName name="Работа31" localSheetId="13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 localSheetId="12">#REF!</definedName>
    <definedName name="Работа32" localSheetId="13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 localSheetId="12">#REF!</definedName>
    <definedName name="Работа33" localSheetId="13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 localSheetId="12">#REF!</definedName>
    <definedName name="Работа34" localSheetId="13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 localSheetId="12">#REF!</definedName>
    <definedName name="Работа35" localSheetId="13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 localSheetId="12">#REF!</definedName>
    <definedName name="Работа36" localSheetId="13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 localSheetId="12">#REF!</definedName>
    <definedName name="Работа37" localSheetId="13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 localSheetId="12">#REF!</definedName>
    <definedName name="Работа38" localSheetId="13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 localSheetId="12">#REF!</definedName>
    <definedName name="Работа39" localSheetId="13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 localSheetId="12">#REF!</definedName>
    <definedName name="Работа4" localSheetId="13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 localSheetId="12">#REF!</definedName>
    <definedName name="Работа40" localSheetId="13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 localSheetId="12">#REF!</definedName>
    <definedName name="Работа41" localSheetId="13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 localSheetId="12">#REF!</definedName>
    <definedName name="Работа42" localSheetId="13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 localSheetId="12">#REF!</definedName>
    <definedName name="Работа43" localSheetId="13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 localSheetId="12">#REF!</definedName>
    <definedName name="Работа44" localSheetId="13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 localSheetId="12">#REF!</definedName>
    <definedName name="Работа45" localSheetId="13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 localSheetId="12">#REF!</definedName>
    <definedName name="Работа46" localSheetId="13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 localSheetId="12">#REF!</definedName>
    <definedName name="Работа47" localSheetId="13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 localSheetId="12">#REF!</definedName>
    <definedName name="Работа48" localSheetId="13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 localSheetId="12">#REF!</definedName>
    <definedName name="Работа49" localSheetId="13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 localSheetId="12">#REF!</definedName>
    <definedName name="Работа5" localSheetId="13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 localSheetId="12">#REF!</definedName>
    <definedName name="Работа50" localSheetId="13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 localSheetId="12">#REF!</definedName>
    <definedName name="Работа51" localSheetId="13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 localSheetId="12">#REF!</definedName>
    <definedName name="Работа52" localSheetId="13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 localSheetId="12">#REF!</definedName>
    <definedName name="Работа53" localSheetId="13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 localSheetId="12">#REF!</definedName>
    <definedName name="Работа54" localSheetId="13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 localSheetId="12">#REF!</definedName>
    <definedName name="Работа55" localSheetId="13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 localSheetId="12">#REF!</definedName>
    <definedName name="Работа56" localSheetId="13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 localSheetId="12">#REF!</definedName>
    <definedName name="Работа57" localSheetId="13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 localSheetId="12">#REF!</definedName>
    <definedName name="Работа58" localSheetId="13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 localSheetId="12">#REF!</definedName>
    <definedName name="Работа59" localSheetId="13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 localSheetId="12">#REF!</definedName>
    <definedName name="Работа6" localSheetId="13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 localSheetId="12">#REF!</definedName>
    <definedName name="Работа60" localSheetId="13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 localSheetId="12">#REF!</definedName>
    <definedName name="Работа7" localSheetId="13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 localSheetId="12">#REF!</definedName>
    <definedName name="Работа8" localSheetId="13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 localSheetId="12">#REF!</definedName>
    <definedName name="Работа9" localSheetId="13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 localSheetId="12">#REF!</definedName>
    <definedName name="Раздел" localSheetId="13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 localSheetId="12">#REF!</definedName>
    <definedName name="Разработка" localSheetId="13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 localSheetId="12">#REF!</definedName>
    <definedName name="Разработка_" localSheetId="13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6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 localSheetId="12">#REF!</definedName>
    <definedName name="раоб" localSheetId="13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 localSheetId="12">#REF!</definedName>
    <definedName name="раобароб" localSheetId="13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 localSheetId="12">#REF!</definedName>
    <definedName name="раобь" localSheetId="13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 localSheetId="12">#REF!</definedName>
    <definedName name="раолао" localSheetId="13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 localSheetId="12">#REF!</definedName>
    <definedName name="РасходыНаПотери" localSheetId="13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 localSheetId="12">#REF!</definedName>
    <definedName name="расчет" localSheetId="13">#REF!</definedName>
    <definedName name="расчет">#REF!</definedName>
    <definedName name="Расчет_реконструкции" localSheetId="12">#REF!</definedName>
    <definedName name="Расчет_реконструкции" localSheetId="13">#REF!</definedName>
    <definedName name="расчет1" localSheetId="12">#REF!</definedName>
    <definedName name="расчет1" localSheetId="13">#REF!</definedName>
    <definedName name="расчет1">#REF!</definedName>
    <definedName name="Расчёт1" localSheetId="12">#REF!</definedName>
    <definedName name="Расчёт1" localSheetId="13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 localSheetId="12">#REF!</definedName>
    <definedName name="расш" localSheetId="13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 localSheetId="12">#REF!</definedName>
    <definedName name="расш." localSheetId="13">#REF!</definedName>
    <definedName name="расш.">#REF!</definedName>
    <definedName name="Расширение_ПС" localSheetId="12">#REF!</definedName>
    <definedName name="Расширение_ПС" localSheetId="13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 localSheetId="12">#REF!</definedName>
    <definedName name="Расшифровка" localSheetId="13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 localSheetId="12">#REF!</definedName>
    <definedName name="рбтмь" localSheetId="13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 localSheetId="12">#REF!</definedName>
    <definedName name="ргл" localSheetId="13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 localSheetId="12">#REF!</definedName>
    <definedName name="РД" localSheetId="13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 localSheetId="12">#REF!</definedName>
    <definedName name="рдп" localSheetId="13">#REF!</definedName>
    <definedName name="рдп">#REF!</definedName>
    <definedName name="Реакторы" localSheetId="12">#REF!</definedName>
    <definedName name="Реакторы" localSheetId="13">#REF!</definedName>
    <definedName name="Регион__вводит_пользователь_программы_из_контекстного_списка" localSheetId="12">#REF!</definedName>
    <definedName name="Регион__вводит_пользователь_программы_из_контекстного_списка" localSheetId="13">#REF!</definedName>
    <definedName name="Регион__вводит_пользователь_программы_из_контекстного_списка">#REF!</definedName>
    <definedName name="Регионы" localSheetId="12">#REF!</definedName>
    <definedName name="Регионы" localSheetId="13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 localSheetId="12">#REF!</definedName>
    <definedName name="Регистрационный_номер_группы_строек" localSheetId="13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 localSheetId="12">#REF!</definedName>
    <definedName name="Регистрационный_номер_локальной_сметы" localSheetId="13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 localSheetId="12">#REF!</definedName>
    <definedName name="Регистрационный_номер_объекта" localSheetId="13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 localSheetId="12">#REF!</definedName>
    <definedName name="Регистрационный_номер_объектной_сметы" localSheetId="13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 localSheetId="12">#REF!</definedName>
    <definedName name="Регистрационный_номер_очереди" localSheetId="13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 localSheetId="12">#REF!</definedName>
    <definedName name="Регистрационный_номер_пускового_комплекса" localSheetId="13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 localSheetId="12">#REF!</definedName>
    <definedName name="Регистрационный_номер_сводного_сметного_расчета" localSheetId="13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 localSheetId="12">#REF!</definedName>
    <definedName name="Регистрационный_номер_стройки" localSheetId="13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 localSheetId="12">#REF!</definedName>
    <definedName name="регламент" localSheetId="13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 localSheetId="12">#REF!</definedName>
    <definedName name="Регулярная_часть" localSheetId="13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 localSheetId="12">#REF!</definedName>
    <definedName name="рек" localSheetId="13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 localSheetId="12">#REF!</definedName>
    <definedName name="Республика_Адыгея" localSheetId="13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 localSheetId="12">#REF!</definedName>
    <definedName name="Республика_Алтай" localSheetId="13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 localSheetId="12">#REF!</definedName>
    <definedName name="Республика_Алтай_1" localSheetId="13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 localSheetId="12">#REF!</definedName>
    <definedName name="Республика_Башкортостан" localSheetId="13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 localSheetId="12">#REF!</definedName>
    <definedName name="Республика_Башкортостан_1" localSheetId="13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 localSheetId="12">#REF!</definedName>
    <definedName name="Республика_Бурятия" localSheetId="13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 localSheetId="12">#REF!</definedName>
    <definedName name="Республика_Бурятия_1" localSheetId="13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 localSheetId="12">#REF!</definedName>
    <definedName name="Республика_Дагестан" localSheetId="13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 localSheetId="12">#REF!</definedName>
    <definedName name="Республика_Ингушетия" localSheetId="13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 localSheetId="12">#REF!</definedName>
    <definedName name="Республика_Калмыкия" localSheetId="13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 localSheetId="12">#REF!</definedName>
    <definedName name="Республика_Карелия" localSheetId="13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 localSheetId="12">#REF!</definedName>
    <definedName name="Республика_Карелия_1" localSheetId="13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 localSheetId="12">#REF!</definedName>
    <definedName name="Республика_Коми" localSheetId="13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 localSheetId="12">#REF!</definedName>
    <definedName name="Республика_Коми_1" localSheetId="13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 localSheetId="12">#REF!</definedName>
    <definedName name="Республика_Марий_Эл" localSheetId="13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 localSheetId="12">#REF!</definedName>
    <definedName name="Республика_Мордовия" localSheetId="13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 localSheetId="12">#REF!</definedName>
    <definedName name="Республика_Саха__Якутия" localSheetId="13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 localSheetId="12">#REF!</definedName>
    <definedName name="Республика_Саха__Якутия_1" localSheetId="13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 localSheetId="12">#REF!</definedName>
    <definedName name="Республика_Северная_Осетия___Алания" localSheetId="13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 localSheetId="12">#REF!</definedName>
    <definedName name="Республика_Татарстан__Татарстан" localSheetId="13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 localSheetId="12">#REF!</definedName>
    <definedName name="Республика_Татарстан__Татарстан_1" localSheetId="13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 localSheetId="12">#REF!</definedName>
    <definedName name="Республика_Тыва" localSheetId="13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 localSheetId="12">#REF!</definedName>
    <definedName name="Республика_Тыва_1" localSheetId="13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 localSheetId="12">#REF!</definedName>
    <definedName name="Республика_Хакасия" localSheetId="13">#REF!</definedName>
    <definedName name="Республика_Хакасия">#REF!</definedName>
    <definedName name="рига" localSheetId="12">#REF!</definedName>
    <definedName name="рига" localSheetId="13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 localSheetId="12">#REF!</definedName>
    <definedName name="рлвро" localSheetId="13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 localSheetId="12">#REF!</definedName>
    <definedName name="рлд" localSheetId="13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 localSheetId="12">#REF!</definedName>
    <definedName name="рлдг" localSheetId="13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 localSheetId="12">#REF!</definedName>
    <definedName name="рнгрлш" localSheetId="13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 localSheetId="12">#REF!</definedName>
    <definedName name="ро" localSheetId="13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 localSheetId="12">#REF!</definedName>
    <definedName name="ровро" localSheetId="13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 localSheetId="12">#REF!</definedName>
    <definedName name="род" localSheetId="13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 localSheetId="12">#REF!</definedName>
    <definedName name="родарод" localSheetId="13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 localSheetId="12">#REF!</definedName>
    <definedName name="рож" localSheetId="13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 localSheetId="12">#REF!</definedName>
    <definedName name="роло" localSheetId="13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 localSheetId="12">#REF!</definedName>
    <definedName name="ролодод" localSheetId="13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 localSheetId="12">#REF!</definedName>
    <definedName name="ропгнлпеглн" localSheetId="13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 localSheetId="12">#REF!</definedName>
    <definedName name="Ростовская_область" localSheetId="13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 localSheetId="12">#REF!</definedName>
    <definedName name="рпачрпч" localSheetId="13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 localSheetId="12">#REF!</definedName>
    <definedName name="рпв" localSheetId="13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 localSheetId="12">#REF!</definedName>
    <definedName name="рплрл" localSheetId="13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 localSheetId="12">#REF!</definedName>
    <definedName name="рповпр" localSheetId="13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 localSheetId="12">#REF!</definedName>
    <definedName name="рповр" localSheetId="13">#REF!</definedName>
    <definedName name="рповр">#REF!</definedName>
    <definedName name="РПР" localSheetId="12">#REF!</definedName>
    <definedName name="РПР" localSheetId="13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 localSheetId="12">#REF!</definedName>
    <definedName name="рпьрь" localSheetId="13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 localSheetId="12">#REF!</definedName>
    <definedName name="ррр" localSheetId="13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 localSheetId="12">#REF!</definedName>
    <definedName name="рррр" localSheetId="13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 localSheetId="12">#REF!</definedName>
    <definedName name="ррюбр" localSheetId="13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 localSheetId="12">#REF!</definedName>
    <definedName name="ртип" localSheetId="13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 localSheetId="12">#REF!</definedName>
    <definedName name="руе" localSheetId="13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 localSheetId="12">#REF!</definedName>
    <definedName name="Руководитель" localSheetId="13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 localSheetId="12">#REF!</definedName>
    <definedName name="ручей" localSheetId="13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 localSheetId="12">#REF!</definedName>
    <definedName name="Рязанская_область" localSheetId="13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4">{#N/A,#N/A,FALSE,"Шаблон_Спец1"}</definedName>
    <definedName name="С" localSheetId="16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2">{#N/A,#N/A,FALSE,"Шаблон_Спец1"}</definedName>
    <definedName name="С" localSheetId="13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 localSheetId="12">#REF!</definedName>
    <definedName name="с1" localSheetId="13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 localSheetId="12">#REF!</definedName>
    <definedName name="с10" localSheetId="13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 localSheetId="12">#REF!</definedName>
    <definedName name="с2" localSheetId="13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 localSheetId="12">#REF!</definedName>
    <definedName name="с3" localSheetId="13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 localSheetId="12">#REF!</definedName>
    <definedName name="с4" localSheetId="13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 localSheetId="12">#REF!</definedName>
    <definedName name="с5" localSheetId="13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 localSheetId="12">#REF!</definedName>
    <definedName name="с6" localSheetId="13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 localSheetId="12">#REF!</definedName>
    <definedName name="с7" localSheetId="13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 localSheetId="12">#REF!</definedName>
    <definedName name="с8" localSheetId="13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 localSheetId="12">#REF!</definedName>
    <definedName name="с9" localSheetId="13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 localSheetId="12">#REF!</definedName>
    <definedName name="саа" localSheetId="13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 localSheetId="12">#REF!</definedName>
    <definedName name="сам" localSheetId="13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 localSheetId="12">#REF!</definedName>
    <definedName name="Самарская_область" localSheetId="13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 localSheetId="12">#REF!</definedName>
    <definedName name="Саратовская_область" localSheetId="13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 localSheetId="12">#REF!</definedName>
    <definedName name="сарсвралош" localSheetId="13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 localSheetId="12">#REF!</definedName>
    <definedName name="Сахалинская_область" localSheetId="13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 localSheetId="12">#REF!</definedName>
    <definedName name="Сахалинская_область_1" localSheetId="13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 localSheetId="12">#REF!</definedName>
    <definedName name="Свердловская_область" localSheetId="13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 localSheetId="12">#REF!</definedName>
    <definedName name="Свердловская_область_1" localSheetId="13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 localSheetId="12">#REF!</definedName>
    <definedName name="Сводка" localSheetId="13">#REF!</definedName>
    <definedName name="Сводка">#REF!</definedName>
    <definedName name="СВсм" localSheetId="12">#REF!</definedName>
    <definedName name="СВсм" localSheetId="13">#REF!</definedName>
    <definedName name="СДП" localSheetId="12">#REF!</definedName>
    <definedName name="СДП" localSheetId="13">#REF!</definedName>
    <definedName name="СДП">#REF!</definedName>
    <definedName name="се" localSheetId="12">#REF!</definedName>
    <definedName name="се" localSheetId="13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 localSheetId="12">#REF!</definedName>
    <definedName name="сев" localSheetId="13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 localSheetId="12">#REF!</definedName>
    <definedName name="сег1" localSheetId="13">#REF!</definedName>
    <definedName name="сег1">#REF!</definedName>
    <definedName name="Сегменты" localSheetId="12">#REF!</definedName>
    <definedName name="Сегменты" localSheetId="13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 localSheetId="12">#REF!</definedName>
    <definedName name="Сегодня" localSheetId="13">#REF!</definedName>
    <definedName name="Сегодня">#REF!</definedName>
    <definedName name="Сейсмика_зданий" localSheetId="12">#REF!</definedName>
    <definedName name="Сейсмика_зданий" localSheetId="13">#REF!</definedName>
    <definedName name="Сейсмика_линий" localSheetId="12">#REF!</definedName>
    <definedName name="Сейсмика_линий" localSheetId="13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 localSheetId="12">#REF!</definedName>
    <definedName name="Семь" localSheetId="13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 localSheetId="12">#REF!</definedName>
    <definedName name="Сервис" localSheetId="13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 localSheetId="12">#REF!</definedName>
    <definedName name="Сервис_Всего_1" localSheetId="13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 localSheetId="12">#REF!</definedName>
    <definedName name="Сервисное_оборудование_1" localSheetId="13">#REF!</definedName>
    <definedName name="Сервисное_оборудование_1">#REF!</definedName>
    <definedName name="СЗИТ" localSheetId="12">#REF!</definedName>
    <definedName name="СЗИТ" localSheetId="13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 localSheetId="12">#REF!</definedName>
    <definedName name="СлБелг" localSheetId="13">#REF!</definedName>
    <definedName name="СлБелг">#REF!</definedName>
    <definedName name="СлБуд" localSheetId="12">#REF!</definedName>
    <definedName name="СлБуд" localSheetId="13">#REF!</definedName>
    <definedName name="СлБуд">#REF!</definedName>
    <definedName name="слон" localSheetId="12">#REF!</definedName>
    <definedName name="слон" localSheetId="13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 localSheetId="12">#REF!</definedName>
    <definedName name="см" localSheetId="13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 localSheetId="12">#REF!</definedName>
    <definedName name="см_конк" localSheetId="13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 localSheetId="12">#REF!</definedName>
    <definedName name="см1" localSheetId="13">#REF!</definedName>
    <definedName name="см1">#REF!</definedName>
    <definedName name="См6" localSheetId="12">#REF!</definedName>
    <definedName name="См6" localSheetId="13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 localSheetId="12">#REF!</definedName>
    <definedName name="См7" localSheetId="13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 localSheetId="12">#REF!</definedName>
    <definedName name="смета" localSheetId="13">#REF!</definedName>
    <definedName name="смета">#REF!</definedName>
    <definedName name="Смета_2" localSheetId="12">#REF!</definedName>
    <definedName name="Смета_2" localSheetId="13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 localSheetId="12">#REF!</definedName>
    <definedName name="смета1" localSheetId="13">#REF!</definedName>
    <definedName name="смета1">#REF!</definedName>
    <definedName name="Смета11" localSheetId="12">#REF!</definedName>
    <definedName name="Смета11" localSheetId="13">#REF!</definedName>
    <definedName name="Смета11">#REF!</definedName>
    <definedName name="Смета21" localSheetId="12">#REF!</definedName>
    <definedName name="Смета21" localSheetId="13">#REF!</definedName>
    <definedName name="Смета21">#REF!</definedName>
    <definedName name="Смета3" localSheetId="12">#REF!</definedName>
    <definedName name="Смета3" localSheetId="1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 localSheetId="12">#REF!</definedName>
    <definedName name="Сметная_стоимость_в_базисных_ценах" localSheetId="13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 localSheetId="12">#REF!</definedName>
    <definedName name="Сметная_стоимость_по_ресурсному_расчету" localSheetId="13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 localSheetId="12">#REF!</definedName>
    <definedName name="СМеточка" localSheetId="13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 localSheetId="12">#REF!</definedName>
    <definedName name="сми" localSheetId="13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 localSheetId="12">#REF!</definedName>
    <definedName name="смиь" localSheetId="13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 localSheetId="12">#REF!</definedName>
    <definedName name="Смоленская_область" localSheetId="13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 localSheetId="12">#REF!</definedName>
    <definedName name="смр" localSheetId="13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 localSheetId="12">#REF!</definedName>
    <definedName name="смт" localSheetId="13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 localSheetId="12">#REF!</definedName>
    <definedName name="Согласование" localSheetId="13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 localSheetId="12">#REF!</definedName>
    <definedName name="соп" localSheetId="13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 localSheetId="12">#REF!</definedName>
    <definedName name="сос" localSheetId="13">#REF!</definedName>
    <definedName name="сос">#REF!</definedName>
    <definedName name="Составил" localSheetId="12">#REF!</definedName>
    <definedName name="Составил" localSheetId="13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 localSheetId="12">#REF!</definedName>
    <definedName name="Составитель" localSheetId="13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 localSheetId="12">#REF!</definedName>
    <definedName name="Составитель_сметы" localSheetId="13">#REF!</definedName>
    <definedName name="Составитель_сметы">#REF!</definedName>
    <definedName name="СоцРасходы_АУП" localSheetId="12">#REF!</definedName>
    <definedName name="СоцРасходы_АУП" localSheetId="13">#REF!</definedName>
    <definedName name="СоцРасходы_АУП">#REF!</definedName>
    <definedName name="СоцРАсходы_ПЭЭ" localSheetId="12">#REF!</definedName>
    <definedName name="СоцРАсходы_ПЭЭ" localSheetId="13">#REF!</definedName>
    <definedName name="СоцРАсходы_ПЭЭ">#REF!</definedName>
    <definedName name="СоцРАсходы_ТП" localSheetId="12">#REF!</definedName>
    <definedName name="СоцРАсходы_ТП" localSheetId="13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 localSheetId="12">#REF!</definedName>
    <definedName name="сп2" localSheetId="13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 localSheetId="12">#REF!</definedName>
    <definedName name="Специф1" localSheetId="13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 localSheetId="12">#REF!</definedName>
    <definedName name="спио" localSheetId="13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 localSheetId="12">#REF!</definedName>
    <definedName name="срл" localSheetId="13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 localSheetId="12">#REF!</definedName>
    <definedName name="срлдд" localSheetId="13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 localSheetId="12">#REF!</definedName>
    <definedName name="срлрл" localSheetId="13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 localSheetId="12">#REF!</definedName>
    <definedName name="срьрьс" localSheetId="13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 localSheetId="12">#REF!</definedName>
    <definedName name="ссс" localSheetId="13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 localSheetId="12">#REF!</definedName>
    <definedName name="сссс" localSheetId="13">#REF!</definedName>
    <definedName name="сссс">#REF!</definedName>
    <definedName name="Ст" localSheetId="12">#REF!</definedName>
    <definedName name="Ст" localSheetId="13">#REF!</definedName>
    <definedName name="СтавкаWACC" localSheetId="12">#REF!</definedName>
    <definedName name="СтавкаWACC" localSheetId="13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 localSheetId="12">#REF!</definedName>
    <definedName name="СтавкаАмортизации" localSheetId="13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 localSheetId="12">#REF!</definedName>
    <definedName name="СтавкаДепозитов" localSheetId="13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 localSheetId="12">#REF!</definedName>
    <definedName name="СтавкаДивидендов" localSheetId="13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 localSheetId="12">#REF!</definedName>
    <definedName name="СтавкаДКЗ" localSheetId="13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 localSheetId="12">#REF!</definedName>
    <definedName name="СтавкаЕСН" localSheetId="13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 localSheetId="12">#REF!</definedName>
    <definedName name="СтавкаНДС" localSheetId="13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 localSheetId="12">#REF!</definedName>
    <definedName name="СтавкаНП" localSheetId="13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 localSheetId="12">#REF!</definedName>
    <definedName name="СтавкаСНС" localSheetId="13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 localSheetId="12">#REF!</definedName>
    <definedName name="Ставропольский_край" localSheetId="13">#REF!</definedName>
    <definedName name="Ставропольский_край">#REF!</definedName>
    <definedName name="СТАД" localSheetId="12">#REF!</definedName>
    <definedName name="СТАД" localSheetId="13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 localSheetId="12">#REF!</definedName>
    <definedName name="Стадия_проектирования" localSheetId="13">#REF!</definedName>
    <definedName name="Стадия_проектирования">#REF!</definedName>
    <definedName name="Станц10" localSheetId="12">#REF!</definedName>
    <definedName name="Станц10" localSheetId="13">#REF!</definedName>
    <definedName name="Станц10">#REF!</definedName>
    <definedName name="СТЕП" localSheetId="12">#REF!</definedName>
    <definedName name="СТЕП" localSheetId="13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 localSheetId="12">#REF!</definedName>
    <definedName name="Стоимость" localSheetId="13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 localSheetId="12">#REF!</definedName>
    <definedName name="Стоимость_Коэффициент" localSheetId="13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 localSheetId="12">#REF!</definedName>
    <definedName name="Стоимость_по_акту_выполненных_работ_в_базисных_ценах" localSheetId="13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 localSheetId="12">#REF!</definedName>
    <definedName name="Стоимость_по_акту_выполненных_работ_при_ресурсном_расчете" localSheetId="13">#REF!</definedName>
    <definedName name="Стоимость_по_акту_выполненных_работ_при_ресурсном_расчете">#REF!</definedName>
    <definedName name="Стоимость_специальных_переходов" localSheetId="12">#REF!</definedName>
    <definedName name="Стоимость_специальных_переходов" localSheetId="13">#REF!</definedName>
    <definedName name="стороны" localSheetId="12">#REF!</definedName>
    <definedName name="стороны" localSheetId="13">#REF!</definedName>
    <definedName name="Стр10" localSheetId="12">#REF!</definedName>
    <definedName name="Стр10" localSheetId="13">#REF!</definedName>
    <definedName name="Стр10">#REF!</definedName>
    <definedName name="СтрАУ" localSheetId="12">#REF!</definedName>
    <definedName name="СтрАУ" localSheetId="13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 localSheetId="12">#REF!</definedName>
    <definedName name="страх" localSheetId="13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 localSheetId="12">#REF!</definedName>
    <definedName name="страхов" localSheetId="13">#REF!</definedName>
    <definedName name="страхов">#REF!</definedName>
    <definedName name="СтрДУ" localSheetId="12">#REF!</definedName>
    <definedName name="СтрДУ" localSheetId="13">#REF!</definedName>
    <definedName name="СтрДУ">#REF!</definedName>
    <definedName name="Стрелки" localSheetId="12">#REF!</definedName>
    <definedName name="Стрелки" localSheetId="13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 localSheetId="12">#REF!</definedName>
    <definedName name="Строительная_полоса" localSheetId="13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 localSheetId="12">#REF!</definedName>
    <definedName name="Строительные_работы_в_базисных_ценах" localSheetId="13">#REF!</definedName>
    <definedName name="Строительные_работы_в_базисных_ценах">#REF!</definedName>
    <definedName name="сумм" localSheetId="12">#REF!</definedName>
    <definedName name="сумм" localSheetId="13">#REF!</definedName>
    <definedName name="сумм">#REF!</definedName>
    <definedName name="сумт" localSheetId="12">#REF!</definedName>
    <definedName name="сумт" localSheetId="13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 localSheetId="12">#REF!</definedName>
    <definedName name="т" localSheetId="13">#REF!</definedName>
    <definedName name="т">#REF!</definedName>
    <definedName name="Таблица_индексов" localSheetId="12">#REF!</definedName>
    <definedName name="Таблица_индексов" localSheetId="13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 localSheetId="12">#REF!</definedName>
    <definedName name="Тамбовская_область" localSheetId="13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 localSheetId="12">#REF!</definedName>
    <definedName name="Тверская_область" localSheetId="13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 localSheetId="12">#REF!</definedName>
    <definedName name="Территориальная_поправка_к_ТЕР" localSheetId="13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 localSheetId="12">#REF!</definedName>
    <definedName name="техник" localSheetId="13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 localSheetId="12">#REF!</definedName>
    <definedName name="технич" localSheetId="13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 localSheetId="12">#REF!</definedName>
    <definedName name="Технический_директор" localSheetId="13">#REF!</definedName>
    <definedName name="Технический_директор">#REF!</definedName>
    <definedName name="Тип_ПС" localSheetId="12">#REF!</definedName>
    <definedName name="Тип_ПС" localSheetId="13">#REF!</definedName>
    <definedName name="титул" localSheetId="12">#REF!</definedName>
    <definedName name="титул" localSheetId="13">#REF!</definedName>
    <definedName name="титул">#REF!</definedName>
    <definedName name="ТолькоРучЛаб" localSheetId="12">#REF!</definedName>
    <definedName name="ТолькоРучЛаб" localSheetId="13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 localSheetId="12">#REF!</definedName>
    <definedName name="Томская_область" localSheetId="13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 localSheetId="12">#REF!</definedName>
    <definedName name="Томская_область_1" localSheetId="13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 localSheetId="12">#REF!</definedName>
    <definedName name="топ1" localSheetId="13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 localSheetId="12">#REF!</definedName>
    <definedName name="топ2" localSheetId="13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 localSheetId="12">#REF!</definedName>
    <definedName name="топо" localSheetId="13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 localSheetId="12">#REF!</definedName>
    <definedName name="топогр1" localSheetId="13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 localSheetId="12">#REF!</definedName>
    <definedName name="топограф" localSheetId="13">#REF!</definedName>
    <definedName name="топограф">#REF!</definedName>
    <definedName name="Трансформаторы" localSheetId="12">#REF!</definedName>
    <definedName name="Трансформаторы" localSheetId="13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 localSheetId="12">#REF!</definedName>
    <definedName name="третий" localSheetId="13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 localSheetId="12">#REF!</definedName>
    <definedName name="третья_кат" localSheetId="13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 localSheetId="12">#REF!</definedName>
    <definedName name="трол" localSheetId="13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 localSheetId="12">#REF!</definedName>
    <definedName name="Труд_механизаторов_по_акту_вып_работ_с_учетом_к_тов" localSheetId="13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 localSheetId="12">#REF!</definedName>
    <definedName name="Труд_основн_рабочих_по_акту_вып_работ_с_учетом_к_тов" localSheetId="13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 localSheetId="12">#REF!</definedName>
    <definedName name="Трудоемкость_механизаторов_по_акту_выполненных_работ" localSheetId="13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 localSheetId="12">#REF!</definedName>
    <definedName name="Трудоемкость_основных_рабочих_по_акту_выполненных_работ" localSheetId="13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 localSheetId="12">#REF!</definedName>
    <definedName name="ТС1" localSheetId="13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5">#REF!</definedName>
    <definedName name="ттт" localSheetId="16">#REF!</definedName>
    <definedName name="ттт" localSheetId="3">#REF!</definedName>
    <definedName name="ттт" localSheetId="4">#REF!</definedName>
    <definedName name="ттт" localSheetId="7">#REF!</definedName>
    <definedName name="ттт" localSheetId="12">#REF!</definedName>
    <definedName name="ттт" localSheetId="13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 localSheetId="12">#REF!</definedName>
    <definedName name="Тульская_область" localSheetId="13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4">{0,"тысячz";1,"тысячаz";2,"тысячиz";5,"тысячz"}</definedName>
    <definedName name="тыс" localSheetId="16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2">{0,"тысячz";1,"тысячаz";2,"тысячиz";5,"тысячz"}</definedName>
    <definedName name="тыс" localSheetId="13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 localSheetId="12">#REF!</definedName>
    <definedName name="тьбю" localSheetId="13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 localSheetId="12">#REF!</definedName>
    <definedName name="тьтб" localSheetId="13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 localSheetId="12">#REF!</definedName>
    <definedName name="тьюит" localSheetId="13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 localSheetId="12">#REF!</definedName>
    <definedName name="Тюменская_область" localSheetId="13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 localSheetId="12">#REF!</definedName>
    <definedName name="Тюменская_область_1" localSheetId="13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 localSheetId="12">#REF!</definedName>
    <definedName name="у" localSheetId="13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 localSheetId="12">#REF!</definedName>
    <definedName name="убыль" localSheetId="13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 localSheetId="12">#REF!</definedName>
    <definedName name="уг" localSheetId="13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 localSheetId="12">#REF!</definedName>
    <definedName name="Удмуртская_Республика" localSheetId="13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 localSheetId="12">#REF!</definedName>
    <definedName name="Удмуртская_Республика_1" localSheetId="13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 localSheetId="12">#REF!</definedName>
    <definedName name="уено" localSheetId="13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 localSheetId="12">#REF!</definedName>
    <definedName name="уенонео" localSheetId="13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 localSheetId="12">#REF!</definedName>
    <definedName name="уер" localSheetId="13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 localSheetId="12">#REF!</definedName>
    <definedName name="уеро" localSheetId="13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 localSheetId="12">#REF!</definedName>
    <definedName name="уерор" localSheetId="13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 localSheetId="12">#REF!</definedName>
    <definedName name="ук" localSheetId="13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 localSheetId="12">#REF!</definedName>
    <definedName name="уке" localSheetId="13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 localSheetId="12">#REF!</definedName>
    <definedName name="укее" localSheetId="13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 localSheetId="12">#REF!</definedName>
    <definedName name="укк_м" localSheetId="13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 localSheetId="12">#REF!</definedName>
    <definedName name="Укрупненный_норматив_НР_для_расчета_в_текущих_ценах_и_ценах_2001г." localSheetId="13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 localSheetId="12">#REF!</definedName>
    <definedName name="Укрупненный_норматив_НР_для_расчета_в_ценах_1984г." localSheetId="13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 localSheetId="12">#REF!</definedName>
    <definedName name="Укрупненный_норматив_СП_для_расчета_в_текущих_ценах_и_ценах_2001г." localSheetId="13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 localSheetId="12">#REF!</definedName>
    <definedName name="Укрупненный_норматив_СП_для_расчета_в_ценах_1984г." localSheetId="13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 localSheetId="12">#REF!</definedName>
    <definedName name="укц" localSheetId="13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 localSheetId="12">#REF!</definedName>
    <definedName name="Ульяновская_область" localSheetId="13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 localSheetId="12">#REF!</definedName>
    <definedName name="уне" localSheetId="13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 localSheetId="12">#REF!</definedName>
    <definedName name="уно" localSheetId="13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 localSheetId="12">#REF!</definedName>
    <definedName name="уо" localSheetId="13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 localSheetId="12">#REF!</definedName>
    <definedName name="уое" localSheetId="13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 localSheetId="12">#REF!</definedName>
    <definedName name="упроуо" localSheetId="13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 localSheetId="12">#REF!</definedName>
    <definedName name="упрт" localSheetId="13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 localSheetId="12">#REF!</definedName>
    <definedName name="ур" localSheetId="13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 localSheetId="12">#REF!</definedName>
    <definedName name="уре" localSheetId="13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 localSheetId="12">#REF!</definedName>
    <definedName name="урк" localSheetId="13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 localSheetId="12">#REF!</definedName>
    <definedName name="урн" localSheetId="13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 localSheetId="12">#REF!</definedName>
    <definedName name="урс" localSheetId="13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 localSheetId="12">#REF!</definedName>
    <definedName name="урс123" localSheetId="13">#REF!</definedName>
    <definedName name="урс123">#REF!</definedName>
    <definedName name="Условия_ВЛ" localSheetId="12">#REF!</definedName>
    <definedName name="Условия_ВЛ" localSheetId="13">#REF!</definedName>
    <definedName name="Условия_КЛ" localSheetId="12">#REF!</definedName>
    <definedName name="Условия_КЛ" localSheetId="1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 localSheetId="12">#REF!</definedName>
    <definedName name="УслугиТОиР_ГС" localSheetId="13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 localSheetId="12">#REF!</definedName>
    <definedName name="УслугиТОиР_ЭСС" localSheetId="13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 localSheetId="12">#REF!</definedName>
    <definedName name="уу" localSheetId="13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 localSheetId="12">#REF!</definedName>
    <definedName name="уцуц" localSheetId="13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 localSheetId="12">#REF!</definedName>
    <definedName name="Участок" localSheetId="13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 localSheetId="12">#REF!</definedName>
    <definedName name="УчестьСлияние" localSheetId="13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 localSheetId="12">#REF!</definedName>
    <definedName name="ушщпгу" localSheetId="13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 localSheetId="12">#REF!</definedName>
    <definedName name="ф" localSheetId="13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 localSheetId="12">#REF!</definedName>
    <definedName name="ф1" localSheetId="13">#REF!</definedName>
    <definedName name="ф1">#REF!</definedName>
    <definedName name="Ф10" localSheetId="12">#REF!</definedName>
    <definedName name="Ф10" localSheetId="13">#REF!</definedName>
    <definedName name="Ф100" localSheetId="12">#REF!</definedName>
    <definedName name="Ф100" localSheetId="13">#REF!</definedName>
    <definedName name="Ф2" localSheetId="12">#REF!</definedName>
    <definedName name="Ф2" localSheetId="13">#REF!</definedName>
    <definedName name="Ф5" localSheetId="12">#REF!</definedName>
    <definedName name="Ф5" localSheetId="13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 localSheetId="12">#REF!</definedName>
    <definedName name="Ф5.1" localSheetId="13">#REF!</definedName>
    <definedName name="Ф5.1">#REF!</definedName>
    <definedName name="Ф51" localSheetId="12">#REF!</definedName>
    <definedName name="Ф51" localSheetId="13">#REF!</definedName>
    <definedName name="Ф6" localSheetId="12">#REF!</definedName>
    <definedName name="Ф6" localSheetId="13">#REF!</definedName>
    <definedName name="Ф7" localSheetId="12">#REF!</definedName>
    <definedName name="Ф7" localSheetId="13">#REF!</definedName>
    <definedName name="Ф8" localSheetId="12">#REF!</definedName>
    <definedName name="Ф8" localSheetId="13">#REF!</definedName>
    <definedName name="Ф9" localSheetId="12">#REF!</definedName>
    <definedName name="Ф9" localSheetId="13">#REF!</definedName>
    <definedName name="Ф90" localSheetId="12">#REF!</definedName>
    <definedName name="Ф90" localSheetId="13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 localSheetId="12">#REF!</definedName>
    <definedName name="Ф91" localSheetId="13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 localSheetId="12">#REF!</definedName>
    <definedName name="фавр" localSheetId="13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 localSheetId="12">#REF!</definedName>
    <definedName name="фапиаи" localSheetId="13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 localSheetId="12">#REF!</definedName>
    <definedName name="фвап" localSheetId="13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 localSheetId="12">#REF!</definedName>
    <definedName name="фвапив" localSheetId="13">#REF!</definedName>
    <definedName name="фвапив">#REF!</definedName>
    <definedName name="фед" localSheetId="12">#REF!</definedName>
    <definedName name="фед" localSheetId="13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 localSheetId="12">#REF!</definedName>
    <definedName name="Финансирование_Y2017" localSheetId="13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 localSheetId="12">#REF!</definedName>
    <definedName name="Финансирование_Y2018" localSheetId="13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 localSheetId="12">#REF!</definedName>
    <definedName name="Финансирование_Y2019" localSheetId="13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 localSheetId="12">#REF!</definedName>
    <definedName name="Финансирование_Y2020" localSheetId="13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 localSheetId="12">#REF!</definedName>
    <definedName name="Финансирование_Y2021" localSheetId="13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 localSheetId="12">#REF!</definedName>
    <definedName name="Финансирование_Y2022" localSheetId="13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 localSheetId="12">#REF!</definedName>
    <definedName name="Финансирование_Y2023" localSheetId="13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 localSheetId="12">#REF!</definedName>
    <definedName name="Финансирование_Y2024" localSheetId="13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 localSheetId="12">#REF!</definedName>
    <definedName name="Финансирование_Y2025" localSheetId="13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 localSheetId="12">#REF!</definedName>
    <definedName name="фнн" localSheetId="13">#REF!</definedName>
    <definedName name="фнн">#REF!</definedName>
    <definedName name="фо_а_н_пц" localSheetId="12">#REF!</definedName>
    <definedName name="фо_а_н_пц" localSheetId="13">#REF!</definedName>
    <definedName name="фо_а_с_пц" localSheetId="12">#REF!</definedName>
    <definedName name="фо_а_с_пц" localSheetId="13">#REF!</definedName>
    <definedName name="фо_н_03" localSheetId="12">#REF!</definedName>
    <definedName name="фо_н_03" localSheetId="13">#REF!</definedName>
    <definedName name="фо_н_04" localSheetId="12">#REF!</definedName>
    <definedName name="фо_н_04" localSheetId="13">#REF!</definedName>
    <definedName name="ФОТ_АУП" localSheetId="12">#REF!</definedName>
    <definedName name="ФОТ_АУП" localSheetId="13">#REF!</definedName>
    <definedName name="ФОТ_АУП">#REF!</definedName>
    <definedName name="ФОТ_ПЭЭ" localSheetId="12">#REF!</definedName>
    <definedName name="ФОТ_ПЭЭ" localSheetId="13">#REF!</definedName>
    <definedName name="ФОТ_ПЭЭ">#REF!</definedName>
    <definedName name="ФОТ_ТП" localSheetId="12">#REF!</definedName>
    <definedName name="ФОТ_ТП" localSheetId="13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 localSheetId="12">#REF!</definedName>
    <definedName name="фукек" localSheetId="13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 localSheetId="12">#REF!</definedName>
    <definedName name="ффггг" localSheetId="13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5">#REF!</definedName>
    <definedName name="ффф" localSheetId="16">#REF!</definedName>
    <definedName name="ффф" localSheetId="3">#REF!</definedName>
    <definedName name="ффф" localSheetId="4">#REF!</definedName>
    <definedName name="ффф" localSheetId="7">#REF!</definedName>
    <definedName name="ффф" localSheetId="12">#REF!</definedName>
    <definedName name="ффф" localSheetId="13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 localSheetId="12">#REF!</definedName>
    <definedName name="фффффф" localSheetId="13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 localSheetId="12">#REF!</definedName>
    <definedName name="ффыв" localSheetId="13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 localSheetId="12">#REF!</definedName>
    <definedName name="фыв" localSheetId="13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 localSheetId="12">#REF!</definedName>
    <definedName name="Хабаровский_край" localSheetId="13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 localSheetId="12">#REF!</definedName>
    <definedName name="Хабаровский_край_1" localSheetId="13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 localSheetId="12">#REF!</definedName>
    <definedName name="Характеристика" localSheetId="13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 localSheetId="12">#REF!</definedName>
    <definedName name="хд" localSheetId="13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5">#REF!</definedName>
    <definedName name="хх" localSheetId="16">#REF!</definedName>
    <definedName name="хх" localSheetId="3">#REF!</definedName>
    <definedName name="хх" localSheetId="4">#REF!</definedName>
    <definedName name="хх" localSheetId="7">#REF!</definedName>
    <definedName name="хх" localSheetId="12">#REF!</definedName>
    <definedName name="хх" localSheetId="13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 localSheetId="12">#REF!</definedName>
    <definedName name="ц" localSheetId="13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 localSheetId="12">#REF!</definedName>
    <definedName name="цакыф" localSheetId="13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 localSheetId="12">#REF!</definedName>
    <definedName name="цена___0" localSheetId="13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 localSheetId="12">#REF!</definedName>
    <definedName name="цена___0___0" localSheetId="13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 localSheetId="12">#REF!</definedName>
    <definedName name="цена___0___0___0" localSheetId="13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 localSheetId="12">#REF!</definedName>
    <definedName name="цена___0___0___0___0" localSheetId="13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 localSheetId="12">#REF!</definedName>
    <definedName name="цена___0___0___2" localSheetId="13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 localSheetId="12">#REF!</definedName>
    <definedName name="цена___0___0___3" localSheetId="13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 localSheetId="12">#REF!</definedName>
    <definedName name="цена___0___0___4" localSheetId="13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 localSheetId="12">#REF!</definedName>
    <definedName name="цена___0___1" localSheetId="13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 localSheetId="12">#REF!</definedName>
    <definedName name="цена___0___10" localSheetId="13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 localSheetId="12">#REF!</definedName>
    <definedName name="цена___0___12" localSheetId="13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 localSheetId="12">#REF!</definedName>
    <definedName name="цена___0___2" localSheetId="13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 localSheetId="12">#REF!</definedName>
    <definedName name="цена___0___2___0" localSheetId="13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 localSheetId="12">#REF!</definedName>
    <definedName name="цена___0___3" localSheetId="13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 localSheetId="12">#REF!</definedName>
    <definedName name="цена___0___4" localSheetId="13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 localSheetId="12">#REF!</definedName>
    <definedName name="цена___0___5" localSheetId="13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 localSheetId="12">#REF!</definedName>
    <definedName name="цена___0___6" localSheetId="13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 localSheetId="12">#REF!</definedName>
    <definedName name="цена___0___8" localSheetId="13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 localSheetId="12">#REF!</definedName>
    <definedName name="цена___1" localSheetId="13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 localSheetId="12">#REF!</definedName>
    <definedName name="цена___1___0" localSheetId="13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 localSheetId="12">#REF!</definedName>
    <definedName name="цена___10" localSheetId="13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 localSheetId="12">#REF!</definedName>
    <definedName name="цена___10___0___0" localSheetId="13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 localSheetId="12">#REF!</definedName>
    <definedName name="цена___10___1" localSheetId="13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 localSheetId="12">#REF!</definedName>
    <definedName name="цена___10___10" localSheetId="13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 localSheetId="12">#REF!</definedName>
    <definedName name="цена___10___12" localSheetId="13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 localSheetId="12">#REF!</definedName>
    <definedName name="цена___11" localSheetId="13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 localSheetId="12">#REF!</definedName>
    <definedName name="цена___11___10" localSheetId="13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 localSheetId="12">#REF!</definedName>
    <definedName name="цена___11___2" localSheetId="13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 localSheetId="12">#REF!</definedName>
    <definedName name="цена___11___4" localSheetId="13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 localSheetId="12">#REF!</definedName>
    <definedName name="цена___11___6" localSheetId="13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 localSheetId="12">#REF!</definedName>
    <definedName name="цена___11___8" localSheetId="13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 localSheetId="12">#REF!</definedName>
    <definedName name="цена___2" localSheetId="13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 localSheetId="12">#REF!</definedName>
    <definedName name="цена___2___0" localSheetId="13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 localSheetId="12">#REF!</definedName>
    <definedName name="цена___2___0___0" localSheetId="13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 localSheetId="12">#REF!</definedName>
    <definedName name="цена___2___0___0___0" localSheetId="13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 localSheetId="12">#REF!</definedName>
    <definedName name="цена___2___1" localSheetId="13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 localSheetId="12">#REF!</definedName>
    <definedName name="цена___2___10" localSheetId="13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 localSheetId="12">#REF!</definedName>
    <definedName name="цена___2___12" localSheetId="13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 localSheetId="12">#REF!</definedName>
    <definedName name="цена___2___2" localSheetId="13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 localSheetId="12">#REF!</definedName>
    <definedName name="цена___2___3" localSheetId="13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 localSheetId="12">#REF!</definedName>
    <definedName name="цена___2___4" localSheetId="13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 localSheetId="12">#REF!</definedName>
    <definedName name="цена___2___6" localSheetId="13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 localSheetId="12">#REF!</definedName>
    <definedName name="цена___2___8" localSheetId="13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 localSheetId="12">#REF!</definedName>
    <definedName name="цена___3" localSheetId="13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 localSheetId="12">#REF!</definedName>
    <definedName name="цена___3___0" localSheetId="13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 localSheetId="12">#REF!</definedName>
    <definedName name="цена___3___10" localSheetId="13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 localSheetId="12">#REF!</definedName>
    <definedName name="цена___3___2" localSheetId="13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 localSheetId="12">#REF!</definedName>
    <definedName name="цена___3___3" localSheetId="13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 localSheetId="12">#REF!</definedName>
    <definedName name="цена___3___4" localSheetId="13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 localSheetId="12">#REF!</definedName>
    <definedName name="цена___3___6" localSheetId="13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 localSheetId="12">#REF!</definedName>
    <definedName name="цена___3___8" localSheetId="13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 localSheetId="12">#REF!</definedName>
    <definedName name="цена___4" localSheetId="13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 localSheetId="12">#REF!</definedName>
    <definedName name="цена___4___0___0" localSheetId="13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 localSheetId="12">#REF!</definedName>
    <definedName name="цена___4___0___0___0" localSheetId="13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 localSheetId="12">#REF!</definedName>
    <definedName name="цена___4___10" localSheetId="13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 localSheetId="12">#REF!</definedName>
    <definedName name="цена___4___12" localSheetId="13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 localSheetId="12">#REF!</definedName>
    <definedName name="цена___4___2" localSheetId="13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 localSheetId="12">#REF!</definedName>
    <definedName name="цена___4___3" localSheetId="13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 localSheetId="12">#REF!</definedName>
    <definedName name="цена___4___4" localSheetId="13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 localSheetId="12">#REF!</definedName>
    <definedName name="цена___4___6" localSheetId="13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 localSheetId="12">#REF!</definedName>
    <definedName name="цена___4___8" localSheetId="13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 localSheetId="12">#REF!</definedName>
    <definedName name="цена___5___0" localSheetId="13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 localSheetId="12">#REF!</definedName>
    <definedName name="цена___5___0___0" localSheetId="13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 localSheetId="12">#REF!</definedName>
    <definedName name="цена___5___0___0___0" localSheetId="13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 localSheetId="12">#REF!</definedName>
    <definedName name="цена___6___0" localSheetId="13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 localSheetId="12">#REF!</definedName>
    <definedName name="цена___6___0___0" localSheetId="13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 localSheetId="12">#REF!</definedName>
    <definedName name="цена___6___0___0___0" localSheetId="13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 localSheetId="12">#REF!</definedName>
    <definedName name="цена___6___1" localSheetId="13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 localSheetId="12">#REF!</definedName>
    <definedName name="цена___6___10" localSheetId="13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 localSheetId="12">#REF!</definedName>
    <definedName name="цена___6___12" localSheetId="13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 localSheetId="12">#REF!</definedName>
    <definedName name="цена___6___2" localSheetId="13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 localSheetId="12">#REF!</definedName>
    <definedName name="цена___6___4" localSheetId="13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 localSheetId="12">#REF!</definedName>
    <definedName name="цена___6___6" localSheetId="13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 localSheetId="12">#REF!</definedName>
    <definedName name="цена___6___8" localSheetId="13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 localSheetId="12">#REF!</definedName>
    <definedName name="цена___7" localSheetId="13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 localSheetId="12">#REF!</definedName>
    <definedName name="цена___7___0" localSheetId="13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 localSheetId="12">#REF!</definedName>
    <definedName name="цена___7___10" localSheetId="13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 localSheetId="12">#REF!</definedName>
    <definedName name="цена___7___2" localSheetId="13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 localSheetId="12">#REF!</definedName>
    <definedName name="цена___7___4" localSheetId="13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 localSheetId="12">#REF!</definedName>
    <definedName name="цена___7___6" localSheetId="13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 localSheetId="12">#REF!</definedName>
    <definedName name="цена___7___8" localSheetId="13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 localSheetId="12">#REF!</definedName>
    <definedName name="цена___8" localSheetId="13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 localSheetId="12">#REF!</definedName>
    <definedName name="цена___8___0" localSheetId="13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 localSheetId="12">#REF!</definedName>
    <definedName name="цена___8___0___0" localSheetId="13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 localSheetId="12">#REF!</definedName>
    <definedName name="цена___8___0___0___0" localSheetId="13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 localSheetId="12">#REF!</definedName>
    <definedName name="цена___8___1" localSheetId="13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 localSheetId="12">#REF!</definedName>
    <definedName name="цена___8___10" localSheetId="13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 localSheetId="12">#REF!</definedName>
    <definedName name="цена___8___12" localSheetId="13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 localSheetId="12">#REF!</definedName>
    <definedName name="цена___8___2" localSheetId="13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 localSheetId="12">#REF!</definedName>
    <definedName name="цена___8___4" localSheetId="13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 localSheetId="12">#REF!</definedName>
    <definedName name="цена___8___6" localSheetId="13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 localSheetId="12">#REF!</definedName>
    <definedName name="цена___8___8" localSheetId="13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 localSheetId="12">#REF!</definedName>
    <definedName name="цена___9" localSheetId="13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 localSheetId="12">#REF!</definedName>
    <definedName name="цена___9___0" localSheetId="13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 localSheetId="12">#REF!</definedName>
    <definedName name="цена___9___0___0" localSheetId="13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 localSheetId="12">#REF!</definedName>
    <definedName name="цена___9___0___0___0" localSheetId="13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 localSheetId="12">#REF!</definedName>
    <definedName name="цена___9___10" localSheetId="13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 localSheetId="12">#REF!</definedName>
    <definedName name="цена___9___2" localSheetId="13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 localSheetId="12">#REF!</definedName>
    <definedName name="цена___9___4" localSheetId="13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 localSheetId="12">#REF!</definedName>
    <definedName name="цена___9___6" localSheetId="13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 localSheetId="12">#REF!</definedName>
    <definedName name="цена___9___8" localSheetId="13">#REF!</definedName>
    <definedName name="цена___9___8">#REF!</definedName>
    <definedName name="ЦенаОбслед" localSheetId="12">#REF!</definedName>
    <definedName name="ЦенаОбслед" localSheetId="13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 localSheetId="12">#REF!</definedName>
    <definedName name="ЦенаШурфов" localSheetId="13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 localSheetId="12">#REF!</definedName>
    <definedName name="цук" localSheetId="13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 localSheetId="12">#REF!</definedName>
    <definedName name="цукеп" localSheetId="13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 localSheetId="12">#REF!</definedName>
    <definedName name="цукцук" localSheetId="13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 localSheetId="12">#REF!</definedName>
    <definedName name="цукцукуцкцук" localSheetId="13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 localSheetId="12">#REF!</definedName>
    <definedName name="цукцукцук" localSheetId="13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 localSheetId="12">#REF!</definedName>
    <definedName name="цфйе" localSheetId="13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5">#REF!</definedName>
    <definedName name="цц" localSheetId="16">#REF!</definedName>
    <definedName name="цц" localSheetId="3">#REF!</definedName>
    <definedName name="цц" localSheetId="4">#REF!</definedName>
    <definedName name="цц" localSheetId="7">#REF!</definedName>
    <definedName name="цц" localSheetId="12">#REF!</definedName>
    <definedName name="цц" localSheetId="13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 localSheetId="12">#REF!</definedName>
    <definedName name="ццц" localSheetId="13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 localSheetId="12">#REF!</definedName>
    <definedName name="чапо" localSheetId="13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 localSheetId="12">#REF!</definedName>
    <definedName name="чапр" localSheetId="13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 localSheetId="12">#REF!</definedName>
    <definedName name="Части_и_главы" localSheetId="13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 localSheetId="12">#REF!</definedName>
    <definedName name="Челябинская_область" localSheetId="13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 localSheetId="12">#REF!</definedName>
    <definedName name="Челябинская_область_1" localSheetId="13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 localSheetId="12">#REF!</definedName>
    <definedName name="черт." localSheetId="13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 localSheetId="12">#REF!</definedName>
    <definedName name="четвертый" localSheetId="13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 localSheetId="12">#REF!</definedName>
    <definedName name="Чеченская_Республика" localSheetId="13">#REF!</definedName>
    <definedName name="Чеченская_Республика">#REF!</definedName>
    <definedName name="Численность_АУПИА" localSheetId="12">#REF!</definedName>
    <definedName name="Численность_АУПИА" localSheetId="13">#REF!</definedName>
    <definedName name="Численность_АУПИА">#REF!</definedName>
    <definedName name="Численность_АУПФ" localSheetId="12">#REF!</definedName>
    <definedName name="Численность_АУПФ" localSheetId="13">#REF!</definedName>
    <definedName name="Численность_АУПФ">#REF!</definedName>
    <definedName name="Численность_ПЭЭ" localSheetId="12">#REF!</definedName>
    <definedName name="Численность_ПЭЭ" localSheetId="13">#REF!</definedName>
    <definedName name="Численность_ПЭЭ">#REF!</definedName>
    <definedName name="Численность_ТП" localSheetId="12">#REF!</definedName>
    <definedName name="Численность_ТП" localSheetId="13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 localSheetId="12">#REF!</definedName>
    <definedName name="Читинская_область" localSheetId="13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 localSheetId="12">#REF!</definedName>
    <definedName name="Читинская_область_1" localSheetId="13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 localSheetId="12">#REF!</definedName>
    <definedName name="чмтчмт" localSheetId="13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 localSheetId="12">#REF!</definedName>
    <definedName name="чмтчт" localSheetId="13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 localSheetId="12">#REF!</definedName>
    <definedName name="чс" localSheetId="13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 localSheetId="12">#REF!</definedName>
    <definedName name="чсапр" localSheetId="13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 localSheetId="12">#REF!</definedName>
    <definedName name="чсиь" localSheetId="13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 localSheetId="12">#REF!</definedName>
    <definedName name="чсмт" localSheetId="13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 localSheetId="12">#REF!</definedName>
    <definedName name="чстм" localSheetId="13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 localSheetId="12">#REF!</definedName>
    <definedName name="чт" localSheetId="13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 localSheetId="12">#REF!</definedName>
    <definedName name="чтм" localSheetId="13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 localSheetId="12">#REF!</definedName>
    <definedName name="чть" localSheetId="13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 localSheetId="12">#REF!</definedName>
    <definedName name="Чувашская_Республика___Чувашия" localSheetId="13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 localSheetId="12">#REF!</definedName>
    <definedName name="Чукотский_автономный_округ" localSheetId="13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 localSheetId="12">#REF!</definedName>
    <definedName name="Чукотский_автономный_округ_1" localSheetId="13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 localSheetId="12">#REF!</definedName>
    <definedName name="ш" localSheetId="13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 localSheetId="12">#REF!</definedName>
    <definedName name="Шапка" localSheetId="13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 localSheetId="12">#REF!</definedName>
    <definedName name="Шапка2" localSheetId="13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 localSheetId="12">#REF!</definedName>
    <definedName name="шгд" localSheetId="13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 localSheetId="12">#REF!</definedName>
    <definedName name="шдгшж" localSheetId="13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 localSheetId="12">#REF!</definedName>
    <definedName name="шестой" localSheetId="13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 localSheetId="12">#REF!</definedName>
    <definedName name="Шесть" localSheetId="13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 localSheetId="12">#REF!</definedName>
    <definedName name="Шкафы_ТМ" localSheetId="13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 localSheetId="12">#REF!</definedName>
    <definedName name="шоссе" localSheetId="13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 localSheetId="12">#REF!</definedName>
    <definedName name="шплю" localSheetId="13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 localSheetId="12">#REF!</definedName>
    <definedName name="шпр" localSheetId="13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5">#REF!</definedName>
    <definedName name="шш" localSheetId="16">#REF!</definedName>
    <definedName name="шш" localSheetId="3">#REF!</definedName>
    <definedName name="шш" localSheetId="4">#REF!</definedName>
    <definedName name="шш" localSheetId="7">#REF!</definedName>
    <definedName name="шш" localSheetId="12">#REF!</definedName>
    <definedName name="шш" localSheetId="13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 localSheetId="12">#REF!</definedName>
    <definedName name="шшш" localSheetId="13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 localSheetId="12">#REF!</definedName>
    <definedName name="шщгщ9шщллщ" localSheetId="13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 localSheetId="12">#REF!</definedName>
    <definedName name="щжэдж" localSheetId="13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 localSheetId="12">#REF!</definedName>
    <definedName name="щшшщрг" localSheetId="13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5">#REF!</definedName>
    <definedName name="щщ" localSheetId="16">#REF!</definedName>
    <definedName name="щщ" localSheetId="3">#REF!</definedName>
    <definedName name="щщ" localSheetId="4">#REF!</definedName>
    <definedName name="щщ" localSheetId="7">#REF!</definedName>
    <definedName name="щщ" localSheetId="12">#REF!</definedName>
    <definedName name="щщ" localSheetId="13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 localSheetId="12">#REF!</definedName>
    <definedName name="ъхз" localSheetId="13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 localSheetId="12">#REF!</definedName>
    <definedName name="ыа" localSheetId="13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 localSheetId="12">#REF!</definedName>
    <definedName name="ыаоаы" localSheetId="13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 localSheetId="12">#REF!</definedName>
    <definedName name="ыаоаыо" localSheetId="13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 localSheetId="12">#REF!</definedName>
    <definedName name="ыаоаып" localSheetId="13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 localSheetId="12">#REF!</definedName>
    <definedName name="ыаоп" localSheetId="13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 localSheetId="12">#REF!</definedName>
    <definedName name="ыапо" localSheetId="13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 localSheetId="12">#REF!</definedName>
    <definedName name="ыапоапоао" localSheetId="13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 localSheetId="12">#REF!</definedName>
    <definedName name="ыапоаыо" localSheetId="13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 localSheetId="12">#REF!</definedName>
    <definedName name="ыапоы" localSheetId="13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 localSheetId="12">#REF!</definedName>
    <definedName name="ыапоыа" localSheetId="13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 localSheetId="12">#REF!</definedName>
    <definedName name="ыапраыр" localSheetId="13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 localSheetId="12">#REF!</definedName>
    <definedName name="ыаыаы" localSheetId="13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 localSheetId="12">#REF!</definedName>
    <definedName name="ЫВGGGGGGGGGGGGGGG" localSheetId="13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 localSheetId="12">#REF!</definedName>
    <definedName name="ыва" localSheetId="13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 localSheetId="12">#REF!</definedName>
    <definedName name="ываф" localSheetId="13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 localSheetId="12">#REF!</definedName>
    <definedName name="Ываы" localSheetId="13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 localSheetId="12">#REF!</definedName>
    <definedName name="ЫВаЫа" localSheetId="13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 localSheetId="12">#REF!</definedName>
    <definedName name="ЫВаЫваав" localSheetId="13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 localSheetId="12">#REF!</definedName>
    <definedName name="ывпавар" localSheetId="13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 localSheetId="12">#REF!</definedName>
    <definedName name="ыВПВП" localSheetId="13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 localSheetId="12">#REF!</definedName>
    <definedName name="ывпыпвфкпа" localSheetId="13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 localSheetId="12">#REF!</definedName>
    <definedName name="ыкен" localSheetId="13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 localSheetId="12">#REF!</definedName>
    <definedName name="ыопвпо" localSheetId="13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 localSheetId="12">#REF!</definedName>
    <definedName name="ып" localSheetId="13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 localSheetId="12">#REF!</definedName>
    <definedName name="ыпаота" localSheetId="13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 localSheetId="12">#REF!</definedName>
    <definedName name="ыпартап" localSheetId="13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 localSheetId="12">#REF!</definedName>
    <definedName name="ыпатапт" localSheetId="13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 localSheetId="12">#REF!</definedName>
    <definedName name="ыпми" localSheetId="13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 localSheetId="12">#REF!</definedName>
    <definedName name="ыпо" localSheetId="13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 localSheetId="12">#REF!</definedName>
    <definedName name="ыпоыа" localSheetId="13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 localSheetId="12">#REF!</definedName>
    <definedName name="ыпоыапо" localSheetId="13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 localSheetId="12">#REF!</definedName>
    <definedName name="ыпр" localSheetId="13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 localSheetId="12">#REF!</definedName>
    <definedName name="ыпрапр" localSheetId="13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 localSheetId="12">#REF!</definedName>
    <definedName name="ыпры" localSheetId="13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 localSheetId="12">#REF!</definedName>
    <definedName name="ырипыр" localSheetId="13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 localSheetId="12">#REF!</definedName>
    <definedName name="ырп" localSheetId="13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 localSheetId="12">#REF!</definedName>
    <definedName name="ыукнр" localSheetId="13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 localSheetId="12">#REF!</definedName>
    <definedName name="ыыы" localSheetId="13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 localSheetId="12">#REF!</definedName>
    <definedName name="ыыыы" localSheetId="13">#REF!</definedName>
    <definedName name="ыыыы">#REF!</definedName>
    <definedName name="ыыыыыыыыыыыыыыыыыыыы" localSheetId="12">#REF!</definedName>
    <definedName name="ыыыыыыыыыыыыыыыыыыыы" localSheetId="13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 localSheetId="12">#REF!</definedName>
    <definedName name="ьбюбб" localSheetId="13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 localSheetId="12">#REF!</definedName>
    <definedName name="ьбют" localSheetId="13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 localSheetId="12">#REF!</definedName>
    <definedName name="ьвпрьрп" localSheetId="13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 localSheetId="12">#REF!</definedName>
    <definedName name="ьврп" localSheetId="13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 localSheetId="12">#REF!</definedName>
    <definedName name="ьдолдлю" localSheetId="13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 localSheetId="12">#REF!</definedName>
    <definedName name="ьорл" localSheetId="13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 localSheetId="12">#REF!</definedName>
    <definedName name="ьпрьп" localSheetId="13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5">#REF!</definedName>
    <definedName name="ььь" localSheetId="16">#REF!</definedName>
    <definedName name="ььь" localSheetId="3">#REF!</definedName>
    <definedName name="ььь" localSheetId="4">#REF!</definedName>
    <definedName name="ььь" localSheetId="7">#REF!</definedName>
    <definedName name="ььь" localSheetId="12">#REF!</definedName>
    <definedName name="ььь" localSheetId="13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5">#REF!</definedName>
    <definedName name="э" localSheetId="16">#REF!</definedName>
    <definedName name="э" localSheetId="3">#REF!</definedName>
    <definedName name="э" localSheetId="4">#REF!</definedName>
    <definedName name="э" localSheetId="7">#REF!</definedName>
    <definedName name="э" localSheetId="12">#REF!</definedName>
    <definedName name="э" localSheetId="13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 localSheetId="12">#REF!</definedName>
    <definedName name="эк" localSheetId="13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 localSheetId="12">#REF!</definedName>
    <definedName name="эк1" localSheetId="13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 localSheetId="12">#REF!</definedName>
    <definedName name="эко" localSheetId="13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 localSheetId="12">#REF!</definedName>
    <definedName name="эко1" localSheetId="13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 localSheetId="12">#REF!</definedName>
    <definedName name="экол1" localSheetId="13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 localSheetId="12">#REF!</definedName>
    <definedName name="экол2" localSheetId="13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 localSheetId="12">#REF!</definedName>
    <definedName name="Экол3" localSheetId="13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 localSheetId="12">#REF!</definedName>
    <definedName name="эколог" localSheetId="13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4">граж</definedName>
    <definedName name="ЭКСПО" localSheetId="16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2">граж</definedName>
    <definedName name="ЭКСПО" localSheetId="13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4">граж</definedName>
    <definedName name="ЭКСПОФОРУМ" localSheetId="16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2">граж</definedName>
    <definedName name="ЭКСПОФОРУМ" localSheetId="13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 localSheetId="12">#REF!</definedName>
    <definedName name="экт" localSheetId="13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 localSheetId="12">#REF!</definedName>
    <definedName name="электроэнер" localSheetId="13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 localSheetId="12">#REF!</definedName>
    <definedName name="электроэнергия" localSheetId="13">#REF!</definedName>
    <definedName name="электроэнергия">#REF!</definedName>
    <definedName name="ЭлеСи" localSheetId="12">#REF!</definedName>
    <definedName name="ЭлеСи" localSheetId="13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 localSheetId="12">#REF!</definedName>
    <definedName name="ЭлеСи_1" localSheetId="13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 localSheetId="12">#REF!</definedName>
    <definedName name="элрасч" localSheetId="13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 localSheetId="12">#REF!</definedName>
    <definedName name="ЭЛСИ_Т" localSheetId="13">#REF!</definedName>
    <definedName name="ЭЛСИ_Т">#REF!</definedName>
    <definedName name="ю" localSheetId="12">#REF!</definedName>
    <definedName name="ю" localSheetId="13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 localSheetId="12">#REF!</definedName>
    <definedName name="юдшншджгп" localSheetId="13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 localSheetId="12">#REF!</definedName>
    <definedName name="ЮФУ" localSheetId="13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 localSheetId="12">#REF!</definedName>
    <definedName name="ЮФУ2" localSheetId="13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5">#REF!</definedName>
    <definedName name="юююю" localSheetId="16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2">#REF!</definedName>
    <definedName name="юююю" localSheetId="13">#REF!</definedName>
    <definedName name="юююю" localSheetId="11">#REF!</definedName>
    <definedName name="юююю">#REF!</definedName>
    <definedName name="я" localSheetId="12">#REF!</definedName>
    <definedName name="я" localSheetId="13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 localSheetId="12">#REF!</definedName>
    <definedName name="яапт" localSheetId="13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 localSheetId="12">#REF!</definedName>
    <definedName name="яапяяяя" localSheetId="13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 localSheetId="12">#REF!</definedName>
    <definedName name="явапяап" localSheetId="13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 localSheetId="12">#REF!</definedName>
    <definedName name="явапявп" localSheetId="13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 localSheetId="12">#REF!</definedName>
    <definedName name="явар" localSheetId="13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 localSheetId="12">#REF!</definedName>
    <definedName name="яваряра" localSheetId="13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 localSheetId="12">#REF!</definedName>
    <definedName name="ярая" localSheetId="13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 localSheetId="12">#REF!</definedName>
    <definedName name="яраяраря" localSheetId="13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 localSheetId="12">#REF!</definedName>
    <definedName name="яроптап" localSheetId="13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 localSheetId="12">#REF!</definedName>
    <definedName name="Ярославская_область" localSheetId="13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7" l="1"/>
  <c r="Q23" i="17"/>
  <c r="P23" i="17"/>
  <c r="O23" i="17"/>
  <c r="N23" i="17"/>
  <c r="P22" i="17"/>
  <c r="O22" i="17"/>
  <c r="N22" i="17"/>
  <c r="H22" i="17"/>
  <c r="G22" i="17"/>
  <c r="F22" i="17"/>
  <c r="R21" i="17"/>
  <c r="P21" i="17"/>
  <c r="O21" i="17"/>
  <c r="N21" i="17"/>
  <c r="M21" i="17"/>
  <c r="L21" i="17"/>
  <c r="K21" i="17"/>
  <c r="J21" i="17"/>
  <c r="I21" i="17"/>
  <c r="H21" i="17"/>
  <c r="G21" i="17"/>
  <c r="F21" i="17"/>
  <c r="P20" i="17"/>
  <c r="O20" i="17"/>
  <c r="N20" i="17"/>
  <c r="R19" i="17"/>
  <c r="P19" i="17"/>
  <c r="O19" i="17"/>
  <c r="N19" i="17"/>
  <c r="P18" i="17"/>
  <c r="O18" i="17"/>
  <c r="N18" i="17"/>
  <c r="F18" i="17"/>
  <c r="R17" i="17"/>
  <c r="P17" i="17"/>
  <c r="O17" i="17"/>
  <c r="N17" i="17"/>
  <c r="M17" i="17"/>
  <c r="L17" i="17"/>
  <c r="K17" i="17"/>
  <c r="I17" i="17"/>
  <c r="H17" i="17"/>
  <c r="G17" i="17"/>
  <c r="F17" i="17"/>
  <c r="P16" i="17"/>
  <c r="O16" i="17"/>
  <c r="N16" i="17"/>
  <c r="R15" i="17"/>
  <c r="P15" i="17"/>
  <c r="O15" i="17"/>
  <c r="N15" i="17"/>
  <c r="P14" i="17"/>
  <c r="O14" i="17"/>
  <c r="N14" i="17"/>
  <c r="F14" i="17"/>
  <c r="R13" i="17"/>
  <c r="P13" i="17"/>
  <c r="O13" i="17"/>
  <c r="N13" i="17"/>
  <c r="M13" i="17"/>
  <c r="L13" i="17"/>
  <c r="K13" i="17"/>
  <c r="I13" i="17"/>
  <c r="H13" i="17"/>
  <c r="G13" i="17"/>
  <c r="F13" i="17"/>
  <c r="P12" i="17"/>
  <c r="O12" i="17"/>
  <c r="N12" i="17"/>
  <c r="F12" i="17"/>
  <c r="R11" i="17"/>
  <c r="P11" i="17"/>
  <c r="O11" i="17"/>
  <c r="N11" i="17"/>
  <c r="M11" i="17"/>
  <c r="L11" i="17"/>
  <c r="K11" i="17"/>
  <c r="I11" i="17"/>
  <c r="H11" i="17"/>
  <c r="G11" i="17"/>
  <c r="F11" i="17"/>
  <c r="P10" i="17"/>
  <c r="O10" i="17"/>
  <c r="N10" i="17"/>
  <c r="M10" i="17"/>
  <c r="K10" i="17"/>
  <c r="I10" i="17"/>
  <c r="H10" i="17"/>
  <c r="G10" i="17"/>
  <c r="F10" i="17"/>
  <c r="R9" i="17"/>
  <c r="P9" i="17"/>
  <c r="O9" i="17"/>
  <c r="N9" i="17"/>
  <c r="M9" i="17"/>
  <c r="K9" i="17"/>
  <c r="I9" i="17"/>
  <c r="H9" i="17"/>
  <c r="G9" i="17"/>
  <c r="F9" i="17"/>
  <c r="O16" i="16"/>
  <c r="O15" i="16"/>
  <c r="N15" i="16"/>
  <c r="M15" i="16"/>
  <c r="L15" i="16"/>
  <c r="K15" i="16"/>
  <c r="J15" i="16"/>
  <c r="D15" i="16"/>
  <c r="O14" i="16"/>
  <c r="N14" i="16"/>
  <c r="M14" i="16"/>
  <c r="L14" i="16"/>
  <c r="K14" i="16"/>
  <c r="J14" i="16"/>
  <c r="H14" i="16"/>
  <c r="D14" i="16"/>
  <c r="O13" i="16"/>
  <c r="N13" i="16"/>
  <c r="M13" i="16"/>
  <c r="L13" i="16"/>
  <c r="K13" i="16"/>
  <c r="J13" i="16"/>
  <c r="D13" i="16"/>
  <c r="O12" i="16"/>
  <c r="J12" i="16"/>
  <c r="D12" i="16"/>
  <c r="O11" i="16"/>
  <c r="N11" i="16"/>
  <c r="M11" i="16"/>
  <c r="L11" i="16"/>
  <c r="K11" i="16"/>
  <c r="J11" i="16"/>
  <c r="D11" i="16"/>
  <c r="O10" i="16"/>
  <c r="N10" i="16"/>
  <c r="M10" i="16"/>
  <c r="L10" i="16"/>
  <c r="K10" i="16"/>
  <c r="J10" i="16"/>
  <c r="I10" i="16"/>
  <c r="H10" i="16"/>
  <c r="F10" i="16"/>
  <c r="E10" i="16"/>
  <c r="D10" i="16"/>
  <c r="O9" i="16"/>
  <c r="N9" i="16"/>
  <c r="M9" i="16"/>
  <c r="L9" i="16"/>
  <c r="K9" i="16"/>
  <c r="J9" i="16"/>
  <c r="H9" i="16"/>
  <c r="F9" i="16"/>
  <c r="E9" i="16"/>
  <c r="D9" i="16"/>
  <c r="I21" i="15"/>
  <c r="I20" i="15"/>
  <c r="H20" i="15"/>
  <c r="G20" i="15"/>
  <c r="E20" i="15"/>
  <c r="I19" i="15"/>
  <c r="H19" i="15"/>
  <c r="G19" i="15"/>
  <c r="E19" i="15"/>
  <c r="I17" i="15"/>
  <c r="H17" i="15"/>
  <c r="I16" i="15"/>
  <c r="H16" i="15"/>
  <c r="J14" i="15"/>
  <c r="I14" i="15"/>
  <c r="H14" i="15"/>
  <c r="D14" i="15"/>
  <c r="I12" i="15"/>
  <c r="H12" i="15"/>
  <c r="I11" i="15"/>
  <c r="E11" i="15"/>
  <c r="I9" i="15"/>
  <c r="F9" i="15"/>
  <c r="E9" i="15"/>
  <c r="I8" i="15"/>
  <c r="G8" i="15"/>
  <c r="F8" i="15"/>
  <c r="E8" i="15"/>
  <c r="A3" i="15"/>
  <c r="E13" i="14"/>
  <c r="E8" i="14"/>
  <c r="E13" i="13"/>
  <c r="E8" i="13"/>
  <c r="E13" i="12"/>
  <c r="E8" i="12"/>
  <c r="C11" i="10"/>
  <c r="D5" i="10"/>
  <c r="G27" i="9"/>
  <c r="F27" i="9"/>
  <c r="E27" i="9"/>
  <c r="D27" i="9"/>
  <c r="C27" i="9"/>
  <c r="B27" i="9"/>
  <c r="G26" i="9"/>
  <c r="F26" i="9"/>
  <c r="E26" i="9"/>
  <c r="D26" i="9"/>
  <c r="C26" i="9"/>
  <c r="B26" i="9"/>
  <c r="G25" i="9"/>
  <c r="F25" i="9"/>
  <c r="E25" i="9"/>
  <c r="D25" i="9"/>
  <c r="C25" i="9"/>
  <c r="B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G28" i="9" s="1"/>
  <c r="F12" i="9"/>
  <c r="E12" i="9"/>
  <c r="D12" i="9"/>
  <c r="C12" i="9"/>
  <c r="B12" i="9"/>
  <c r="G93" i="8"/>
  <c r="G92" i="8"/>
  <c r="G90" i="8"/>
  <c r="H89" i="8" s="1"/>
  <c r="G89" i="8"/>
  <c r="J88" i="8"/>
  <c r="I88" i="8"/>
  <c r="H88" i="8"/>
  <c r="G88" i="8"/>
  <c r="J87" i="8"/>
  <c r="I87" i="8"/>
  <c r="G87" i="8"/>
  <c r="J86" i="8"/>
  <c r="I86" i="8"/>
  <c r="G86" i="8"/>
  <c r="J85" i="8"/>
  <c r="I85" i="8"/>
  <c r="H85" i="8"/>
  <c r="G85" i="8"/>
  <c r="J84" i="8"/>
  <c r="I84" i="8"/>
  <c r="G84" i="8"/>
  <c r="J83" i="8"/>
  <c r="I83" i="8"/>
  <c r="G83" i="8"/>
  <c r="J82" i="8"/>
  <c r="I82" i="8"/>
  <c r="H82" i="8"/>
  <c r="G82" i="8"/>
  <c r="J81" i="8"/>
  <c r="I81" i="8"/>
  <c r="G81" i="8"/>
  <c r="J80" i="8"/>
  <c r="I80" i="8"/>
  <c r="G80" i="8"/>
  <c r="J79" i="8"/>
  <c r="I79" i="8"/>
  <c r="H79" i="8"/>
  <c r="G79" i="8"/>
  <c r="J78" i="8"/>
  <c r="I78" i="8"/>
  <c r="G78" i="8"/>
  <c r="J77" i="8"/>
  <c r="I77" i="8"/>
  <c r="G77" i="8"/>
  <c r="J76" i="8"/>
  <c r="I76" i="8"/>
  <c r="H76" i="8"/>
  <c r="G76" i="8"/>
  <c r="J75" i="8"/>
  <c r="I75" i="8"/>
  <c r="G75" i="8"/>
  <c r="J74" i="8"/>
  <c r="I74" i="8"/>
  <c r="G74" i="8"/>
  <c r="J73" i="8"/>
  <c r="I73" i="8"/>
  <c r="H73" i="8"/>
  <c r="G73" i="8"/>
  <c r="J72" i="8"/>
  <c r="I72" i="8"/>
  <c r="G72" i="8"/>
  <c r="J71" i="8"/>
  <c r="I71" i="8"/>
  <c r="G71" i="8"/>
  <c r="J70" i="8"/>
  <c r="I70" i="8"/>
  <c r="H70" i="8"/>
  <c r="G70" i="8"/>
  <c r="J69" i="8"/>
  <c r="I69" i="8"/>
  <c r="G69" i="8"/>
  <c r="J68" i="8"/>
  <c r="I68" i="8"/>
  <c r="G68" i="8"/>
  <c r="J67" i="8"/>
  <c r="I67" i="8"/>
  <c r="H67" i="8"/>
  <c r="G67" i="8"/>
  <c r="J66" i="8"/>
  <c r="I66" i="8"/>
  <c r="G66" i="8"/>
  <c r="J65" i="8"/>
  <c r="I65" i="8"/>
  <c r="G65" i="8"/>
  <c r="J64" i="8"/>
  <c r="I64" i="8"/>
  <c r="H64" i="8"/>
  <c r="G64" i="8"/>
  <c r="J63" i="8"/>
  <c r="I63" i="8"/>
  <c r="G63" i="8"/>
  <c r="J62" i="8"/>
  <c r="I62" i="8"/>
  <c r="G62" i="8"/>
  <c r="J61" i="8"/>
  <c r="I61" i="8"/>
  <c r="H61" i="8"/>
  <c r="G61" i="8"/>
  <c r="J60" i="8"/>
  <c r="I60" i="8"/>
  <c r="G60" i="8"/>
  <c r="J59" i="8"/>
  <c r="I59" i="8"/>
  <c r="G59" i="8"/>
  <c r="J58" i="8"/>
  <c r="I58" i="8"/>
  <c r="H58" i="8"/>
  <c r="G58" i="8"/>
  <c r="J57" i="8"/>
  <c r="J89" i="8" s="1"/>
  <c r="I57" i="8"/>
  <c r="G57" i="8"/>
  <c r="J56" i="8"/>
  <c r="G56" i="8"/>
  <c r="H56" i="8" s="1"/>
  <c r="J55" i="8"/>
  <c r="I55" i="8"/>
  <c r="G55" i="8"/>
  <c r="G51" i="8"/>
  <c r="H47" i="8" s="1"/>
  <c r="J50" i="8"/>
  <c r="J51" i="8" s="1"/>
  <c r="C25" i="7" s="1"/>
  <c r="G50" i="8"/>
  <c r="H50" i="8" s="1"/>
  <c r="J49" i="8"/>
  <c r="I49" i="8"/>
  <c r="G49" i="8"/>
  <c r="J48" i="8"/>
  <c r="I48" i="8"/>
  <c r="G48" i="8"/>
  <c r="J47" i="8"/>
  <c r="I47" i="8"/>
  <c r="G47" i="8"/>
  <c r="J46" i="8"/>
  <c r="I46" i="8"/>
  <c r="G46" i="8"/>
  <c r="J45" i="8"/>
  <c r="I45" i="8"/>
  <c r="G45" i="8"/>
  <c r="J44" i="8"/>
  <c r="I44" i="8"/>
  <c r="G44" i="8"/>
  <c r="J43" i="8"/>
  <c r="I43" i="8"/>
  <c r="H43" i="8"/>
  <c r="G43" i="8"/>
  <c r="J42" i="8"/>
  <c r="I42" i="8"/>
  <c r="G42" i="8"/>
  <c r="J41" i="8"/>
  <c r="H41" i="8"/>
  <c r="G41" i="8"/>
  <c r="J40" i="8"/>
  <c r="I40" i="8"/>
  <c r="G40" i="8"/>
  <c r="J39" i="8"/>
  <c r="I39" i="8"/>
  <c r="G39" i="8"/>
  <c r="J38" i="8"/>
  <c r="I38" i="8"/>
  <c r="H38" i="8"/>
  <c r="G38" i="8"/>
  <c r="J37" i="8"/>
  <c r="I37" i="8"/>
  <c r="G37" i="8"/>
  <c r="J36" i="8"/>
  <c r="I36" i="8"/>
  <c r="G36" i="8"/>
  <c r="J35" i="8"/>
  <c r="I35" i="8"/>
  <c r="H35" i="8"/>
  <c r="G35" i="8"/>
  <c r="J34" i="8"/>
  <c r="I34" i="8"/>
  <c r="G34" i="8"/>
  <c r="J33" i="8"/>
  <c r="I33" i="8"/>
  <c r="G33" i="8"/>
  <c r="G30" i="8"/>
  <c r="H26" i="8" s="1"/>
  <c r="J29" i="8"/>
  <c r="G29" i="8"/>
  <c r="J28" i="8"/>
  <c r="I28" i="8"/>
  <c r="G28" i="8"/>
  <c r="J27" i="8"/>
  <c r="I27" i="8"/>
  <c r="G27" i="8"/>
  <c r="J26" i="8"/>
  <c r="I26" i="8"/>
  <c r="G26" i="8"/>
  <c r="J25" i="8"/>
  <c r="I25" i="8"/>
  <c r="G25" i="8"/>
  <c r="G24" i="8"/>
  <c r="J23" i="8"/>
  <c r="I23" i="8"/>
  <c r="G23" i="8"/>
  <c r="J22" i="8"/>
  <c r="J24" i="8" s="1"/>
  <c r="C12" i="7" s="1"/>
  <c r="I22" i="8"/>
  <c r="G22" i="8"/>
  <c r="J21" i="8"/>
  <c r="I21" i="8"/>
  <c r="G21" i="8"/>
  <c r="G18" i="8"/>
  <c r="E18" i="8"/>
  <c r="I15" i="8"/>
  <c r="G15" i="8"/>
  <c r="E15" i="8" s="1"/>
  <c r="J15" i="8" s="1"/>
  <c r="I14" i="8"/>
  <c r="G14" i="8"/>
  <c r="I13" i="8"/>
  <c r="G13" i="8"/>
  <c r="E13" i="8" s="1"/>
  <c r="C16" i="7"/>
  <c r="C13" i="7"/>
  <c r="C14" i="7" s="1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2" i="6"/>
  <c r="F22" i="6"/>
  <c r="H21" i="6"/>
  <c r="H20" i="6"/>
  <c r="H19" i="6"/>
  <c r="H18" i="6"/>
  <c r="H17" i="6"/>
  <c r="H16" i="6"/>
  <c r="H15" i="6"/>
  <c r="H14" i="6"/>
  <c r="H13" i="6"/>
  <c r="H12" i="6"/>
  <c r="F12" i="6"/>
  <c r="H12" i="5"/>
  <c r="H13" i="5" s="1"/>
  <c r="H14" i="5" s="1"/>
  <c r="F12" i="5"/>
  <c r="F13" i="5" s="1"/>
  <c r="F14" i="5" s="1"/>
  <c r="D19" i="4"/>
  <c r="D18" i="4"/>
  <c r="D17" i="4" s="1"/>
  <c r="D23" i="4" s="1"/>
  <c r="D24" i="4" s="1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H25" i="8" l="1"/>
  <c r="H29" i="8"/>
  <c r="H23" i="8"/>
  <c r="H51" i="8"/>
  <c r="J30" i="8"/>
  <c r="C17" i="7"/>
  <c r="C18" i="7" s="1"/>
  <c r="J90" i="8"/>
  <c r="G52" i="8"/>
  <c r="J52" i="8" s="1"/>
  <c r="C26" i="7" s="1"/>
  <c r="G29" i="9"/>
  <c r="H28" i="8"/>
  <c r="H46" i="8"/>
  <c r="H49" i="8"/>
  <c r="H55" i="8"/>
  <c r="H22" i="8"/>
  <c r="H34" i="8"/>
  <c r="H37" i="8"/>
  <c r="H40" i="8"/>
  <c r="H57" i="8"/>
  <c r="H60" i="8"/>
  <c r="H63" i="8"/>
  <c r="H66" i="8"/>
  <c r="H69" i="8"/>
  <c r="H72" i="8"/>
  <c r="H75" i="8"/>
  <c r="H78" i="8"/>
  <c r="H81" i="8"/>
  <c r="H84" i="8"/>
  <c r="H87" i="8"/>
  <c r="H90" i="8"/>
  <c r="H27" i="8"/>
  <c r="H42" i="8"/>
  <c r="H45" i="8"/>
  <c r="H48" i="8"/>
  <c r="H21" i="8"/>
  <c r="H24" i="8"/>
  <c r="H33" i="8"/>
  <c r="H36" i="8"/>
  <c r="H39" i="8"/>
  <c r="H59" i="8"/>
  <c r="H62" i="8"/>
  <c r="H65" i="8"/>
  <c r="H68" i="8"/>
  <c r="H71" i="8"/>
  <c r="H74" i="8"/>
  <c r="H77" i="8"/>
  <c r="H80" i="8"/>
  <c r="H83" i="8"/>
  <c r="H86" i="8"/>
  <c r="H44" i="8"/>
  <c r="J14" i="5"/>
  <c r="E14" i="8"/>
  <c r="J14" i="8" s="1"/>
  <c r="G16" i="8"/>
  <c r="H13" i="8" s="1"/>
  <c r="J13" i="8"/>
  <c r="J13" i="5"/>
  <c r="F18" i="8"/>
  <c r="I18" i="8" s="1"/>
  <c r="J18" i="8" s="1"/>
  <c r="C15" i="7" s="1"/>
  <c r="D92" i="8" l="1"/>
  <c r="C23" i="7" s="1"/>
  <c r="H14" i="8"/>
  <c r="G91" i="8"/>
  <c r="D93" i="8"/>
  <c r="C21" i="7" s="1"/>
  <c r="C20" i="7" s="1"/>
  <c r="E16" i="8"/>
  <c r="H15" i="8"/>
  <c r="J16" i="8"/>
  <c r="J91" i="8" s="1"/>
  <c r="G94" i="8"/>
  <c r="G95" i="8" s="1"/>
  <c r="G96" i="8" s="1"/>
  <c r="C11" i="7"/>
  <c r="C22" i="7" s="1"/>
  <c r="J92" i="8"/>
  <c r="J93" i="8" l="1"/>
  <c r="J94" i="8" s="1"/>
  <c r="J95" i="8" s="1"/>
  <c r="J96" i="8" s="1"/>
  <c r="C19" i="7"/>
  <c r="C24" i="7" s="1"/>
  <c r="D11" i="7" s="1"/>
  <c r="C27" i="7" l="1"/>
  <c r="D24" i="7"/>
  <c r="D18" i="7"/>
  <c r="D16" i="7"/>
  <c r="D14" i="7"/>
  <c r="D12" i="7"/>
  <c r="C29" i="7"/>
  <c r="C30" i="7" s="1"/>
  <c r="D17" i="7"/>
  <c r="D13" i="7"/>
  <c r="D15" i="7"/>
  <c r="D20" i="7"/>
  <c r="D22" i="7"/>
  <c r="C37" i="7" l="1"/>
  <c r="C36" i="7"/>
  <c r="C38" i="7" l="1"/>
  <c r="C39" i="7" s="1"/>
  <c r="C40" i="7" l="1"/>
  <c r="E39" i="7"/>
  <c r="E32" i="7" l="1"/>
  <c r="E18" i="7"/>
  <c r="E16" i="7"/>
  <c r="E14" i="7"/>
  <c r="E12" i="7"/>
  <c r="E31" i="7"/>
  <c r="E26" i="7"/>
  <c r="C41" i="7"/>
  <c r="D11" i="10" s="1"/>
  <c r="E34" i="7"/>
  <c r="E40" i="7"/>
  <c r="E35" i="7"/>
  <c r="E17" i="7"/>
  <c r="E13" i="7"/>
  <c r="E25" i="7"/>
  <c r="E33" i="7"/>
  <c r="E15" i="7"/>
  <c r="E22" i="7"/>
  <c r="E11" i="7"/>
  <c r="E20" i="7"/>
  <c r="E24" i="7"/>
  <c r="E27" i="7"/>
  <c r="E30" i="7"/>
  <c r="E29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E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E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<sst xmlns="http://schemas.openxmlformats.org/spreadsheetml/2006/main" count="1009" uniqueCount="496">
  <si>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</si>
  <si>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</si>
  <si>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</si>
  <si>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</si>
  <si>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</si>
  <si>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</si>
  <si>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</si>
  <si>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</si>
  <si>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</si>
  <si>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</si>
  <si>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</si>
  <si>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</si>
  <si>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</si>
  <si>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</si>
  <si>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</si>
  <si>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</si>
  <si>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</si>
  <si>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</si>
  <si>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</si>
  <si>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</si>
  <si>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</si>
  <si>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</si>
  <si>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</si>
  <si>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</si>
  <si>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</si>
  <si>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</si>
  <si>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</si>
  <si>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</si>
  <si>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</si>
  <si>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</si>
  <si>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</si>
  <si>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</si>
  <si>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</si>
  <si>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</si>
  <si>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</si>
  <si>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</si>
  <si>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</si>
  <si>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</si>
  <si>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</si>
  <si>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</si>
  <si>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</si>
  <si>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</si>
  <si>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</si>
  <si>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</si>
  <si>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</si>
  <si>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</si>
  <si>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</si>
  <si>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шкаф ЦК системы видеонаблюдения ПС 330 кВ</t>
  </si>
  <si>
    <t>Сопоставимый уровень цен: 4 квартал 2019 г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</si>
  <si>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</si>
  <si>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</si>
  <si>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</si>
  <si>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</si>
  <si>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330 кВ Мурманская</t>
  </si>
  <si>
    <t>Наименование субъекта Российской Федерации</t>
  </si>
  <si>
    <t>Мурманская область</t>
  </si>
  <si>
    <t>Климатический район и подрайон</t>
  </si>
  <si>
    <t xml:space="preserve"> IIА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</si>
  <si>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</si>
  <si>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</si>
  <si>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</si>
  <si>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</si>
  <si>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</si>
  <si>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</si>
  <si>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</si>
  <si>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</si>
  <si>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</si>
  <si>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</si>
  <si>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</si>
  <si>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</si>
  <si>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2019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</si>
  <si>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</si>
  <si>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</si>
  <si>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</si>
  <si>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</si>
  <si>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</si>
  <si>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</si>
  <si>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</si>
  <si>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</si>
  <si>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</si>
  <si>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ПС, шкаф ЦК системы видеонаблюдения ПС 330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</si>
  <si>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</si>
  <si>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</si>
  <si>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</si>
  <si>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2019 г., тыс. руб.</t>
  </si>
  <si>
    <t>Строительные работы</t>
  </si>
  <si>
    <t>Монтажные работы</t>
  </si>
  <si>
    <t>Прочее</t>
  </si>
  <si>
    <t>Всего</t>
  </si>
  <si>
    <t>Шкаф ЦК системы видеонаблюдения ПС 330 кВ</t>
  </si>
  <si>
    <t>Всего по объекту:</t>
  </si>
  <si>
    <t>Всего по объекту в сопоставимом уровне цен 4 кв. 2019 г: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</si>
  <si>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</si>
  <si>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</si>
  <si>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</si>
  <si>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</si>
  <si>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шкаф ЦК системы видеонаблюдения ПС 330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</si>
  <si>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</si>
  <si>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</si>
  <si>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</si>
  <si>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</si>
  <si>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</si>
  <si>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</si>
  <si>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</si>
  <si>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</si>
  <si>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</si>
  <si>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</si>
  <si>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</si>
  <si>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</si>
  <si>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1-3-8</t>
  </si>
  <si>
    <t>Затраты труда рабочих (ср 3,8)</t>
  </si>
  <si>
    <t>чел.-ч</t>
  </si>
  <si>
    <t>1-4-0</t>
  </si>
  <si>
    <t>Затраты труда рабочих (ср 4)</t>
  </si>
  <si>
    <t>1-3-0</t>
  </si>
  <si>
    <t>Затраты труда рабочих (ср 3)</t>
  </si>
  <si>
    <t>10-3-1</t>
  </si>
  <si>
    <t>Инженер I категории</t>
  </si>
  <si>
    <t>10-3-2</t>
  </si>
  <si>
    <t>Инженер II категории</t>
  </si>
  <si>
    <t>1-6-0</t>
  </si>
  <si>
    <t>Затраты труда рабочих (ср 6)</t>
  </si>
  <si>
    <t>1-5-0</t>
  </si>
  <si>
    <t>Затраты труда рабочих (ср 5)</t>
  </si>
  <si>
    <t>1-3-1</t>
  </si>
  <si>
    <t>Затраты труда рабочих (ср 3,1)</t>
  </si>
  <si>
    <t>1-4-2</t>
  </si>
  <si>
    <t>Затраты труда рабочих (ср 4,2)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</si>
  <si>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</si>
  <si>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</si>
  <si>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</si>
  <si>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</si>
  <si>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</si>
  <si>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91.17.04-233</t>
  </si>
  <si>
    <t>Установки для сварки ручной дуговой (постоянного тока)</t>
  </si>
  <si>
    <t>91.05.05-015</t>
  </si>
  <si>
    <t>Краны на автомобильном ходу, грузоподъемность 16 т</t>
  </si>
  <si>
    <t>91.14.02-001</t>
  </si>
  <si>
    <t>Автомобили бортовые, грузоподъемность до 5 т</t>
  </si>
  <si>
    <t>91.17.04-194</t>
  </si>
  <si>
    <t>Аппараты сварочные для сварки оптических кабелей со скалывателем</t>
  </si>
  <si>
    <t>91.21.22-341</t>
  </si>
  <si>
    <t>Рефлектометры</t>
  </si>
  <si>
    <t>91.06.03-060</t>
  </si>
  <si>
    <t>Лебедки электрические тяговым усилием до 5,79 кН (0,59 т)</t>
  </si>
  <si>
    <t>61.3.05.04-0002</t>
  </si>
  <si>
    <t>Сервер HP ProLiant DL360</t>
  </si>
  <si>
    <t>компл</t>
  </si>
  <si>
    <t>62.4.02.01-0047</t>
  </si>
  <si>
    <t>Источник бесперебойного питания: APC SMART-UPS RT 4000VA RM/230</t>
  </si>
  <si>
    <t>шт</t>
  </si>
  <si>
    <t>61.3.01.02-0031</t>
  </si>
  <si>
    <t>Видеорегистратор 8-ми канальный DVR-630-08A200 с комплектом расширения хранилища на 2 ТБ DVR XS200-A</t>
  </si>
  <si>
    <t>61.2.07.05-0067</t>
  </si>
  <si>
    <t>Модуль центральный ECB с Ethernet интерфейсом</t>
  </si>
  <si>
    <t>62.4.02.01-0048</t>
  </si>
  <si>
    <t>Источники бесперебойного питания, полная выходная мощность 15 кВА, номинальное входное напряжение 230 В</t>
  </si>
  <si>
    <t>61.2.07.05-0050</t>
  </si>
  <si>
    <t>Модуль расширения внешний IPO 500 EXP MOD PHONE 30</t>
  </si>
  <si>
    <t>щт</t>
  </si>
  <si>
    <t>61.3.05.02-0002</t>
  </si>
  <si>
    <t>Монитор ЖК UML 202-90, диагональ 20 дюймов, расширение 1600x1200 пикселов</t>
  </si>
  <si>
    <t>61.1.04.08-0002</t>
  </si>
  <si>
    <t>Шкаф телекоммуникационный, размер 800х800х2080 мм</t>
  </si>
  <si>
    <t>Шкаф телекоммуникационный марки TFL-428080-GMMM-GY размером 800х800х2080 мм</t>
  </si>
  <si>
    <t>шт.</t>
  </si>
  <si>
    <t>61.2.07.04-0007</t>
  </si>
  <si>
    <t>Контроллер сектора охраны с выносной панелью индикации и управления ВПИУ-16</t>
  </si>
  <si>
    <t>61.2.07.05-0056</t>
  </si>
  <si>
    <t>Модуль ресурсов IP-телефонии IPO 500 MC VCM на 64 канала</t>
  </si>
  <si>
    <t>61.2.07.05-0011</t>
  </si>
  <si>
    <t>Модуль-CD для PAM-60/120/240/360 Inter-M, PAM-CDM для использования в системах оповещения</t>
  </si>
  <si>
    <t>61.3.05.01-0001</t>
  </si>
  <si>
    <t>Диск жесткий серверный типа HDD, объем памяти 2000 Гб, буферная память 64 Мб, внешняя скорость передачи данных 300 Мб/с</t>
  </si>
  <si>
    <t>Материалы</t>
  </si>
  <si>
    <t>21.1.08.03-0693</t>
  </si>
  <si>
    <t>Кабель контрольный КВВГЭнг-LS 4х1,5</t>
  </si>
  <si>
    <t>1000 м</t>
  </si>
  <si>
    <t>01.7.03.01-0005</t>
  </si>
  <si>
    <t>Вода дистиллированная</t>
  </si>
  <si>
    <t>кг</t>
  </si>
  <si>
    <t>01.7.11.07-0034</t>
  </si>
  <si>
    <t>Электроды сварочные Э42А, диаметр 4 мм</t>
  </si>
  <si>
    <t>01.3.03.05-0002</t>
  </si>
  <si>
    <t>Кислота серная аккумуляторная, сорт высший</t>
  </si>
  <si>
    <t>т</t>
  </si>
  <si>
    <t>01.7.02.07-0011</t>
  </si>
  <si>
    <t>Прессшпан листовой, марка А</t>
  </si>
  <si>
    <t>11.2.11.05-0002</t>
  </si>
  <si>
    <t>Фанера клееная обрезная, сорт В/ВВ, ФК, ФБА, толщина 4 мм</t>
  </si>
  <si>
    <t>м3</t>
  </si>
  <si>
    <t>999-9950</t>
  </si>
  <si>
    <t>Вспомогательные ненормируемые ресурсы (2% от Оплаты труда рабочих)</t>
  </si>
  <si>
    <t>руб</t>
  </si>
  <si>
    <t>01.7.15.04-0011</t>
  </si>
  <si>
    <t>Винты с полукруглой головкой, длина 50 мм</t>
  </si>
  <si>
    <t>20.2.10.03-0020</t>
  </si>
  <si>
    <t>Наконечники кабельные П2.5-4Д-МУ3</t>
  </si>
  <si>
    <t>100 шт</t>
  </si>
  <si>
    <t>01.3.01.07-0009</t>
  </si>
  <si>
    <t>Спирт этиловый ректификованный технический, сорт I</t>
  </si>
  <si>
    <t>14.4.02.09-0001</t>
  </si>
  <si>
    <t>Краска</t>
  </si>
  <si>
    <t>01.7.15.07-0014</t>
  </si>
  <si>
    <t>Дюбели распорные полипропиленовые</t>
  </si>
  <si>
    <t>01.7.15.07-0012</t>
  </si>
  <si>
    <t>Дюбели пластмассовые с шурупами, размер 12х70 мм</t>
  </si>
  <si>
    <t>01.7.20.03-0012</t>
  </si>
  <si>
    <t>Мешковина джутовая</t>
  </si>
  <si>
    <t>м2</t>
  </si>
  <si>
    <t>21.2.03.09-0101</t>
  </si>
  <si>
    <t>Провод силовой АПРН 1х35-660</t>
  </si>
  <si>
    <t>10.1.01.02-0011</t>
  </si>
  <si>
    <t>Сплавы алюминиевые литейные АК5М2</t>
  </si>
  <si>
    <t>24.3.03.01-0101</t>
  </si>
  <si>
    <t>Трубка полиэтиленовая, диаметр 6-10 мм</t>
  </si>
  <si>
    <t>10 м</t>
  </si>
  <si>
    <t>10.3.02.03-0012</t>
  </si>
  <si>
    <t>Припои оловянно-свинцовые бессурьмянистые, марка ПОС40</t>
  </si>
  <si>
    <t>01.7.15.03-0031</t>
  </si>
  <si>
    <t>Болты с гайками и шайбами оцинкованные, диаметр 6 мм</t>
  </si>
  <si>
    <t>10.2.02.08-0001</t>
  </si>
  <si>
    <t>Проволока медная, круглая, мягкая, электротехническая, диаметр 1,0-3,0 мм и выше</t>
  </si>
  <si>
    <t>24.3.01.01-0004</t>
  </si>
  <si>
    <t>Трубка электроизоляционная ПВХ-305, диаметр 6-10 мм</t>
  </si>
  <si>
    <t>01.3.05.23-0061</t>
  </si>
  <si>
    <t>Натрий едкий марка ТД, технический</t>
  </si>
  <si>
    <t>01.7.15.03-0042</t>
  </si>
  <si>
    <t>Болты с гайками и шайбами строительные</t>
  </si>
  <si>
    <t>01.7.06.05-0042</t>
  </si>
  <si>
    <t>Лента липкая изоляционная на поликасиновом компаунде, ширина 20-30 мм, толщина от 0,14 до 0,19 мм</t>
  </si>
  <si>
    <t>11.1.03.06-0013</t>
  </si>
  <si>
    <t>Доска обрезная, лиственных пород (береза, липа), длина 2-3,75 м, все ширины, толщина 19-22 мм, сорт IIIа</t>
  </si>
  <si>
    <t>14.4.03.17-0011</t>
  </si>
  <si>
    <t>Лак электроизоляционный 318</t>
  </si>
  <si>
    <t>14.1.01.01-0003</t>
  </si>
  <si>
    <t>Клей столярный сухой</t>
  </si>
  <si>
    <t>01.7.15.14-0165</t>
  </si>
  <si>
    <t>Шурупы с полукруглой головкой 4х40 мм</t>
  </si>
  <si>
    <t>14.3.02.01-0219</t>
  </si>
  <si>
    <t>Краска универсальная, акриловая для внутренних и наружных работ</t>
  </si>
  <si>
    <t>22.2.02.15-0001</t>
  </si>
  <si>
    <t>Скрепы 10х2 мм</t>
  </si>
  <si>
    <t>01.3.05.17-0002</t>
  </si>
  <si>
    <t>Канифоль сосновая</t>
  </si>
  <si>
    <t>03.1.01.01-0002</t>
  </si>
  <si>
    <t>Гипс строительный Г-3</t>
  </si>
  <si>
    <t>999-0005</t>
  </si>
  <si>
    <t>Масса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</si>
  <si>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</si>
  <si>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</si>
  <si>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</si>
  <si>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</si>
  <si>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</si>
  <si>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</si>
  <si>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</si>
  <si>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</si>
  <si>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</si>
  <si>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</si>
  <si>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</si>
  <si>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</si>
  <si>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</si>
  <si>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</si>
  <si>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</si>
  <si>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</si>
  <si>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</si>
  <si>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</si>
  <si>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</si>
  <si>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</si>
  <si>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</si>
  <si>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</si>
  <si>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</si>
  <si>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</si>
  <si>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</si>
  <si>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</si>
  <si>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</si>
  <si>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</si>
  <si>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</si>
  <si>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</si>
  <si>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</si>
  <si>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</si>
  <si>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</si>
  <si>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</si>
  <si>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</si>
  <si>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</si>
  <si>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</si>
  <si>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</si>
  <si>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</si>
  <si>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</si>
  <si>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</si>
  <si>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</si>
  <si>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</si>
  <si>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</si>
  <si>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шкаф ЦК системы видеонаблюдения ПС 330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</si>
  <si>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</si>
  <si>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</si>
  <si>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</si>
  <si>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</si>
  <si>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</si>
  <si>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(3,8)</t>
  </si>
  <si>
    <t>чел.-ч.</t>
  </si>
  <si>
    <t>10-30-1</t>
  </si>
  <si>
    <t>10-30-2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</si>
  <si>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</si>
  <si>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</si>
  <si>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</si>
  <si>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</si>
  <si>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</si>
  <si>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</si>
  <si>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</si>
  <si>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</si>
  <si>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</si>
  <si>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</si>
  <si>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</si>
  <si>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</si>
  <si>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</si>
  <si>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</si>
  <si>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</si>
  <si>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</si>
  <si>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</si>
  <si>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</si>
  <si>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</si>
  <si>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</si>
  <si>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</si>
  <si>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</si>
  <si>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</si>
  <si>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</si>
  <si>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</si>
  <si>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</si>
  <si>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</si>
  <si>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</si>
  <si>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</si>
  <si>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</si>
  <si>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</si>
  <si>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</si>
  <si>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</si>
  <si>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</si>
  <si>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З1-04</t>
  </si>
  <si>
    <t>УНЦ постоянной части ПС 330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</si>
  <si>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</si>
  <si>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</si>
  <si>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</si>
  <si>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</si>
  <si>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</si>
  <si>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</si>
  <si>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</si>
  <si>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</si>
  <si>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</si>
  <si>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</si>
  <si>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</si>
  <si>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</si>
  <si>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</si>
  <si>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</si>
  <si>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</si>
  <si>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</si>
  <si>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</si>
  <si>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</si>
  <si>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</si>
  <si>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</si>
  <si>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</si>
  <si>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</si>
  <si>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</si>
  <si>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</si>
  <si>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</si>
  <si>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</si>
  <si>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</si>
  <si>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</si>
  <si>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</si>
  <si>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</si>
  <si>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</si>
  <si>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</si>
  <si>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</si>
  <si>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</si>
  <si>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</si>
  <si>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</si>
  <si>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</si>
  <si>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</si>
  <si>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</si>
  <si>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</si>
  <si>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</si>
  <si>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</si>
  <si>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</si>
  <si>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</si>
  <si>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</si>
  <si>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</si>
  <si>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</si>
  <si>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</si>
  <si>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</si>
  <si>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</si>
  <si>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</si>
  <si>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</si>
  <si>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</si>
  <si>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</si>
  <si>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</si>
  <si>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</si>
  <si>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</si>
  <si>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</si>
  <si>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</si>
  <si>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</si>
  <si>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), руб/чел.-ч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</si>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</sst>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32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u/>
      <sz val="10"/>
      <color rgb="FF0563C1"/>
      <name val="Arial Cyr"/>
    </font>
    <font>
      <u/>
      <sz val="11"/>
      <color rgb="FF0563C1"/>
      <name val="Calibri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10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10" fontId="1" fillId="4" borderId="1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/>
    <xf numFmtId="0" fontId="19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 wrapText="1"/>
    </xf>
    <xf numFmtId="2" fontId="19" fillId="0" borderId="6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439964</xdr:colOff>
      <xdr:row>28</xdr:row>
      <xdr:rowOff>124733</xdr:rowOff>
    </xdr:from>
    <xdr:to>
      <xdr:col>2</xdr:col>
      <xdr:colOff>1384766</xdr:colOff>
      <xdr:row>31</xdr:row>
      <xdr:rowOff>36624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84ACE4D-2986-453E-9DF4-5AAFD038A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4607" y="13813519"/>
          <a:ext cx="944802" cy="524212"/>
        </a:xfrm>
        <a:prstGeom prst="rect">
          <a:avLst/>
        </a:prstGeom>
      </xdr:spPr>
    </xdr:pic>
    <xdr:clientData/>
  </xdr:twoCellAnchor>
  <xdr:twoCellAnchor editAs="oneCell">
    <xdr:from>
      <xdr:col>2</xdr:col>
      <xdr:colOff>516165</xdr:colOff>
      <xdr:row>26</xdr:row>
      <xdr:rowOff>300265</xdr:rowOff>
    </xdr:from>
    <xdr:to>
      <xdr:col>2</xdr:col>
      <xdr:colOff>1354364</xdr:colOff>
      <xdr:row>28</xdr:row>
      <xdr:rowOff>75368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FE20F0E-1EAE-4177-80FF-6933424C6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0808" y="13308694"/>
          <a:ext cx="838199" cy="455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523875</xdr:colOff>
      <xdr:row>22</xdr:row>
      <xdr:rowOff>122011</xdr:rowOff>
    </xdr:from>
    <xdr:to>
      <xdr:col>2</xdr:col>
      <xdr:colOff>1468677</xdr:colOff>
      <xdr:row>25</xdr:row>
      <xdr:rowOff>33903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B5D7200-B4A3-4668-9FF0-3EB4EF942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589" y="5360761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600076</xdr:colOff>
      <xdr:row>20</xdr:row>
      <xdr:rowOff>25400</xdr:rowOff>
    </xdr:from>
    <xdr:to>
      <xdr:col>2</xdr:col>
      <xdr:colOff>1438275</xdr:colOff>
      <xdr:row>22</xdr:row>
      <xdr:rowOff>72646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F4E8E67-BDE8-4D89-A87C-253B33900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790" y="4855936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85</xdr:row>
      <xdr:rowOff>134710</xdr:rowOff>
    </xdr:from>
    <xdr:to>
      <xdr:col>2</xdr:col>
      <xdr:colOff>1287702</xdr:colOff>
      <xdr:row>88</xdr:row>
      <xdr:rowOff>46602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43CCB8E-3CC9-413E-BDA4-96C9DB531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25204510"/>
          <a:ext cx="944802" cy="483392"/>
        </a:xfrm>
        <a:prstGeom prst="rect">
          <a:avLst/>
        </a:prstGeom>
      </xdr:spPr>
    </xdr:pic>
    <xdr:clientData/>
  </xdr:twoCellAnchor>
  <xdr:twoCellAnchor editAs="oneCell">
    <xdr:from>
      <xdr:col>2</xdr:col>
      <xdr:colOff>419101</xdr:colOff>
      <xdr:row>83</xdr:row>
      <xdr:rowOff>38100</xdr:rowOff>
    </xdr:from>
    <xdr:to>
      <xdr:col>2</xdr:col>
      <xdr:colOff>1257300</xdr:colOff>
      <xdr:row>85</xdr:row>
      <xdr:rowOff>85345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FE7B648-A820-4364-A7FF-DE14B0FD9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24726900"/>
          <a:ext cx="838199" cy="4282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57150</xdr:rowOff>
    </xdr:from>
    <xdr:to>
      <xdr:col>1</xdr:col>
      <xdr:colOff>1725852</xdr:colOff>
      <xdr:row>46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144B7DF-F0BF-43F9-89BA-3A9C64554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857251</xdr:colOff>
      <xdr:row>40</xdr:row>
      <xdr:rowOff>123825</xdr:rowOff>
    </xdr:from>
    <xdr:to>
      <xdr:col>1</xdr:col>
      <xdr:colOff>1695450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2DBD8FB9-1AD7-4CE7-9007-86B712FCD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606518</xdr:colOff>
      <xdr:row>98</xdr:row>
      <xdr:rowOff>98612</xdr:rowOff>
    </xdr:from>
    <xdr:to>
      <xdr:col>2</xdr:col>
      <xdr:colOff>46370</xdr:colOff>
      <xdr:row>101</xdr:row>
      <xdr:rowOff>51325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78E50E9-0750-4150-97E8-0C4119815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518" y="26078050"/>
          <a:ext cx="940040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682719</xdr:colOff>
      <xdr:row>95</xdr:row>
      <xdr:rowOff>403412</xdr:rowOff>
    </xdr:from>
    <xdr:to>
      <xdr:col>2</xdr:col>
      <xdr:colOff>20730</xdr:colOff>
      <xdr:row>98</xdr:row>
      <xdr:rowOff>49247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C31490A-9BA8-422F-8D79-BFA1B7B3D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719" y="25573225"/>
          <a:ext cx="83819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31</xdr:row>
      <xdr:rowOff>57150</xdr:rowOff>
    </xdr:from>
    <xdr:to>
      <xdr:col>2</xdr:col>
      <xdr:colOff>287577</xdr:colOff>
      <xdr:row>34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7A14036-F94E-4598-89BD-075323166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" y="98583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590551</xdr:colOff>
      <xdr:row>28</xdr:row>
      <xdr:rowOff>180975</xdr:rowOff>
    </xdr:from>
    <xdr:to>
      <xdr:col>2</xdr:col>
      <xdr:colOff>257175</xdr:colOff>
      <xdr:row>31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C701F75-4932-44C4-A5C9-0C160C14E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1" y="935355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104775</xdr:rowOff>
    </xdr:from>
    <xdr:to>
      <xdr:col>1</xdr:col>
      <xdr:colOff>801927</xdr:colOff>
      <xdr:row>16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2770104-FB80-432B-9838-C4F797E02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671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781051</xdr:colOff>
      <xdr:row>10</xdr:row>
      <xdr:rowOff>781050</xdr:rowOff>
    </xdr:from>
    <xdr:to>
      <xdr:col>1</xdr:col>
      <xdr:colOff>771525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3EE5590-0EAE-4BE7-96D4-77483E66C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1" y="29622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889000</xdr:colOff>
      <xdr:row>27</xdr:row>
      <xdr:rowOff>92075</xdr:rowOff>
    </xdr:from>
    <xdr:to>
      <xdr:col>1</xdr:col>
      <xdr:colOff>1833802</xdr:colOff>
      <xdr:row>30</xdr:row>
      <xdr:rowOff>44788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A9D0E0B-D286-4E6B-9F5C-E121C6AD7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2250" y="93948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965201</xdr:colOff>
      <xdr:row>24</xdr:row>
      <xdr:rowOff>158750</xdr:rowOff>
    </xdr:from>
    <xdr:to>
      <xdr:col>1</xdr:col>
      <xdr:colOff>1803400</xdr:colOff>
      <xdr:row>27</xdr:row>
      <xdr:rowOff>42710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0351AA1-169F-4775-9C19-F00781383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451" y="8890000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27" t="s">
        <v>0</v>
      </c>
      <c r="B2" s="327"/>
      <c r="C2" s="327"/>
    </row>
    <row r="3" spans="1:3" x14ac:dyDescent="0.25">
      <c r="A3" s="1"/>
      <c r="B3" s="1"/>
      <c r="C3" s="1"/>
    </row>
    <row r="4" spans="1:3" x14ac:dyDescent="0.25">
      <c r="A4" s="328" t="s">
        <v>1</v>
      </c>
      <c r="B4" s="328"/>
      <c r="C4" s="328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3" t="s">
        <v>2</v>
      </c>
      <c r="B6" s="329" t="s">
        <v>3</v>
      </c>
      <c r="C6" s="329"/>
    </row>
    <row r="7" spans="1:3" x14ac:dyDescent="0.25">
      <c r="A7" s="144" t="s">
        <v>4</v>
      </c>
      <c r="B7" s="1"/>
      <c r="C7" s="1"/>
    </row>
    <row r="8" spans="1:3" x14ac:dyDescent="0.25">
      <c r="A8" s="144"/>
      <c r="B8" s="1"/>
      <c r="C8" s="1"/>
    </row>
    <row r="9" spans="1:3" ht="39.6" customHeight="1" x14ac:dyDescent="0.25">
      <c r="A9" s="2" t="s">
        <v>5</v>
      </c>
      <c r="B9" s="2" t="s">
        <v>6</v>
      </c>
      <c r="C9" s="145" t="s">
        <v>7</v>
      </c>
    </row>
    <row r="10" spans="1:3" ht="86.45" customHeight="1" x14ac:dyDescent="0.25">
      <c r="A10" s="146" t="s">
        <v>8</v>
      </c>
      <c r="B10" s="14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E23" sqref="E23"/>
    </sheetView>
  </sheetViews>
  <sheetFormatPr defaultRowHeight="15" x14ac:dyDescent="0.25"/>
  <cols>
    <col min="1" max="1" width="12.7109375" style="314" customWidth="1"/>
    <col min="2" max="2" width="16.42578125" style="314" customWidth="1"/>
    <col min="3" max="3" width="37.140625" style="314" customWidth="1"/>
    <col min="4" max="4" width="49" style="314" customWidth="1"/>
    <col min="5" max="5" width="9.140625" style="314" customWidth="1"/>
  </cols>
  <sheetData>
    <row r="1" spans="1:4" ht="15.75" customHeight="1" x14ac:dyDescent="0.25">
      <c r="A1" s="313"/>
      <c r="B1" s="313"/>
      <c r="C1" s="313"/>
      <c r="D1" s="313" t="s">
        <v>332</v>
      </c>
    </row>
    <row r="2" spans="1:4" ht="15.75" customHeight="1" x14ac:dyDescent="0.25">
      <c r="A2" s="313"/>
      <c r="B2" s="313"/>
      <c r="C2" s="313"/>
      <c r="D2" s="313"/>
    </row>
    <row r="3" spans="1:4" ht="15.75" customHeight="1" x14ac:dyDescent="0.25">
      <c r="A3" s="313"/>
      <c r="B3" s="315" t="s">
        <v>333</v>
      </c>
      <c r="C3" s="313"/>
      <c r="D3" s="313"/>
    </row>
    <row r="4" spans="1:4" ht="15.75" customHeight="1" x14ac:dyDescent="0.25">
      <c r="A4" s="313"/>
      <c r="B4" s="313"/>
      <c r="C4" s="313"/>
      <c r="D4" s="313"/>
    </row>
    <row r="5" spans="1:4" ht="31.5" customHeight="1" x14ac:dyDescent="0.25">
      <c r="A5" s="376" t="s">
        <v>334</v>
      </c>
      <c r="B5" s="376"/>
      <c r="C5" s="376"/>
      <c r="D5" s="316" t="str">
        <f>'Прил.5 Расчет СМР и ОБ'!D6:J6</f>
        <v>Постоянная часть ПС, шкаф ЦК системы видеонаблюдения ПС 330 кВ</v>
      </c>
    </row>
    <row r="6" spans="1:4" ht="15.75" customHeight="1" x14ac:dyDescent="0.25">
      <c r="A6" s="313" t="s">
        <v>49</v>
      </c>
      <c r="B6" s="313"/>
      <c r="C6" s="313"/>
      <c r="D6" s="313"/>
    </row>
    <row r="7" spans="1:4" ht="15.75" customHeight="1" x14ac:dyDescent="0.25">
      <c r="A7" s="313"/>
      <c r="B7" s="313"/>
      <c r="C7" s="313"/>
      <c r="D7" s="313"/>
    </row>
    <row r="8" spans="1:4" x14ac:dyDescent="0.25">
      <c r="A8" s="340" t="s">
        <v>5</v>
      </c>
      <c r="B8" s="340" t="s">
        <v>6</v>
      </c>
      <c r="C8" s="340" t="s">
        <v>335</v>
      </c>
      <c r="D8" s="340" t="s">
        <v>336</v>
      </c>
    </row>
    <row r="9" spans="1:4" x14ac:dyDescent="0.25">
      <c r="A9" s="340"/>
      <c r="B9" s="340"/>
      <c r="C9" s="340"/>
      <c r="D9" s="340"/>
    </row>
    <row r="10" spans="1:4" ht="15.75" customHeight="1" x14ac:dyDescent="0.25">
      <c r="A10" s="317">
        <v>1</v>
      </c>
      <c r="B10" s="317">
        <v>2</v>
      </c>
      <c r="C10" s="317">
        <v>3</v>
      </c>
      <c r="D10" s="317">
        <v>4</v>
      </c>
    </row>
    <row r="11" spans="1:4" ht="63" customHeight="1" x14ac:dyDescent="0.25">
      <c r="A11" s="325" t="s">
        <v>337</v>
      </c>
      <c r="B11" s="325" t="s">
        <v>338</v>
      </c>
      <c r="C11" s="318" t="str">
        <f>D5</f>
        <v>Постоянная часть ПС, шкаф ЦК системы видеонаблюдения ПС 330 кВ</v>
      </c>
      <c r="D11" s="319">
        <f>'Прил.4 РМ'!C41/1000</f>
        <v>3493.5250600000004</v>
      </c>
    </row>
    <row r="13" spans="1:4" x14ac:dyDescent="0.25">
      <c r="A13" s="320" t="s">
        <v>339</v>
      </c>
      <c r="B13" s="321"/>
      <c r="C13" s="321"/>
      <c r="D13" s="322"/>
    </row>
    <row r="14" spans="1:4" x14ac:dyDescent="0.25">
      <c r="A14" s="323" t="s">
        <v>75</v>
      </c>
      <c r="B14" s="321"/>
      <c r="C14" s="321"/>
      <c r="D14" s="322"/>
    </row>
    <row r="15" spans="1:4" x14ac:dyDescent="0.25">
      <c r="A15" s="320"/>
      <c r="B15" s="321"/>
      <c r="C15" s="321"/>
      <c r="D15" s="322"/>
    </row>
    <row r="16" spans="1:4" x14ac:dyDescent="0.25">
      <c r="A16" s="320" t="s">
        <v>76</v>
      </c>
      <c r="B16" s="321"/>
      <c r="C16" s="321"/>
      <c r="D16" s="322"/>
    </row>
    <row r="17" spans="1:4" x14ac:dyDescent="0.25">
      <c r="A17" s="323" t="s">
        <v>77</v>
      </c>
      <c r="B17" s="321"/>
      <c r="C17" s="321"/>
      <c r="D17" s="322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1"/>
  <sheetViews>
    <sheetView view="pageBreakPreview" zoomScale="60" zoomScaleNormal="85" workbookViewId="0">
      <selection activeCell="C25" sqref="C25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34" t="s">
        <v>340</v>
      </c>
      <c r="C4" s="334"/>
      <c r="D4" s="334"/>
    </row>
    <row r="5" spans="2:5" ht="18.75" customHeight="1" x14ac:dyDescent="0.25">
      <c r="B5" s="252"/>
    </row>
    <row r="6" spans="2:5" ht="15.75" customHeight="1" x14ac:dyDescent="0.25">
      <c r="B6" s="335" t="s">
        <v>341</v>
      </c>
      <c r="C6" s="335"/>
      <c r="D6" s="335"/>
    </row>
    <row r="7" spans="2:5" x14ac:dyDescent="0.25">
      <c r="B7" s="377"/>
      <c r="C7" s="377"/>
      <c r="D7" s="377"/>
      <c r="E7" s="377"/>
    </row>
    <row r="8" spans="2:5" x14ac:dyDescent="0.25">
      <c r="B8" s="302"/>
      <c r="C8" s="302"/>
      <c r="D8" s="302"/>
      <c r="E8" s="302"/>
    </row>
    <row r="9" spans="2:5" ht="47.25" customHeight="1" x14ac:dyDescent="0.25">
      <c r="B9" s="287" t="s">
        <v>342</v>
      </c>
      <c r="C9" s="287" t="s">
        <v>343</v>
      </c>
      <c r="D9" s="287" t="s">
        <v>344</v>
      </c>
    </row>
    <row r="10" spans="2:5" ht="15.75" customHeight="1" x14ac:dyDescent="0.25">
      <c r="B10" s="287">
        <v>1</v>
      </c>
      <c r="C10" s="287">
        <v>2</v>
      </c>
      <c r="D10" s="287">
        <v>3</v>
      </c>
    </row>
    <row r="11" spans="2:5" ht="45" customHeight="1" x14ac:dyDescent="0.25">
      <c r="B11" s="287" t="s">
        <v>345</v>
      </c>
      <c r="C11" s="287" t="s">
        <v>346</v>
      </c>
      <c r="D11" s="287">
        <v>44.29</v>
      </c>
    </row>
    <row r="12" spans="2:5" ht="29.25" customHeight="1" x14ac:dyDescent="0.25">
      <c r="B12" s="287" t="s">
        <v>347</v>
      </c>
      <c r="C12" s="287" t="s">
        <v>346</v>
      </c>
      <c r="D12" s="287">
        <v>13.47</v>
      </c>
    </row>
    <row r="13" spans="2:5" ht="29.25" customHeight="1" x14ac:dyDescent="0.25">
      <c r="B13" s="287" t="s">
        <v>348</v>
      </c>
      <c r="C13" s="287" t="s">
        <v>346</v>
      </c>
      <c r="D13" s="287">
        <v>8.0399999999999991</v>
      </c>
    </row>
    <row r="14" spans="2:5" ht="30.75" customHeight="1" x14ac:dyDescent="0.25">
      <c r="B14" s="287" t="s">
        <v>349</v>
      </c>
      <c r="C14" s="169" t="s">
        <v>350</v>
      </c>
      <c r="D14" s="287">
        <v>6.26</v>
      </c>
    </row>
    <row r="15" spans="2:5" ht="89.25" customHeight="1" x14ac:dyDescent="0.25">
      <c r="B15" s="287" t="s">
        <v>351</v>
      </c>
      <c r="C15" s="287" t="s">
        <v>352</v>
      </c>
      <c r="D15" s="253">
        <v>3.9E-2</v>
      </c>
    </row>
    <row r="16" spans="2:5" ht="78.75" customHeight="1" x14ac:dyDescent="0.25">
      <c r="B16" s="287" t="s">
        <v>353</v>
      </c>
      <c r="C16" s="287" t="s">
        <v>354</v>
      </c>
      <c r="D16" s="253">
        <v>2.1000000000000001E-2</v>
      </c>
    </row>
    <row r="17" spans="2:4" ht="34.5" customHeight="1" x14ac:dyDescent="0.25">
      <c r="B17" s="287"/>
      <c r="C17" s="287"/>
      <c r="D17" s="287"/>
    </row>
    <row r="18" spans="2:4" ht="31.5" customHeight="1" x14ac:dyDescent="0.25">
      <c r="B18" s="287" t="s">
        <v>355</v>
      </c>
      <c r="C18" s="287" t="s">
        <v>356</v>
      </c>
      <c r="D18" s="253">
        <v>2.1399999999999999E-2</v>
      </c>
    </row>
    <row r="19" spans="2:4" ht="31.5" customHeight="1" x14ac:dyDescent="0.25">
      <c r="B19" s="287" t="s">
        <v>281</v>
      </c>
      <c r="C19" s="287" t="s">
        <v>357</v>
      </c>
      <c r="D19" s="253">
        <v>2E-3</v>
      </c>
    </row>
    <row r="20" spans="2:4" ht="24" customHeight="1" x14ac:dyDescent="0.25">
      <c r="B20" s="287" t="s">
        <v>283</v>
      </c>
      <c r="C20" s="287" t="s">
        <v>358</v>
      </c>
      <c r="D20" s="253">
        <v>0.03</v>
      </c>
    </row>
    <row r="21" spans="2:4" ht="18.75" customHeight="1" x14ac:dyDescent="0.25">
      <c r="B21" s="254"/>
    </row>
    <row r="22" spans="2:4" ht="18.75" customHeight="1" x14ac:dyDescent="0.25">
      <c r="B22" s="254"/>
    </row>
    <row r="23" spans="2:4" ht="18.75" customHeight="1" x14ac:dyDescent="0.25">
      <c r="B23" s="254"/>
    </row>
    <row r="24" spans="2:4" ht="18.75" customHeight="1" x14ac:dyDescent="0.25">
      <c r="B24" s="254"/>
    </row>
    <row r="27" spans="2:4" x14ac:dyDescent="0.25">
      <c r="B27" s="4" t="s">
        <v>359</v>
      </c>
      <c r="C27" s="14"/>
    </row>
    <row r="28" spans="2:4" x14ac:dyDescent="0.25">
      <c r="B28" s="243" t="s">
        <v>75</v>
      </c>
      <c r="C28" s="14"/>
    </row>
    <row r="29" spans="2:4" x14ac:dyDescent="0.25">
      <c r="B29" s="4"/>
      <c r="C29" s="14"/>
    </row>
    <row r="30" spans="2:4" x14ac:dyDescent="0.25">
      <c r="B30" s="4" t="s">
        <v>324</v>
      </c>
      <c r="C30" s="14"/>
    </row>
    <row r="31" spans="2:4" x14ac:dyDescent="0.25">
      <c r="B31" s="243" t="s">
        <v>77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J13" sqref="J13"/>
    </sheetView>
  </sheetViews>
  <sheetFormatPr defaultRowHeight="15" x14ac:dyDescent="0.25"/>
  <cols>
    <col min="1" max="1" width="9.140625" style="255" customWidth="1"/>
    <col min="2" max="2" width="44.85546875" style="255" customWidth="1"/>
    <col min="3" max="3" width="13" style="255" customWidth="1"/>
    <col min="4" max="4" width="22.85546875" style="255" customWidth="1"/>
    <col min="5" max="5" width="21.5703125" style="255" customWidth="1"/>
    <col min="6" max="6" width="43.85546875" style="255" customWidth="1"/>
    <col min="7" max="7" width="9.140625" style="255" customWidth="1"/>
  </cols>
  <sheetData>
    <row r="2" spans="1:7" ht="17.25" customHeight="1" x14ac:dyDescent="0.25">
      <c r="A2" s="335" t="s">
        <v>360</v>
      </c>
      <c r="B2" s="335"/>
      <c r="C2" s="335"/>
      <c r="D2" s="335"/>
      <c r="E2" s="335"/>
      <c r="F2" s="335"/>
    </row>
    <row r="4" spans="1:7" ht="18" customHeight="1" x14ac:dyDescent="0.25">
      <c r="A4" s="256" t="s">
        <v>361</v>
      </c>
      <c r="B4" s="257"/>
      <c r="C4" s="257"/>
      <c r="D4" s="257"/>
      <c r="E4" s="257"/>
      <c r="F4" s="257"/>
      <c r="G4" s="257"/>
    </row>
    <row r="5" spans="1:7" ht="15.75" customHeight="1" x14ac:dyDescent="0.25">
      <c r="A5" s="258" t="s">
        <v>13</v>
      </c>
      <c r="B5" s="258" t="s">
        <v>362</v>
      </c>
      <c r="C5" s="258" t="s">
        <v>363</v>
      </c>
      <c r="D5" s="258" t="s">
        <v>364</v>
      </c>
      <c r="E5" s="258" t="s">
        <v>365</v>
      </c>
      <c r="F5" s="258" t="s">
        <v>366</v>
      </c>
      <c r="G5" s="257"/>
    </row>
    <row r="6" spans="1:7" ht="15.75" customHeight="1" x14ac:dyDescent="0.25">
      <c r="A6" s="258">
        <v>1</v>
      </c>
      <c r="B6" s="258">
        <v>2</v>
      </c>
      <c r="C6" s="258">
        <v>3</v>
      </c>
      <c r="D6" s="258">
        <v>4</v>
      </c>
      <c r="E6" s="258">
        <v>5</v>
      </c>
      <c r="F6" s="258">
        <v>6</v>
      </c>
      <c r="G6" s="257"/>
    </row>
    <row r="7" spans="1:7" ht="110.25" customHeight="1" x14ac:dyDescent="0.25">
      <c r="A7" s="259" t="s">
        <v>367</v>
      </c>
      <c r="B7" s="260" t="s">
        <v>368</v>
      </c>
      <c r="C7" s="261" t="s">
        <v>369</v>
      </c>
      <c r="D7" s="261" t="s">
        <v>370</v>
      </c>
      <c r="E7" s="262">
        <v>47872.94</v>
      </c>
      <c r="F7" s="260" t="s">
        <v>371</v>
      </c>
      <c r="G7" s="257"/>
    </row>
    <row r="8" spans="1:7" ht="31.5" customHeight="1" x14ac:dyDescent="0.25">
      <c r="A8" s="259" t="s">
        <v>372</v>
      </c>
      <c r="B8" s="260" t="s">
        <v>373</v>
      </c>
      <c r="C8" s="261" t="s">
        <v>374</v>
      </c>
      <c r="D8" s="261" t="s">
        <v>375</v>
      </c>
      <c r="E8" s="262">
        <f>1973/12</f>
        <v>164.41666666667001</v>
      </c>
      <c r="F8" s="263" t="s">
        <v>376</v>
      </c>
      <c r="G8" s="264"/>
    </row>
    <row r="9" spans="1:7" ht="15.75" customHeight="1" x14ac:dyDescent="0.25">
      <c r="A9" s="259" t="s">
        <v>377</v>
      </c>
      <c r="B9" s="260" t="s">
        <v>378</v>
      </c>
      <c r="C9" s="261" t="s">
        <v>379</v>
      </c>
      <c r="D9" s="261" t="s">
        <v>370</v>
      </c>
      <c r="E9" s="262">
        <v>1</v>
      </c>
      <c r="F9" s="263"/>
      <c r="G9" s="265"/>
    </row>
    <row r="10" spans="1:7" ht="15.75" customHeight="1" x14ac:dyDescent="0.25">
      <c r="A10" s="259" t="s">
        <v>380</v>
      </c>
      <c r="B10" s="260" t="s">
        <v>381</v>
      </c>
      <c r="C10" s="261"/>
      <c r="D10" s="261"/>
      <c r="E10" s="303">
        <v>3.8</v>
      </c>
      <c r="F10" s="263" t="s">
        <v>382</v>
      </c>
      <c r="G10" s="265"/>
    </row>
    <row r="11" spans="1:7" ht="78.75" customHeight="1" x14ac:dyDescent="0.25">
      <c r="A11" s="259" t="s">
        <v>383</v>
      </c>
      <c r="B11" s="260" t="s">
        <v>384</v>
      </c>
      <c r="C11" s="261" t="s">
        <v>385</v>
      </c>
      <c r="D11" s="261" t="s">
        <v>370</v>
      </c>
      <c r="E11" s="304">
        <v>1.3080000000000001</v>
      </c>
      <c r="F11" s="260" t="s">
        <v>386</v>
      </c>
      <c r="G11" s="257"/>
    </row>
    <row r="12" spans="1:7" ht="78.75" customHeight="1" x14ac:dyDescent="0.25">
      <c r="A12" s="259" t="s">
        <v>387</v>
      </c>
      <c r="B12" s="266" t="s">
        <v>388</v>
      </c>
      <c r="C12" s="261" t="s">
        <v>389</v>
      </c>
      <c r="D12" s="261" t="s">
        <v>370</v>
      </c>
      <c r="E12" s="267">
        <v>1.139</v>
      </c>
      <c r="F12" s="268" t="s">
        <v>390</v>
      </c>
      <c r="G12" s="265"/>
    </row>
    <row r="13" spans="1:7" ht="63" customHeight="1" x14ac:dyDescent="0.25">
      <c r="A13" s="259" t="s">
        <v>392</v>
      </c>
      <c r="B13" s="269" t="s">
        <v>393</v>
      </c>
      <c r="C13" s="261" t="s">
        <v>394</v>
      </c>
      <c r="D13" s="261" t="s">
        <v>395</v>
      </c>
      <c r="E13" s="270">
        <f>((E7*E9/E8)*E11)*E12</f>
        <v>433.78619657747998</v>
      </c>
      <c r="F13" s="260" t="s">
        <v>396</v>
      </c>
      <c r="G13" s="257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G13"/>
  <sheetViews>
    <sheetView view="pageBreakPreview" workbookViewId="0">
      <selection activeCell="D22" sqref="D22"/>
    </sheetView>
  </sheetViews>
  <sheetFormatPr defaultColWidth="9.140625" defaultRowHeight="15" x14ac:dyDescent="0.25"/>
  <cols>
    <col min="1" max="1" width="9.140625" style="5"/>
    <col min="2" max="2" width="44.85546875" style="5" customWidth="1"/>
    <col min="3" max="3" width="13" style="5" customWidth="1"/>
    <col min="4" max="4" width="22.85546875" style="5" customWidth="1"/>
    <col min="5" max="5" width="21.5703125" style="5" customWidth="1"/>
    <col min="6" max="6" width="43.85546875" style="5" customWidth="1"/>
    <col min="7" max="7" width="9.140625" style="5"/>
  </cols>
  <sheetData>
    <row r="2" spans="1:7" ht="18" customHeight="1" x14ac:dyDescent="0.25">
      <c r="A2" s="335" t="s">
        <v>397</v>
      </c>
      <c r="B2" s="335"/>
      <c r="C2" s="335"/>
      <c r="D2" s="335"/>
      <c r="E2" s="335"/>
      <c r="F2" s="335"/>
    </row>
    <row r="3" spans="1:7" ht="15.75" customHeight="1" x14ac:dyDescent="0.25">
      <c r="A3" s="164"/>
      <c r="B3" s="164"/>
      <c r="C3" s="164"/>
      <c r="D3" s="164"/>
      <c r="E3" s="164"/>
      <c r="F3" s="164"/>
    </row>
    <row r="4" spans="1:7" ht="18" customHeight="1" x14ac:dyDescent="0.25">
      <c r="A4" s="272" t="s">
        <v>361</v>
      </c>
      <c r="B4" s="164"/>
      <c r="C4" s="164"/>
      <c r="D4" s="164"/>
      <c r="E4" s="164"/>
      <c r="F4" s="164"/>
    </row>
    <row r="5" spans="1:7" ht="15.75" customHeight="1" x14ac:dyDescent="0.25">
      <c r="A5" s="273" t="s">
        <v>13</v>
      </c>
      <c r="B5" s="273" t="s">
        <v>362</v>
      </c>
      <c r="C5" s="273" t="s">
        <v>363</v>
      </c>
      <c r="D5" s="273" t="s">
        <v>364</v>
      </c>
      <c r="E5" s="273" t="s">
        <v>365</v>
      </c>
      <c r="F5" s="273" t="s">
        <v>366</v>
      </c>
    </row>
    <row r="6" spans="1:7" ht="15.75" customHeight="1" x14ac:dyDescent="0.25">
      <c r="A6" s="273">
        <v>1</v>
      </c>
      <c r="B6" s="273">
        <v>2</v>
      </c>
      <c r="C6" s="273">
        <v>3</v>
      </c>
      <c r="D6" s="273">
        <v>4</v>
      </c>
      <c r="E6" s="273">
        <v>5</v>
      </c>
      <c r="F6" s="273">
        <v>6</v>
      </c>
    </row>
    <row r="7" spans="1:7" ht="90" customHeight="1" x14ac:dyDescent="0.25">
      <c r="A7" s="274" t="s">
        <v>367</v>
      </c>
      <c r="B7" s="275" t="s">
        <v>368</v>
      </c>
      <c r="C7" s="276" t="s">
        <v>369</v>
      </c>
      <c r="D7" s="276" t="s">
        <v>370</v>
      </c>
      <c r="E7" s="277">
        <v>43361</v>
      </c>
      <c r="F7" s="275" t="s">
        <v>371</v>
      </c>
    </row>
    <row r="8" spans="1:7" ht="30" customHeight="1" x14ac:dyDescent="0.25">
      <c r="A8" s="274" t="s">
        <v>372</v>
      </c>
      <c r="B8" s="275" t="s">
        <v>373</v>
      </c>
      <c r="C8" s="276" t="s">
        <v>374</v>
      </c>
      <c r="D8" s="276" t="s">
        <v>375</v>
      </c>
      <c r="E8" s="277">
        <f>1973/12</f>
        <v>164.41666666667001</v>
      </c>
      <c r="F8" s="275" t="s">
        <v>376</v>
      </c>
      <c r="G8" s="278"/>
    </row>
    <row r="9" spans="1:7" ht="15.75" customHeight="1" x14ac:dyDescent="0.25">
      <c r="A9" s="274" t="s">
        <v>377</v>
      </c>
      <c r="B9" s="275" t="s">
        <v>378</v>
      </c>
      <c r="C9" s="276" t="s">
        <v>379</v>
      </c>
      <c r="D9" s="276" t="s">
        <v>370</v>
      </c>
      <c r="E9" s="277">
        <v>1</v>
      </c>
      <c r="F9" s="275"/>
      <c r="G9" s="279"/>
    </row>
    <row r="10" spans="1:7" ht="15.75" customHeight="1" x14ac:dyDescent="0.25">
      <c r="A10" s="274" t="s">
        <v>380</v>
      </c>
      <c r="B10" s="275" t="s">
        <v>117</v>
      </c>
      <c r="C10" s="276"/>
      <c r="D10" s="276"/>
      <c r="E10" s="280">
        <v>1</v>
      </c>
      <c r="F10" s="275" t="s">
        <v>382</v>
      </c>
      <c r="G10" s="279"/>
    </row>
    <row r="11" spans="1:7" ht="78.75" customHeight="1" x14ac:dyDescent="0.25">
      <c r="A11" s="274" t="s">
        <v>383</v>
      </c>
      <c r="B11" s="275" t="s">
        <v>384</v>
      </c>
      <c r="C11" s="276" t="s">
        <v>385</v>
      </c>
      <c r="D11" s="276" t="s">
        <v>370</v>
      </c>
      <c r="E11" s="281">
        <v>2.15</v>
      </c>
      <c r="F11" s="275" t="s">
        <v>398</v>
      </c>
    </row>
    <row r="12" spans="1:7" ht="78.75" customHeight="1" x14ac:dyDescent="0.25">
      <c r="A12" s="274" t="s">
        <v>387</v>
      </c>
      <c r="B12" s="282" t="s">
        <v>388</v>
      </c>
      <c r="C12" s="276" t="s">
        <v>389</v>
      </c>
      <c r="D12" s="276" t="s">
        <v>370</v>
      </c>
      <c r="E12" s="283">
        <v>1.139</v>
      </c>
      <c r="F12" s="284" t="s">
        <v>390</v>
      </c>
      <c r="G12" s="279" t="s">
        <v>391</v>
      </c>
    </row>
    <row r="13" spans="1:7" ht="63" customHeight="1" x14ac:dyDescent="0.25">
      <c r="A13" s="274" t="s">
        <v>392</v>
      </c>
      <c r="B13" s="285" t="s">
        <v>399</v>
      </c>
      <c r="C13" s="276" t="s">
        <v>394</v>
      </c>
      <c r="D13" s="276" t="s">
        <v>395</v>
      </c>
      <c r="E13" s="286">
        <f>((E7*E9/E8)*E11)*E12</f>
        <v>645.82616229093003</v>
      </c>
      <c r="F13" s="275" t="s">
        <v>396</v>
      </c>
    </row>
  </sheetData>
  <mergeCells count="1">
    <mergeCell ref="A2:F2"/>
  </mergeCells>
  <hyperlinks>
    <hyperlink ref="G12" r:id="rId1" xr:uid="{00000000-0004-0000-0C00-000000000000}"/>
  </hyperlinks>
  <pageMargins left="0.7" right="0.7" top="0.75" bottom="0.75" header="0.3" footer="0.3"/>
  <pageSetup paperSize="9" scale="56" fitToHeight="0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G13"/>
  <sheetViews>
    <sheetView view="pageBreakPreview" workbookViewId="0">
      <selection activeCell="D22" sqref="D22"/>
    </sheetView>
  </sheetViews>
  <sheetFormatPr defaultColWidth="9.140625" defaultRowHeight="15" x14ac:dyDescent="0.25"/>
  <cols>
    <col min="1" max="1" width="9.140625" style="5"/>
    <col min="2" max="2" width="44.85546875" style="5" customWidth="1"/>
    <col min="3" max="3" width="13" style="5" customWidth="1"/>
    <col min="4" max="4" width="22.85546875" style="5" customWidth="1"/>
    <col min="5" max="5" width="21.5703125" style="5" customWidth="1"/>
    <col min="6" max="6" width="43.85546875" style="5" customWidth="1"/>
    <col min="7" max="7" width="9.140625" style="5"/>
  </cols>
  <sheetData>
    <row r="1" spans="1:7" ht="15.75" customHeight="1" x14ac:dyDescent="0.25">
      <c r="A1" s="164"/>
      <c r="B1" s="164"/>
      <c r="C1" s="164"/>
      <c r="D1" s="164"/>
      <c r="E1" s="164"/>
      <c r="F1" s="164"/>
    </row>
    <row r="2" spans="1:7" ht="18" customHeight="1" x14ac:dyDescent="0.25">
      <c r="A2" s="335" t="s">
        <v>397</v>
      </c>
      <c r="B2" s="335"/>
      <c r="C2" s="335"/>
      <c r="D2" s="335"/>
      <c r="E2" s="335"/>
      <c r="F2" s="335"/>
    </row>
    <row r="3" spans="1:7" ht="15.75" customHeight="1" x14ac:dyDescent="0.25">
      <c r="A3" s="164"/>
      <c r="B3" s="164"/>
      <c r="C3" s="164"/>
      <c r="D3" s="164"/>
      <c r="E3" s="164"/>
      <c r="F3" s="164"/>
    </row>
    <row r="4" spans="1:7" ht="18" customHeight="1" x14ac:dyDescent="0.25">
      <c r="A4" s="272" t="s">
        <v>361</v>
      </c>
      <c r="B4" s="164"/>
      <c r="C4" s="164"/>
      <c r="D4" s="164"/>
      <c r="E4" s="164"/>
      <c r="F4" s="164"/>
    </row>
    <row r="5" spans="1:7" ht="15.75" customHeight="1" x14ac:dyDescent="0.25">
      <c r="A5" s="273" t="s">
        <v>13</v>
      </c>
      <c r="B5" s="273" t="s">
        <v>362</v>
      </c>
      <c r="C5" s="273" t="s">
        <v>363</v>
      </c>
      <c r="D5" s="273" t="s">
        <v>364</v>
      </c>
      <c r="E5" s="273" t="s">
        <v>365</v>
      </c>
      <c r="F5" s="273" t="s">
        <v>366</v>
      </c>
    </row>
    <row r="6" spans="1:7" ht="15.75" customHeight="1" x14ac:dyDescent="0.25">
      <c r="A6" s="273">
        <v>1</v>
      </c>
      <c r="B6" s="273">
        <v>2</v>
      </c>
      <c r="C6" s="273">
        <v>3</v>
      </c>
      <c r="D6" s="273">
        <v>4</v>
      </c>
      <c r="E6" s="273">
        <v>5</v>
      </c>
      <c r="F6" s="273">
        <v>6</v>
      </c>
    </row>
    <row r="7" spans="1:7" ht="90" customHeight="1" x14ac:dyDescent="0.25">
      <c r="A7" s="274" t="s">
        <v>367</v>
      </c>
      <c r="B7" s="275" t="s">
        <v>368</v>
      </c>
      <c r="C7" s="276" t="s">
        <v>369</v>
      </c>
      <c r="D7" s="276" t="s">
        <v>370</v>
      </c>
      <c r="E7" s="277">
        <v>43361</v>
      </c>
      <c r="F7" s="275" t="s">
        <v>371</v>
      </c>
    </row>
    <row r="8" spans="1:7" ht="30" customHeight="1" x14ac:dyDescent="0.25">
      <c r="A8" s="274" t="s">
        <v>372</v>
      </c>
      <c r="B8" s="275" t="s">
        <v>373</v>
      </c>
      <c r="C8" s="276" t="s">
        <v>374</v>
      </c>
      <c r="D8" s="276" t="s">
        <v>375</v>
      </c>
      <c r="E8" s="277">
        <f>1973/12</f>
        <v>164.41666666667001</v>
      </c>
      <c r="F8" s="275" t="s">
        <v>376</v>
      </c>
      <c r="G8" s="278"/>
    </row>
    <row r="9" spans="1:7" ht="15.75" customHeight="1" x14ac:dyDescent="0.25">
      <c r="A9" s="274" t="s">
        <v>377</v>
      </c>
      <c r="B9" s="275" t="s">
        <v>378</v>
      </c>
      <c r="C9" s="276" t="s">
        <v>379</v>
      </c>
      <c r="D9" s="276" t="s">
        <v>370</v>
      </c>
      <c r="E9" s="277">
        <v>1</v>
      </c>
      <c r="F9" s="275"/>
      <c r="G9" s="279"/>
    </row>
    <row r="10" spans="1:7" ht="15.75" customHeight="1" x14ac:dyDescent="0.25">
      <c r="A10" s="274" t="s">
        <v>380</v>
      </c>
      <c r="B10" s="275" t="s">
        <v>119</v>
      </c>
      <c r="C10" s="276"/>
      <c r="D10" s="276"/>
      <c r="E10" s="280">
        <v>2</v>
      </c>
      <c r="F10" s="275" t="s">
        <v>382</v>
      </c>
      <c r="G10" s="279"/>
    </row>
    <row r="11" spans="1:7" ht="78.75" customHeight="1" x14ac:dyDescent="0.25">
      <c r="A11" s="274" t="s">
        <v>383</v>
      </c>
      <c r="B11" s="275" t="s">
        <v>384</v>
      </c>
      <c r="C11" s="276" t="s">
        <v>385</v>
      </c>
      <c r="D11" s="276" t="s">
        <v>370</v>
      </c>
      <c r="E11" s="281">
        <v>1.96</v>
      </c>
      <c r="F11" s="275" t="s">
        <v>398</v>
      </c>
    </row>
    <row r="12" spans="1:7" ht="78.75" customHeight="1" x14ac:dyDescent="0.25">
      <c r="A12" s="274" t="s">
        <v>387</v>
      </c>
      <c r="B12" s="282" t="s">
        <v>388</v>
      </c>
      <c r="C12" s="276" t="s">
        <v>389</v>
      </c>
      <c r="D12" s="276" t="s">
        <v>370</v>
      </c>
      <c r="E12" s="283">
        <v>1.139</v>
      </c>
      <c r="F12" s="284" t="s">
        <v>390</v>
      </c>
      <c r="G12" s="279" t="s">
        <v>391</v>
      </c>
    </row>
    <row r="13" spans="1:7" ht="63" customHeight="1" x14ac:dyDescent="0.25">
      <c r="A13" s="274" t="s">
        <v>392</v>
      </c>
      <c r="B13" s="285" t="s">
        <v>399</v>
      </c>
      <c r="C13" s="276" t="s">
        <v>394</v>
      </c>
      <c r="D13" s="276" t="s">
        <v>395</v>
      </c>
      <c r="E13" s="286">
        <f>((E7*E9/E8)*E11)*E12</f>
        <v>588.75315260009995</v>
      </c>
      <c r="F13" s="275" t="s">
        <v>396</v>
      </c>
    </row>
  </sheetData>
  <mergeCells count="1">
    <mergeCell ref="A2:F2"/>
  </mergeCells>
  <hyperlinks>
    <hyperlink ref="G12" r:id="rId1" xr:uid="{00000000-0004-0000-0D00-000000000000}"/>
  </hyperlinks>
  <pageMargins left="0.7" right="0.7" top="0.75" bottom="0.75" header="0.3" footer="0.3"/>
  <pageSetup paperSize="9" scale="56" fitToHeight="0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78" t="s">
        <v>400</v>
      </c>
      <c r="B1" s="378"/>
      <c r="C1" s="378"/>
      <c r="D1" s="378"/>
      <c r="E1" s="378"/>
      <c r="F1" s="378"/>
      <c r="G1" s="378"/>
      <c r="H1" s="378"/>
      <c r="I1" s="378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30" t="e">
        <f>#REF!</f>
        <v>#REF!</v>
      </c>
      <c r="B3" s="330"/>
      <c r="C3" s="330"/>
      <c r="D3" s="330"/>
      <c r="E3" s="330"/>
      <c r="F3" s="330"/>
      <c r="G3" s="330"/>
      <c r="H3" s="330"/>
      <c r="I3" s="330"/>
    </row>
    <row r="4" spans="1:13" s="4" customFormat="1" ht="15.75" customHeight="1" x14ac:dyDescent="0.2">
      <c r="A4" s="379"/>
      <c r="B4" s="379"/>
      <c r="C4" s="379"/>
      <c r="D4" s="379"/>
      <c r="E4" s="379"/>
      <c r="F4" s="379"/>
      <c r="G4" s="379"/>
      <c r="H4" s="379"/>
      <c r="I4" s="379"/>
    </row>
    <row r="5" spans="1:13" s="32" customFormat="1" ht="36.6" customHeight="1" x14ac:dyDescent="0.35">
      <c r="A5" s="380" t="s">
        <v>13</v>
      </c>
      <c r="B5" s="380" t="s">
        <v>401</v>
      </c>
      <c r="C5" s="380" t="s">
        <v>402</v>
      </c>
      <c r="D5" s="380" t="s">
        <v>403</v>
      </c>
      <c r="E5" s="375" t="s">
        <v>404</v>
      </c>
      <c r="F5" s="375"/>
      <c r="G5" s="375"/>
      <c r="H5" s="375"/>
      <c r="I5" s="375"/>
    </row>
    <row r="6" spans="1:13" s="27" customFormat="1" ht="31.5" customHeight="1" x14ac:dyDescent="0.2">
      <c r="A6" s="380"/>
      <c r="B6" s="380"/>
      <c r="C6" s="380"/>
      <c r="D6" s="380"/>
      <c r="E6" s="33" t="s">
        <v>85</v>
      </c>
      <c r="F6" s="33" t="s">
        <v>86</v>
      </c>
      <c r="G6" s="33" t="s">
        <v>43</v>
      </c>
      <c r="H6" s="33" t="s">
        <v>405</v>
      </c>
      <c r="I6" s="33" t="s">
        <v>406</v>
      </c>
    </row>
    <row r="7" spans="1:13" s="27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7" customFormat="1" ht="13.15" customHeight="1" x14ac:dyDescent="0.2">
      <c r="A8" s="34">
        <v>1</v>
      </c>
      <c r="B8" s="35"/>
      <c r="C8" s="9" t="s">
        <v>271</v>
      </c>
      <c r="D8" s="36"/>
      <c r="E8" s="29">
        <f>'4.3 Отдел 2. Тех.характеристики'!H4/1000</f>
        <v>3.98509</v>
      </c>
      <c r="F8" s="29">
        <f>'4.3 Отдел 2. Тех.характеристики'!I4/1000</f>
        <v>3.1536300000000002</v>
      </c>
      <c r="G8" s="29">
        <f>'4.3 Отдел 2. Тех.характеристики'!J4/1000</f>
        <v>94.532139999999998</v>
      </c>
      <c r="H8" s="29"/>
      <c r="I8" s="29">
        <f>E8+F8+G8</f>
        <v>101.67086</v>
      </c>
      <c r="K8" s="37"/>
      <c r="L8" s="37"/>
      <c r="M8" s="37"/>
    </row>
    <row r="9" spans="1:13" s="27" customFormat="1" ht="38.25" customHeight="1" x14ac:dyDescent="0.2">
      <c r="A9" s="34">
        <v>2</v>
      </c>
      <c r="B9" s="9" t="s">
        <v>407</v>
      </c>
      <c r="C9" s="9" t="s">
        <v>408</v>
      </c>
      <c r="D9" s="153">
        <v>3.9E-2</v>
      </c>
      <c r="E9" s="29">
        <f>E8*D9</f>
        <v>0.15541851000000001</v>
      </c>
      <c r="F9" s="29">
        <f>F8*D9</f>
        <v>0.12299156999999999</v>
      </c>
      <c r="G9" s="29"/>
      <c r="H9" s="29"/>
      <c r="I9" s="29">
        <f>E9+F9</f>
        <v>0.27841008</v>
      </c>
    </row>
    <row r="10" spans="1:13" s="27" customFormat="1" ht="13.15" customHeight="1" x14ac:dyDescent="0.2">
      <c r="A10" s="34"/>
      <c r="B10" s="9"/>
      <c r="C10" s="9"/>
      <c r="D10" s="18"/>
      <c r="E10" s="29"/>
      <c r="F10" s="29"/>
      <c r="G10" s="29"/>
      <c r="H10" s="29"/>
      <c r="I10" s="29"/>
    </row>
    <row r="11" spans="1:13" s="27" customFormat="1" ht="51" customHeight="1" x14ac:dyDescent="0.2">
      <c r="A11" s="34">
        <v>3</v>
      </c>
      <c r="B11" s="9" t="s">
        <v>409</v>
      </c>
      <c r="C11" s="9" t="s">
        <v>353</v>
      </c>
      <c r="D11" s="153">
        <v>2.1000000000000001E-2</v>
      </c>
      <c r="E11" s="29">
        <f>(E8+E9)*D11</f>
        <v>8.6950678710000007E-2</v>
      </c>
      <c r="F11" s="29"/>
      <c r="G11" s="29"/>
      <c r="H11" s="29" t="s">
        <v>108</v>
      </c>
      <c r="I11" s="29">
        <f>E11</f>
        <v>8.6950678710000007E-2</v>
      </c>
    </row>
    <row r="12" spans="1:13" s="27" customFormat="1" ht="45" customHeight="1" x14ac:dyDescent="0.2">
      <c r="A12" s="34">
        <v>4</v>
      </c>
      <c r="B12" s="9" t="s">
        <v>410</v>
      </c>
      <c r="C12" s="9" t="s">
        <v>411</v>
      </c>
      <c r="D12" s="18">
        <v>5.6000000000000001E-2</v>
      </c>
      <c r="E12" s="29"/>
      <c r="F12" s="29"/>
      <c r="G12" s="29"/>
      <c r="H12" s="29">
        <f>(G8+F8)*D12</f>
        <v>5.4704031200000003</v>
      </c>
      <c r="I12" s="29">
        <f>H12</f>
        <v>5.4704031200000003</v>
      </c>
      <c r="J12" s="38" t="s">
        <v>412</v>
      </c>
    </row>
    <row r="13" spans="1:13" s="27" customFormat="1" ht="13.15" customHeight="1" x14ac:dyDescent="0.2">
      <c r="A13" s="34"/>
      <c r="B13" s="9"/>
      <c r="C13" s="9"/>
      <c r="D13" s="18"/>
      <c r="E13" s="29"/>
      <c r="F13" s="29"/>
      <c r="G13" s="29"/>
      <c r="H13" s="29"/>
      <c r="I13" s="29"/>
    </row>
    <row r="14" spans="1:13" s="27" customFormat="1" ht="39.6" customHeight="1" x14ac:dyDescent="0.2">
      <c r="A14" s="34">
        <v>5</v>
      </c>
      <c r="B14" s="9" t="s">
        <v>356</v>
      </c>
      <c r="C14" s="9" t="s">
        <v>413</v>
      </c>
      <c r="D14" s="15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9"/>
      <c r="F14" s="29"/>
      <c r="G14" s="29"/>
      <c r="H14" s="29">
        <f>(I8+I9+I11+I12)*D14*1</f>
        <v>2.3006417510044002</v>
      </c>
      <c r="I14" s="29">
        <f>H14</f>
        <v>2.3006417510044002</v>
      </c>
      <c r="J14" s="39">
        <f>(I8+I9+I11+I12)/1000</f>
        <v>0.10750662387871</v>
      </c>
    </row>
    <row r="15" spans="1:13" s="27" customFormat="1" ht="13.15" customHeight="1" x14ac:dyDescent="0.2">
      <c r="A15" s="34"/>
      <c r="B15" s="9"/>
      <c r="C15" s="9"/>
      <c r="D15" s="18"/>
      <c r="E15" s="29"/>
      <c r="F15" s="29"/>
      <c r="G15" s="29"/>
      <c r="H15" s="29"/>
      <c r="I15" s="29"/>
    </row>
    <row r="16" spans="1:13" s="27" customFormat="1" ht="39.6" customHeight="1" x14ac:dyDescent="0.2">
      <c r="A16" s="34">
        <v>6</v>
      </c>
      <c r="B16" s="9" t="s">
        <v>414</v>
      </c>
      <c r="C16" s="9" t="s">
        <v>415</v>
      </c>
      <c r="D16" s="18">
        <v>0</v>
      </c>
      <c r="E16" s="29"/>
      <c r="F16" s="29"/>
      <c r="G16" s="29"/>
      <c r="H16" s="29">
        <f>(E8+F8)*D16</f>
        <v>0</v>
      </c>
      <c r="I16" s="29">
        <f>H16</f>
        <v>0</v>
      </c>
      <c r="J16" s="38" t="s">
        <v>416</v>
      </c>
    </row>
    <row r="17" spans="1:10" s="27" customFormat="1" ht="81.75" customHeight="1" x14ac:dyDescent="0.2">
      <c r="A17" s="34">
        <v>7</v>
      </c>
      <c r="B17" s="9" t="s">
        <v>414</v>
      </c>
      <c r="C17" s="137" t="s">
        <v>417</v>
      </c>
      <c r="D17" s="18">
        <v>0</v>
      </c>
      <c r="E17" s="29"/>
      <c r="F17" s="29"/>
      <c r="G17" s="29"/>
      <c r="H17" s="29">
        <f>(E9+F9)*D17</f>
        <v>0</v>
      </c>
      <c r="I17" s="29">
        <f>H17</f>
        <v>0</v>
      </c>
      <c r="J17" s="38"/>
    </row>
    <row r="18" spans="1:10" s="27" customFormat="1" ht="13.15" customHeight="1" x14ac:dyDescent="0.2">
      <c r="A18" s="34"/>
      <c r="B18" s="9"/>
      <c r="C18" s="9"/>
      <c r="D18" s="18"/>
      <c r="E18" s="29"/>
      <c r="F18" s="29"/>
      <c r="G18" s="29"/>
      <c r="H18" s="29"/>
      <c r="I18" s="29"/>
    </row>
    <row r="19" spans="1:10" s="41" customFormat="1" ht="13.15" customHeight="1" x14ac:dyDescent="0.2">
      <c r="A19" s="34">
        <v>8</v>
      </c>
      <c r="B19" s="9"/>
      <c r="C19" s="9" t="s">
        <v>418</v>
      </c>
      <c r="D19" s="40"/>
      <c r="E19" s="29">
        <f>SUM(E8:E18)</f>
        <v>4.2274591887100001</v>
      </c>
      <c r="F19" s="29"/>
      <c r="G19" s="29">
        <f>SUM(G8:G18)</f>
        <v>94.532139999999998</v>
      </c>
      <c r="H19" s="29">
        <f>SUM(H8:H18)</f>
        <v>7.7710448710044</v>
      </c>
      <c r="I19" s="29">
        <f>SUM(I8:I18)</f>
        <v>109.80726562971</v>
      </c>
    </row>
    <row r="20" spans="1:10" s="27" customFormat="1" ht="51" customHeight="1" x14ac:dyDescent="0.2">
      <c r="A20" s="34">
        <v>9</v>
      </c>
      <c r="B20" s="136" t="s">
        <v>419</v>
      </c>
      <c r="C20" s="9" t="s">
        <v>283</v>
      </c>
      <c r="D20" s="42">
        <v>0.03</v>
      </c>
      <c r="E20" s="29">
        <f>E19*3%</f>
        <v>0.12682377566129999</v>
      </c>
      <c r="F20" s="29"/>
      <c r="G20" s="29">
        <f>G19*3%</f>
        <v>2.8359641999999998</v>
      </c>
      <c r="H20" s="29">
        <f>H19*3%</f>
        <v>0.23313134613013001</v>
      </c>
      <c r="I20" s="29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420</v>
      </c>
      <c r="D21" s="43"/>
      <c r="E21" s="29"/>
      <c r="F21" s="29"/>
      <c r="G21" s="29"/>
      <c r="H21" s="29"/>
      <c r="I21" s="29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421</v>
      </c>
      <c r="B23" s="48"/>
      <c r="C23" s="4"/>
      <c r="D23" s="27"/>
      <c r="E23" s="27"/>
      <c r="F23" s="27"/>
      <c r="G23" s="27"/>
      <c r="H23" s="27"/>
      <c r="I23" s="27"/>
    </row>
    <row r="24" spans="1:10" x14ac:dyDescent="0.25">
      <c r="A24" s="28" t="s">
        <v>422</v>
      </c>
      <c r="B24" s="48"/>
      <c r="C24" s="4"/>
      <c r="D24" s="27"/>
      <c r="E24" s="27"/>
      <c r="F24" s="27"/>
      <c r="G24" s="27"/>
      <c r="H24" s="27"/>
      <c r="I24" s="27"/>
    </row>
    <row r="25" spans="1:10" x14ac:dyDescent="0.25">
      <c r="A25" s="4"/>
      <c r="B25" s="48"/>
      <c r="C25" s="4"/>
      <c r="D25" s="27"/>
      <c r="E25" s="27"/>
      <c r="F25" s="27"/>
      <c r="G25" s="27"/>
      <c r="H25" s="27"/>
      <c r="I25" s="27"/>
    </row>
    <row r="26" spans="1:10" x14ac:dyDescent="0.25">
      <c r="A26" s="4" t="s">
        <v>423</v>
      </c>
      <c r="B26" s="48"/>
      <c r="C26" s="4"/>
      <c r="D26" s="27"/>
      <c r="E26" s="27"/>
      <c r="F26" s="27"/>
      <c r="G26" s="27"/>
      <c r="H26" s="27"/>
      <c r="I26" s="27"/>
    </row>
    <row r="27" spans="1:10" x14ac:dyDescent="0.25">
      <c r="A27" s="28" t="s">
        <v>424</v>
      </c>
      <c r="B27" s="48"/>
      <c r="C27" s="4"/>
      <c r="D27" s="27"/>
      <c r="E27" s="27"/>
      <c r="F27" s="27"/>
      <c r="G27" s="27"/>
      <c r="H27" s="27"/>
      <c r="I27" s="27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82" t="s">
        <v>425</v>
      </c>
      <c r="O2" s="382"/>
    </row>
    <row r="3" spans="1:16" x14ac:dyDescent="0.25">
      <c r="A3" s="383" t="s">
        <v>426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</row>
    <row r="5" spans="1:16" s="50" customFormat="1" ht="37.5" customHeight="1" x14ac:dyDescent="0.25">
      <c r="A5" s="384" t="s">
        <v>427</v>
      </c>
      <c r="B5" s="387" t="s">
        <v>428</v>
      </c>
      <c r="C5" s="390" t="s">
        <v>429</v>
      </c>
      <c r="D5" s="393" t="s">
        <v>430</v>
      </c>
      <c r="E5" s="394"/>
      <c r="F5" s="394"/>
      <c r="G5" s="394"/>
      <c r="H5" s="394"/>
      <c r="I5" s="393" t="s">
        <v>431</v>
      </c>
      <c r="J5" s="394"/>
      <c r="K5" s="394"/>
      <c r="L5" s="394"/>
      <c r="M5" s="394"/>
      <c r="N5" s="394"/>
      <c r="O5" s="53" t="s">
        <v>432</v>
      </c>
    </row>
    <row r="6" spans="1:16" s="56" customFormat="1" ht="150" customHeight="1" x14ac:dyDescent="0.25">
      <c r="A6" s="385"/>
      <c r="B6" s="388"/>
      <c r="C6" s="391"/>
      <c r="D6" s="390" t="s">
        <v>433</v>
      </c>
      <c r="E6" s="395" t="s">
        <v>434</v>
      </c>
      <c r="F6" s="396"/>
      <c r="G6" s="397"/>
      <c r="H6" s="54" t="s">
        <v>435</v>
      </c>
      <c r="I6" s="398" t="s">
        <v>436</v>
      </c>
      <c r="J6" s="398" t="s">
        <v>433</v>
      </c>
      <c r="K6" s="399" t="s">
        <v>434</v>
      </c>
      <c r="L6" s="399"/>
      <c r="M6" s="399"/>
      <c r="N6" s="54" t="s">
        <v>435</v>
      </c>
      <c r="O6" s="55" t="s">
        <v>437</v>
      </c>
    </row>
    <row r="7" spans="1:16" s="56" customFormat="1" ht="30.75" customHeight="1" x14ac:dyDescent="0.25">
      <c r="A7" s="386"/>
      <c r="B7" s="389"/>
      <c r="C7" s="392"/>
      <c r="D7" s="392"/>
      <c r="E7" s="53" t="s">
        <v>85</v>
      </c>
      <c r="F7" s="53" t="s">
        <v>86</v>
      </c>
      <c r="G7" s="53" t="s">
        <v>43</v>
      </c>
      <c r="H7" s="57" t="s">
        <v>438</v>
      </c>
      <c r="I7" s="398"/>
      <c r="J7" s="398"/>
      <c r="K7" s="53" t="s">
        <v>85</v>
      </c>
      <c r="L7" s="53" t="s">
        <v>86</v>
      </c>
      <c r="M7" s="53" t="s">
        <v>43</v>
      </c>
      <c r="N7" s="57" t="s">
        <v>438</v>
      </c>
      <c r="O7" s="53" t="s">
        <v>439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84" t="s">
        <v>440</v>
      </c>
      <c r="C9" s="59" t="s">
        <v>441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86"/>
      <c r="C10" s="63" t="s">
        <v>442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84" t="s">
        <v>443</v>
      </c>
      <c r="C11" s="63" t="s">
        <v>444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86"/>
      <c r="C12" s="63" t="s">
        <v>445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84" t="s">
        <v>446</v>
      </c>
      <c r="C13" s="59" t="s">
        <v>447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86"/>
      <c r="C14" s="63" t="s">
        <v>448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449</v>
      </c>
      <c r="C15" s="63" t="s">
        <v>450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451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452</v>
      </c>
    </row>
    <row r="19" spans="1:15" ht="30.75" customHeight="1" x14ac:dyDescent="0.25">
      <c r="L19" s="75"/>
    </row>
    <row r="20" spans="1:15" ht="15" customHeight="1" outlineLevel="1" x14ac:dyDescent="0.25">
      <c r="G20" s="381" t="s">
        <v>453</v>
      </c>
      <c r="H20" s="381"/>
      <c r="I20" s="381"/>
      <c r="J20" s="381"/>
      <c r="K20" s="381"/>
      <c r="L20" s="381"/>
      <c r="M20" s="381"/>
      <c r="N20" s="381"/>
      <c r="O20" s="52"/>
    </row>
    <row r="21" spans="1:15" ht="15.75" customHeight="1" outlineLevel="1" x14ac:dyDescent="0.25">
      <c r="G21" s="76"/>
      <c r="H21" s="76" t="s">
        <v>454</v>
      </c>
      <c r="I21" s="76" t="s">
        <v>455</v>
      </c>
      <c r="J21" s="77" t="s">
        <v>456</v>
      </c>
      <c r="K21" s="78" t="s">
        <v>457</v>
      </c>
      <c r="L21" s="76" t="s">
        <v>458</v>
      </c>
      <c r="M21" s="76" t="s">
        <v>459</v>
      </c>
      <c r="N21" s="77" t="s">
        <v>460</v>
      </c>
      <c r="O21" s="79"/>
    </row>
    <row r="22" spans="1:15" ht="15.75" customHeight="1" outlineLevel="1" x14ac:dyDescent="0.25">
      <c r="G22" s="401" t="s">
        <v>461</v>
      </c>
      <c r="H22" s="400">
        <v>6.09</v>
      </c>
      <c r="I22" s="402">
        <v>6.44</v>
      </c>
      <c r="J22" s="400">
        <v>5.77</v>
      </c>
      <c r="K22" s="402">
        <v>5.77</v>
      </c>
      <c r="L22" s="400">
        <v>5.23</v>
      </c>
      <c r="M22" s="400">
        <v>5.77</v>
      </c>
      <c r="N22" s="80">
        <v>6.29</v>
      </c>
      <c r="O22" s="51" t="s">
        <v>462</v>
      </c>
    </row>
    <row r="23" spans="1:15" ht="15.75" customHeight="1" outlineLevel="1" x14ac:dyDescent="0.25">
      <c r="G23" s="401"/>
      <c r="H23" s="400"/>
      <c r="I23" s="402"/>
      <c r="J23" s="400"/>
      <c r="K23" s="402"/>
      <c r="L23" s="400"/>
      <c r="M23" s="400"/>
      <c r="N23" s="80">
        <v>6.56</v>
      </c>
      <c r="O23" s="51" t="s">
        <v>463</v>
      </c>
    </row>
    <row r="24" spans="1:15" ht="15.75" customHeight="1" outlineLevel="1" x14ac:dyDescent="0.25">
      <c r="G24" s="81" t="s">
        <v>464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438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465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466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405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418" t="s">
        <v>467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</row>
    <row r="4" spans="1:18" ht="36.75" customHeight="1" x14ac:dyDescent="0.25">
      <c r="A4" s="384" t="s">
        <v>427</v>
      </c>
      <c r="B4" s="387" t="s">
        <v>428</v>
      </c>
      <c r="C4" s="390" t="s">
        <v>468</v>
      </c>
      <c r="D4" s="390" t="s">
        <v>469</v>
      </c>
      <c r="E4" s="393" t="s">
        <v>470</v>
      </c>
      <c r="F4" s="394"/>
      <c r="G4" s="394"/>
      <c r="H4" s="394"/>
      <c r="I4" s="394"/>
      <c r="J4" s="394"/>
      <c r="K4" s="394"/>
      <c r="L4" s="394"/>
      <c r="M4" s="394"/>
      <c r="N4" s="419" t="s">
        <v>471</v>
      </c>
      <c r="O4" s="420"/>
      <c r="P4" s="420"/>
      <c r="Q4" s="420"/>
      <c r="R4" s="421"/>
    </row>
    <row r="5" spans="1:18" ht="60" customHeight="1" x14ac:dyDescent="0.25">
      <c r="A5" s="385"/>
      <c r="B5" s="388"/>
      <c r="C5" s="391"/>
      <c r="D5" s="391"/>
      <c r="E5" s="398" t="s">
        <v>472</v>
      </c>
      <c r="F5" s="398" t="s">
        <v>473</v>
      </c>
      <c r="G5" s="395" t="s">
        <v>434</v>
      </c>
      <c r="H5" s="396"/>
      <c r="I5" s="396"/>
      <c r="J5" s="397"/>
      <c r="K5" s="398" t="s">
        <v>474</v>
      </c>
      <c r="L5" s="398"/>
      <c r="M5" s="398"/>
      <c r="N5" s="89" t="s">
        <v>475</v>
      </c>
      <c r="O5" s="89" t="s">
        <v>476</v>
      </c>
      <c r="P5" s="90" t="s">
        <v>477</v>
      </c>
      <c r="Q5" s="91" t="s">
        <v>478</v>
      </c>
      <c r="R5" s="90" t="s">
        <v>479</v>
      </c>
    </row>
    <row r="6" spans="1:18" ht="49.5" customHeight="1" x14ac:dyDescent="0.25">
      <c r="A6" s="386"/>
      <c r="B6" s="389"/>
      <c r="C6" s="392"/>
      <c r="D6" s="392"/>
      <c r="E6" s="398"/>
      <c r="F6" s="398"/>
      <c r="G6" s="53" t="s">
        <v>85</v>
      </c>
      <c r="H6" s="53" t="s">
        <v>86</v>
      </c>
      <c r="I6" s="92" t="s">
        <v>43</v>
      </c>
      <c r="J6" s="92" t="s">
        <v>405</v>
      </c>
      <c r="K6" s="53" t="s">
        <v>475</v>
      </c>
      <c r="L6" s="53" t="s">
        <v>476</v>
      </c>
      <c r="M6" s="53" t="s">
        <v>477</v>
      </c>
      <c r="N6" s="92" t="s">
        <v>480</v>
      </c>
      <c r="O6" s="92" t="s">
        <v>481</v>
      </c>
      <c r="P6" s="92" t="s">
        <v>482</v>
      </c>
      <c r="Q6" s="93" t="s">
        <v>483</v>
      </c>
      <c r="R6" s="94" t="s">
        <v>484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84">
        <v>1</v>
      </c>
      <c r="B9" s="384" t="s">
        <v>485</v>
      </c>
      <c r="C9" s="411" t="s">
        <v>441</v>
      </c>
      <c r="D9" s="99" t="s">
        <v>486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599999999999994" hidden="1" customHeight="1" x14ac:dyDescent="0.25">
      <c r="A10" s="386"/>
      <c r="B10" s="385"/>
      <c r="C10" s="412"/>
      <c r="D10" s="99" t="s">
        <v>487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384">
        <v>2</v>
      </c>
      <c r="B11" s="385"/>
      <c r="C11" s="411" t="s">
        <v>488</v>
      </c>
      <c r="D11" s="104" t="s">
        <v>486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386"/>
      <c r="B12" s="386"/>
      <c r="C12" s="412"/>
      <c r="D12" s="104" t="s">
        <v>487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15" customHeight="1" x14ac:dyDescent="0.25">
      <c r="A13" s="384">
        <v>3</v>
      </c>
      <c r="B13" s="384" t="s">
        <v>443</v>
      </c>
      <c r="C13" s="414" t="s">
        <v>444</v>
      </c>
      <c r="D13" s="99" t="s">
        <v>489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" hidden="1" customHeight="1" x14ac:dyDescent="0.25">
      <c r="A14" s="386"/>
      <c r="B14" s="385"/>
      <c r="C14" s="415"/>
      <c r="D14" s="99" t="s">
        <v>487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384">
        <v>4</v>
      </c>
      <c r="B15" s="385"/>
      <c r="C15" s="416" t="s">
        <v>445</v>
      </c>
      <c r="D15" s="105" t="s">
        <v>489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386"/>
      <c r="B16" s="386"/>
      <c r="C16" s="417"/>
      <c r="D16" s="105" t="s">
        <v>487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384">
        <v>5</v>
      </c>
      <c r="B17" s="399" t="s">
        <v>446</v>
      </c>
      <c r="C17" s="411" t="s">
        <v>490</v>
      </c>
      <c r="D17" s="99" t="s">
        <v>491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386"/>
      <c r="B18" s="399"/>
      <c r="C18" s="412"/>
      <c r="D18" s="99" t="s">
        <v>487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384">
        <v>6</v>
      </c>
      <c r="B19" s="399"/>
      <c r="C19" s="411" t="s">
        <v>448</v>
      </c>
      <c r="D19" s="105" t="s">
        <v>489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386"/>
      <c r="B20" s="399"/>
      <c r="C20" s="412"/>
      <c r="D20" s="105" t="s">
        <v>487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384">
        <v>7</v>
      </c>
      <c r="B21" s="384" t="s">
        <v>449</v>
      </c>
      <c r="C21" s="411" t="s">
        <v>450</v>
      </c>
      <c r="D21" s="105" t="s">
        <v>492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386"/>
      <c r="B22" s="386"/>
      <c r="C22" s="412"/>
      <c r="D22" s="106" t="s">
        <v>487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493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13" t="s">
        <v>494</v>
      </c>
      <c r="E26" s="413"/>
      <c r="F26" s="413"/>
      <c r="G26" s="413"/>
      <c r="H26" s="413"/>
      <c r="I26" s="413"/>
      <c r="J26" s="413"/>
      <c r="K26" s="413"/>
      <c r="L26" s="121"/>
      <c r="R26" s="122"/>
    </row>
    <row r="27" spans="1:18" outlineLevel="1" x14ac:dyDescent="0.25">
      <c r="D27" s="123"/>
      <c r="E27" s="123" t="s">
        <v>454</v>
      </c>
      <c r="F27" s="123" t="s">
        <v>455</v>
      </c>
      <c r="G27" s="123" t="s">
        <v>456</v>
      </c>
      <c r="H27" s="124" t="s">
        <v>457</v>
      </c>
      <c r="I27" s="124" t="s">
        <v>458</v>
      </c>
      <c r="J27" s="124" t="s">
        <v>459</v>
      </c>
      <c r="K27" s="111" t="s">
        <v>460</v>
      </c>
      <c r="L27" s="52"/>
    </row>
    <row r="28" spans="1:18" outlineLevel="1" x14ac:dyDescent="0.25">
      <c r="D28" s="407" t="s">
        <v>461</v>
      </c>
      <c r="E28" s="405">
        <v>6.09</v>
      </c>
      <c r="F28" s="409">
        <v>6.63</v>
      </c>
      <c r="G28" s="405">
        <v>5.77</v>
      </c>
      <c r="H28" s="403">
        <v>5.77</v>
      </c>
      <c r="I28" s="403">
        <v>6.35</v>
      </c>
      <c r="J28" s="405">
        <v>5.77</v>
      </c>
      <c r="K28" s="125">
        <v>6.29</v>
      </c>
      <c r="L28" s="87" t="s">
        <v>462</v>
      </c>
      <c r="M28" s="52"/>
    </row>
    <row r="29" spans="1:18" outlineLevel="1" x14ac:dyDescent="0.25">
      <c r="D29" s="408"/>
      <c r="E29" s="406"/>
      <c r="F29" s="410"/>
      <c r="G29" s="406"/>
      <c r="H29" s="404"/>
      <c r="I29" s="404"/>
      <c r="J29" s="406"/>
      <c r="K29" s="125">
        <v>6.56</v>
      </c>
      <c r="L29" s="87" t="s">
        <v>463</v>
      </c>
      <c r="M29" s="52"/>
    </row>
    <row r="30" spans="1:18" outlineLevel="1" x14ac:dyDescent="0.25">
      <c r="D30" s="126" t="s">
        <v>464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407" t="s">
        <v>438</v>
      </c>
      <c r="E31" s="405">
        <v>11.37</v>
      </c>
      <c r="F31" s="409">
        <v>13.56</v>
      </c>
      <c r="G31" s="405">
        <v>15.91</v>
      </c>
      <c r="H31" s="403">
        <v>15.91</v>
      </c>
      <c r="I31" s="403">
        <v>14.03</v>
      </c>
      <c r="J31" s="405">
        <v>15.91</v>
      </c>
      <c r="K31" s="125">
        <v>8.2899999999999991</v>
      </c>
      <c r="L31" s="87" t="s">
        <v>462</v>
      </c>
      <c r="R31" s="116"/>
    </row>
    <row r="32" spans="1:18" s="87" customFormat="1" outlineLevel="1" x14ac:dyDescent="0.25">
      <c r="D32" s="408"/>
      <c r="E32" s="406"/>
      <c r="F32" s="410"/>
      <c r="G32" s="406"/>
      <c r="H32" s="404"/>
      <c r="I32" s="404"/>
      <c r="J32" s="406"/>
      <c r="K32" s="125">
        <v>11.84</v>
      </c>
      <c r="L32" s="87" t="s">
        <v>463</v>
      </c>
      <c r="R32" s="116"/>
    </row>
    <row r="33" spans="4:18" s="87" customFormat="1" ht="15" customHeight="1" outlineLevel="1" x14ac:dyDescent="0.25">
      <c r="D33" s="129" t="s">
        <v>465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495</v>
      </c>
      <c r="R33" s="116"/>
    </row>
    <row r="34" spans="4:18" s="87" customFormat="1" outlineLevel="1" x14ac:dyDescent="0.25">
      <c r="D34" s="129" t="s">
        <v>466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495</v>
      </c>
      <c r="R34" s="116"/>
    </row>
    <row r="35" spans="4:18" s="87" customFormat="1" outlineLevel="1" x14ac:dyDescent="0.25">
      <c r="D35" s="126" t="s">
        <v>405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27" t="s">
        <v>10</v>
      </c>
      <c r="B2" s="327"/>
      <c r="C2" s="327"/>
      <c r="D2" s="327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30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30"/>
    </row>
    <row r="5" spans="1:4" x14ac:dyDescent="0.25">
      <c r="A5" s="6"/>
      <c r="B5" s="1"/>
      <c r="C5" s="1"/>
    </row>
    <row r="6" spans="1:4" x14ac:dyDescent="0.25">
      <c r="A6" s="327" t="s">
        <v>12</v>
      </c>
      <c r="B6" s="327"/>
      <c r="C6" s="327"/>
      <c r="D6" s="327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31" t="s">
        <v>5</v>
      </c>
      <c r="B15" s="332" t="s">
        <v>15</v>
      </c>
      <c r="C15" s="332"/>
      <c r="D15" s="332"/>
    </row>
    <row r="16" spans="1:4" x14ac:dyDescent="0.25">
      <c r="A16" s="331"/>
      <c r="B16" s="331" t="s">
        <v>17</v>
      </c>
      <c r="C16" s="332" t="s">
        <v>28</v>
      </c>
      <c r="D16" s="332"/>
    </row>
    <row r="17" spans="1:4" ht="39" customHeight="1" x14ac:dyDescent="0.25">
      <c r="A17" s="331"/>
      <c r="B17" s="331"/>
      <c r="C17" s="10" t="s">
        <v>21</v>
      </c>
      <c r="D17" s="11" t="s">
        <v>23</v>
      </c>
    </row>
    <row r="18" spans="1:4" x14ac:dyDescent="0.25">
      <c r="A18" s="13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33" t="s">
        <v>29</v>
      </c>
      <c r="B2" s="333"/>
      <c r="C2" s="333"/>
      <c r="D2" s="333"/>
    </row>
    <row r="3" spans="1:10" x14ac:dyDescent="0.25">
      <c r="H3" s="142" t="s">
        <v>30</v>
      </c>
      <c r="I3" s="142" t="s">
        <v>31</v>
      </c>
      <c r="J3" s="14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4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9">
        <v>3</v>
      </c>
      <c r="B7" s="149" t="s">
        <v>41</v>
      </c>
      <c r="C7" s="15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0">
        <v>4</v>
      </c>
      <c r="B8" s="151" t="s">
        <v>43</v>
      </c>
      <c r="C8" s="15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topLeftCell="A13" zoomScale="70" zoomScaleNormal="55" workbookViewId="0">
      <selection activeCell="D27" sqref="D27"/>
    </sheetView>
  </sheetViews>
  <sheetFormatPr defaultColWidth="9.140625" defaultRowHeight="15.75" x14ac:dyDescent="0.25"/>
  <cols>
    <col min="1" max="2" width="9.140625" style="164"/>
    <col min="3" max="3" width="36.85546875" style="164" customWidth="1"/>
    <col min="4" max="4" width="36.5703125" style="164" customWidth="1"/>
    <col min="5" max="5" width="17.5703125" style="164" customWidth="1"/>
    <col min="6" max="6" width="18.7109375" style="164" customWidth="1"/>
    <col min="7" max="7" width="9.140625" style="164"/>
  </cols>
  <sheetData>
    <row r="3" spans="2:4" x14ac:dyDescent="0.25">
      <c r="B3" s="334" t="s">
        <v>45</v>
      </c>
      <c r="C3" s="334"/>
      <c r="D3" s="334"/>
    </row>
    <row r="4" spans="2:4" x14ac:dyDescent="0.25">
      <c r="B4" s="335" t="s">
        <v>46</v>
      </c>
      <c r="C4" s="335"/>
      <c r="D4" s="335"/>
    </row>
    <row r="5" spans="2:4" x14ac:dyDescent="0.25">
      <c r="B5" s="165"/>
      <c r="C5" s="165"/>
      <c r="D5" s="165"/>
    </row>
    <row r="6" spans="2:4" x14ac:dyDescent="0.25">
      <c r="B6" s="165"/>
      <c r="C6" s="165"/>
      <c r="D6" s="165"/>
    </row>
    <row r="7" spans="2:4" ht="35.25" customHeight="1" x14ac:dyDescent="0.25">
      <c r="B7" s="336" t="s">
        <v>47</v>
      </c>
      <c r="C7" s="337"/>
      <c r="D7" s="337"/>
    </row>
    <row r="8" spans="2:4" ht="31.5" customHeight="1" x14ac:dyDescent="0.25">
      <c r="B8" s="337" t="s">
        <v>48</v>
      </c>
      <c r="C8" s="337"/>
      <c r="D8" s="337"/>
    </row>
    <row r="9" spans="2:4" x14ac:dyDescent="0.25">
      <c r="B9" s="337" t="s">
        <v>49</v>
      </c>
      <c r="C9" s="337"/>
      <c r="D9" s="337"/>
    </row>
    <row r="10" spans="2:4" x14ac:dyDescent="0.25">
      <c r="B10" s="166"/>
    </row>
    <row r="11" spans="2:4" x14ac:dyDescent="0.25">
      <c r="B11" s="287" t="s">
        <v>33</v>
      </c>
      <c r="C11" s="287" t="s">
        <v>50</v>
      </c>
      <c r="D11" s="167" t="s">
        <v>51</v>
      </c>
    </row>
    <row r="12" spans="2:4" ht="157.5" customHeight="1" x14ac:dyDescent="0.25">
      <c r="B12" s="287">
        <v>1</v>
      </c>
      <c r="C12" s="167" t="s">
        <v>52</v>
      </c>
      <c r="D12" s="326" t="s">
        <v>53</v>
      </c>
    </row>
    <row r="13" spans="2:4" ht="31.5" customHeight="1" x14ac:dyDescent="0.25">
      <c r="B13" s="287">
        <v>2</v>
      </c>
      <c r="C13" s="167" t="s">
        <v>54</v>
      </c>
      <c r="D13" s="326" t="s">
        <v>55</v>
      </c>
    </row>
    <row r="14" spans="2:4" x14ac:dyDescent="0.25">
      <c r="B14" s="287">
        <v>3</v>
      </c>
      <c r="C14" s="167" t="s">
        <v>56</v>
      </c>
      <c r="D14" s="326" t="s">
        <v>57</v>
      </c>
    </row>
    <row r="15" spans="2:4" x14ac:dyDescent="0.25">
      <c r="B15" s="287">
        <v>4</v>
      </c>
      <c r="C15" s="167" t="s">
        <v>58</v>
      </c>
      <c r="D15" s="324">
        <v>1</v>
      </c>
    </row>
    <row r="16" spans="2:4" ht="94.5" customHeight="1" x14ac:dyDescent="0.25">
      <c r="B16" s="287">
        <v>5</v>
      </c>
      <c r="C16" s="169" t="s">
        <v>59</v>
      </c>
    </row>
    <row r="17" spans="2:6" ht="78.75" customHeight="1" x14ac:dyDescent="0.25">
      <c r="B17" s="287">
        <v>6</v>
      </c>
      <c r="C17" s="169" t="s">
        <v>60</v>
      </c>
      <c r="D17" s="318">
        <f>D18+D19</f>
        <v>2136.4063560000004</v>
      </c>
    </row>
    <row r="18" spans="2:6" x14ac:dyDescent="0.25">
      <c r="B18" s="171" t="s">
        <v>61</v>
      </c>
      <c r="C18" s="167" t="s">
        <v>62</v>
      </c>
      <c r="D18" s="170">
        <f>'Прил.2 Расч стоим'!F12</f>
        <v>64.602447600000005</v>
      </c>
    </row>
    <row r="19" spans="2:6" ht="15.75" customHeight="1" x14ac:dyDescent="0.25">
      <c r="B19" s="171" t="s">
        <v>63</v>
      </c>
      <c r="C19" s="167" t="s">
        <v>64</v>
      </c>
      <c r="D19" s="170">
        <f>'Прил.2 Расч стоим'!H12</f>
        <v>2071.8039084000002</v>
      </c>
    </row>
    <row r="20" spans="2:6" ht="16.5" customHeight="1" x14ac:dyDescent="0.25">
      <c r="B20" s="171" t="s">
        <v>65</v>
      </c>
      <c r="C20" s="167" t="s">
        <v>66</v>
      </c>
      <c r="D20" s="170"/>
      <c r="F20" s="172"/>
    </row>
    <row r="21" spans="2:6" ht="35.25" customHeight="1" x14ac:dyDescent="0.25">
      <c r="B21" s="171" t="s">
        <v>67</v>
      </c>
      <c r="C21" s="173" t="s">
        <v>68</v>
      </c>
      <c r="D21" s="170"/>
    </row>
    <row r="22" spans="2:6" x14ac:dyDescent="0.25">
      <c r="B22" s="287">
        <v>7</v>
      </c>
      <c r="C22" s="173" t="s">
        <v>69</v>
      </c>
      <c r="D22" s="309" t="s">
        <v>70</v>
      </c>
    </row>
    <row r="23" spans="2:6" ht="123" customHeight="1" x14ac:dyDescent="0.25">
      <c r="B23" s="287">
        <v>8</v>
      </c>
      <c r="C23" s="174" t="s">
        <v>71</v>
      </c>
      <c r="D23" s="170">
        <f>D17</f>
        <v>2136.4063560000004</v>
      </c>
    </row>
    <row r="24" spans="2:6" ht="60.75" customHeight="1" x14ac:dyDescent="0.25">
      <c r="B24" s="287">
        <v>9</v>
      </c>
      <c r="C24" s="169" t="s">
        <v>72</v>
      </c>
      <c r="D24" s="170">
        <f>D23/D15</f>
        <v>2136.4063560000004</v>
      </c>
    </row>
    <row r="25" spans="2:6" ht="118.5" customHeight="1" x14ac:dyDescent="0.25">
      <c r="B25" s="287">
        <v>10</v>
      </c>
      <c r="C25" s="167" t="s">
        <v>73</v>
      </c>
      <c r="D25" s="167"/>
    </row>
    <row r="26" spans="2:6" x14ac:dyDescent="0.25">
      <c r="B26" s="175"/>
      <c r="C26" s="176"/>
      <c r="D26" s="176"/>
    </row>
    <row r="27" spans="2:6" ht="37.5" customHeight="1" x14ac:dyDescent="0.25">
      <c r="B27" s="177"/>
    </row>
    <row r="28" spans="2:6" x14ac:dyDescent="0.25">
      <c r="B28" s="164" t="s">
        <v>74</v>
      </c>
    </row>
    <row r="29" spans="2:6" x14ac:dyDescent="0.25">
      <c r="B29" s="177" t="s">
        <v>75</v>
      </c>
    </row>
    <row r="31" spans="2:6" x14ac:dyDescent="0.25">
      <c r="B31" s="164" t="s">
        <v>76</v>
      </c>
    </row>
    <row r="32" spans="2:6" x14ac:dyDescent="0.25">
      <c r="B32" s="177" t="s">
        <v>77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6"/>
  <sheetViews>
    <sheetView view="pageBreakPreview" zoomScale="70" zoomScaleNormal="70" workbookViewId="0">
      <selection activeCell="G24" sqref="G24"/>
    </sheetView>
  </sheetViews>
  <sheetFormatPr defaultColWidth="9.140625" defaultRowHeight="15.75" x14ac:dyDescent="0.25"/>
  <cols>
    <col min="1" max="1" width="5.5703125" style="164" customWidth="1"/>
    <col min="2" max="2" width="9.140625" style="164"/>
    <col min="3" max="3" width="35.28515625" style="164" customWidth="1"/>
    <col min="4" max="4" width="13.85546875" style="164" customWidth="1"/>
    <col min="5" max="5" width="24.85546875" style="164" customWidth="1"/>
    <col min="6" max="6" width="15.5703125" style="164" customWidth="1"/>
    <col min="7" max="7" width="14.85546875" style="164" customWidth="1"/>
    <col min="8" max="8" width="16.7109375" style="164" customWidth="1"/>
    <col min="9" max="10" width="13" style="164" customWidth="1"/>
    <col min="11" max="11" width="18" style="164" customWidth="1"/>
    <col min="12" max="12" width="9.140625" style="164"/>
  </cols>
  <sheetData>
    <row r="3" spans="2:12" x14ac:dyDescent="0.25">
      <c r="B3" s="334" t="s">
        <v>78</v>
      </c>
      <c r="C3" s="334"/>
      <c r="D3" s="334"/>
      <c r="E3" s="334"/>
      <c r="F3" s="334"/>
      <c r="G3" s="334"/>
      <c r="H3" s="334"/>
      <c r="I3" s="334"/>
      <c r="J3" s="334"/>
      <c r="K3" s="177"/>
    </row>
    <row r="4" spans="2:12" x14ac:dyDescent="0.25">
      <c r="B4" s="335" t="s">
        <v>79</v>
      </c>
      <c r="C4" s="335"/>
      <c r="D4" s="335"/>
      <c r="E4" s="335"/>
      <c r="F4" s="335"/>
      <c r="G4" s="335"/>
      <c r="H4" s="335"/>
      <c r="I4" s="335"/>
      <c r="J4" s="335"/>
      <c r="K4" s="335"/>
    </row>
    <row r="5" spans="2:12" x14ac:dyDescent="0.25">
      <c r="B5" s="165"/>
      <c r="C5" s="165"/>
      <c r="D5" s="165"/>
      <c r="E5" s="165"/>
      <c r="F5" s="165"/>
      <c r="G5" s="165"/>
      <c r="H5" s="165"/>
      <c r="I5" s="165"/>
      <c r="J5" s="165"/>
      <c r="K5" s="165"/>
    </row>
    <row r="6" spans="2:12" ht="15.75" customHeight="1" x14ac:dyDescent="0.25">
      <c r="B6" s="339" t="s">
        <v>80</v>
      </c>
      <c r="C6" s="339"/>
      <c r="D6" s="339"/>
      <c r="E6" s="339"/>
      <c r="F6" s="339"/>
      <c r="G6" s="339"/>
      <c r="H6" s="339"/>
      <c r="I6" s="339"/>
      <c r="J6" s="339"/>
      <c r="K6" s="177"/>
      <c r="L6" s="178"/>
    </row>
    <row r="7" spans="2:12" x14ac:dyDescent="0.25">
      <c r="B7" s="337" t="s">
        <v>49</v>
      </c>
      <c r="C7" s="337"/>
      <c r="D7" s="337"/>
      <c r="E7" s="337"/>
      <c r="F7" s="337"/>
      <c r="G7" s="337"/>
      <c r="H7" s="337"/>
      <c r="I7" s="337"/>
      <c r="J7" s="337"/>
      <c r="K7" s="337"/>
      <c r="L7" s="178"/>
    </row>
    <row r="8" spans="2:12" x14ac:dyDescent="0.25">
      <c r="B8" s="166"/>
    </row>
    <row r="9" spans="2:12" ht="15.75" customHeight="1" x14ac:dyDescent="0.25">
      <c r="B9" s="340" t="s">
        <v>33</v>
      </c>
      <c r="C9" s="340" t="s">
        <v>81</v>
      </c>
      <c r="D9" s="340" t="s">
        <v>51</v>
      </c>
      <c r="E9" s="340"/>
      <c r="F9" s="340"/>
      <c r="G9" s="340"/>
      <c r="H9" s="340"/>
      <c r="I9" s="340"/>
      <c r="J9" s="340"/>
    </row>
    <row r="10" spans="2:12" ht="15.75" customHeight="1" x14ac:dyDescent="0.25">
      <c r="B10" s="340"/>
      <c r="C10" s="340"/>
      <c r="D10" s="340" t="s">
        <v>82</v>
      </c>
      <c r="E10" s="340" t="s">
        <v>83</v>
      </c>
      <c r="F10" s="340" t="s">
        <v>84</v>
      </c>
      <c r="G10" s="340"/>
      <c r="H10" s="340"/>
      <c r="I10" s="340"/>
      <c r="J10" s="340"/>
    </row>
    <row r="11" spans="2:12" ht="31.5" customHeight="1" x14ac:dyDescent="0.25">
      <c r="B11" s="340"/>
      <c r="C11" s="340"/>
      <c r="D11" s="340"/>
      <c r="E11" s="340"/>
      <c r="F11" s="287" t="s">
        <v>85</v>
      </c>
      <c r="G11" s="287" t="s">
        <v>86</v>
      </c>
      <c r="H11" s="287" t="s">
        <v>43</v>
      </c>
      <c r="I11" s="287" t="s">
        <v>87</v>
      </c>
      <c r="J11" s="287" t="s">
        <v>88</v>
      </c>
    </row>
    <row r="12" spans="2:12" ht="47.25" customHeight="1" x14ac:dyDescent="0.25">
      <c r="B12" s="271">
        <v>1</v>
      </c>
      <c r="C12" s="307" t="s">
        <v>89</v>
      </c>
      <c r="D12" s="308"/>
      <c r="E12" s="168"/>
      <c r="F12" s="341">
        <f>(Прил.3!H12+Прил.3!H22+Прил.3!H24+Прил.3!H49)*7.24/1000</f>
        <v>64.602447600000005</v>
      </c>
      <c r="G12" s="342"/>
      <c r="H12" s="179">
        <f>Прил.3!H32*4.78/1000</f>
        <v>2071.8039084000002</v>
      </c>
      <c r="I12" s="180"/>
      <c r="J12" s="181"/>
    </row>
    <row r="13" spans="2:12" ht="15.75" customHeight="1" x14ac:dyDescent="0.25">
      <c r="B13" s="338" t="s">
        <v>90</v>
      </c>
      <c r="C13" s="338"/>
      <c r="D13" s="338"/>
      <c r="E13" s="338"/>
      <c r="F13" s="343">
        <f>SUM(F12:F12)</f>
        <v>64.602447600000005</v>
      </c>
      <c r="G13" s="344"/>
      <c r="H13" s="182">
        <f>SUM(H12:H12)</f>
        <v>2071.8039084000002</v>
      </c>
      <c r="I13" s="183"/>
      <c r="J13" s="184">
        <f>SUM(F13:I13)</f>
        <v>2136.4063560000004</v>
      </c>
    </row>
    <row r="14" spans="2:12" ht="28.5" customHeight="1" x14ac:dyDescent="0.25">
      <c r="B14" s="338" t="s">
        <v>91</v>
      </c>
      <c r="C14" s="338"/>
      <c r="D14" s="338"/>
      <c r="E14" s="338"/>
      <c r="F14" s="343">
        <f>F13</f>
        <v>64.602447600000005</v>
      </c>
      <c r="G14" s="344"/>
      <c r="H14" s="182">
        <f>H13</f>
        <v>2071.8039084000002</v>
      </c>
      <c r="I14" s="183"/>
      <c r="J14" s="184">
        <f>SUM(F14:I14)</f>
        <v>2136.4063560000004</v>
      </c>
    </row>
    <row r="15" spans="2:12" x14ac:dyDescent="0.25">
      <c r="B15" s="166"/>
    </row>
    <row r="18" spans="2:3" x14ac:dyDescent="0.25">
      <c r="B18" s="185" t="s">
        <v>92</v>
      </c>
      <c r="C18" s="164" t="s">
        <v>93</v>
      </c>
    </row>
    <row r="22" spans="2:3" x14ac:dyDescent="0.25">
      <c r="B22" s="164" t="s">
        <v>74</v>
      </c>
    </row>
    <row r="23" spans="2:3" x14ac:dyDescent="0.25">
      <c r="B23" s="177" t="s">
        <v>75</v>
      </c>
    </row>
    <row r="25" spans="2:3" x14ac:dyDescent="0.25">
      <c r="B25" s="164" t="s">
        <v>76</v>
      </c>
    </row>
    <row r="26" spans="2:3" x14ac:dyDescent="0.25">
      <c r="B26" s="177" t="s">
        <v>77</v>
      </c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M89"/>
  <sheetViews>
    <sheetView view="pageBreakPreview" topLeftCell="A64" zoomScale="70" zoomScaleSheetLayoutView="70" workbookViewId="0">
      <selection activeCell="G137" sqref="G137"/>
    </sheetView>
  </sheetViews>
  <sheetFormatPr defaultColWidth="9.140625" defaultRowHeight="15.75" x14ac:dyDescent="0.25"/>
  <cols>
    <col min="1" max="1" width="9.140625" style="164"/>
    <col min="2" max="2" width="12.5703125" style="164" customWidth="1"/>
    <col min="3" max="3" width="22.42578125" style="164" customWidth="1"/>
    <col min="4" max="4" width="49.7109375" style="164" customWidth="1"/>
    <col min="5" max="5" width="10.140625" style="186" customWidth="1"/>
    <col min="6" max="6" width="20.7109375" style="164" customWidth="1"/>
    <col min="7" max="7" width="16.140625" style="164" customWidth="1"/>
    <col min="8" max="8" width="16.7109375" style="164" customWidth="1"/>
    <col min="9" max="9" width="9.140625" style="164"/>
    <col min="10" max="10" width="10.28515625" style="164" customWidth="1"/>
    <col min="11" max="11" width="11.42578125" style="164" customWidth="1"/>
    <col min="12" max="12" width="9.140625" style="164"/>
  </cols>
  <sheetData>
    <row r="2" spans="1:13" s="314" customFormat="1" x14ac:dyDescent="0.25">
      <c r="A2" s="313"/>
      <c r="B2" s="313"/>
      <c r="C2" s="313"/>
      <c r="D2" s="313"/>
      <c r="E2" s="186"/>
      <c r="F2" s="313"/>
      <c r="G2" s="313"/>
      <c r="H2" s="313"/>
      <c r="I2" s="313"/>
      <c r="J2" s="313"/>
      <c r="K2" s="313"/>
      <c r="L2" s="313"/>
    </row>
    <row r="3" spans="1:13" s="314" customFormat="1" x14ac:dyDescent="0.25">
      <c r="A3" s="313"/>
      <c r="B3" s="313"/>
      <c r="C3" s="313"/>
      <c r="D3" s="313"/>
      <c r="E3" s="186"/>
      <c r="F3" s="313"/>
      <c r="G3" s="313"/>
      <c r="H3" s="313"/>
      <c r="I3" s="313"/>
      <c r="J3" s="313"/>
      <c r="K3" s="313"/>
      <c r="L3" s="313"/>
    </row>
    <row r="4" spans="1:13" x14ac:dyDescent="0.25">
      <c r="A4" s="334" t="s">
        <v>94</v>
      </c>
      <c r="B4" s="334"/>
      <c r="C4" s="334"/>
      <c r="D4" s="334"/>
      <c r="E4" s="334"/>
      <c r="F4" s="334"/>
      <c r="G4" s="334"/>
      <c r="H4" s="334"/>
    </row>
    <row r="5" spans="1:13" x14ac:dyDescent="0.25">
      <c r="A5" s="335" t="s">
        <v>95</v>
      </c>
      <c r="B5" s="335"/>
      <c r="C5" s="335"/>
      <c r="D5" s="335"/>
      <c r="E5" s="335"/>
      <c r="F5" s="335"/>
      <c r="G5" s="335"/>
      <c r="H5" s="335"/>
    </row>
    <row r="6" spans="1:13" x14ac:dyDescent="0.25">
      <c r="A6" s="166"/>
    </row>
    <row r="7" spans="1:13" x14ac:dyDescent="0.25">
      <c r="A7" s="339" t="s">
        <v>96</v>
      </c>
      <c r="B7" s="339"/>
      <c r="C7" s="339"/>
      <c r="D7" s="339"/>
      <c r="E7" s="339"/>
      <c r="F7" s="339"/>
      <c r="G7" s="339"/>
      <c r="H7" s="339"/>
    </row>
    <row r="8" spans="1:13" x14ac:dyDescent="0.25">
      <c r="A8" s="187"/>
      <c r="B8" s="187"/>
      <c r="C8" s="187"/>
      <c r="D8" s="187"/>
      <c r="E8" s="165"/>
      <c r="F8" s="187"/>
      <c r="G8" s="187"/>
      <c r="H8" s="187"/>
    </row>
    <row r="9" spans="1:13" ht="38.25" customHeight="1" x14ac:dyDescent="0.25">
      <c r="A9" s="340" t="s">
        <v>97</v>
      </c>
      <c r="B9" s="340" t="s">
        <v>98</v>
      </c>
      <c r="C9" s="340" t="s">
        <v>99</v>
      </c>
      <c r="D9" s="340" t="s">
        <v>100</v>
      </c>
      <c r="E9" s="340" t="s">
        <v>101</v>
      </c>
      <c r="F9" s="340" t="s">
        <v>102</v>
      </c>
      <c r="G9" s="340" t="s">
        <v>103</v>
      </c>
      <c r="H9" s="340"/>
    </row>
    <row r="10" spans="1:13" ht="40.5" customHeight="1" x14ac:dyDescent="0.25">
      <c r="A10" s="340"/>
      <c r="B10" s="340"/>
      <c r="C10" s="340"/>
      <c r="D10" s="340"/>
      <c r="E10" s="340"/>
      <c r="F10" s="340"/>
      <c r="G10" s="287" t="s">
        <v>104</v>
      </c>
      <c r="H10" s="287" t="s">
        <v>105</v>
      </c>
    </row>
    <row r="11" spans="1:13" x14ac:dyDescent="0.25">
      <c r="A11" s="188">
        <v>1</v>
      </c>
      <c r="B11" s="188"/>
      <c r="C11" s="188">
        <v>2</v>
      </c>
      <c r="D11" s="188" t="s">
        <v>106</v>
      </c>
      <c r="E11" s="188">
        <v>4</v>
      </c>
      <c r="F11" s="188">
        <v>5</v>
      </c>
      <c r="G11" s="188">
        <v>6</v>
      </c>
      <c r="H11" s="188">
        <v>7</v>
      </c>
    </row>
    <row r="12" spans="1:13" s="190" customFormat="1" x14ac:dyDescent="0.25">
      <c r="A12" s="345" t="s">
        <v>107</v>
      </c>
      <c r="B12" s="346"/>
      <c r="C12" s="347"/>
      <c r="D12" s="347"/>
      <c r="E12" s="346"/>
      <c r="F12" s="189">
        <f>SUM(F13:F21)</f>
        <v>343.33</v>
      </c>
      <c r="G12" s="189"/>
      <c r="H12" s="189">
        <f>SUM(H13:H21)</f>
        <v>3413.31</v>
      </c>
      <c r="I12" s="164"/>
      <c r="J12" s="164"/>
      <c r="K12" s="164"/>
      <c r="L12" s="164"/>
      <c r="M12" s="164"/>
    </row>
    <row r="13" spans="1:13" x14ac:dyDescent="0.25">
      <c r="A13" s="191">
        <v>1</v>
      </c>
      <c r="B13" s="192" t="s">
        <v>108</v>
      </c>
      <c r="C13" s="306" t="s">
        <v>109</v>
      </c>
      <c r="D13" s="193" t="s">
        <v>110</v>
      </c>
      <c r="E13" s="194" t="s">
        <v>111</v>
      </c>
      <c r="F13" s="191">
        <v>122.56</v>
      </c>
      <c r="G13" s="195">
        <v>9.4</v>
      </c>
      <c r="H13" s="195">
        <f t="shared" ref="H13:H21" si="0">ROUND(F13*G13,2)</f>
        <v>1152.06</v>
      </c>
    </row>
    <row r="14" spans="1:13" x14ac:dyDescent="0.25">
      <c r="A14" s="191">
        <v>2</v>
      </c>
      <c r="B14" s="192" t="s">
        <v>108</v>
      </c>
      <c r="C14" s="306" t="s">
        <v>112</v>
      </c>
      <c r="D14" s="193" t="s">
        <v>113</v>
      </c>
      <c r="E14" s="194" t="s">
        <v>111</v>
      </c>
      <c r="F14" s="191">
        <v>102.63</v>
      </c>
      <c r="G14" s="195">
        <v>9.6199999999999992</v>
      </c>
      <c r="H14" s="195">
        <f t="shared" si="0"/>
        <v>987.3</v>
      </c>
    </row>
    <row r="15" spans="1:13" x14ac:dyDescent="0.25">
      <c r="A15" s="191">
        <v>3</v>
      </c>
      <c r="B15" s="192" t="s">
        <v>108</v>
      </c>
      <c r="C15" s="306" t="s">
        <v>114</v>
      </c>
      <c r="D15" s="193" t="s">
        <v>115</v>
      </c>
      <c r="E15" s="194" t="s">
        <v>111</v>
      </c>
      <c r="F15" s="191">
        <v>58.8</v>
      </c>
      <c r="G15" s="195">
        <v>8.5299999999999994</v>
      </c>
      <c r="H15" s="195">
        <f t="shared" si="0"/>
        <v>501.56</v>
      </c>
    </row>
    <row r="16" spans="1:13" x14ac:dyDescent="0.25">
      <c r="A16" s="191">
        <v>4</v>
      </c>
      <c r="B16" s="192" t="s">
        <v>108</v>
      </c>
      <c r="C16" s="306" t="s">
        <v>116</v>
      </c>
      <c r="D16" s="193" t="s">
        <v>117</v>
      </c>
      <c r="E16" s="194" t="s">
        <v>111</v>
      </c>
      <c r="F16" s="191">
        <v>16</v>
      </c>
      <c r="G16" s="195">
        <v>15.49</v>
      </c>
      <c r="H16" s="195">
        <f t="shared" si="0"/>
        <v>247.84</v>
      </c>
    </row>
    <row r="17" spans="1:13" x14ac:dyDescent="0.25">
      <c r="A17" s="191">
        <v>5</v>
      </c>
      <c r="B17" s="192" t="s">
        <v>108</v>
      </c>
      <c r="C17" s="306" t="s">
        <v>118</v>
      </c>
      <c r="D17" s="193" t="s">
        <v>119</v>
      </c>
      <c r="E17" s="194" t="s">
        <v>111</v>
      </c>
      <c r="F17" s="191">
        <v>16</v>
      </c>
      <c r="G17" s="195">
        <v>14.09</v>
      </c>
      <c r="H17" s="195">
        <f t="shared" si="0"/>
        <v>225.44</v>
      </c>
    </row>
    <row r="18" spans="1:13" x14ac:dyDescent="0.25">
      <c r="A18" s="191">
        <v>6</v>
      </c>
      <c r="B18" s="192" t="s">
        <v>108</v>
      </c>
      <c r="C18" s="306" t="s">
        <v>120</v>
      </c>
      <c r="D18" s="193" t="s">
        <v>121</v>
      </c>
      <c r="E18" s="194" t="s">
        <v>111</v>
      </c>
      <c r="F18" s="191">
        <v>8.75</v>
      </c>
      <c r="G18" s="195">
        <v>12.92</v>
      </c>
      <c r="H18" s="195">
        <f t="shared" si="0"/>
        <v>113.05</v>
      </c>
    </row>
    <row r="19" spans="1:13" x14ac:dyDescent="0.25">
      <c r="A19" s="191">
        <v>7</v>
      </c>
      <c r="B19" s="192" t="s">
        <v>108</v>
      </c>
      <c r="C19" s="306" t="s">
        <v>122</v>
      </c>
      <c r="D19" s="193" t="s">
        <v>123</v>
      </c>
      <c r="E19" s="194" t="s">
        <v>111</v>
      </c>
      <c r="F19" s="191">
        <v>9.3000000000000007</v>
      </c>
      <c r="G19" s="195">
        <v>11.09</v>
      </c>
      <c r="H19" s="195">
        <f t="shared" si="0"/>
        <v>103.14</v>
      </c>
    </row>
    <row r="20" spans="1:13" x14ac:dyDescent="0.25">
      <c r="A20" s="191">
        <v>8</v>
      </c>
      <c r="B20" s="192" t="s">
        <v>108</v>
      </c>
      <c r="C20" s="306" t="s">
        <v>124</v>
      </c>
      <c r="D20" s="193" t="s">
        <v>125</v>
      </c>
      <c r="E20" s="194" t="s">
        <v>111</v>
      </c>
      <c r="F20" s="191">
        <v>7.21</v>
      </c>
      <c r="G20" s="195">
        <v>8.64</v>
      </c>
      <c r="H20" s="195">
        <f t="shared" si="0"/>
        <v>62.29</v>
      </c>
    </row>
    <row r="21" spans="1:13" x14ac:dyDescent="0.25">
      <c r="A21" s="191">
        <v>9</v>
      </c>
      <c r="B21" s="192" t="s">
        <v>108</v>
      </c>
      <c r="C21" s="306" t="s">
        <v>126</v>
      </c>
      <c r="D21" s="193" t="s">
        <v>127</v>
      </c>
      <c r="E21" s="194" t="s">
        <v>111</v>
      </c>
      <c r="F21" s="191">
        <v>2.08</v>
      </c>
      <c r="G21" s="195">
        <v>9.92</v>
      </c>
      <c r="H21" s="195">
        <f t="shared" si="0"/>
        <v>20.63</v>
      </c>
    </row>
    <row r="22" spans="1:13" x14ac:dyDescent="0.25">
      <c r="A22" s="345" t="s">
        <v>128</v>
      </c>
      <c r="B22" s="346"/>
      <c r="C22" s="347"/>
      <c r="D22" s="347"/>
      <c r="E22" s="346"/>
      <c r="F22" s="288">
        <f>F23</f>
        <v>7.33</v>
      </c>
      <c r="G22" s="189"/>
      <c r="H22" s="189">
        <f>H23</f>
        <v>77.03</v>
      </c>
    </row>
    <row r="23" spans="1:13" x14ac:dyDescent="0.25">
      <c r="A23" s="191">
        <v>10</v>
      </c>
      <c r="B23" s="191" t="s">
        <v>108</v>
      </c>
      <c r="C23" s="193">
        <v>2</v>
      </c>
      <c r="D23" s="193" t="s">
        <v>128</v>
      </c>
      <c r="E23" s="194" t="s">
        <v>111</v>
      </c>
      <c r="F23" s="191">
        <v>7.33</v>
      </c>
      <c r="G23" s="195"/>
      <c r="H23" s="195">
        <v>77.03</v>
      </c>
    </row>
    <row r="24" spans="1:13" s="190" customFormat="1" x14ac:dyDescent="0.25">
      <c r="A24" s="345" t="s">
        <v>129</v>
      </c>
      <c r="B24" s="346"/>
      <c r="C24" s="347"/>
      <c r="D24" s="347"/>
      <c r="E24" s="346"/>
      <c r="F24" s="288"/>
      <c r="G24" s="189"/>
      <c r="H24" s="189">
        <f>SUM(H25:H31)</f>
        <v>897.87</v>
      </c>
      <c r="I24" s="164"/>
      <c r="J24" s="164"/>
      <c r="K24" s="164"/>
      <c r="L24" s="164"/>
      <c r="M24" s="164"/>
    </row>
    <row r="25" spans="1:13" x14ac:dyDescent="0.25">
      <c r="A25" s="191">
        <v>11</v>
      </c>
      <c r="B25" s="191" t="s">
        <v>108</v>
      </c>
      <c r="C25" s="193" t="s">
        <v>130</v>
      </c>
      <c r="D25" s="193" t="s">
        <v>131</v>
      </c>
      <c r="E25" s="194" t="s">
        <v>132</v>
      </c>
      <c r="F25" s="191">
        <v>5.98</v>
      </c>
      <c r="G25" s="195">
        <v>89.99</v>
      </c>
      <c r="H25" s="195">
        <f t="shared" ref="H25:H31" si="1">ROUND(F25*G25,2)</f>
        <v>538.14</v>
      </c>
    </row>
    <row r="26" spans="1:13" s="190" customFormat="1" ht="31.5" customHeight="1" x14ac:dyDescent="0.25">
      <c r="A26" s="191">
        <v>12</v>
      </c>
      <c r="B26" s="191" t="s">
        <v>108</v>
      </c>
      <c r="C26" s="193" t="s">
        <v>133</v>
      </c>
      <c r="D26" s="193" t="s">
        <v>134</v>
      </c>
      <c r="E26" s="194" t="s">
        <v>132</v>
      </c>
      <c r="F26" s="191">
        <v>19.760000000000002</v>
      </c>
      <c r="G26" s="195">
        <v>8.1</v>
      </c>
      <c r="H26" s="195">
        <f t="shared" si="1"/>
        <v>160.06</v>
      </c>
      <c r="I26" s="164"/>
      <c r="J26" s="164"/>
      <c r="K26" s="164"/>
      <c r="L26" s="164"/>
      <c r="M26" s="164"/>
    </row>
    <row r="27" spans="1:13" s="190" customFormat="1" ht="31.5" customHeight="1" x14ac:dyDescent="0.25">
      <c r="A27" s="191">
        <v>13</v>
      </c>
      <c r="B27" s="191" t="s">
        <v>108</v>
      </c>
      <c r="C27" s="193" t="s">
        <v>135</v>
      </c>
      <c r="D27" s="193" t="s">
        <v>136</v>
      </c>
      <c r="E27" s="194" t="s">
        <v>132</v>
      </c>
      <c r="F27" s="191">
        <v>0.64</v>
      </c>
      <c r="G27" s="195">
        <v>115.4</v>
      </c>
      <c r="H27" s="195">
        <f t="shared" si="1"/>
        <v>73.86</v>
      </c>
      <c r="I27" s="164"/>
      <c r="J27" s="164"/>
      <c r="K27" s="164"/>
      <c r="L27" s="164"/>
      <c r="M27" s="164"/>
    </row>
    <row r="28" spans="1:13" s="190" customFormat="1" ht="31.5" customHeight="1" x14ac:dyDescent="0.25">
      <c r="A28" s="191">
        <v>14</v>
      </c>
      <c r="B28" s="191" t="s">
        <v>108</v>
      </c>
      <c r="C28" s="193" t="s">
        <v>137</v>
      </c>
      <c r="D28" s="193" t="s">
        <v>138</v>
      </c>
      <c r="E28" s="194" t="s">
        <v>132</v>
      </c>
      <c r="F28" s="191">
        <v>0.71</v>
      </c>
      <c r="G28" s="195">
        <v>65.709999999999994</v>
      </c>
      <c r="H28" s="195">
        <f t="shared" si="1"/>
        <v>46.65</v>
      </c>
      <c r="I28" s="164"/>
      <c r="J28" s="164"/>
      <c r="K28" s="164"/>
      <c r="L28" s="164"/>
      <c r="M28" s="164"/>
    </row>
    <row r="29" spans="1:13" s="190" customFormat="1" ht="31.5" customHeight="1" x14ac:dyDescent="0.25">
      <c r="A29" s="191">
        <v>15</v>
      </c>
      <c r="B29" s="191" t="s">
        <v>108</v>
      </c>
      <c r="C29" s="193" t="s">
        <v>139</v>
      </c>
      <c r="D29" s="193" t="s">
        <v>140</v>
      </c>
      <c r="E29" s="194" t="s">
        <v>132</v>
      </c>
      <c r="F29" s="191">
        <v>3.68</v>
      </c>
      <c r="G29" s="195">
        <v>12.14</v>
      </c>
      <c r="H29" s="195">
        <f t="shared" si="1"/>
        <v>44.68</v>
      </c>
      <c r="I29" s="164"/>
      <c r="J29" s="164"/>
      <c r="K29" s="164"/>
      <c r="L29" s="164"/>
      <c r="M29" s="164"/>
    </row>
    <row r="30" spans="1:13" s="190" customFormat="1" x14ac:dyDescent="0.25">
      <c r="A30" s="191">
        <v>16</v>
      </c>
      <c r="B30" s="191" t="s">
        <v>108</v>
      </c>
      <c r="C30" s="193" t="s">
        <v>141</v>
      </c>
      <c r="D30" s="193" t="s">
        <v>142</v>
      </c>
      <c r="E30" s="194" t="s">
        <v>132</v>
      </c>
      <c r="F30" s="191">
        <v>2.59</v>
      </c>
      <c r="G30" s="195">
        <v>10.62</v>
      </c>
      <c r="H30" s="195">
        <f t="shared" si="1"/>
        <v>27.51</v>
      </c>
      <c r="I30" s="164"/>
      <c r="J30" s="164"/>
      <c r="K30" s="164"/>
      <c r="L30" s="164"/>
      <c r="M30" s="164"/>
    </row>
    <row r="31" spans="1:13" s="190" customFormat="1" ht="31.5" customHeight="1" x14ac:dyDescent="0.25">
      <c r="A31" s="191">
        <v>17</v>
      </c>
      <c r="B31" s="191" t="s">
        <v>108</v>
      </c>
      <c r="C31" s="193" t="s">
        <v>143</v>
      </c>
      <c r="D31" s="193" t="s">
        <v>144</v>
      </c>
      <c r="E31" s="194" t="s">
        <v>132</v>
      </c>
      <c r="F31" s="191">
        <v>4.0999999999999996</v>
      </c>
      <c r="G31" s="195">
        <v>1.7</v>
      </c>
      <c r="H31" s="195">
        <f t="shared" si="1"/>
        <v>6.97</v>
      </c>
      <c r="I31" s="164"/>
      <c r="J31" s="164"/>
      <c r="K31" s="164"/>
      <c r="L31" s="164"/>
      <c r="M31" s="164"/>
    </row>
    <row r="32" spans="1:13" x14ac:dyDescent="0.25">
      <c r="A32" s="345" t="s">
        <v>43</v>
      </c>
      <c r="B32" s="346"/>
      <c r="C32" s="347"/>
      <c r="D32" s="347"/>
      <c r="E32" s="346"/>
      <c r="F32" s="288"/>
      <c r="G32" s="189"/>
      <c r="H32" s="189">
        <f>SUM(H33:H48)</f>
        <v>433431.78</v>
      </c>
    </row>
    <row r="33" spans="1:13" s="190" customFormat="1" x14ac:dyDescent="0.25">
      <c r="A33" s="191">
        <v>18</v>
      </c>
      <c r="B33" s="191" t="s">
        <v>108</v>
      </c>
      <c r="C33" s="193" t="s">
        <v>145</v>
      </c>
      <c r="D33" s="193" t="s">
        <v>146</v>
      </c>
      <c r="E33" s="194" t="s">
        <v>147</v>
      </c>
      <c r="F33" s="191">
        <v>1</v>
      </c>
      <c r="G33" s="195">
        <v>167692.96</v>
      </c>
      <c r="H33" s="195">
        <f t="shared" ref="H33:H48" si="2">ROUND(F33*G33,2)</f>
        <v>167692.96</v>
      </c>
      <c r="I33" s="164"/>
      <c r="J33" s="164"/>
      <c r="K33" s="164"/>
      <c r="L33" s="164"/>
      <c r="M33" s="164"/>
    </row>
    <row r="34" spans="1:13" s="190" customFormat="1" ht="31.5" customHeight="1" x14ac:dyDescent="0.25">
      <c r="A34" s="191">
        <v>19</v>
      </c>
      <c r="B34" s="191" t="s">
        <v>108</v>
      </c>
      <c r="C34" s="193" t="s">
        <v>148</v>
      </c>
      <c r="D34" s="193" t="s">
        <v>149</v>
      </c>
      <c r="E34" s="194" t="s">
        <v>150</v>
      </c>
      <c r="F34" s="191">
        <v>3</v>
      </c>
      <c r="G34" s="195">
        <v>16999.43</v>
      </c>
      <c r="H34" s="195">
        <f t="shared" si="2"/>
        <v>50998.29</v>
      </c>
      <c r="I34" s="164"/>
      <c r="J34" s="164"/>
      <c r="K34" s="164"/>
      <c r="L34" s="164"/>
      <c r="M34" s="164"/>
    </row>
    <row r="35" spans="1:13" s="190" customFormat="1" ht="47.25" customHeight="1" x14ac:dyDescent="0.25">
      <c r="A35" s="191">
        <v>20</v>
      </c>
      <c r="B35" s="191" t="s">
        <v>108</v>
      </c>
      <c r="C35" s="193" t="s">
        <v>151</v>
      </c>
      <c r="D35" s="193" t="s">
        <v>152</v>
      </c>
      <c r="E35" s="194" t="s">
        <v>147</v>
      </c>
      <c r="F35" s="191">
        <v>1</v>
      </c>
      <c r="G35" s="195">
        <v>43171.35</v>
      </c>
      <c r="H35" s="195">
        <f t="shared" si="2"/>
        <v>43171.35</v>
      </c>
      <c r="I35" s="164"/>
      <c r="J35" s="164"/>
      <c r="K35" s="164"/>
      <c r="L35" s="164"/>
      <c r="M35" s="164"/>
    </row>
    <row r="36" spans="1:13" s="190" customFormat="1" ht="31.5" customHeight="1" x14ac:dyDescent="0.25">
      <c r="A36" s="191">
        <v>21</v>
      </c>
      <c r="B36" s="191" t="s">
        <v>108</v>
      </c>
      <c r="C36" s="193" t="s">
        <v>153</v>
      </c>
      <c r="D36" s="193" t="s">
        <v>154</v>
      </c>
      <c r="E36" s="194" t="s">
        <v>150</v>
      </c>
      <c r="F36" s="191">
        <v>1</v>
      </c>
      <c r="G36" s="195">
        <v>37158.83</v>
      </c>
      <c r="H36" s="195">
        <f t="shared" si="2"/>
        <v>37158.83</v>
      </c>
      <c r="I36" s="164"/>
      <c r="J36" s="164"/>
      <c r="K36" s="164"/>
      <c r="L36" s="164"/>
      <c r="M36" s="164"/>
    </row>
    <row r="37" spans="1:13" s="190" customFormat="1" ht="47.25" customHeight="1" x14ac:dyDescent="0.25">
      <c r="A37" s="191">
        <v>22</v>
      </c>
      <c r="B37" s="191" t="s">
        <v>108</v>
      </c>
      <c r="C37" s="193" t="s">
        <v>155</v>
      </c>
      <c r="D37" s="193" t="s">
        <v>156</v>
      </c>
      <c r="E37" s="194" t="s">
        <v>150</v>
      </c>
      <c r="F37" s="191">
        <v>1</v>
      </c>
      <c r="G37" s="195">
        <v>35055.620000000003</v>
      </c>
      <c r="H37" s="195">
        <f t="shared" si="2"/>
        <v>35055.620000000003</v>
      </c>
      <c r="I37" s="164"/>
      <c r="J37" s="164"/>
      <c r="K37" s="164"/>
      <c r="L37" s="164"/>
      <c r="M37" s="164"/>
    </row>
    <row r="38" spans="1:13" s="190" customFormat="1" ht="31.5" customHeight="1" x14ac:dyDescent="0.25">
      <c r="A38" s="191">
        <v>23</v>
      </c>
      <c r="B38" s="191" t="s">
        <v>108</v>
      </c>
      <c r="C38" s="193" t="s">
        <v>157</v>
      </c>
      <c r="D38" s="193" t="s">
        <v>158</v>
      </c>
      <c r="E38" s="194" t="s">
        <v>159</v>
      </c>
      <c r="F38" s="191">
        <v>1</v>
      </c>
      <c r="G38" s="195">
        <v>11831</v>
      </c>
      <c r="H38" s="195">
        <f t="shared" si="2"/>
        <v>11831</v>
      </c>
      <c r="I38" s="164"/>
      <c r="J38" s="164"/>
      <c r="K38" s="164"/>
      <c r="L38" s="164"/>
      <c r="M38" s="164"/>
    </row>
    <row r="39" spans="1:13" s="190" customFormat="1" ht="31.5" customHeight="1" x14ac:dyDescent="0.25">
      <c r="A39" s="191">
        <v>24</v>
      </c>
      <c r="B39" s="191" t="s">
        <v>108</v>
      </c>
      <c r="C39" s="193" t="s">
        <v>157</v>
      </c>
      <c r="D39" s="193" t="s">
        <v>158</v>
      </c>
      <c r="E39" s="194" t="s">
        <v>150</v>
      </c>
      <c r="F39" s="191">
        <v>1</v>
      </c>
      <c r="G39" s="195">
        <v>11831</v>
      </c>
      <c r="H39" s="195">
        <f t="shared" si="2"/>
        <v>11831</v>
      </c>
      <c r="I39" s="164"/>
      <c r="J39" s="164"/>
      <c r="K39" s="164"/>
      <c r="L39" s="164"/>
      <c r="M39" s="164"/>
    </row>
    <row r="40" spans="1:13" s="190" customFormat="1" ht="31.5" customHeight="1" x14ac:dyDescent="0.25">
      <c r="A40" s="191">
        <v>25</v>
      </c>
      <c r="B40" s="191" t="s">
        <v>108</v>
      </c>
      <c r="C40" s="193" t="s">
        <v>157</v>
      </c>
      <c r="D40" s="193" t="s">
        <v>158</v>
      </c>
      <c r="E40" s="194" t="s">
        <v>150</v>
      </c>
      <c r="F40" s="191">
        <v>1</v>
      </c>
      <c r="G40" s="195">
        <v>11831</v>
      </c>
      <c r="H40" s="195">
        <f t="shared" si="2"/>
        <v>11831</v>
      </c>
      <c r="I40" s="164"/>
      <c r="J40" s="164"/>
      <c r="K40" s="164"/>
      <c r="L40" s="164"/>
      <c r="M40" s="164"/>
    </row>
    <row r="41" spans="1:13" s="190" customFormat="1" ht="31.5" customHeight="1" x14ac:dyDescent="0.25">
      <c r="A41" s="191">
        <v>26</v>
      </c>
      <c r="B41" s="191" t="s">
        <v>108</v>
      </c>
      <c r="C41" s="193" t="s">
        <v>157</v>
      </c>
      <c r="D41" s="193" t="s">
        <v>158</v>
      </c>
      <c r="E41" s="194" t="s">
        <v>150</v>
      </c>
      <c r="F41" s="191">
        <v>1</v>
      </c>
      <c r="G41" s="195">
        <v>11831</v>
      </c>
      <c r="H41" s="195">
        <f t="shared" si="2"/>
        <v>11831</v>
      </c>
      <c r="I41" s="164"/>
      <c r="J41" s="164"/>
      <c r="K41" s="164"/>
      <c r="L41" s="164"/>
      <c r="M41" s="164"/>
    </row>
    <row r="42" spans="1:13" s="190" customFormat="1" ht="31.5" customHeight="1" x14ac:dyDescent="0.25">
      <c r="A42" s="191">
        <v>27</v>
      </c>
      <c r="B42" s="191" t="s">
        <v>108</v>
      </c>
      <c r="C42" s="193" t="s">
        <v>160</v>
      </c>
      <c r="D42" s="193" t="s">
        <v>161</v>
      </c>
      <c r="E42" s="194" t="s">
        <v>150</v>
      </c>
      <c r="F42" s="191">
        <v>1</v>
      </c>
      <c r="G42" s="195">
        <v>11279.02</v>
      </c>
      <c r="H42" s="195">
        <f t="shared" si="2"/>
        <v>11279.02</v>
      </c>
      <c r="I42" s="164"/>
      <c r="J42" s="164"/>
      <c r="K42" s="164"/>
      <c r="L42" s="164"/>
      <c r="M42" s="164"/>
    </row>
    <row r="43" spans="1:13" s="190" customFormat="1" ht="31.5" customHeight="1" x14ac:dyDescent="0.25">
      <c r="A43" s="191">
        <v>28</v>
      </c>
      <c r="B43" s="191" t="s">
        <v>108</v>
      </c>
      <c r="C43" s="193" t="s">
        <v>162</v>
      </c>
      <c r="D43" s="193" t="s">
        <v>163</v>
      </c>
      <c r="E43" s="194" t="s">
        <v>150</v>
      </c>
      <c r="F43" s="191">
        <v>1</v>
      </c>
      <c r="G43" s="195">
        <v>9392.75</v>
      </c>
      <c r="H43" s="195">
        <f t="shared" si="2"/>
        <v>9392.75</v>
      </c>
      <c r="I43" s="164"/>
      <c r="J43" s="164"/>
      <c r="K43" s="164"/>
      <c r="L43" s="164"/>
      <c r="M43" s="164"/>
    </row>
    <row r="44" spans="1:13" s="190" customFormat="1" ht="31.5" customHeight="1" x14ac:dyDescent="0.25">
      <c r="A44" s="191">
        <v>29</v>
      </c>
      <c r="B44" s="191" t="s">
        <v>108</v>
      </c>
      <c r="C44" s="193" t="s">
        <v>162</v>
      </c>
      <c r="D44" s="193" t="s">
        <v>164</v>
      </c>
      <c r="E44" s="194" t="s">
        <v>165</v>
      </c>
      <c r="F44" s="191">
        <v>1</v>
      </c>
      <c r="G44" s="195">
        <v>9392.75</v>
      </c>
      <c r="H44" s="195">
        <f t="shared" si="2"/>
        <v>9392.75</v>
      </c>
      <c r="I44" s="164"/>
      <c r="J44" s="164"/>
      <c r="K44" s="164"/>
      <c r="L44" s="164"/>
      <c r="M44" s="164"/>
    </row>
    <row r="45" spans="1:13" s="190" customFormat="1" ht="31.5" customHeight="1" x14ac:dyDescent="0.25">
      <c r="A45" s="191">
        <v>30</v>
      </c>
      <c r="B45" s="191" t="s">
        <v>108</v>
      </c>
      <c r="C45" s="193" t="s">
        <v>166</v>
      </c>
      <c r="D45" s="193" t="s">
        <v>167</v>
      </c>
      <c r="E45" s="194" t="s">
        <v>147</v>
      </c>
      <c r="F45" s="191">
        <v>1</v>
      </c>
      <c r="G45" s="195">
        <v>9372.9599999999991</v>
      </c>
      <c r="H45" s="195">
        <f t="shared" si="2"/>
        <v>9372.9599999999991</v>
      </c>
      <c r="I45" s="164"/>
      <c r="J45" s="164"/>
      <c r="K45" s="164"/>
      <c r="L45" s="164"/>
      <c r="M45" s="164"/>
    </row>
    <row r="46" spans="1:13" s="190" customFormat="1" ht="31.5" customHeight="1" x14ac:dyDescent="0.25">
      <c r="A46" s="191">
        <v>31</v>
      </c>
      <c r="B46" s="191" t="s">
        <v>108</v>
      </c>
      <c r="C46" s="193" t="s">
        <v>168</v>
      </c>
      <c r="D46" s="193" t="s">
        <v>169</v>
      </c>
      <c r="E46" s="194" t="s">
        <v>150</v>
      </c>
      <c r="F46" s="191">
        <v>2</v>
      </c>
      <c r="G46" s="195">
        <v>3850.19</v>
      </c>
      <c r="H46" s="195">
        <f t="shared" si="2"/>
        <v>7700.38</v>
      </c>
      <c r="I46" s="164"/>
      <c r="J46" s="164"/>
      <c r="K46" s="164"/>
      <c r="L46" s="164"/>
      <c r="M46" s="164"/>
    </row>
    <row r="47" spans="1:13" s="190" customFormat="1" ht="47.25" customHeight="1" x14ac:dyDescent="0.25">
      <c r="A47" s="191">
        <v>32</v>
      </c>
      <c r="B47" s="191" t="s">
        <v>108</v>
      </c>
      <c r="C47" s="193" t="s">
        <v>170</v>
      </c>
      <c r="D47" s="193" t="s">
        <v>171</v>
      </c>
      <c r="E47" s="194" t="s">
        <v>150</v>
      </c>
      <c r="F47" s="191">
        <v>2</v>
      </c>
      <c r="G47" s="195">
        <v>1983.71</v>
      </c>
      <c r="H47" s="195">
        <f t="shared" si="2"/>
        <v>3967.42</v>
      </c>
      <c r="I47" s="164"/>
      <c r="J47" s="164"/>
      <c r="K47" s="164"/>
      <c r="L47" s="164"/>
      <c r="M47" s="164"/>
    </row>
    <row r="48" spans="1:13" s="190" customFormat="1" ht="47.25" customHeight="1" x14ac:dyDescent="0.25">
      <c r="A48" s="191">
        <v>33</v>
      </c>
      <c r="B48" s="191" t="s">
        <v>108</v>
      </c>
      <c r="C48" s="193" t="s">
        <v>172</v>
      </c>
      <c r="D48" s="193" t="s">
        <v>173</v>
      </c>
      <c r="E48" s="194" t="s">
        <v>150</v>
      </c>
      <c r="F48" s="191">
        <v>1</v>
      </c>
      <c r="G48" s="195">
        <v>925.45</v>
      </c>
      <c r="H48" s="195">
        <f t="shared" si="2"/>
        <v>925.45</v>
      </c>
      <c r="I48" s="164"/>
      <c r="J48" s="164"/>
      <c r="K48" s="164"/>
      <c r="L48" s="164"/>
      <c r="M48" s="164"/>
    </row>
    <row r="49" spans="1:8" x14ac:dyDescent="0.25">
      <c r="A49" s="345" t="s">
        <v>174</v>
      </c>
      <c r="B49" s="346"/>
      <c r="C49" s="347"/>
      <c r="D49" s="347"/>
      <c r="E49" s="346"/>
      <c r="F49" s="288"/>
      <c r="G49" s="189"/>
      <c r="H49" s="189">
        <f>SUM(H50:H82)</f>
        <v>4534.78</v>
      </c>
    </row>
    <row r="50" spans="1:8" x14ac:dyDescent="0.25">
      <c r="A50" s="191">
        <v>34</v>
      </c>
      <c r="B50" s="191" t="s">
        <v>108</v>
      </c>
      <c r="C50" s="193" t="s">
        <v>175</v>
      </c>
      <c r="D50" s="193" t="s">
        <v>176</v>
      </c>
      <c r="E50" s="194" t="s">
        <v>177</v>
      </c>
      <c r="F50" s="191">
        <v>0.40799999999999997</v>
      </c>
      <c r="G50" s="195">
        <v>8958.61</v>
      </c>
      <c r="H50" s="195">
        <f t="shared" ref="H50:H82" si="3">ROUND(F50*G50,2)</f>
        <v>3655.11</v>
      </c>
    </row>
    <row r="51" spans="1:8" x14ac:dyDescent="0.25">
      <c r="A51" s="191">
        <v>35</v>
      </c>
      <c r="B51" s="191" t="s">
        <v>108</v>
      </c>
      <c r="C51" s="193" t="s">
        <v>178</v>
      </c>
      <c r="D51" s="193" t="s">
        <v>179</v>
      </c>
      <c r="E51" s="194" t="s">
        <v>180</v>
      </c>
      <c r="F51" s="191">
        <v>55.8</v>
      </c>
      <c r="G51" s="195">
        <v>4.16</v>
      </c>
      <c r="H51" s="195">
        <f t="shared" si="3"/>
        <v>232.13</v>
      </c>
    </row>
    <row r="52" spans="1:8" x14ac:dyDescent="0.25">
      <c r="A52" s="191">
        <v>36</v>
      </c>
      <c r="B52" s="191" t="s">
        <v>108</v>
      </c>
      <c r="C52" s="193" t="s">
        <v>181</v>
      </c>
      <c r="D52" s="193" t="s">
        <v>182</v>
      </c>
      <c r="E52" s="194" t="s">
        <v>180</v>
      </c>
      <c r="F52" s="191">
        <v>12</v>
      </c>
      <c r="G52" s="195">
        <v>10.57</v>
      </c>
      <c r="H52" s="195">
        <f t="shared" si="3"/>
        <v>126.84</v>
      </c>
    </row>
    <row r="53" spans="1:8" x14ac:dyDescent="0.25">
      <c r="A53" s="191">
        <v>37</v>
      </c>
      <c r="B53" s="191" t="s">
        <v>108</v>
      </c>
      <c r="C53" s="193" t="s">
        <v>183</v>
      </c>
      <c r="D53" s="193" t="s">
        <v>184</v>
      </c>
      <c r="E53" s="194" t="s">
        <v>185</v>
      </c>
      <c r="F53" s="191">
        <v>1.8599999999999998E-2</v>
      </c>
      <c r="G53" s="195">
        <v>6720</v>
      </c>
      <c r="H53" s="195">
        <f t="shared" si="3"/>
        <v>124.99</v>
      </c>
    </row>
    <row r="54" spans="1:8" x14ac:dyDescent="0.25">
      <c r="A54" s="191">
        <v>38</v>
      </c>
      <c r="B54" s="191" t="s">
        <v>108</v>
      </c>
      <c r="C54" s="193" t="s">
        <v>186</v>
      </c>
      <c r="D54" s="193" t="s">
        <v>187</v>
      </c>
      <c r="E54" s="194" t="s">
        <v>180</v>
      </c>
      <c r="F54" s="191">
        <v>2.2000000000000002</v>
      </c>
      <c r="G54" s="195">
        <v>47.57</v>
      </c>
      <c r="H54" s="195">
        <f t="shared" si="3"/>
        <v>104.65</v>
      </c>
    </row>
    <row r="55" spans="1:8" ht="31.5" customHeight="1" x14ac:dyDescent="0.25">
      <c r="A55" s="191">
        <v>39</v>
      </c>
      <c r="B55" s="191" t="s">
        <v>108</v>
      </c>
      <c r="C55" s="193" t="s">
        <v>188</v>
      </c>
      <c r="D55" s="193" t="s">
        <v>189</v>
      </c>
      <c r="E55" s="194" t="s">
        <v>190</v>
      </c>
      <c r="F55" s="191">
        <v>1.6E-2</v>
      </c>
      <c r="G55" s="195">
        <v>4949.3999999999996</v>
      </c>
      <c r="H55" s="195">
        <f t="shared" si="3"/>
        <v>79.19</v>
      </c>
    </row>
    <row r="56" spans="1:8" ht="31.5" customHeight="1" x14ac:dyDescent="0.25">
      <c r="A56" s="191">
        <v>40</v>
      </c>
      <c r="B56" s="191" t="s">
        <v>108</v>
      </c>
      <c r="C56" s="193" t="s">
        <v>191</v>
      </c>
      <c r="D56" s="193" t="s">
        <v>192</v>
      </c>
      <c r="E56" s="194" t="s">
        <v>193</v>
      </c>
      <c r="F56" s="191">
        <v>68.28</v>
      </c>
      <c r="G56" s="195">
        <v>1</v>
      </c>
      <c r="H56" s="195">
        <f t="shared" si="3"/>
        <v>68.28</v>
      </c>
    </row>
    <row r="57" spans="1:8" x14ac:dyDescent="0.25">
      <c r="A57" s="191">
        <v>41</v>
      </c>
      <c r="B57" s="191" t="s">
        <v>108</v>
      </c>
      <c r="C57" s="193" t="s">
        <v>194</v>
      </c>
      <c r="D57" s="193" t="s">
        <v>195</v>
      </c>
      <c r="E57" s="194" t="s">
        <v>185</v>
      </c>
      <c r="F57" s="191">
        <v>2.32E-3</v>
      </c>
      <c r="G57" s="195">
        <v>12430</v>
      </c>
      <c r="H57" s="195">
        <f t="shared" si="3"/>
        <v>28.84</v>
      </c>
    </row>
    <row r="58" spans="1:8" x14ac:dyDescent="0.25">
      <c r="A58" s="191">
        <v>42</v>
      </c>
      <c r="B58" s="191" t="s">
        <v>108</v>
      </c>
      <c r="C58" s="193" t="s">
        <v>196</v>
      </c>
      <c r="D58" s="193" t="s">
        <v>197</v>
      </c>
      <c r="E58" s="194" t="s">
        <v>198</v>
      </c>
      <c r="F58" s="191">
        <v>0.1</v>
      </c>
      <c r="G58" s="195">
        <v>203</v>
      </c>
      <c r="H58" s="195">
        <f t="shared" si="3"/>
        <v>20.3</v>
      </c>
    </row>
    <row r="59" spans="1:8" ht="31.5" customHeight="1" x14ac:dyDescent="0.25">
      <c r="A59" s="191">
        <v>43</v>
      </c>
      <c r="B59" s="191" t="s">
        <v>108</v>
      </c>
      <c r="C59" s="193" t="s">
        <v>199</v>
      </c>
      <c r="D59" s="193" t="s">
        <v>200</v>
      </c>
      <c r="E59" s="194" t="s">
        <v>180</v>
      </c>
      <c r="F59" s="191">
        <v>0.31</v>
      </c>
      <c r="G59" s="195">
        <v>38.89</v>
      </c>
      <c r="H59" s="195">
        <f t="shared" si="3"/>
        <v>12.06</v>
      </c>
    </row>
    <row r="60" spans="1:8" x14ac:dyDescent="0.25">
      <c r="A60" s="191">
        <v>44</v>
      </c>
      <c r="B60" s="191" t="s">
        <v>108</v>
      </c>
      <c r="C60" s="193" t="s">
        <v>201</v>
      </c>
      <c r="D60" s="193" t="s">
        <v>202</v>
      </c>
      <c r="E60" s="194" t="s">
        <v>180</v>
      </c>
      <c r="F60" s="191">
        <v>0.4</v>
      </c>
      <c r="G60" s="195">
        <v>28.6</v>
      </c>
      <c r="H60" s="195">
        <f t="shared" si="3"/>
        <v>11.44</v>
      </c>
    </row>
    <row r="61" spans="1:8" x14ac:dyDescent="0.25">
      <c r="A61" s="191">
        <v>45</v>
      </c>
      <c r="B61" s="191" t="s">
        <v>108</v>
      </c>
      <c r="C61" s="193" t="s">
        <v>203</v>
      </c>
      <c r="D61" s="193" t="s">
        <v>204</v>
      </c>
      <c r="E61" s="194" t="s">
        <v>198</v>
      </c>
      <c r="F61" s="191">
        <v>0.1</v>
      </c>
      <c r="G61" s="195">
        <v>86</v>
      </c>
      <c r="H61" s="195">
        <f t="shared" si="3"/>
        <v>8.6</v>
      </c>
    </row>
    <row r="62" spans="1:8" ht="31.5" customHeight="1" x14ac:dyDescent="0.25">
      <c r="A62" s="191">
        <v>46</v>
      </c>
      <c r="B62" s="191" t="s">
        <v>108</v>
      </c>
      <c r="C62" s="193" t="s">
        <v>205</v>
      </c>
      <c r="D62" s="193" t="s">
        <v>206</v>
      </c>
      <c r="E62" s="194" t="s">
        <v>198</v>
      </c>
      <c r="F62" s="191">
        <v>0.1</v>
      </c>
      <c r="G62" s="195">
        <v>83</v>
      </c>
      <c r="H62" s="195">
        <f t="shared" si="3"/>
        <v>8.3000000000000007</v>
      </c>
    </row>
    <row r="63" spans="1:8" x14ac:dyDescent="0.25">
      <c r="A63" s="191">
        <v>47</v>
      </c>
      <c r="B63" s="191" t="s">
        <v>108</v>
      </c>
      <c r="C63" s="193" t="s">
        <v>207</v>
      </c>
      <c r="D63" s="193" t="s">
        <v>208</v>
      </c>
      <c r="E63" s="194" t="s">
        <v>209</v>
      </c>
      <c r="F63" s="191">
        <v>0.9</v>
      </c>
      <c r="G63" s="195">
        <v>8.33</v>
      </c>
      <c r="H63" s="195">
        <f t="shared" si="3"/>
        <v>7.5</v>
      </c>
    </row>
    <row r="64" spans="1:8" x14ac:dyDescent="0.25">
      <c r="A64" s="191">
        <v>48</v>
      </c>
      <c r="B64" s="191" t="s">
        <v>108</v>
      </c>
      <c r="C64" s="193" t="s">
        <v>210</v>
      </c>
      <c r="D64" s="193" t="s">
        <v>211</v>
      </c>
      <c r="E64" s="194" t="s">
        <v>177</v>
      </c>
      <c r="F64" s="191">
        <v>6.9999999999999999E-4</v>
      </c>
      <c r="G64" s="195">
        <v>10534.99</v>
      </c>
      <c r="H64" s="195">
        <f t="shared" si="3"/>
        <v>7.37</v>
      </c>
    </row>
    <row r="65" spans="1:8" x14ac:dyDescent="0.25">
      <c r="A65" s="191">
        <v>49</v>
      </c>
      <c r="B65" s="191" t="s">
        <v>108</v>
      </c>
      <c r="C65" s="193" t="s">
        <v>212</v>
      </c>
      <c r="D65" s="193" t="s">
        <v>213</v>
      </c>
      <c r="E65" s="194" t="s">
        <v>185</v>
      </c>
      <c r="F65" s="191">
        <v>1.4999999999999999E-4</v>
      </c>
      <c r="G65" s="195">
        <v>41210</v>
      </c>
      <c r="H65" s="195">
        <f t="shared" si="3"/>
        <v>6.18</v>
      </c>
    </row>
    <row r="66" spans="1:8" x14ac:dyDescent="0.25">
      <c r="A66" s="191">
        <v>50</v>
      </c>
      <c r="B66" s="191" t="s">
        <v>108</v>
      </c>
      <c r="C66" s="193" t="s">
        <v>214</v>
      </c>
      <c r="D66" s="193" t="s">
        <v>215</v>
      </c>
      <c r="E66" s="194" t="s">
        <v>216</v>
      </c>
      <c r="F66" s="191">
        <v>0.2</v>
      </c>
      <c r="G66" s="195">
        <v>29.75</v>
      </c>
      <c r="H66" s="195">
        <f t="shared" si="3"/>
        <v>5.95</v>
      </c>
    </row>
    <row r="67" spans="1:8" ht="31.5" customHeight="1" x14ac:dyDescent="0.25">
      <c r="A67" s="191">
        <v>51</v>
      </c>
      <c r="B67" s="191" t="s">
        <v>108</v>
      </c>
      <c r="C67" s="193" t="s">
        <v>217</v>
      </c>
      <c r="D67" s="193" t="s">
        <v>218</v>
      </c>
      <c r="E67" s="194" t="s">
        <v>185</v>
      </c>
      <c r="F67" s="191">
        <v>6.3E-5</v>
      </c>
      <c r="G67" s="195">
        <v>65750</v>
      </c>
      <c r="H67" s="195">
        <f t="shared" si="3"/>
        <v>4.1399999999999997</v>
      </c>
    </row>
    <row r="68" spans="1:8" ht="31.5" customHeight="1" x14ac:dyDescent="0.25">
      <c r="A68" s="191">
        <v>52</v>
      </c>
      <c r="B68" s="191" t="s">
        <v>108</v>
      </c>
      <c r="C68" s="193" t="s">
        <v>219</v>
      </c>
      <c r="D68" s="193" t="s">
        <v>220</v>
      </c>
      <c r="E68" s="194" t="s">
        <v>180</v>
      </c>
      <c r="F68" s="191">
        <v>0.14000000000000001</v>
      </c>
      <c r="G68" s="195">
        <v>28.22</v>
      </c>
      <c r="H68" s="195">
        <f t="shared" si="3"/>
        <v>3.95</v>
      </c>
    </row>
    <row r="69" spans="1:8" ht="31.5" customHeight="1" x14ac:dyDescent="0.25">
      <c r="A69" s="191">
        <v>53</v>
      </c>
      <c r="B69" s="191" t="s">
        <v>108</v>
      </c>
      <c r="C69" s="193" t="s">
        <v>221</v>
      </c>
      <c r="D69" s="193" t="s">
        <v>222</v>
      </c>
      <c r="E69" s="194" t="s">
        <v>185</v>
      </c>
      <c r="F69" s="191">
        <v>1E-4</v>
      </c>
      <c r="G69" s="195">
        <v>37517</v>
      </c>
      <c r="H69" s="195">
        <f t="shared" si="3"/>
        <v>3.75</v>
      </c>
    </row>
    <row r="70" spans="1:8" ht="31.5" customHeight="1" x14ac:dyDescent="0.25">
      <c r="A70" s="191">
        <v>54</v>
      </c>
      <c r="B70" s="191" t="s">
        <v>108</v>
      </c>
      <c r="C70" s="193" t="s">
        <v>223</v>
      </c>
      <c r="D70" s="193" t="s">
        <v>224</v>
      </c>
      <c r="E70" s="194" t="s">
        <v>180</v>
      </c>
      <c r="F70" s="191">
        <v>0.08</v>
      </c>
      <c r="G70" s="195">
        <v>38.340000000000003</v>
      </c>
      <c r="H70" s="195">
        <f t="shared" si="3"/>
        <v>3.07</v>
      </c>
    </row>
    <row r="71" spans="1:8" x14ac:dyDescent="0.25">
      <c r="A71" s="191">
        <v>55</v>
      </c>
      <c r="B71" s="191" t="s">
        <v>108</v>
      </c>
      <c r="C71" s="193" t="s">
        <v>225</v>
      </c>
      <c r="D71" s="193" t="s">
        <v>226</v>
      </c>
      <c r="E71" s="194" t="s">
        <v>185</v>
      </c>
      <c r="F71" s="191">
        <v>5.1000000000000004E-4</v>
      </c>
      <c r="G71" s="195">
        <v>5850</v>
      </c>
      <c r="H71" s="195">
        <f t="shared" si="3"/>
        <v>2.98</v>
      </c>
    </row>
    <row r="72" spans="1:8" x14ac:dyDescent="0.25">
      <c r="A72" s="191">
        <v>56</v>
      </c>
      <c r="B72" s="191" t="s">
        <v>108</v>
      </c>
      <c r="C72" s="193" t="s">
        <v>227</v>
      </c>
      <c r="D72" s="193" t="s">
        <v>228</v>
      </c>
      <c r="E72" s="194" t="s">
        <v>180</v>
      </c>
      <c r="F72" s="191">
        <v>0.3</v>
      </c>
      <c r="G72" s="195">
        <v>9.0399999999999991</v>
      </c>
      <c r="H72" s="195">
        <f t="shared" si="3"/>
        <v>2.71</v>
      </c>
    </row>
    <row r="73" spans="1:8" ht="47.25" customHeight="1" x14ac:dyDescent="0.25">
      <c r="A73" s="191">
        <v>57</v>
      </c>
      <c r="B73" s="191" t="s">
        <v>108</v>
      </c>
      <c r="C73" s="193" t="s">
        <v>229</v>
      </c>
      <c r="D73" s="193" t="s">
        <v>230</v>
      </c>
      <c r="E73" s="194" t="s">
        <v>180</v>
      </c>
      <c r="F73" s="191">
        <v>0.02</v>
      </c>
      <c r="G73" s="195">
        <v>91.29</v>
      </c>
      <c r="H73" s="195">
        <f t="shared" si="3"/>
        <v>1.83</v>
      </c>
    </row>
    <row r="74" spans="1:8" ht="47.25" customHeight="1" x14ac:dyDescent="0.25">
      <c r="A74" s="191">
        <v>58</v>
      </c>
      <c r="B74" s="191" t="s">
        <v>108</v>
      </c>
      <c r="C74" s="193" t="s">
        <v>231</v>
      </c>
      <c r="D74" s="193" t="s">
        <v>232</v>
      </c>
      <c r="E74" s="194" t="s">
        <v>190</v>
      </c>
      <c r="F74" s="191">
        <v>2E-3</v>
      </c>
      <c r="G74" s="195">
        <v>542.1</v>
      </c>
      <c r="H74" s="195">
        <f t="shared" si="3"/>
        <v>1.08</v>
      </c>
    </row>
    <row r="75" spans="1:8" x14ac:dyDescent="0.25">
      <c r="A75" s="191">
        <v>59</v>
      </c>
      <c r="B75" s="191" t="s">
        <v>108</v>
      </c>
      <c r="C75" s="193" t="s">
        <v>233</v>
      </c>
      <c r="D75" s="193" t="s">
        <v>234</v>
      </c>
      <c r="E75" s="194" t="s">
        <v>180</v>
      </c>
      <c r="F75" s="191">
        <v>0.03</v>
      </c>
      <c r="G75" s="195">
        <v>35.630000000000003</v>
      </c>
      <c r="H75" s="195">
        <f t="shared" si="3"/>
        <v>1.07</v>
      </c>
    </row>
    <row r="76" spans="1:8" x14ac:dyDescent="0.25">
      <c r="A76" s="191">
        <v>60</v>
      </c>
      <c r="B76" s="191" t="s">
        <v>108</v>
      </c>
      <c r="C76" s="193" t="s">
        <v>235</v>
      </c>
      <c r="D76" s="193" t="s">
        <v>236</v>
      </c>
      <c r="E76" s="194" t="s">
        <v>180</v>
      </c>
      <c r="F76" s="191">
        <v>0.05</v>
      </c>
      <c r="G76" s="195">
        <v>16.95</v>
      </c>
      <c r="H76" s="195">
        <f t="shared" si="3"/>
        <v>0.85</v>
      </c>
    </row>
    <row r="77" spans="1:8" x14ac:dyDescent="0.25">
      <c r="A77" s="191">
        <v>61</v>
      </c>
      <c r="B77" s="191" t="s">
        <v>108</v>
      </c>
      <c r="C77" s="193" t="s">
        <v>237</v>
      </c>
      <c r="D77" s="193" t="s">
        <v>238</v>
      </c>
      <c r="E77" s="194" t="s">
        <v>185</v>
      </c>
      <c r="F77" s="191">
        <v>4.0000000000000003E-5</v>
      </c>
      <c r="G77" s="195">
        <v>12430</v>
      </c>
      <c r="H77" s="195">
        <f t="shared" si="3"/>
        <v>0.5</v>
      </c>
    </row>
    <row r="78" spans="1:8" ht="31.5" customHeight="1" x14ac:dyDescent="0.25">
      <c r="A78" s="191">
        <v>62</v>
      </c>
      <c r="B78" s="191" t="s">
        <v>108</v>
      </c>
      <c r="C78" s="193" t="s">
        <v>239</v>
      </c>
      <c r="D78" s="193" t="s">
        <v>240</v>
      </c>
      <c r="E78" s="194" t="s">
        <v>185</v>
      </c>
      <c r="F78" s="191">
        <v>2.0000000000000002E-5</v>
      </c>
      <c r="G78" s="195">
        <v>15481</v>
      </c>
      <c r="H78" s="195">
        <f t="shared" si="3"/>
        <v>0.31</v>
      </c>
    </row>
    <row r="79" spans="1:8" x14ac:dyDescent="0.25">
      <c r="A79" s="191">
        <v>63</v>
      </c>
      <c r="B79" s="191" t="s">
        <v>108</v>
      </c>
      <c r="C79" s="193" t="s">
        <v>241</v>
      </c>
      <c r="D79" s="193" t="s">
        <v>242</v>
      </c>
      <c r="E79" s="194" t="s">
        <v>180</v>
      </c>
      <c r="F79" s="191">
        <v>0.02</v>
      </c>
      <c r="G79" s="195">
        <v>15.37</v>
      </c>
      <c r="H79" s="195">
        <f t="shared" si="3"/>
        <v>0.31</v>
      </c>
    </row>
    <row r="80" spans="1:8" x14ac:dyDescent="0.25">
      <c r="A80" s="191">
        <v>64</v>
      </c>
      <c r="B80" s="191" t="s">
        <v>108</v>
      </c>
      <c r="C80" s="193" t="s">
        <v>243</v>
      </c>
      <c r="D80" s="193" t="s">
        <v>244</v>
      </c>
      <c r="E80" s="194" t="s">
        <v>180</v>
      </c>
      <c r="F80" s="191">
        <v>0.01</v>
      </c>
      <c r="G80" s="195">
        <v>27.74</v>
      </c>
      <c r="H80" s="195">
        <f t="shared" si="3"/>
        <v>0.28000000000000003</v>
      </c>
    </row>
    <row r="81" spans="1:8" x14ac:dyDescent="0.25">
      <c r="A81" s="191">
        <v>65</v>
      </c>
      <c r="B81" s="191" t="s">
        <v>108</v>
      </c>
      <c r="C81" s="193" t="s">
        <v>245</v>
      </c>
      <c r="D81" s="193" t="s">
        <v>246</v>
      </c>
      <c r="E81" s="194" t="s">
        <v>185</v>
      </c>
      <c r="F81" s="191">
        <v>2.9999999999999997E-4</v>
      </c>
      <c r="G81" s="195">
        <v>729.98</v>
      </c>
      <c r="H81" s="195">
        <f t="shared" si="3"/>
        <v>0.22</v>
      </c>
    </row>
    <row r="82" spans="1:8" x14ac:dyDescent="0.25">
      <c r="A82" s="191">
        <v>66</v>
      </c>
      <c r="B82" s="191" t="s">
        <v>108</v>
      </c>
      <c r="C82" s="193" t="s">
        <v>247</v>
      </c>
      <c r="D82" s="193" t="s">
        <v>248</v>
      </c>
      <c r="E82" s="194" t="s">
        <v>185</v>
      </c>
      <c r="F82" s="191">
        <v>0.14099999999999999</v>
      </c>
      <c r="G82" s="195"/>
      <c r="H82" s="195">
        <f t="shared" si="3"/>
        <v>0</v>
      </c>
    </row>
    <row r="85" spans="1:8" x14ac:dyDescent="0.25">
      <c r="B85" s="164" t="s">
        <v>74</v>
      </c>
    </row>
    <row r="86" spans="1:8" x14ac:dyDescent="0.25">
      <c r="B86" s="177" t="s">
        <v>75</v>
      </c>
    </row>
    <row r="88" spans="1:8" x14ac:dyDescent="0.25">
      <c r="B88" s="164" t="s">
        <v>76</v>
      </c>
    </row>
    <row r="89" spans="1:8" x14ac:dyDescent="0.25">
      <c r="B89" s="177" t="s">
        <v>77</v>
      </c>
    </row>
  </sheetData>
  <mergeCells count="15">
    <mergeCell ref="A22:E22"/>
    <mergeCell ref="A49:E49"/>
    <mergeCell ref="A12:E12"/>
    <mergeCell ref="A24:E24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32:E32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0"/>
  <sheetViews>
    <sheetView view="pageBreakPreview" topLeftCell="A32" workbookViewId="0">
      <selection activeCell="D45" sqref="D45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10" width="9.140625" style="52" customWidth="1"/>
    <col min="11" max="11" width="13.5703125" style="52" customWidth="1"/>
    <col min="12" max="12" width="9.140625" style="52" customWidth="1"/>
  </cols>
  <sheetData>
    <row r="1" spans="2:5" x14ac:dyDescent="0.25">
      <c r="B1" s="154"/>
      <c r="C1" s="154"/>
      <c r="D1" s="154"/>
      <c r="E1" s="154"/>
    </row>
    <row r="2" spans="2:5" x14ac:dyDescent="0.25">
      <c r="B2" s="154"/>
      <c r="C2" s="154"/>
      <c r="D2" s="154"/>
      <c r="E2" s="162" t="s">
        <v>249</v>
      </c>
    </row>
    <row r="3" spans="2:5" x14ac:dyDescent="0.25">
      <c r="B3" s="154"/>
      <c r="C3" s="154"/>
      <c r="D3" s="154"/>
      <c r="E3" s="154"/>
    </row>
    <row r="4" spans="2:5" x14ac:dyDescent="0.25">
      <c r="B4" s="154"/>
      <c r="C4" s="154"/>
      <c r="D4" s="154"/>
      <c r="E4" s="154"/>
    </row>
    <row r="5" spans="2:5" x14ac:dyDescent="0.25">
      <c r="B5" s="327" t="s">
        <v>250</v>
      </c>
      <c r="C5" s="327"/>
      <c r="D5" s="327"/>
      <c r="E5" s="327"/>
    </row>
    <row r="6" spans="2:5" x14ac:dyDescent="0.25">
      <c r="B6" s="161"/>
      <c r="C6" s="154"/>
      <c r="D6" s="154"/>
      <c r="E6" s="154"/>
    </row>
    <row r="7" spans="2:5" ht="25.5" customHeight="1" x14ac:dyDescent="0.25">
      <c r="B7" s="348" t="s">
        <v>47</v>
      </c>
      <c r="C7" s="348"/>
      <c r="D7" s="348"/>
      <c r="E7" s="348"/>
    </row>
    <row r="8" spans="2:5" x14ac:dyDescent="0.25">
      <c r="B8" s="349" t="s">
        <v>49</v>
      </c>
      <c r="C8" s="349"/>
      <c r="D8" s="349"/>
      <c r="E8" s="349"/>
    </row>
    <row r="9" spans="2:5" x14ac:dyDescent="0.25">
      <c r="B9" s="161"/>
      <c r="C9" s="154"/>
      <c r="D9" s="154"/>
      <c r="E9" s="154"/>
    </row>
    <row r="10" spans="2:5" ht="51" customHeight="1" x14ac:dyDescent="0.25">
      <c r="B10" s="197" t="s">
        <v>251</v>
      </c>
      <c r="C10" s="197" t="s">
        <v>252</v>
      </c>
      <c r="D10" s="197" t="s">
        <v>253</v>
      </c>
      <c r="E10" s="197" t="s">
        <v>254</v>
      </c>
    </row>
    <row r="11" spans="2:5" x14ac:dyDescent="0.25">
      <c r="B11" s="155" t="s">
        <v>255</v>
      </c>
      <c r="C11" s="156">
        <f>'Прил.5 Расчет СМР и ОБ'!J16</f>
        <v>155428.21</v>
      </c>
      <c r="D11" s="157">
        <f t="shared" ref="D11:D18" si="0">C11/$C$24</f>
        <v>0.36319546522701618</v>
      </c>
      <c r="E11" s="157">
        <f t="shared" ref="E11:E18" si="1">C11/$C$40</f>
        <v>4.4490366415176071E-2</v>
      </c>
    </row>
    <row r="12" spans="2:5" x14ac:dyDescent="0.25">
      <c r="B12" s="155" t="s">
        <v>256</v>
      </c>
      <c r="C12" s="156">
        <f>'Прил.5 Расчет СМР и ОБ'!J24</f>
        <v>10399.630000000001</v>
      </c>
      <c r="D12" s="157">
        <f t="shared" si="0"/>
        <v>2.4301241428688104E-2</v>
      </c>
      <c r="E12" s="157">
        <f t="shared" si="1"/>
        <v>2.9768299415032676E-3</v>
      </c>
    </row>
    <row r="13" spans="2:5" x14ac:dyDescent="0.25">
      <c r="B13" s="155" t="s">
        <v>257</v>
      </c>
      <c r="C13" s="156">
        <f>'Прил.5 Расчет СМР и ОБ'!J29</f>
        <v>1694.61</v>
      </c>
      <c r="D13" s="157">
        <f t="shared" si="0"/>
        <v>3.9598646045550792E-3</v>
      </c>
      <c r="E13" s="157">
        <f t="shared" si="1"/>
        <v>4.8507165996971544E-4</v>
      </c>
    </row>
    <row r="14" spans="2:5" x14ac:dyDescent="0.25">
      <c r="B14" s="155" t="s">
        <v>258</v>
      </c>
      <c r="C14" s="156">
        <f>C13+C12</f>
        <v>12094.240000000002</v>
      </c>
      <c r="D14" s="157">
        <f t="shared" si="0"/>
        <v>2.8261106033243184E-2</v>
      </c>
      <c r="E14" s="157">
        <f t="shared" si="1"/>
        <v>3.4619016014729833E-3</v>
      </c>
    </row>
    <row r="15" spans="2:5" x14ac:dyDescent="0.25">
      <c r="B15" s="155" t="s">
        <v>259</v>
      </c>
      <c r="C15" s="156">
        <f>'Прил.5 Расчет СМР и ОБ'!J18</f>
        <v>3411.68</v>
      </c>
      <c r="D15" s="157">
        <f t="shared" si="0"/>
        <v>7.9722124111556488E-3</v>
      </c>
      <c r="E15" s="157">
        <f t="shared" si="1"/>
        <v>9.7657235640382072E-4</v>
      </c>
    </row>
    <row r="16" spans="2:5" x14ac:dyDescent="0.25">
      <c r="B16" s="155" t="s">
        <v>260</v>
      </c>
      <c r="C16" s="156">
        <f>'Прил.5 Расчет СМР и ОБ'!J56</f>
        <v>29387.11</v>
      </c>
      <c r="D16" s="157">
        <f t="shared" si="0"/>
        <v>6.867006374278839E-2</v>
      </c>
      <c r="E16" s="157">
        <f t="shared" si="1"/>
        <v>8.4118789747568024E-3</v>
      </c>
    </row>
    <row r="17" spans="2:6" x14ac:dyDescent="0.25">
      <c r="B17" s="155" t="s">
        <v>261</v>
      </c>
      <c r="C17" s="156">
        <f>'Прил.5 Расчет СМР и ОБ'!J89</f>
        <v>7072.6400000000012</v>
      </c>
      <c r="D17" s="157">
        <f t="shared" si="0"/>
        <v>1.6526927609751177E-2</v>
      </c>
      <c r="E17" s="157">
        <f t="shared" si="1"/>
        <v>2.0244995752227409E-3</v>
      </c>
    </row>
    <row r="18" spans="2:6" x14ac:dyDescent="0.25">
      <c r="B18" s="155" t="s">
        <v>262</v>
      </c>
      <c r="C18" s="156">
        <f>C17+C16</f>
        <v>36459.75</v>
      </c>
      <c r="D18" s="157">
        <f t="shared" si="0"/>
        <v>8.5196991352539567E-2</v>
      </c>
      <c r="E18" s="157">
        <f t="shared" si="1"/>
        <v>1.0436378549979542E-2</v>
      </c>
    </row>
    <row r="19" spans="2:6" x14ac:dyDescent="0.25">
      <c r="B19" s="155" t="s">
        <v>263</v>
      </c>
      <c r="C19" s="156">
        <f>C18+C14+C11</f>
        <v>203982.2</v>
      </c>
      <c r="D19" s="157"/>
      <c r="E19" s="155"/>
    </row>
    <row r="20" spans="2:6" x14ac:dyDescent="0.25">
      <c r="B20" s="155" t="s">
        <v>264</v>
      </c>
      <c r="C20" s="156">
        <f>ROUND(C21*(C11+C15),2)</f>
        <v>76243.149999999994</v>
      </c>
      <c r="D20" s="157">
        <f>C20/$C$24</f>
        <v>0.17816049180919716</v>
      </c>
      <c r="E20" s="157">
        <f>C20/$C$40</f>
        <v>2.1824131411841075E-2</v>
      </c>
    </row>
    <row r="21" spans="2:6" x14ac:dyDescent="0.25">
      <c r="B21" s="155" t="s">
        <v>265</v>
      </c>
      <c r="C21" s="160">
        <f>'Прил.5 Расчет СМР и ОБ'!D93</f>
        <v>0.48</v>
      </c>
      <c r="D21" s="157"/>
      <c r="E21" s="155"/>
    </row>
    <row r="22" spans="2:6" x14ac:dyDescent="0.25">
      <c r="B22" s="155" t="s">
        <v>266</v>
      </c>
      <c r="C22" s="156">
        <f>ROUND(C23*(C11+C15),2)</f>
        <v>147721.1</v>
      </c>
      <c r="D22" s="157">
        <f>C22/$C$24</f>
        <v>0.34518594557800403</v>
      </c>
      <c r="E22" s="157">
        <f>C22/$C$40</f>
        <v>4.2284253715930115E-2</v>
      </c>
    </row>
    <row r="23" spans="2:6" x14ac:dyDescent="0.25">
      <c r="B23" s="155" t="s">
        <v>267</v>
      </c>
      <c r="C23" s="160">
        <f>'Прил.5 Расчет СМР и ОБ'!D92</f>
        <v>0.93</v>
      </c>
      <c r="D23" s="157"/>
      <c r="E23" s="155"/>
    </row>
    <row r="24" spans="2:6" x14ac:dyDescent="0.25">
      <c r="B24" s="155" t="s">
        <v>268</v>
      </c>
      <c r="C24" s="156">
        <f>C19+C20+C22</f>
        <v>427946.44999999995</v>
      </c>
      <c r="D24" s="157">
        <f>C24/$C$24</f>
        <v>1</v>
      </c>
      <c r="E24" s="157">
        <f>C24/$C$40</f>
        <v>0.12249703169439978</v>
      </c>
    </row>
    <row r="25" spans="2:6" ht="25.5" customHeight="1" x14ac:dyDescent="0.25">
      <c r="B25" s="155" t="s">
        <v>269</v>
      </c>
      <c r="C25" s="156">
        <f>'Прил.5 Расчет СМР и ОБ'!J51</f>
        <v>2713282.95</v>
      </c>
      <c r="D25" s="157"/>
      <c r="E25" s="157">
        <f>C25/$C$40</f>
        <v>0.77666050862677938</v>
      </c>
    </row>
    <row r="26" spans="2:6" ht="25.5" customHeight="1" x14ac:dyDescent="0.25">
      <c r="B26" s="155" t="s">
        <v>270</v>
      </c>
      <c r="C26" s="156">
        <f>'Прил.5 Расчет СМР и ОБ'!J52</f>
        <v>2713282.94</v>
      </c>
      <c r="D26" s="157"/>
      <c r="E26" s="157">
        <f>C26/$C$40</f>
        <v>0.77666050576434098</v>
      </c>
    </row>
    <row r="27" spans="2:6" x14ac:dyDescent="0.25">
      <c r="B27" s="155" t="s">
        <v>271</v>
      </c>
      <c r="C27" s="159">
        <f>C24+C25</f>
        <v>3141229.4000000004</v>
      </c>
      <c r="D27" s="157"/>
      <c r="E27" s="157">
        <f>C27/$C$40</f>
        <v>0.89915754032117923</v>
      </c>
    </row>
    <row r="28" spans="2:6" ht="33" customHeight="1" x14ac:dyDescent="0.25">
      <c r="B28" s="155" t="s">
        <v>272</v>
      </c>
      <c r="C28" s="155"/>
      <c r="D28" s="155"/>
      <c r="E28" s="155"/>
      <c r="F28" s="158"/>
    </row>
    <row r="29" spans="2:6" ht="25.5" customHeight="1" x14ac:dyDescent="0.25">
      <c r="B29" s="155" t="s">
        <v>273</v>
      </c>
      <c r="C29" s="310">
        <f>ROUND(C24*3.9%,2)</f>
        <v>16689.91</v>
      </c>
      <c r="D29" s="311"/>
      <c r="E29" s="312">
        <f t="shared" ref="E29:E38" si="2">C29/$C$40</f>
        <v>4.7773837924036527E-3</v>
      </c>
    </row>
    <row r="30" spans="2:6" ht="38.25" customHeight="1" x14ac:dyDescent="0.25">
      <c r="B30" s="155" t="s">
        <v>274</v>
      </c>
      <c r="C30" s="310">
        <f>ROUND((C24+C29)*2.1%,2)</f>
        <v>9337.36</v>
      </c>
      <c r="D30" s="311"/>
      <c r="E30" s="312">
        <f t="shared" si="2"/>
        <v>2.672761706194831E-3</v>
      </c>
      <c r="F30" s="158"/>
    </row>
    <row r="31" spans="2:6" x14ac:dyDescent="0.25">
      <c r="B31" s="155" t="s">
        <v>275</v>
      </c>
      <c r="C31" s="310">
        <v>160620</v>
      </c>
      <c r="D31" s="311"/>
      <c r="E31" s="312">
        <f t="shared" si="2"/>
        <v>4.5976484279176742E-2</v>
      </c>
    </row>
    <row r="32" spans="2:6" ht="25.5" customHeight="1" x14ac:dyDescent="0.25">
      <c r="B32" s="155" t="s">
        <v>276</v>
      </c>
      <c r="C32" s="310">
        <v>0</v>
      </c>
      <c r="D32" s="311"/>
      <c r="E32" s="312">
        <f t="shared" si="2"/>
        <v>0</v>
      </c>
    </row>
    <row r="33" spans="2:11" ht="25.5" customHeight="1" x14ac:dyDescent="0.25">
      <c r="B33" s="155" t="s">
        <v>277</v>
      </c>
      <c r="C33" s="310">
        <v>0</v>
      </c>
      <c r="D33" s="311"/>
      <c r="E33" s="312">
        <f t="shared" si="2"/>
        <v>0</v>
      </c>
    </row>
    <row r="34" spans="2:11" ht="51" customHeight="1" x14ac:dyDescent="0.25">
      <c r="B34" s="155" t="s">
        <v>278</v>
      </c>
      <c r="C34" s="159">
        <v>0</v>
      </c>
      <c r="D34" s="155"/>
      <c r="E34" s="157">
        <f t="shared" si="2"/>
        <v>0</v>
      </c>
      <c r="G34" s="196"/>
    </row>
    <row r="35" spans="2:11" ht="76.5" customHeight="1" x14ac:dyDescent="0.25">
      <c r="B35" s="155" t="s">
        <v>279</v>
      </c>
      <c r="C35" s="310">
        <v>0</v>
      </c>
      <c r="D35" s="155"/>
      <c r="E35" s="157">
        <f t="shared" si="2"/>
        <v>0</v>
      </c>
    </row>
    <row r="36" spans="2:11" ht="25.5" customHeight="1" x14ac:dyDescent="0.25">
      <c r="B36" s="155" t="s">
        <v>280</v>
      </c>
      <c r="C36" s="159">
        <f>ROUND((C27+C32+C33+C34+C35+C29+C31+C30)*1.72%,2)</f>
        <v>57239.48</v>
      </c>
      <c r="D36" s="155"/>
      <c r="E36" s="157">
        <f t="shared" si="2"/>
        <v>1.6384448090949143E-2</v>
      </c>
      <c r="K36" s="158"/>
    </row>
    <row r="37" spans="2:11" x14ac:dyDescent="0.25">
      <c r="B37" s="155" t="s">
        <v>281</v>
      </c>
      <c r="C37" s="159">
        <f>ROUND((C27+C32+C33+C34+C35+C29+C31+C30)*0.2%,2)</f>
        <v>6655.75</v>
      </c>
      <c r="D37" s="155"/>
      <c r="E37" s="157">
        <f t="shared" si="2"/>
        <v>1.9051673841435101E-3</v>
      </c>
      <c r="K37" s="158"/>
    </row>
    <row r="38" spans="2:11" ht="38.25" customHeight="1" x14ac:dyDescent="0.25">
      <c r="B38" s="155" t="s">
        <v>282</v>
      </c>
      <c r="C38" s="156">
        <f>C27+C32+C33+C34+C35+C29+C31+C30+C36+C37</f>
        <v>3391771.9000000004</v>
      </c>
      <c r="D38" s="155"/>
      <c r="E38" s="157">
        <f t="shared" si="2"/>
        <v>0.97087378557404702</v>
      </c>
    </row>
    <row r="39" spans="2:11" ht="13.5" customHeight="1" x14ac:dyDescent="0.25">
      <c r="B39" s="155" t="s">
        <v>283</v>
      </c>
      <c r="C39" s="156">
        <f>ROUND(C38*3%,2)</f>
        <v>101753.16</v>
      </c>
      <c r="D39" s="155"/>
      <c r="E39" s="157">
        <f>C39/$C$38</f>
        <v>3.0000000884493439E-2</v>
      </c>
    </row>
    <row r="40" spans="2:11" x14ac:dyDescent="0.25">
      <c r="B40" s="155" t="s">
        <v>284</v>
      </c>
      <c r="C40" s="156">
        <f>C39+C38</f>
        <v>3493525.0600000005</v>
      </c>
      <c r="D40" s="155"/>
      <c r="E40" s="157">
        <f>C40/$C$40</f>
        <v>1</v>
      </c>
    </row>
    <row r="41" spans="2:11" x14ac:dyDescent="0.25">
      <c r="B41" s="155" t="s">
        <v>285</v>
      </c>
      <c r="C41" s="156">
        <f>C40/'Прил.5 Расчет СМР и ОБ'!E96</f>
        <v>3493525.0600000005</v>
      </c>
      <c r="D41" s="155"/>
      <c r="E41" s="155"/>
    </row>
    <row r="42" spans="2:11" x14ac:dyDescent="0.25">
      <c r="B42" s="163"/>
      <c r="C42" s="154"/>
      <c r="D42" s="154"/>
      <c r="E42" s="154"/>
    </row>
    <row r="43" spans="2:11" x14ac:dyDescent="0.25">
      <c r="B43" s="163" t="s">
        <v>286</v>
      </c>
      <c r="C43" s="154"/>
      <c r="D43" s="154"/>
      <c r="E43" s="154"/>
    </row>
    <row r="44" spans="2:11" x14ac:dyDescent="0.25">
      <c r="B44" s="163" t="s">
        <v>287</v>
      </c>
      <c r="C44" s="154"/>
      <c r="D44" s="154"/>
      <c r="E44" s="154"/>
    </row>
    <row r="45" spans="2:11" x14ac:dyDescent="0.25">
      <c r="B45" s="163"/>
      <c r="C45" s="154"/>
      <c r="D45" s="154"/>
      <c r="E45" s="154"/>
    </row>
    <row r="46" spans="2:11" x14ac:dyDescent="0.25">
      <c r="B46" s="163" t="s">
        <v>288</v>
      </c>
      <c r="C46" s="154"/>
      <c r="D46" s="154"/>
      <c r="E46" s="154"/>
    </row>
    <row r="47" spans="2:11" x14ac:dyDescent="0.25">
      <c r="B47" s="349" t="s">
        <v>289</v>
      </c>
      <c r="C47" s="349"/>
      <c r="D47" s="154"/>
      <c r="E47" s="154"/>
    </row>
    <row r="49" spans="2:5" x14ac:dyDescent="0.25">
      <c r="B49" s="154"/>
      <c r="C49" s="154"/>
      <c r="D49" s="154"/>
      <c r="E49" s="154"/>
    </row>
    <row r="50" spans="2:5" x14ac:dyDescent="0.25">
      <c r="B50" s="154"/>
      <c r="C50" s="154"/>
      <c r="D50" s="154"/>
      <c r="E50" s="15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102"/>
  <sheetViews>
    <sheetView tabSelected="1" view="pageBreakPreview" zoomScale="40" zoomScaleSheetLayoutView="40" workbookViewId="0">
      <selection activeCell="AV48" sqref="AV48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199" customFormat="1" x14ac:dyDescent="0.25">
      <c r="A1" s="198"/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</row>
    <row r="2" spans="1:14" s="199" customFormat="1" ht="15.75" customHeight="1" x14ac:dyDescent="0.25">
      <c r="A2" s="198"/>
      <c r="B2" s="198"/>
      <c r="C2" s="198"/>
      <c r="D2" s="198"/>
      <c r="E2" s="198"/>
      <c r="F2" s="198"/>
      <c r="G2" s="198"/>
      <c r="H2" s="365" t="s">
        <v>290</v>
      </c>
      <c r="I2" s="365"/>
      <c r="J2" s="365"/>
      <c r="K2" s="198"/>
      <c r="L2" s="198"/>
      <c r="M2" s="198"/>
      <c r="N2" s="198"/>
    </row>
    <row r="3" spans="1:14" s="199" customFormat="1" x14ac:dyDescent="0.25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</row>
    <row r="4" spans="1:14" s="200" customFormat="1" ht="12.75" customHeight="1" x14ac:dyDescent="0.2">
      <c r="A4" s="327" t="s">
        <v>291</v>
      </c>
      <c r="B4" s="327"/>
      <c r="C4" s="327"/>
      <c r="D4" s="327"/>
      <c r="E4" s="327"/>
      <c r="F4" s="327"/>
      <c r="G4" s="327"/>
      <c r="H4" s="327"/>
      <c r="I4" s="327"/>
      <c r="J4" s="327"/>
    </row>
    <row r="5" spans="1:14" s="200" customFormat="1" ht="12.75" customHeight="1" x14ac:dyDescent="0.2">
      <c r="A5" s="290"/>
      <c r="B5" s="290"/>
      <c r="C5" s="201"/>
      <c r="D5" s="290"/>
      <c r="E5" s="290"/>
      <c r="F5" s="290"/>
      <c r="G5" s="290"/>
      <c r="H5" s="290"/>
      <c r="I5" s="290"/>
      <c r="J5" s="290"/>
    </row>
    <row r="6" spans="1:14" s="200" customFormat="1" ht="12.75" customHeight="1" x14ac:dyDescent="0.2">
      <c r="A6" s="202" t="s">
        <v>292</v>
      </c>
      <c r="B6" s="203"/>
      <c r="C6" s="203"/>
      <c r="D6" s="369" t="s">
        <v>293</v>
      </c>
      <c r="E6" s="369"/>
      <c r="F6" s="369"/>
      <c r="G6" s="369"/>
      <c r="H6" s="369"/>
      <c r="I6" s="369"/>
      <c r="J6" s="369"/>
    </row>
    <row r="7" spans="1:14" s="200" customFormat="1" ht="12.75" customHeight="1" x14ac:dyDescent="0.2">
      <c r="A7" s="330" t="s">
        <v>49</v>
      </c>
      <c r="B7" s="348"/>
      <c r="C7" s="348"/>
      <c r="D7" s="348"/>
      <c r="E7" s="348"/>
      <c r="F7" s="348"/>
      <c r="G7" s="348"/>
      <c r="H7" s="348"/>
      <c r="I7" s="204"/>
      <c r="J7" s="204"/>
    </row>
    <row r="8" spans="1:14" s="4" customFormat="1" ht="13.5" customHeight="1" x14ac:dyDescent="0.2">
      <c r="A8" s="330"/>
      <c r="B8" s="348"/>
      <c r="C8" s="348"/>
      <c r="D8" s="348"/>
      <c r="E8" s="348"/>
      <c r="F8" s="348"/>
      <c r="G8" s="348"/>
      <c r="H8" s="348"/>
    </row>
    <row r="9" spans="1:14" s="199" customFormat="1" ht="27" customHeight="1" x14ac:dyDescent="0.25">
      <c r="A9" s="357" t="s">
        <v>13</v>
      </c>
      <c r="B9" s="357" t="s">
        <v>99</v>
      </c>
      <c r="C9" s="357" t="s">
        <v>251</v>
      </c>
      <c r="D9" s="357" t="s">
        <v>101</v>
      </c>
      <c r="E9" s="351" t="s">
        <v>294</v>
      </c>
      <c r="F9" s="366" t="s">
        <v>103</v>
      </c>
      <c r="G9" s="367"/>
      <c r="H9" s="351" t="s">
        <v>295</v>
      </c>
      <c r="I9" s="366" t="s">
        <v>296</v>
      </c>
      <c r="J9" s="367"/>
      <c r="K9" s="198"/>
      <c r="L9" s="198"/>
      <c r="M9" s="198"/>
      <c r="N9" s="198"/>
    </row>
    <row r="10" spans="1:14" s="199" customFormat="1" ht="28.5" customHeight="1" x14ac:dyDescent="0.25">
      <c r="A10" s="357"/>
      <c r="B10" s="357"/>
      <c r="C10" s="357"/>
      <c r="D10" s="357"/>
      <c r="E10" s="368"/>
      <c r="F10" s="145" t="s">
        <v>297</v>
      </c>
      <c r="G10" s="145" t="s">
        <v>105</v>
      </c>
      <c r="H10" s="368"/>
      <c r="I10" s="145" t="s">
        <v>297</v>
      </c>
      <c r="J10" s="145" t="s">
        <v>105</v>
      </c>
      <c r="K10" s="198"/>
      <c r="L10" s="198"/>
      <c r="M10" s="198"/>
      <c r="N10" s="198"/>
    </row>
    <row r="11" spans="1:14" s="199" customFormat="1" x14ac:dyDescent="0.25">
      <c r="A11" s="145">
        <v>1</v>
      </c>
      <c r="B11" s="145">
        <v>2</v>
      </c>
      <c r="C11" s="145">
        <v>3</v>
      </c>
      <c r="D11" s="145">
        <v>4</v>
      </c>
      <c r="E11" s="145">
        <v>5</v>
      </c>
      <c r="F11" s="145">
        <v>6</v>
      </c>
      <c r="G11" s="145">
        <v>7</v>
      </c>
      <c r="H11" s="145">
        <v>8</v>
      </c>
      <c r="I11" s="289">
        <v>9</v>
      </c>
      <c r="J11" s="289">
        <v>10</v>
      </c>
      <c r="K11" s="198"/>
      <c r="L11" s="198"/>
      <c r="M11" s="198"/>
      <c r="N11" s="198"/>
    </row>
    <row r="12" spans="1:14" x14ac:dyDescent="0.25">
      <c r="A12" s="2"/>
      <c r="B12" s="355" t="s">
        <v>298</v>
      </c>
      <c r="C12" s="356"/>
      <c r="D12" s="357"/>
      <c r="E12" s="358"/>
      <c r="F12" s="359"/>
      <c r="G12" s="359"/>
      <c r="H12" s="360"/>
      <c r="I12" s="205"/>
      <c r="J12" s="205"/>
    </row>
    <row r="13" spans="1:14" ht="25.5" customHeight="1" x14ac:dyDescent="0.25">
      <c r="A13" s="2">
        <v>1</v>
      </c>
      <c r="B13" s="206" t="s">
        <v>109</v>
      </c>
      <c r="C13" s="207" t="s">
        <v>299</v>
      </c>
      <c r="D13" s="145" t="s">
        <v>300</v>
      </c>
      <c r="E13" s="208">
        <f>G13/F13</f>
        <v>312.76914893617015</v>
      </c>
      <c r="F13" s="209">
        <v>9.4</v>
      </c>
      <c r="G13" s="209">
        <f>Прил.3!H12-SUM(Прил.3!H16:H17)</f>
        <v>2940.0299999999997</v>
      </c>
      <c r="H13" s="210">
        <f>G13/$G$16</f>
        <v>0.86134280214806147</v>
      </c>
      <c r="I13" s="211">
        <f>ФОТр.тек.!E13</f>
        <v>433.78619657747998</v>
      </c>
      <c r="J13" s="211">
        <f>ROUND(I13*E13,2)</f>
        <v>135674.94</v>
      </c>
    </row>
    <row r="14" spans="1:14" x14ac:dyDescent="0.25">
      <c r="A14" s="2">
        <v>2</v>
      </c>
      <c r="B14" s="206" t="s">
        <v>301</v>
      </c>
      <c r="C14" s="207" t="s">
        <v>117</v>
      </c>
      <c r="D14" s="145" t="s">
        <v>300</v>
      </c>
      <c r="E14" s="208">
        <f>G14/F14</f>
        <v>16</v>
      </c>
      <c r="F14" s="209">
        <v>15.49</v>
      </c>
      <c r="G14" s="209">
        <f>Прил.3!H16</f>
        <v>247.84</v>
      </c>
      <c r="H14" s="210">
        <f>G14/$G$16</f>
        <v>7.2609871356542482E-2</v>
      </c>
      <c r="I14" s="211">
        <f>'ФОТинж 1кат.тек.'!E13</f>
        <v>645.82616229093003</v>
      </c>
      <c r="J14" s="211">
        <f>ROUND(I14*E14,2)</f>
        <v>10333.219999999999</v>
      </c>
    </row>
    <row r="15" spans="1:14" x14ac:dyDescent="0.25">
      <c r="A15" s="2">
        <v>3</v>
      </c>
      <c r="B15" s="206" t="s">
        <v>302</v>
      </c>
      <c r="C15" s="207" t="s">
        <v>119</v>
      </c>
      <c r="D15" s="145" t="s">
        <v>300</v>
      </c>
      <c r="E15" s="208">
        <f>G15/F15</f>
        <v>16</v>
      </c>
      <c r="F15" s="209">
        <v>14.09</v>
      </c>
      <c r="G15" s="209">
        <f>Прил.3!H17</f>
        <v>225.44</v>
      </c>
      <c r="H15" s="210">
        <f>G15/$G$16</f>
        <v>6.6047326495395964E-2</v>
      </c>
      <c r="I15" s="211">
        <f>'ФОТинж 2кат.тек.'!E13</f>
        <v>588.75315260009995</v>
      </c>
      <c r="J15" s="211">
        <f>ROUND(I15*E15,2)</f>
        <v>9420.0499999999993</v>
      </c>
    </row>
    <row r="16" spans="1:14" s="14" customFormat="1" ht="25.5" customHeight="1" x14ac:dyDescent="0.2">
      <c r="A16" s="2"/>
      <c r="B16" s="2"/>
      <c r="C16" s="292" t="s">
        <v>303</v>
      </c>
      <c r="D16" s="2" t="s">
        <v>300</v>
      </c>
      <c r="E16" s="212">
        <f>SUM(E13:E15)</f>
        <v>344.76914893617015</v>
      </c>
      <c r="F16" s="29"/>
      <c r="G16" s="29">
        <f>SUM(G13:G15)</f>
        <v>3413.31</v>
      </c>
      <c r="H16" s="295">
        <v>1</v>
      </c>
      <c r="I16" s="205"/>
      <c r="J16" s="209">
        <f>SUM(J13:J15)</f>
        <v>155428.21</v>
      </c>
    </row>
    <row r="17" spans="1:12" s="14" customFormat="1" ht="14.25" customHeight="1" x14ac:dyDescent="0.2">
      <c r="A17" s="2"/>
      <c r="B17" s="356" t="s">
        <v>128</v>
      </c>
      <c r="C17" s="356"/>
      <c r="D17" s="357"/>
      <c r="E17" s="358"/>
      <c r="F17" s="359"/>
      <c r="G17" s="359"/>
      <c r="H17" s="360"/>
      <c r="I17" s="205"/>
      <c r="J17" s="205"/>
    </row>
    <row r="18" spans="1:12" s="14" customFormat="1" ht="14.25" customHeight="1" x14ac:dyDescent="0.2">
      <c r="A18" s="2">
        <v>4</v>
      </c>
      <c r="B18" s="2">
        <v>2</v>
      </c>
      <c r="C18" s="9" t="s">
        <v>128</v>
      </c>
      <c r="D18" s="2" t="s">
        <v>300</v>
      </c>
      <c r="E18" s="212">
        <f>Прил.3!F23</f>
        <v>7.33</v>
      </c>
      <c r="F18" s="29">
        <f>G18/E18</f>
        <v>10.508867667121418</v>
      </c>
      <c r="G18" s="29">
        <f>Прил.3!H22</f>
        <v>77.03</v>
      </c>
      <c r="H18" s="295">
        <v>1</v>
      </c>
      <c r="I18" s="211">
        <f>ROUND(F18*Прил.10!D11,2)</f>
        <v>465.44</v>
      </c>
      <c r="J18" s="211">
        <f>ROUND(I18*E18,2)</f>
        <v>3411.68</v>
      </c>
    </row>
    <row r="19" spans="1:12" s="14" customFormat="1" ht="14.25" customHeight="1" x14ac:dyDescent="0.2">
      <c r="A19" s="2"/>
      <c r="B19" s="355" t="s">
        <v>129</v>
      </c>
      <c r="C19" s="356"/>
      <c r="D19" s="357"/>
      <c r="E19" s="358"/>
      <c r="F19" s="359"/>
      <c r="G19" s="359"/>
      <c r="H19" s="360"/>
      <c r="I19" s="205"/>
      <c r="J19" s="205"/>
    </row>
    <row r="20" spans="1:12" s="14" customFormat="1" ht="14.25" customHeight="1" x14ac:dyDescent="0.2">
      <c r="A20" s="2"/>
      <c r="B20" s="356" t="s">
        <v>304</v>
      </c>
      <c r="C20" s="356"/>
      <c r="D20" s="357"/>
      <c r="E20" s="358"/>
      <c r="F20" s="359"/>
      <c r="G20" s="359"/>
      <c r="H20" s="360"/>
      <c r="I20" s="205"/>
      <c r="J20" s="205"/>
    </row>
    <row r="21" spans="1:12" s="14" customFormat="1" ht="14.25" customHeight="1" x14ac:dyDescent="0.2">
      <c r="A21" s="2">
        <v>5</v>
      </c>
      <c r="B21" s="213" t="s">
        <v>130</v>
      </c>
      <c r="C21" s="214" t="s">
        <v>131</v>
      </c>
      <c r="D21" s="215" t="s">
        <v>132</v>
      </c>
      <c r="E21" s="212">
        <v>5.98</v>
      </c>
      <c r="F21" s="216">
        <v>89.99</v>
      </c>
      <c r="G21" s="217">
        <f>ROUND(E21*F21,2)</f>
        <v>538.14</v>
      </c>
      <c r="H21" s="218">
        <f>G21/$G$30</f>
        <v>0.59935179925824444</v>
      </c>
      <c r="I21" s="209">
        <f>ROUND(F21*Прил.10!$D$12,2)</f>
        <v>1212.17</v>
      </c>
      <c r="J21" s="209">
        <f>ROUND(I21*E21,2)</f>
        <v>7248.78</v>
      </c>
    </row>
    <row r="22" spans="1:12" s="14" customFormat="1" ht="25.5" customHeight="1" x14ac:dyDescent="0.2">
      <c r="A22" s="2">
        <v>6</v>
      </c>
      <c r="B22" s="213" t="s">
        <v>133</v>
      </c>
      <c r="C22" s="214" t="s">
        <v>134</v>
      </c>
      <c r="D22" s="215" t="s">
        <v>132</v>
      </c>
      <c r="E22" s="212">
        <v>19.760000000000002</v>
      </c>
      <c r="F22" s="216">
        <v>8.1</v>
      </c>
      <c r="G22" s="217">
        <f>ROUND(E22*F22,2)</f>
        <v>160.06</v>
      </c>
      <c r="H22" s="218">
        <f>G22/$G$30</f>
        <v>0.1782663414525488</v>
      </c>
      <c r="I22" s="209">
        <f>ROUND(F22*Прил.10!$D$12,2)</f>
        <v>109.11</v>
      </c>
      <c r="J22" s="209">
        <f>ROUND(I22*E22,2)</f>
        <v>2156.0100000000002</v>
      </c>
    </row>
    <row r="23" spans="1:12" s="14" customFormat="1" ht="25.5" customHeight="1" x14ac:dyDescent="0.2">
      <c r="A23" s="2">
        <v>7</v>
      </c>
      <c r="B23" s="213" t="s">
        <v>135</v>
      </c>
      <c r="C23" s="214" t="s">
        <v>136</v>
      </c>
      <c r="D23" s="215" t="s">
        <v>132</v>
      </c>
      <c r="E23" s="212">
        <v>0.64</v>
      </c>
      <c r="F23" s="216">
        <v>115.4</v>
      </c>
      <c r="G23" s="217">
        <f>ROUND(E23*F23,2)</f>
        <v>73.86</v>
      </c>
      <c r="H23" s="218">
        <f>G23/$G$30</f>
        <v>8.2261351866083049E-2</v>
      </c>
      <c r="I23" s="209">
        <f>ROUND(F23*Прил.10!$D$12,2)</f>
        <v>1554.44</v>
      </c>
      <c r="J23" s="209">
        <f>ROUND(I23*E23,2)</f>
        <v>994.84</v>
      </c>
    </row>
    <row r="24" spans="1:12" s="14" customFormat="1" ht="14.25" customHeight="1" x14ac:dyDescent="0.2">
      <c r="A24" s="2"/>
      <c r="B24" s="2"/>
      <c r="C24" s="9" t="s">
        <v>305</v>
      </c>
      <c r="D24" s="2"/>
      <c r="E24" s="212"/>
      <c r="F24" s="29"/>
      <c r="G24" s="29">
        <f>SUM(G21:G23)</f>
        <v>772.06000000000006</v>
      </c>
      <c r="H24" s="295">
        <f>G24/G30</f>
        <v>0.85987949257687635</v>
      </c>
      <c r="I24" s="219"/>
      <c r="J24" s="29">
        <f>SUM(J21:J23)</f>
        <v>10399.630000000001</v>
      </c>
    </row>
    <row r="25" spans="1:12" s="14" customFormat="1" ht="25.5" hidden="1" customHeight="1" outlineLevel="1" x14ac:dyDescent="0.2">
      <c r="A25" s="2">
        <v>8</v>
      </c>
      <c r="B25" s="213" t="s">
        <v>137</v>
      </c>
      <c r="C25" s="214" t="s">
        <v>138</v>
      </c>
      <c r="D25" s="215" t="s">
        <v>132</v>
      </c>
      <c r="E25" s="212">
        <v>0.71</v>
      </c>
      <c r="F25" s="216">
        <v>65.709999999999994</v>
      </c>
      <c r="G25" s="217">
        <f>ROUND(E25*F25,2)</f>
        <v>46.65</v>
      </c>
      <c r="H25" s="218">
        <f>G25/$G$30</f>
        <v>5.195629656854555E-2</v>
      </c>
      <c r="I25" s="209">
        <f>ROUND(F25*Прил.10!$D$12,2)</f>
        <v>885.11</v>
      </c>
      <c r="J25" s="209">
        <f>ROUND(I25*E25,2)</f>
        <v>628.42999999999995</v>
      </c>
    </row>
    <row r="26" spans="1:12" s="14" customFormat="1" ht="25.5" hidden="1" customHeight="1" outlineLevel="1" x14ac:dyDescent="0.2">
      <c r="A26" s="2">
        <v>9</v>
      </c>
      <c r="B26" s="213" t="s">
        <v>139</v>
      </c>
      <c r="C26" s="214" t="s">
        <v>140</v>
      </c>
      <c r="D26" s="215" t="s">
        <v>132</v>
      </c>
      <c r="E26" s="212">
        <v>3.68</v>
      </c>
      <c r="F26" s="216">
        <v>12.14</v>
      </c>
      <c r="G26" s="217">
        <f>ROUND(E26*F26,2)</f>
        <v>44.68</v>
      </c>
      <c r="H26" s="218">
        <f>G26/$G$30</f>
        <v>4.976221501999175E-2</v>
      </c>
      <c r="I26" s="209">
        <f>ROUND(F26*Прил.10!$D$12,2)</f>
        <v>163.53</v>
      </c>
      <c r="J26" s="209">
        <f>ROUND(I26*E26,2)</f>
        <v>601.79</v>
      </c>
    </row>
    <row r="27" spans="1:12" s="14" customFormat="1" ht="14.25" hidden="1" customHeight="1" outlineLevel="1" x14ac:dyDescent="0.2">
      <c r="A27" s="2">
        <v>10</v>
      </c>
      <c r="B27" s="213" t="s">
        <v>141</v>
      </c>
      <c r="C27" s="214" t="s">
        <v>142</v>
      </c>
      <c r="D27" s="215" t="s">
        <v>132</v>
      </c>
      <c r="E27" s="212">
        <v>2.59</v>
      </c>
      <c r="F27" s="216">
        <v>10.62</v>
      </c>
      <c r="G27" s="217">
        <f>ROUND(E27*F27,2)</f>
        <v>27.51</v>
      </c>
      <c r="H27" s="218">
        <f>G27/$G$30</f>
        <v>3.0639179391225898E-2</v>
      </c>
      <c r="I27" s="209">
        <f>ROUND(F27*Прил.10!$D$12,2)</f>
        <v>143.05000000000001</v>
      </c>
      <c r="J27" s="209">
        <f>ROUND(I27*E27,2)</f>
        <v>370.5</v>
      </c>
    </row>
    <row r="28" spans="1:12" s="14" customFormat="1" ht="25.5" hidden="1" customHeight="1" outlineLevel="1" x14ac:dyDescent="0.2">
      <c r="A28" s="2">
        <v>11</v>
      </c>
      <c r="B28" s="213" t="s">
        <v>143</v>
      </c>
      <c r="C28" s="214" t="s">
        <v>144</v>
      </c>
      <c r="D28" s="215" t="s">
        <v>132</v>
      </c>
      <c r="E28" s="212">
        <v>4.0999999999999996</v>
      </c>
      <c r="F28" s="216">
        <v>1.7</v>
      </c>
      <c r="G28" s="217">
        <f>ROUND(E28*F28,2)</f>
        <v>6.97</v>
      </c>
      <c r="H28" s="218">
        <f>G28/$G$30</f>
        <v>7.7628164433603958E-3</v>
      </c>
      <c r="I28" s="209">
        <f>ROUND(F28*Прил.10!$D$12,2)</f>
        <v>22.9</v>
      </c>
      <c r="J28" s="209">
        <f>ROUND(I28*E28,2)</f>
        <v>93.89</v>
      </c>
    </row>
    <row r="29" spans="1:12" s="14" customFormat="1" ht="14.25" customHeight="1" collapsed="1" x14ac:dyDescent="0.2">
      <c r="A29" s="2"/>
      <c r="B29" s="2"/>
      <c r="C29" s="9" t="s">
        <v>306</v>
      </c>
      <c r="D29" s="2"/>
      <c r="E29" s="293"/>
      <c r="F29" s="29"/>
      <c r="G29" s="219">
        <f>SUM(G25:G28)</f>
        <v>125.81</v>
      </c>
      <c r="H29" s="220">
        <f>G29/G30</f>
        <v>0.1401205074231236</v>
      </c>
      <c r="I29" s="221"/>
      <c r="J29" s="221">
        <f>SUM(J25:J28)</f>
        <v>1694.61</v>
      </c>
    </row>
    <row r="30" spans="1:12" s="14" customFormat="1" ht="25.5" customHeight="1" x14ac:dyDescent="0.2">
      <c r="A30" s="2"/>
      <c r="B30" s="2"/>
      <c r="C30" s="292" t="s">
        <v>307</v>
      </c>
      <c r="D30" s="2"/>
      <c r="E30" s="293"/>
      <c r="F30" s="29"/>
      <c r="G30" s="29">
        <f>G29+G24</f>
        <v>897.87000000000012</v>
      </c>
      <c r="H30" s="222">
        <v>1</v>
      </c>
      <c r="I30" s="223"/>
      <c r="J30" s="224">
        <f>J29+J24</f>
        <v>12094.240000000002</v>
      </c>
    </row>
    <row r="31" spans="1:12" s="14" customFormat="1" ht="14.25" customHeight="1" x14ac:dyDescent="0.2">
      <c r="A31" s="2"/>
      <c r="B31" s="355" t="s">
        <v>43</v>
      </c>
      <c r="C31" s="355"/>
      <c r="D31" s="361"/>
      <c r="E31" s="362"/>
      <c r="F31" s="363"/>
      <c r="G31" s="363"/>
      <c r="H31" s="364"/>
      <c r="I31" s="205"/>
      <c r="J31" s="205"/>
    </row>
    <row r="32" spans="1:12" x14ac:dyDescent="0.25">
      <c r="A32" s="296"/>
      <c r="B32" s="356" t="s">
        <v>308</v>
      </c>
      <c r="C32" s="356"/>
      <c r="D32" s="357"/>
      <c r="E32" s="358"/>
      <c r="F32" s="359"/>
      <c r="G32" s="359"/>
      <c r="H32" s="360"/>
      <c r="I32" s="225"/>
      <c r="J32" s="225"/>
      <c r="K32" s="226"/>
      <c r="L32" s="226"/>
    </row>
    <row r="33" spans="1:12" s="14" customFormat="1" ht="14.25" customHeight="1" x14ac:dyDescent="0.2">
      <c r="A33" s="2">
        <v>12</v>
      </c>
      <c r="B33" s="227" t="s">
        <v>145</v>
      </c>
      <c r="C33" s="151" t="s">
        <v>146</v>
      </c>
      <c r="D33" s="227" t="s">
        <v>147</v>
      </c>
      <c r="E33" s="228">
        <v>1</v>
      </c>
      <c r="F33" s="229">
        <v>167692.96</v>
      </c>
      <c r="G33" s="217">
        <f t="shared" ref="G33:G40" si="0">ROUND(E33*F33,2)</f>
        <v>167692.96</v>
      </c>
      <c r="H33" s="220">
        <f t="shared" ref="H33:H50" si="1">G33/$G$51</f>
        <v>0.38689585705967383</v>
      </c>
      <c r="I33" s="209">
        <f>ROUND(F33*Прил.10!$D$14,2)</f>
        <v>1049757.93</v>
      </c>
      <c r="J33" s="209">
        <f t="shared" ref="J33:J40" si="2">ROUND(I33*E33,2)</f>
        <v>1049757.93</v>
      </c>
    </row>
    <row r="34" spans="1:12" s="14" customFormat="1" ht="25.5" customHeight="1" x14ac:dyDescent="0.2">
      <c r="A34" s="2">
        <v>13</v>
      </c>
      <c r="B34" s="227" t="s">
        <v>148</v>
      </c>
      <c r="C34" s="151" t="s">
        <v>149</v>
      </c>
      <c r="D34" s="227" t="s">
        <v>150</v>
      </c>
      <c r="E34" s="228">
        <v>3</v>
      </c>
      <c r="F34" s="229">
        <v>16999.43</v>
      </c>
      <c r="G34" s="217">
        <f t="shared" si="0"/>
        <v>50998.29</v>
      </c>
      <c r="H34" s="220">
        <f t="shared" si="1"/>
        <v>0.11766163062616222</v>
      </c>
      <c r="I34" s="209">
        <f>ROUND(F34*Прил.10!$D$14,2)</f>
        <v>106416.43</v>
      </c>
      <c r="J34" s="209">
        <f t="shared" si="2"/>
        <v>319249.28999999998</v>
      </c>
    </row>
    <row r="35" spans="1:12" s="14" customFormat="1" ht="38.25" customHeight="1" x14ac:dyDescent="0.2">
      <c r="A35" s="2">
        <v>14</v>
      </c>
      <c r="B35" s="227" t="s">
        <v>151</v>
      </c>
      <c r="C35" s="151" t="s">
        <v>152</v>
      </c>
      <c r="D35" s="227" t="s">
        <v>147</v>
      </c>
      <c r="E35" s="228">
        <v>1</v>
      </c>
      <c r="F35" s="229">
        <v>43171.35</v>
      </c>
      <c r="G35" s="217">
        <f t="shared" si="0"/>
        <v>43171.35</v>
      </c>
      <c r="H35" s="220">
        <f t="shared" si="1"/>
        <v>9.9603563910334411E-2</v>
      </c>
      <c r="I35" s="209">
        <f>ROUND(F35*Прил.10!$D$14,2)</f>
        <v>270252.65000000002</v>
      </c>
      <c r="J35" s="209">
        <f t="shared" si="2"/>
        <v>270252.65000000002</v>
      </c>
    </row>
    <row r="36" spans="1:12" s="14" customFormat="1" ht="25.5" customHeight="1" x14ac:dyDescent="0.2">
      <c r="A36" s="2">
        <v>15</v>
      </c>
      <c r="B36" s="227" t="s">
        <v>153</v>
      </c>
      <c r="C36" s="151" t="s">
        <v>154</v>
      </c>
      <c r="D36" s="227" t="s">
        <v>150</v>
      </c>
      <c r="E36" s="228">
        <v>1</v>
      </c>
      <c r="F36" s="229">
        <v>37158.83</v>
      </c>
      <c r="G36" s="217">
        <f t="shared" si="0"/>
        <v>37158.83</v>
      </c>
      <c r="H36" s="220">
        <f t="shared" si="1"/>
        <v>8.5731669237544147E-2</v>
      </c>
      <c r="I36" s="209">
        <f>ROUND(F36*Прил.10!$D$14,2)</f>
        <v>232614.28</v>
      </c>
      <c r="J36" s="209">
        <f t="shared" si="2"/>
        <v>232614.28</v>
      </c>
    </row>
    <row r="37" spans="1:12" s="14" customFormat="1" ht="38.25" customHeight="1" x14ac:dyDescent="0.2">
      <c r="A37" s="2">
        <v>16</v>
      </c>
      <c r="B37" s="227" t="s">
        <v>155</v>
      </c>
      <c r="C37" s="151" t="s">
        <v>156</v>
      </c>
      <c r="D37" s="227" t="s">
        <v>150</v>
      </c>
      <c r="E37" s="228">
        <v>1</v>
      </c>
      <c r="F37" s="229">
        <v>35055.620000000003</v>
      </c>
      <c r="G37" s="217">
        <f t="shared" si="0"/>
        <v>35055.620000000003</v>
      </c>
      <c r="H37" s="220">
        <f t="shared" si="1"/>
        <v>8.0879210103144736E-2</v>
      </c>
      <c r="I37" s="209">
        <f>ROUND(F37*Прил.10!$D$14,2)</f>
        <v>219448.18</v>
      </c>
      <c r="J37" s="209">
        <f t="shared" si="2"/>
        <v>219448.18</v>
      </c>
    </row>
    <row r="38" spans="1:12" s="14" customFormat="1" ht="25.5" customHeight="1" x14ac:dyDescent="0.2">
      <c r="A38" s="2">
        <v>17</v>
      </c>
      <c r="B38" s="227" t="s">
        <v>157</v>
      </c>
      <c r="C38" s="151" t="s">
        <v>158</v>
      </c>
      <c r="D38" s="227" t="s">
        <v>159</v>
      </c>
      <c r="E38" s="228">
        <v>1</v>
      </c>
      <c r="F38" s="229">
        <v>11831</v>
      </c>
      <c r="G38" s="217">
        <f t="shared" si="0"/>
        <v>11831</v>
      </c>
      <c r="H38" s="220">
        <f t="shared" si="1"/>
        <v>2.7296106436865336E-2</v>
      </c>
      <c r="I38" s="209">
        <f>ROUND(F38*Прил.10!$D$14,2)</f>
        <v>74062.06</v>
      </c>
      <c r="J38" s="209">
        <f t="shared" si="2"/>
        <v>74062.06</v>
      </c>
    </row>
    <row r="39" spans="1:12" s="14" customFormat="1" ht="25.5" customHeight="1" x14ac:dyDescent="0.2">
      <c r="A39" s="2">
        <v>18</v>
      </c>
      <c r="B39" s="227" t="s">
        <v>157</v>
      </c>
      <c r="C39" s="151" t="s">
        <v>158</v>
      </c>
      <c r="D39" s="227" t="s">
        <v>150</v>
      </c>
      <c r="E39" s="228">
        <v>1</v>
      </c>
      <c r="F39" s="229">
        <v>11831</v>
      </c>
      <c r="G39" s="217">
        <f t="shared" si="0"/>
        <v>11831</v>
      </c>
      <c r="H39" s="220">
        <f t="shared" si="1"/>
        <v>2.7296106436865336E-2</v>
      </c>
      <c r="I39" s="209">
        <f>ROUND(F39*Прил.10!$D$14,2)</f>
        <v>74062.06</v>
      </c>
      <c r="J39" s="209">
        <f t="shared" si="2"/>
        <v>74062.06</v>
      </c>
    </row>
    <row r="40" spans="1:12" s="14" customFormat="1" ht="25.5" customHeight="1" x14ac:dyDescent="0.2">
      <c r="A40" s="2">
        <v>19</v>
      </c>
      <c r="B40" s="227" t="s">
        <v>157</v>
      </c>
      <c r="C40" s="151" t="s">
        <v>158</v>
      </c>
      <c r="D40" s="227" t="s">
        <v>150</v>
      </c>
      <c r="E40" s="228">
        <v>1</v>
      </c>
      <c r="F40" s="229">
        <v>11831</v>
      </c>
      <c r="G40" s="217">
        <f t="shared" si="0"/>
        <v>11831</v>
      </c>
      <c r="H40" s="220">
        <f t="shared" si="1"/>
        <v>2.7296106436865336E-2</v>
      </c>
      <c r="I40" s="209">
        <f>ROUND(F40*Прил.10!$D$14,2)</f>
        <v>74062.06</v>
      </c>
      <c r="J40" s="209">
        <f t="shared" si="2"/>
        <v>74062.06</v>
      </c>
    </row>
    <row r="41" spans="1:12" x14ac:dyDescent="0.25">
      <c r="A41" s="2"/>
      <c r="B41" s="296"/>
      <c r="C41" s="136" t="s">
        <v>309</v>
      </c>
      <c r="D41" s="215"/>
      <c r="E41" s="212"/>
      <c r="F41" s="298"/>
      <c r="G41" s="230">
        <f>SUM(G33:G40)</f>
        <v>369570.05</v>
      </c>
      <c r="H41" s="220">
        <f t="shared" si="1"/>
        <v>0.8526602502474554</v>
      </c>
      <c r="I41" s="231"/>
      <c r="J41" s="230">
        <f>SUM(J33:J40)</f>
        <v>2313508.5100000002</v>
      </c>
      <c r="K41" s="226"/>
      <c r="L41" s="226"/>
    </row>
    <row r="42" spans="1:12" s="14" customFormat="1" ht="25.5" customHeight="1" outlineLevel="1" x14ac:dyDescent="0.2">
      <c r="A42" s="2">
        <v>20</v>
      </c>
      <c r="B42" s="227" t="s">
        <v>157</v>
      </c>
      <c r="C42" s="151" t="s">
        <v>158</v>
      </c>
      <c r="D42" s="227" t="s">
        <v>150</v>
      </c>
      <c r="E42" s="228">
        <v>1</v>
      </c>
      <c r="F42" s="229">
        <v>11831</v>
      </c>
      <c r="G42" s="217">
        <f t="shared" ref="G42:G49" si="3">ROUND(E42*F42,2)</f>
        <v>11831</v>
      </c>
      <c r="H42" s="220">
        <f t="shared" si="1"/>
        <v>2.7296106436865336E-2</v>
      </c>
      <c r="I42" s="209">
        <f>ROUND(F42*Прил.10!$D$14,2)</f>
        <v>74062.06</v>
      </c>
      <c r="J42" s="209">
        <f t="shared" ref="J42:J49" si="4">ROUND(I42*E42,2)</f>
        <v>74062.06</v>
      </c>
    </row>
    <row r="43" spans="1:12" s="14" customFormat="1" ht="25.5" customHeight="1" outlineLevel="1" x14ac:dyDescent="0.2">
      <c r="A43" s="2">
        <v>21</v>
      </c>
      <c r="B43" s="227" t="s">
        <v>160</v>
      </c>
      <c r="C43" s="151" t="s">
        <v>161</v>
      </c>
      <c r="D43" s="227" t="s">
        <v>150</v>
      </c>
      <c r="E43" s="228">
        <v>1</v>
      </c>
      <c r="F43" s="229">
        <v>11279.02</v>
      </c>
      <c r="G43" s="217">
        <f t="shared" si="3"/>
        <v>11279.02</v>
      </c>
      <c r="H43" s="220">
        <f t="shared" si="1"/>
        <v>2.6022595758898901E-2</v>
      </c>
      <c r="I43" s="209">
        <f>ROUND(F43*Прил.10!$D$14,2)</f>
        <v>70606.67</v>
      </c>
      <c r="J43" s="209">
        <f t="shared" si="4"/>
        <v>70606.67</v>
      </c>
    </row>
    <row r="44" spans="1:12" s="14" customFormat="1" ht="25.5" customHeight="1" outlineLevel="1" x14ac:dyDescent="0.2">
      <c r="A44" s="2">
        <v>22</v>
      </c>
      <c r="B44" s="227" t="s">
        <v>162</v>
      </c>
      <c r="C44" s="151" t="s">
        <v>163</v>
      </c>
      <c r="D44" s="227" t="s">
        <v>150</v>
      </c>
      <c r="E44" s="228">
        <v>1</v>
      </c>
      <c r="F44" s="229">
        <v>9392.75</v>
      </c>
      <c r="G44" s="217">
        <f t="shared" si="3"/>
        <v>9392.75</v>
      </c>
      <c r="H44" s="220">
        <f t="shared" si="1"/>
        <v>2.1670653683954603E-2</v>
      </c>
      <c r="I44" s="209">
        <f>ROUND(F44*Прил.10!$D$14,2)</f>
        <v>58798.62</v>
      </c>
      <c r="J44" s="209">
        <f t="shared" si="4"/>
        <v>58798.62</v>
      </c>
    </row>
    <row r="45" spans="1:12" s="14" customFormat="1" ht="38.25" customHeight="1" outlineLevel="1" x14ac:dyDescent="0.2">
      <c r="A45" s="2">
        <v>23</v>
      </c>
      <c r="B45" s="227" t="s">
        <v>162</v>
      </c>
      <c r="C45" s="151" t="s">
        <v>164</v>
      </c>
      <c r="D45" s="227" t="s">
        <v>165</v>
      </c>
      <c r="E45" s="228">
        <v>1</v>
      </c>
      <c r="F45" s="229">
        <v>9392.75</v>
      </c>
      <c r="G45" s="217">
        <f t="shared" si="3"/>
        <v>9392.75</v>
      </c>
      <c r="H45" s="220">
        <f t="shared" si="1"/>
        <v>2.1670653683954603E-2</v>
      </c>
      <c r="I45" s="209">
        <f>ROUND(F45*Прил.10!$D$14,2)</f>
        <v>58798.62</v>
      </c>
      <c r="J45" s="209">
        <f t="shared" si="4"/>
        <v>58798.62</v>
      </c>
    </row>
    <row r="46" spans="1:12" s="14" customFormat="1" ht="38.25" customHeight="1" outlineLevel="1" x14ac:dyDescent="0.2">
      <c r="A46" s="2">
        <v>24</v>
      </c>
      <c r="B46" s="227" t="s">
        <v>166</v>
      </c>
      <c r="C46" s="151" t="s">
        <v>167</v>
      </c>
      <c r="D46" s="227" t="s">
        <v>147</v>
      </c>
      <c r="E46" s="228">
        <v>1</v>
      </c>
      <c r="F46" s="229">
        <v>9372.9599999999991</v>
      </c>
      <c r="G46" s="217">
        <f t="shared" si="3"/>
        <v>9372.9599999999991</v>
      </c>
      <c r="H46" s="220">
        <f t="shared" si="1"/>
        <v>2.1624994826175414E-2</v>
      </c>
      <c r="I46" s="209">
        <f>ROUND(F46*Прил.10!$D$14,2)</f>
        <v>58674.73</v>
      </c>
      <c r="J46" s="209">
        <f t="shared" si="4"/>
        <v>58674.73</v>
      </c>
    </row>
    <row r="47" spans="1:12" s="14" customFormat="1" ht="25.5" customHeight="1" outlineLevel="1" x14ac:dyDescent="0.2">
      <c r="A47" s="2">
        <v>25</v>
      </c>
      <c r="B47" s="227" t="s">
        <v>168</v>
      </c>
      <c r="C47" s="151" t="s">
        <v>169</v>
      </c>
      <c r="D47" s="227" t="s">
        <v>150</v>
      </c>
      <c r="E47" s="228">
        <v>2</v>
      </c>
      <c r="F47" s="229">
        <v>3850.19</v>
      </c>
      <c r="G47" s="217">
        <f t="shared" si="3"/>
        <v>7700.38</v>
      </c>
      <c r="H47" s="220">
        <f t="shared" si="1"/>
        <v>1.776607151418385E-2</v>
      </c>
      <c r="I47" s="209">
        <f>ROUND(F47*Прил.10!$D$14,2)</f>
        <v>24102.19</v>
      </c>
      <c r="J47" s="209">
        <f t="shared" si="4"/>
        <v>48204.38</v>
      </c>
    </row>
    <row r="48" spans="1:12" s="14" customFormat="1" ht="38.25" customHeight="1" outlineLevel="1" x14ac:dyDescent="0.2">
      <c r="A48" s="2">
        <v>26</v>
      </c>
      <c r="B48" s="227" t="s">
        <v>170</v>
      </c>
      <c r="C48" s="151" t="s">
        <v>171</v>
      </c>
      <c r="D48" s="227" t="s">
        <v>150</v>
      </c>
      <c r="E48" s="228">
        <v>2</v>
      </c>
      <c r="F48" s="229">
        <v>1983.71</v>
      </c>
      <c r="G48" s="217">
        <f t="shared" si="3"/>
        <v>3967.42</v>
      </c>
      <c r="H48" s="220">
        <f t="shared" si="1"/>
        <v>9.1535050798536282E-3</v>
      </c>
      <c r="I48" s="209">
        <f>ROUND(F48*Прил.10!$D$14,2)</f>
        <v>12418.02</v>
      </c>
      <c r="J48" s="209">
        <f t="shared" si="4"/>
        <v>24836.04</v>
      </c>
    </row>
    <row r="49" spans="1:12" s="14" customFormat="1" ht="51" customHeight="1" outlineLevel="1" x14ac:dyDescent="0.2">
      <c r="A49" s="2">
        <v>27</v>
      </c>
      <c r="B49" s="227" t="s">
        <v>172</v>
      </c>
      <c r="C49" s="151" t="s">
        <v>173</v>
      </c>
      <c r="D49" s="227" t="s">
        <v>150</v>
      </c>
      <c r="E49" s="228">
        <v>1</v>
      </c>
      <c r="F49" s="229">
        <v>925.45</v>
      </c>
      <c r="G49" s="217">
        <f t="shared" si="3"/>
        <v>925.45</v>
      </c>
      <c r="H49" s="220">
        <f t="shared" si="1"/>
        <v>2.1351687686583577E-3</v>
      </c>
      <c r="I49" s="209">
        <f>ROUND(F49*Прил.10!$D$14,2)</f>
        <v>5793.32</v>
      </c>
      <c r="J49" s="209">
        <f t="shared" si="4"/>
        <v>5793.32</v>
      </c>
    </row>
    <row r="50" spans="1:12" x14ac:dyDescent="0.25">
      <c r="A50" s="2"/>
      <c r="B50" s="296"/>
      <c r="C50" s="136" t="s">
        <v>310</v>
      </c>
      <c r="D50" s="296"/>
      <c r="E50" s="212"/>
      <c r="F50" s="298"/>
      <c r="G50" s="230">
        <f>SUM(G42:G49)</f>
        <v>63861.729999999996</v>
      </c>
      <c r="H50" s="220">
        <f t="shared" si="1"/>
        <v>0.14733974975254469</v>
      </c>
      <c r="I50" s="231"/>
      <c r="J50" s="230">
        <f>SUM(J42:J49)</f>
        <v>399774.43999999994</v>
      </c>
      <c r="K50" s="226"/>
      <c r="L50" s="226"/>
    </row>
    <row r="51" spans="1:12" x14ac:dyDescent="0.25">
      <c r="A51" s="296"/>
      <c r="B51" s="296"/>
      <c r="C51" s="232" t="s">
        <v>311</v>
      </c>
      <c r="D51" s="296"/>
      <c r="E51" s="297"/>
      <c r="F51" s="298"/>
      <c r="G51" s="230">
        <f>G41+G50</f>
        <v>433431.77999999997</v>
      </c>
      <c r="H51" s="295">
        <f>H41+H50</f>
        <v>1</v>
      </c>
      <c r="I51" s="231"/>
      <c r="J51" s="230">
        <f>J50+J41</f>
        <v>2713282.95</v>
      </c>
      <c r="K51" s="226"/>
      <c r="L51" s="226"/>
    </row>
    <row r="52" spans="1:12" ht="25.5" customHeight="1" x14ac:dyDescent="0.25">
      <c r="A52" s="296"/>
      <c r="B52" s="296"/>
      <c r="C52" s="136" t="s">
        <v>312</v>
      </c>
      <c r="D52" s="296"/>
      <c r="E52" s="233"/>
      <c r="F52" s="298"/>
      <c r="G52" s="230">
        <f>'Прил.6 Расчет ОБ'!G28</f>
        <v>433431.78</v>
      </c>
      <c r="H52" s="299"/>
      <c r="I52" s="231"/>
      <c r="J52" s="230">
        <f>ROUND(G52*Прил.10!D14,2)</f>
        <v>2713282.94</v>
      </c>
      <c r="K52" s="226"/>
      <c r="L52" s="226"/>
    </row>
    <row r="53" spans="1:12" s="14" customFormat="1" ht="14.25" customHeight="1" x14ac:dyDescent="0.2">
      <c r="A53" s="2"/>
      <c r="B53" s="355" t="s">
        <v>174</v>
      </c>
      <c r="C53" s="355"/>
      <c r="D53" s="361"/>
      <c r="E53" s="362"/>
      <c r="F53" s="363"/>
      <c r="G53" s="363"/>
      <c r="H53" s="364"/>
      <c r="I53" s="205"/>
      <c r="J53" s="205"/>
    </row>
    <row r="54" spans="1:12" s="14" customFormat="1" ht="14.25" customHeight="1" x14ac:dyDescent="0.2">
      <c r="A54" s="291"/>
      <c r="B54" s="350" t="s">
        <v>313</v>
      </c>
      <c r="C54" s="350"/>
      <c r="D54" s="351"/>
      <c r="E54" s="352"/>
      <c r="F54" s="353"/>
      <c r="G54" s="353"/>
      <c r="H54" s="354"/>
      <c r="I54" s="234"/>
      <c r="J54" s="234"/>
    </row>
    <row r="55" spans="1:12" s="14" customFormat="1" ht="14.25" customHeight="1" x14ac:dyDescent="0.2">
      <c r="A55" s="227">
        <v>28</v>
      </c>
      <c r="B55" s="227" t="s">
        <v>175</v>
      </c>
      <c r="C55" s="151" t="s">
        <v>176</v>
      </c>
      <c r="D55" s="227" t="s">
        <v>177</v>
      </c>
      <c r="E55" s="228">
        <v>0.40799999999999997</v>
      </c>
      <c r="F55" s="229">
        <v>8958.61</v>
      </c>
      <c r="G55" s="217">
        <f>ROUND(E55*F55,2)</f>
        <v>3655.11</v>
      </c>
      <c r="H55" s="220">
        <f t="shared" ref="H55:H90" si="5">G55/$G$90</f>
        <v>0.80601705044125616</v>
      </c>
      <c r="I55" s="209">
        <f>ROUND(F55*Прил.10!$D$13,2)</f>
        <v>72027.22</v>
      </c>
      <c r="J55" s="209">
        <f>ROUND(I55*E55,2)</f>
        <v>29387.11</v>
      </c>
    </row>
    <row r="56" spans="1:12" s="14" customFormat="1" ht="14.25" customHeight="1" x14ac:dyDescent="0.2">
      <c r="A56" s="235"/>
      <c r="B56" s="236"/>
      <c r="C56" s="237" t="s">
        <v>314</v>
      </c>
      <c r="D56" s="238"/>
      <c r="E56" s="239"/>
      <c r="F56" s="240"/>
      <c r="G56" s="241">
        <f>SUM(G55)</f>
        <v>3655.11</v>
      </c>
      <c r="H56" s="220">
        <f t="shared" si="5"/>
        <v>0.80601705044125616</v>
      </c>
      <c r="I56" s="209"/>
      <c r="J56" s="241">
        <f>SUM(J55)</f>
        <v>29387.11</v>
      </c>
      <c r="K56" s="26"/>
      <c r="L56" s="26"/>
    </row>
    <row r="57" spans="1:12" s="14" customFormat="1" ht="14.25" hidden="1" customHeight="1" outlineLevel="1" x14ac:dyDescent="0.2">
      <c r="A57" s="227">
        <v>29</v>
      </c>
      <c r="B57" s="227" t="s">
        <v>178</v>
      </c>
      <c r="C57" s="151" t="s">
        <v>179</v>
      </c>
      <c r="D57" s="227" t="s">
        <v>180</v>
      </c>
      <c r="E57" s="228">
        <v>55.8</v>
      </c>
      <c r="F57" s="229">
        <v>4.16</v>
      </c>
      <c r="G57" s="217">
        <f t="shared" ref="G57:G88" si="6">ROUND(E57*F57,2)</f>
        <v>232.13</v>
      </c>
      <c r="H57" s="220">
        <f t="shared" si="5"/>
        <v>5.1188811805644364E-2</v>
      </c>
      <c r="I57" s="209">
        <f>ROUND(F57*Прил.10!$D$13,2)</f>
        <v>33.450000000000003</v>
      </c>
      <c r="J57" s="209">
        <f t="shared" ref="J57:J88" si="7">ROUND(I57*E57,2)</f>
        <v>1866.51</v>
      </c>
    </row>
    <row r="58" spans="1:12" s="14" customFormat="1" ht="25.5" hidden="1" customHeight="1" outlineLevel="1" x14ac:dyDescent="0.2">
      <c r="A58" s="227">
        <v>30</v>
      </c>
      <c r="B58" s="227" t="s">
        <v>181</v>
      </c>
      <c r="C58" s="151" t="s">
        <v>182</v>
      </c>
      <c r="D58" s="227" t="s">
        <v>180</v>
      </c>
      <c r="E58" s="228">
        <v>12</v>
      </c>
      <c r="F58" s="229">
        <v>10.57</v>
      </c>
      <c r="G58" s="217">
        <f t="shared" si="6"/>
        <v>126.84</v>
      </c>
      <c r="H58" s="220">
        <f t="shared" si="5"/>
        <v>2.7970485889061869E-2</v>
      </c>
      <c r="I58" s="209">
        <f>ROUND(F58*Прил.10!$D$13,2)</f>
        <v>84.98</v>
      </c>
      <c r="J58" s="209">
        <f t="shared" si="7"/>
        <v>1019.76</v>
      </c>
    </row>
    <row r="59" spans="1:12" s="14" customFormat="1" ht="25.5" hidden="1" customHeight="1" outlineLevel="1" x14ac:dyDescent="0.2">
      <c r="A59" s="227">
        <v>31</v>
      </c>
      <c r="B59" s="227" t="s">
        <v>183</v>
      </c>
      <c r="C59" s="151" t="s">
        <v>184</v>
      </c>
      <c r="D59" s="227" t="s">
        <v>185</v>
      </c>
      <c r="E59" s="228">
        <v>1.8599999999999998E-2</v>
      </c>
      <c r="F59" s="229">
        <v>6720</v>
      </c>
      <c r="G59" s="217">
        <f t="shared" si="6"/>
        <v>124.99</v>
      </c>
      <c r="H59" s="220">
        <f t="shared" si="5"/>
        <v>2.7562527840380345E-2</v>
      </c>
      <c r="I59" s="209">
        <f>ROUND(F59*Прил.10!$D$13,2)</f>
        <v>54028.800000000003</v>
      </c>
      <c r="J59" s="209">
        <f t="shared" si="7"/>
        <v>1004.94</v>
      </c>
    </row>
    <row r="60" spans="1:12" s="14" customFormat="1" ht="14.25" hidden="1" customHeight="1" outlineLevel="1" x14ac:dyDescent="0.2">
      <c r="A60" s="227">
        <v>32</v>
      </c>
      <c r="B60" s="227" t="s">
        <v>186</v>
      </c>
      <c r="C60" s="151" t="s">
        <v>187</v>
      </c>
      <c r="D60" s="227" t="s">
        <v>180</v>
      </c>
      <c r="E60" s="228">
        <v>2.2000000000000002</v>
      </c>
      <c r="F60" s="229">
        <v>47.57</v>
      </c>
      <c r="G60" s="217">
        <f t="shared" si="6"/>
        <v>104.65</v>
      </c>
      <c r="H60" s="220">
        <f t="shared" si="5"/>
        <v>2.3077194483525108E-2</v>
      </c>
      <c r="I60" s="209">
        <f>ROUND(F60*Прил.10!$D$13,2)</f>
        <v>382.46</v>
      </c>
      <c r="J60" s="209">
        <f t="shared" si="7"/>
        <v>841.41</v>
      </c>
    </row>
    <row r="61" spans="1:12" s="14" customFormat="1" ht="25.5" hidden="1" customHeight="1" outlineLevel="1" x14ac:dyDescent="0.2">
      <c r="A61" s="227">
        <v>33</v>
      </c>
      <c r="B61" s="227" t="s">
        <v>188</v>
      </c>
      <c r="C61" s="151" t="s">
        <v>189</v>
      </c>
      <c r="D61" s="227" t="s">
        <v>190</v>
      </c>
      <c r="E61" s="228">
        <v>1.6E-2</v>
      </c>
      <c r="F61" s="229">
        <v>4949.3999999999996</v>
      </c>
      <c r="G61" s="217">
        <f t="shared" si="6"/>
        <v>79.19</v>
      </c>
      <c r="H61" s="220">
        <f t="shared" si="5"/>
        <v>1.7462809662210733E-2</v>
      </c>
      <c r="I61" s="209">
        <f>ROUND(F61*Прил.10!$D$13,2)</f>
        <v>39793.18</v>
      </c>
      <c r="J61" s="209">
        <f t="shared" si="7"/>
        <v>636.69000000000005</v>
      </c>
    </row>
    <row r="62" spans="1:12" s="14" customFormat="1" ht="25.5" hidden="1" customHeight="1" outlineLevel="1" x14ac:dyDescent="0.2">
      <c r="A62" s="227">
        <v>34</v>
      </c>
      <c r="B62" s="227" t="s">
        <v>191</v>
      </c>
      <c r="C62" s="151" t="s">
        <v>192</v>
      </c>
      <c r="D62" s="227" t="s">
        <v>193</v>
      </c>
      <c r="E62" s="228">
        <v>68.28</v>
      </c>
      <c r="F62" s="229">
        <v>1</v>
      </c>
      <c r="G62" s="217">
        <f t="shared" si="6"/>
        <v>68.28</v>
      </c>
      <c r="H62" s="220">
        <f t="shared" si="5"/>
        <v>1.5056959764310505E-2</v>
      </c>
      <c r="I62" s="209">
        <f>ROUND(F62*Прил.10!$D$13,2)</f>
        <v>8.0399999999999991</v>
      </c>
      <c r="J62" s="209">
        <f t="shared" si="7"/>
        <v>548.97</v>
      </c>
    </row>
    <row r="63" spans="1:12" s="14" customFormat="1" ht="25.5" hidden="1" customHeight="1" outlineLevel="1" x14ac:dyDescent="0.2">
      <c r="A63" s="227">
        <v>35</v>
      </c>
      <c r="B63" s="227" t="s">
        <v>194</v>
      </c>
      <c r="C63" s="151" t="s">
        <v>195</v>
      </c>
      <c r="D63" s="227" t="s">
        <v>185</v>
      </c>
      <c r="E63" s="228">
        <v>2.32E-3</v>
      </c>
      <c r="F63" s="229">
        <v>12430</v>
      </c>
      <c r="G63" s="217">
        <f t="shared" si="6"/>
        <v>28.84</v>
      </c>
      <c r="H63" s="220">
        <f t="shared" si="5"/>
        <v>6.3597352021487249E-3</v>
      </c>
      <c r="I63" s="209">
        <f>ROUND(F63*Прил.10!$D$13,2)</f>
        <v>99937.2</v>
      </c>
      <c r="J63" s="209">
        <f t="shared" si="7"/>
        <v>231.85</v>
      </c>
    </row>
    <row r="64" spans="1:12" s="14" customFormat="1" ht="14.25" hidden="1" customHeight="1" outlineLevel="1" x14ac:dyDescent="0.2">
      <c r="A64" s="227">
        <v>36</v>
      </c>
      <c r="B64" s="227" t="s">
        <v>196</v>
      </c>
      <c r="C64" s="151" t="s">
        <v>197</v>
      </c>
      <c r="D64" s="227" t="s">
        <v>198</v>
      </c>
      <c r="E64" s="228">
        <v>0.1</v>
      </c>
      <c r="F64" s="229">
        <v>203</v>
      </c>
      <c r="G64" s="217">
        <f t="shared" si="6"/>
        <v>20.3</v>
      </c>
      <c r="H64" s="220">
        <f t="shared" si="5"/>
        <v>4.4765126422891518E-3</v>
      </c>
      <c r="I64" s="209">
        <f>ROUND(F64*Прил.10!$D$13,2)</f>
        <v>1632.12</v>
      </c>
      <c r="J64" s="209">
        <f t="shared" si="7"/>
        <v>163.21</v>
      </c>
    </row>
    <row r="65" spans="1:10" s="14" customFormat="1" ht="25.5" hidden="1" customHeight="1" outlineLevel="1" x14ac:dyDescent="0.2">
      <c r="A65" s="227">
        <v>37</v>
      </c>
      <c r="B65" s="227" t="s">
        <v>199</v>
      </c>
      <c r="C65" s="151" t="s">
        <v>200</v>
      </c>
      <c r="D65" s="227" t="s">
        <v>180</v>
      </c>
      <c r="E65" s="228">
        <v>0.31</v>
      </c>
      <c r="F65" s="229">
        <v>38.89</v>
      </c>
      <c r="G65" s="217">
        <f t="shared" si="6"/>
        <v>12.06</v>
      </c>
      <c r="H65" s="220">
        <f t="shared" si="5"/>
        <v>2.6594454416752297E-3</v>
      </c>
      <c r="I65" s="209">
        <f>ROUND(F65*Прил.10!$D$13,2)</f>
        <v>312.68</v>
      </c>
      <c r="J65" s="209">
        <f t="shared" si="7"/>
        <v>96.93</v>
      </c>
    </row>
    <row r="66" spans="1:10" s="14" customFormat="1" ht="14.25" hidden="1" customHeight="1" outlineLevel="1" x14ac:dyDescent="0.2">
      <c r="A66" s="227">
        <v>38</v>
      </c>
      <c r="B66" s="227" t="s">
        <v>201</v>
      </c>
      <c r="C66" s="151" t="s">
        <v>202</v>
      </c>
      <c r="D66" s="227" t="s">
        <v>180</v>
      </c>
      <c r="E66" s="228">
        <v>0.4</v>
      </c>
      <c r="F66" s="229">
        <v>28.6</v>
      </c>
      <c r="G66" s="217">
        <f t="shared" si="6"/>
        <v>11.44</v>
      </c>
      <c r="H66" s="220">
        <f t="shared" si="5"/>
        <v>2.5227243659008813E-3</v>
      </c>
      <c r="I66" s="209">
        <f>ROUND(F66*Прил.10!$D$13,2)</f>
        <v>229.94</v>
      </c>
      <c r="J66" s="209">
        <f t="shared" si="7"/>
        <v>91.98</v>
      </c>
    </row>
    <row r="67" spans="1:10" s="14" customFormat="1" ht="14.25" hidden="1" customHeight="1" outlineLevel="1" x14ac:dyDescent="0.2">
      <c r="A67" s="227">
        <v>39</v>
      </c>
      <c r="B67" s="227" t="s">
        <v>203</v>
      </c>
      <c r="C67" s="151" t="s">
        <v>204</v>
      </c>
      <c r="D67" s="227" t="s">
        <v>198</v>
      </c>
      <c r="E67" s="228">
        <v>0.1</v>
      </c>
      <c r="F67" s="229">
        <v>86</v>
      </c>
      <c r="G67" s="217">
        <f t="shared" si="6"/>
        <v>8.6</v>
      </c>
      <c r="H67" s="220">
        <f t="shared" si="5"/>
        <v>1.8964536317087044E-3</v>
      </c>
      <c r="I67" s="209">
        <f>ROUND(F67*Прил.10!$D$13,2)</f>
        <v>691.44</v>
      </c>
      <c r="J67" s="209">
        <f t="shared" si="7"/>
        <v>69.14</v>
      </c>
    </row>
    <row r="68" spans="1:10" s="14" customFormat="1" ht="25.5" hidden="1" customHeight="1" outlineLevel="1" x14ac:dyDescent="0.2">
      <c r="A68" s="227">
        <v>40</v>
      </c>
      <c r="B68" s="227" t="s">
        <v>205</v>
      </c>
      <c r="C68" s="151" t="s">
        <v>206</v>
      </c>
      <c r="D68" s="227" t="s">
        <v>198</v>
      </c>
      <c r="E68" s="228">
        <v>0.1</v>
      </c>
      <c r="F68" s="229">
        <v>83</v>
      </c>
      <c r="G68" s="217">
        <f t="shared" si="6"/>
        <v>8.3000000000000007</v>
      </c>
      <c r="H68" s="220">
        <f t="shared" si="5"/>
        <v>1.8302982724630521E-3</v>
      </c>
      <c r="I68" s="209">
        <f>ROUND(F68*Прил.10!$D$13,2)</f>
        <v>667.32</v>
      </c>
      <c r="J68" s="209">
        <f t="shared" si="7"/>
        <v>66.73</v>
      </c>
    </row>
    <row r="69" spans="1:10" s="14" customFormat="1" ht="14.25" hidden="1" customHeight="1" outlineLevel="1" x14ac:dyDescent="0.2">
      <c r="A69" s="227">
        <v>41</v>
      </c>
      <c r="B69" s="227" t="s">
        <v>207</v>
      </c>
      <c r="C69" s="151" t="s">
        <v>208</v>
      </c>
      <c r="D69" s="227" t="s">
        <v>209</v>
      </c>
      <c r="E69" s="228">
        <v>0.9</v>
      </c>
      <c r="F69" s="229">
        <v>8.33</v>
      </c>
      <c r="G69" s="217">
        <f t="shared" si="6"/>
        <v>7.5</v>
      </c>
      <c r="H69" s="220">
        <f t="shared" si="5"/>
        <v>1.6538839811413119E-3</v>
      </c>
      <c r="I69" s="209">
        <f>ROUND(F69*Прил.10!$D$13,2)</f>
        <v>66.97</v>
      </c>
      <c r="J69" s="209">
        <f t="shared" si="7"/>
        <v>60.27</v>
      </c>
    </row>
    <row r="70" spans="1:10" s="14" customFormat="1" ht="14.25" hidden="1" customHeight="1" outlineLevel="1" x14ac:dyDescent="0.2">
      <c r="A70" s="227">
        <v>42</v>
      </c>
      <c r="B70" s="227" t="s">
        <v>210</v>
      </c>
      <c r="C70" s="151" t="s">
        <v>211</v>
      </c>
      <c r="D70" s="227" t="s">
        <v>177</v>
      </c>
      <c r="E70" s="228">
        <v>6.9999999999999999E-4</v>
      </c>
      <c r="F70" s="229">
        <v>10534.99</v>
      </c>
      <c r="G70" s="217">
        <f t="shared" si="6"/>
        <v>7.37</v>
      </c>
      <c r="H70" s="220">
        <f t="shared" si="5"/>
        <v>1.6252166588015292E-3</v>
      </c>
      <c r="I70" s="209">
        <f>ROUND(F70*Прил.10!$D$13,2)</f>
        <v>84701.32</v>
      </c>
      <c r="J70" s="209">
        <f t="shared" si="7"/>
        <v>59.29</v>
      </c>
    </row>
    <row r="71" spans="1:10" s="14" customFormat="1" ht="14.25" hidden="1" customHeight="1" outlineLevel="1" x14ac:dyDescent="0.2">
      <c r="A71" s="227">
        <v>43</v>
      </c>
      <c r="B71" s="227" t="s">
        <v>212</v>
      </c>
      <c r="C71" s="151" t="s">
        <v>213</v>
      </c>
      <c r="D71" s="227" t="s">
        <v>185</v>
      </c>
      <c r="E71" s="228">
        <v>1.4999999999999999E-4</v>
      </c>
      <c r="F71" s="229">
        <v>41210</v>
      </c>
      <c r="G71" s="217">
        <f t="shared" si="6"/>
        <v>6.18</v>
      </c>
      <c r="H71" s="220">
        <f t="shared" si="5"/>
        <v>1.362800400460441E-3</v>
      </c>
      <c r="I71" s="209">
        <f>ROUND(F71*Прил.10!$D$13,2)</f>
        <v>331328.40000000002</v>
      </c>
      <c r="J71" s="209">
        <f t="shared" si="7"/>
        <v>49.7</v>
      </c>
    </row>
    <row r="72" spans="1:10" s="14" customFormat="1" ht="14.25" hidden="1" customHeight="1" outlineLevel="1" x14ac:dyDescent="0.2">
      <c r="A72" s="227">
        <v>44</v>
      </c>
      <c r="B72" s="227" t="s">
        <v>214</v>
      </c>
      <c r="C72" s="151" t="s">
        <v>215</v>
      </c>
      <c r="D72" s="227" t="s">
        <v>216</v>
      </c>
      <c r="E72" s="228">
        <v>0.2</v>
      </c>
      <c r="F72" s="229">
        <v>29.75</v>
      </c>
      <c r="G72" s="217">
        <f t="shared" si="6"/>
        <v>5.95</v>
      </c>
      <c r="H72" s="220">
        <f t="shared" si="5"/>
        <v>1.3120812917054409E-3</v>
      </c>
      <c r="I72" s="209">
        <f>ROUND(F72*Прил.10!$D$13,2)</f>
        <v>239.19</v>
      </c>
      <c r="J72" s="209">
        <f t="shared" si="7"/>
        <v>47.84</v>
      </c>
    </row>
    <row r="73" spans="1:10" s="14" customFormat="1" ht="25.5" hidden="1" customHeight="1" outlineLevel="1" x14ac:dyDescent="0.2">
      <c r="A73" s="227">
        <v>45</v>
      </c>
      <c r="B73" s="227" t="s">
        <v>217</v>
      </c>
      <c r="C73" s="151" t="s">
        <v>218</v>
      </c>
      <c r="D73" s="227" t="s">
        <v>185</v>
      </c>
      <c r="E73" s="228">
        <v>6.3E-5</v>
      </c>
      <c r="F73" s="229">
        <v>65750</v>
      </c>
      <c r="G73" s="217">
        <f t="shared" si="6"/>
        <v>4.1399999999999997</v>
      </c>
      <c r="H73" s="220">
        <f t="shared" si="5"/>
        <v>9.1294395759000419E-4</v>
      </c>
      <c r="I73" s="209">
        <f>ROUND(F73*Прил.10!$D$13,2)</f>
        <v>528630</v>
      </c>
      <c r="J73" s="209">
        <f t="shared" si="7"/>
        <v>33.299999999999997</v>
      </c>
    </row>
    <row r="74" spans="1:10" s="14" customFormat="1" ht="25.5" hidden="1" customHeight="1" outlineLevel="1" x14ac:dyDescent="0.2">
      <c r="A74" s="227">
        <v>46</v>
      </c>
      <c r="B74" s="227" t="s">
        <v>219</v>
      </c>
      <c r="C74" s="151" t="s">
        <v>220</v>
      </c>
      <c r="D74" s="227" t="s">
        <v>180</v>
      </c>
      <c r="E74" s="228">
        <v>0.14000000000000001</v>
      </c>
      <c r="F74" s="229">
        <v>28.22</v>
      </c>
      <c r="G74" s="217">
        <f t="shared" si="6"/>
        <v>3.95</v>
      </c>
      <c r="H74" s="220">
        <f t="shared" si="5"/>
        <v>8.7104556340109106E-4</v>
      </c>
      <c r="I74" s="209">
        <f>ROUND(F74*Прил.10!$D$13,2)</f>
        <v>226.89</v>
      </c>
      <c r="J74" s="209">
        <f t="shared" si="7"/>
        <v>31.76</v>
      </c>
    </row>
    <row r="75" spans="1:10" s="14" customFormat="1" ht="38.25" hidden="1" customHeight="1" outlineLevel="1" x14ac:dyDescent="0.2">
      <c r="A75" s="227">
        <v>47</v>
      </c>
      <c r="B75" s="227" t="s">
        <v>221</v>
      </c>
      <c r="C75" s="151" t="s">
        <v>222</v>
      </c>
      <c r="D75" s="227" t="s">
        <v>185</v>
      </c>
      <c r="E75" s="228">
        <v>1E-4</v>
      </c>
      <c r="F75" s="229">
        <v>37517</v>
      </c>
      <c r="G75" s="217">
        <f t="shared" si="6"/>
        <v>3.75</v>
      </c>
      <c r="H75" s="220">
        <f t="shared" si="5"/>
        <v>8.2694199057065597E-4</v>
      </c>
      <c r="I75" s="209">
        <f>ROUND(F75*Прил.10!$D$13,2)</f>
        <v>301636.68</v>
      </c>
      <c r="J75" s="209">
        <f t="shared" si="7"/>
        <v>30.16</v>
      </c>
    </row>
    <row r="76" spans="1:10" s="14" customFormat="1" ht="25.5" hidden="1" customHeight="1" outlineLevel="1" x14ac:dyDescent="0.2">
      <c r="A76" s="227">
        <v>48</v>
      </c>
      <c r="B76" s="227" t="s">
        <v>223</v>
      </c>
      <c r="C76" s="151" t="s">
        <v>224</v>
      </c>
      <c r="D76" s="227" t="s">
        <v>180</v>
      </c>
      <c r="E76" s="228">
        <v>0.08</v>
      </c>
      <c r="F76" s="229">
        <v>38.340000000000003</v>
      </c>
      <c r="G76" s="217">
        <f t="shared" si="6"/>
        <v>3.07</v>
      </c>
      <c r="H76" s="220">
        <f t="shared" si="5"/>
        <v>6.7698984294717703E-4</v>
      </c>
      <c r="I76" s="209">
        <f>ROUND(F76*Прил.10!$D$13,2)</f>
        <v>308.25</v>
      </c>
      <c r="J76" s="209">
        <f t="shared" si="7"/>
        <v>24.66</v>
      </c>
    </row>
    <row r="77" spans="1:10" s="14" customFormat="1" ht="14.25" hidden="1" customHeight="1" outlineLevel="1" x14ac:dyDescent="0.2">
      <c r="A77" s="227">
        <v>49</v>
      </c>
      <c r="B77" s="227" t="s">
        <v>225</v>
      </c>
      <c r="C77" s="151" t="s">
        <v>226</v>
      </c>
      <c r="D77" s="227" t="s">
        <v>185</v>
      </c>
      <c r="E77" s="228">
        <v>5.1000000000000004E-4</v>
      </c>
      <c r="F77" s="229">
        <v>5850</v>
      </c>
      <c r="G77" s="217">
        <f t="shared" si="6"/>
        <v>2.98</v>
      </c>
      <c r="H77" s="220">
        <f t="shared" si="5"/>
        <v>6.5714323517348128E-4</v>
      </c>
      <c r="I77" s="209">
        <f>ROUND(F77*Прил.10!$D$13,2)</f>
        <v>47034</v>
      </c>
      <c r="J77" s="209">
        <f t="shared" si="7"/>
        <v>23.99</v>
      </c>
    </row>
    <row r="78" spans="1:10" s="14" customFormat="1" ht="14.25" hidden="1" customHeight="1" outlineLevel="1" x14ac:dyDescent="0.2">
      <c r="A78" s="227">
        <v>50</v>
      </c>
      <c r="B78" s="227" t="s">
        <v>227</v>
      </c>
      <c r="C78" s="151" t="s">
        <v>228</v>
      </c>
      <c r="D78" s="227" t="s">
        <v>180</v>
      </c>
      <c r="E78" s="228">
        <v>0.3</v>
      </c>
      <c r="F78" s="229">
        <v>9.0399999999999991</v>
      </c>
      <c r="G78" s="217">
        <f t="shared" si="6"/>
        <v>2.71</v>
      </c>
      <c r="H78" s="220">
        <f t="shared" si="5"/>
        <v>5.9760341185239403E-4</v>
      </c>
      <c r="I78" s="209">
        <f>ROUND(F78*Прил.10!$D$13,2)</f>
        <v>72.680000000000007</v>
      </c>
      <c r="J78" s="209">
        <f t="shared" si="7"/>
        <v>21.8</v>
      </c>
    </row>
    <row r="79" spans="1:10" s="14" customFormat="1" ht="38.25" hidden="1" customHeight="1" outlineLevel="1" x14ac:dyDescent="0.2">
      <c r="A79" s="227">
        <v>51</v>
      </c>
      <c r="B79" s="227" t="s">
        <v>229</v>
      </c>
      <c r="C79" s="151" t="s">
        <v>230</v>
      </c>
      <c r="D79" s="227" t="s">
        <v>180</v>
      </c>
      <c r="E79" s="228">
        <v>0.02</v>
      </c>
      <c r="F79" s="229">
        <v>91.29</v>
      </c>
      <c r="G79" s="217">
        <f t="shared" si="6"/>
        <v>1.83</v>
      </c>
      <c r="H79" s="220">
        <f t="shared" si="5"/>
        <v>4.0354769139848017E-4</v>
      </c>
      <c r="I79" s="209">
        <f>ROUND(F79*Прил.10!$D$13,2)</f>
        <v>733.97</v>
      </c>
      <c r="J79" s="209">
        <f t="shared" si="7"/>
        <v>14.68</v>
      </c>
    </row>
    <row r="80" spans="1:10" s="14" customFormat="1" ht="38.25" hidden="1" customHeight="1" outlineLevel="1" x14ac:dyDescent="0.2">
      <c r="A80" s="227">
        <v>52</v>
      </c>
      <c r="B80" s="227" t="s">
        <v>231</v>
      </c>
      <c r="C80" s="151" t="s">
        <v>232</v>
      </c>
      <c r="D80" s="227" t="s">
        <v>190</v>
      </c>
      <c r="E80" s="228">
        <v>2E-3</v>
      </c>
      <c r="F80" s="229">
        <v>542.1</v>
      </c>
      <c r="G80" s="217">
        <f t="shared" si="6"/>
        <v>1.08</v>
      </c>
      <c r="H80" s="220">
        <f t="shared" si="5"/>
        <v>2.3815929328434895E-4</v>
      </c>
      <c r="I80" s="209">
        <f>ROUND(F80*Прил.10!$D$13,2)</f>
        <v>4358.4799999999996</v>
      </c>
      <c r="J80" s="209">
        <f t="shared" si="7"/>
        <v>8.7200000000000006</v>
      </c>
    </row>
    <row r="81" spans="1:10" s="14" customFormat="1" ht="14.25" hidden="1" customHeight="1" outlineLevel="1" x14ac:dyDescent="0.2">
      <c r="A81" s="227">
        <v>53</v>
      </c>
      <c r="B81" s="227" t="s">
        <v>233</v>
      </c>
      <c r="C81" s="151" t="s">
        <v>234</v>
      </c>
      <c r="D81" s="227" t="s">
        <v>180</v>
      </c>
      <c r="E81" s="228">
        <v>0.03</v>
      </c>
      <c r="F81" s="229">
        <v>35.630000000000003</v>
      </c>
      <c r="G81" s="217">
        <f t="shared" si="6"/>
        <v>1.07</v>
      </c>
      <c r="H81" s="220">
        <f t="shared" si="5"/>
        <v>2.3595411464282718E-4</v>
      </c>
      <c r="I81" s="209">
        <f>ROUND(F81*Прил.10!$D$13,2)</f>
        <v>286.47000000000003</v>
      </c>
      <c r="J81" s="209">
        <f t="shared" si="7"/>
        <v>8.59</v>
      </c>
    </row>
    <row r="82" spans="1:10" s="14" customFormat="1" ht="14.25" hidden="1" customHeight="1" outlineLevel="1" x14ac:dyDescent="0.2">
      <c r="A82" s="227">
        <v>54</v>
      </c>
      <c r="B82" s="227" t="s">
        <v>235</v>
      </c>
      <c r="C82" s="151" t="s">
        <v>236</v>
      </c>
      <c r="D82" s="227" t="s">
        <v>180</v>
      </c>
      <c r="E82" s="228">
        <v>0.05</v>
      </c>
      <c r="F82" s="229">
        <v>16.95</v>
      </c>
      <c r="G82" s="217">
        <f t="shared" si="6"/>
        <v>0.85</v>
      </c>
      <c r="H82" s="220">
        <f t="shared" si="5"/>
        <v>1.8744018452934868E-4</v>
      </c>
      <c r="I82" s="209">
        <f>ROUND(F82*Прил.10!$D$13,2)</f>
        <v>136.28</v>
      </c>
      <c r="J82" s="209">
        <f t="shared" si="7"/>
        <v>6.81</v>
      </c>
    </row>
    <row r="83" spans="1:10" s="14" customFormat="1" ht="14.25" hidden="1" customHeight="1" outlineLevel="1" x14ac:dyDescent="0.2">
      <c r="A83" s="227">
        <v>55</v>
      </c>
      <c r="B83" s="227" t="s">
        <v>237</v>
      </c>
      <c r="C83" s="151" t="s">
        <v>238</v>
      </c>
      <c r="D83" s="227" t="s">
        <v>185</v>
      </c>
      <c r="E83" s="228">
        <v>4.0000000000000003E-5</v>
      </c>
      <c r="F83" s="229">
        <v>12430</v>
      </c>
      <c r="G83" s="217">
        <f t="shared" si="6"/>
        <v>0.5</v>
      </c>
      <c r="H83" s="220">
        <f t="shared" si="5"/>
        <v>1.1025893207608747E-4</v>
      </c>
      <c r="I83" s="209">
        <f>ROUND(F83*Прил.10!$D$13,2)</f>
        <v>99937.2</v>
      </c>
      <c r="J83" s="209">
        <f t="shared" si="7"/>
        <v>4</v>
      </c>
    </row>
    <row r="84" spans="1:10" s="14" customFormat="1" ht="25.5" hidden="1" customHeight="1" outlineLevel="1" x14ac:dyDescent="0.2">
      <c r="A84" s="227">
        <v>56</v>
      </c>
      <c r="B84" s="227" t="s">
        <v>239</v>
      </c>
      <c r="C84" s="151" t="s">
        <v>240</v>
      </c>
      <c r="D84" s="227" t="s">
        <v>185</v>
      </c>
      <c r="E84" s="228">
        <v>2.0000000000000002E-5</v>
      </c>
      <c r="F84" s="229">
        <v>15481</v>
      </c>
      <c r="G84" s="217">
        <f t="shared" si="6"/>
        <v>0.31</v>
      </c>
      <c r="H84" s="220">
        <f t="shared" si="5"/>
        <v>6.836053788717423E-5</v>
      </c>
      <c r="I84" s="209">
        <f>ROUND(F84*Прил.10!$D$13,2)</f>
        <v>124467.24</v>
      </c>
      <c r="J84" s="209">
        <f t="shared" si="7"/>
        <v>2.4900000000000002</v>
      </c>
    </row>
    <row r="85" spans="1:10" s="14" customFormat="1" ht="14.25" hidden="1" customHeight="1" outlineLevel="1" x14ac:dyDescent="0.2">
      <c r="A85" s="227">
        <v>57</v>
      </c>
      <c r="B85" s="227" t="s">
        <v>241</v>
      </c>
      <c r="C85" s="151" t="s">
        <v>242</v>
      </c>
      <c r="D85" s="227" t="s">
        <v>180</v>
      </c>
      <c r="E85" s="228">
        <v>0.02</v>
      </c>
      <c r="F85" s="229">
        <v>15.37</v>
      </c>
      <c r="G85" s="217">
        <f t="shared" si="6"/>
        <v>0.31</v>
      </c>
      <c r="H85" s="220">
        <f t="shared" si="5"/>
        <v>6.836053788717423E-5</v>
      </c>
      <c r="I85" s="209">
        <f>ROUND(F85*Прил.10!$D$13,2)</f>
        <v>123.57</v>
      </c>
      <c r="J85" s="209">
        <f t="shared" si="7"/>
        <v>2.4700000000000002</v>
      </c>
    </row>
    <row r="86" spans="1:10" s="14" customFormat="1" ht="14.25" hidden="1" customHeight="1" outlineLevel="1" x14ac:dyDescent="0.2">
      <c r="A86" s="227">
        <v>58</v>
      </c>
      <c r="B86" s="227" t="s">
        <v>243</v>
      </c>
      <c r="C86" s="151" t="s">
        <v>244</v>
      </c>
      <c r="D86" s="227" t="s">
        <v>180</v>
      </c>
      <c r="E86" s="228">
        <v>0.01</v>
      </c>
      <c r="F86" s="229">
        <v>27.74</v>
      </c>
      <c r="G86" s="217">
        <f t="shared" si="6"/>
        <v>0.28000000000000003</v>
      </c>
      <c r="H86" s="220">
        <f t="shared" si="5"/>
        <v>6.1745001962608989E-5</v>
      </c>
      <c r="I86" s="209">
        <f>ROUND(F86*Прил.10!$D$13,2)</f>
        <v>223.03</v>
      </c>
      <c r="J86" s="209">
        <f t="shared" si="7"/>
        <v>2.23</v>
      </c>
    </row>
    <row r="87" spans="1:10" s="14" customFormat="1" ht="14.25" hidden="1" customHeight="1" outlineLevel="1" x14ac:dyDescent="0.2">
      <c r="A87" s="227">
        <v>59</v>
      </c>
      <c r="B87" s="227" t="s">
        <v>245</v>
      </c>
      <c r="C87" s="151" t="s">
        <v>246</v>
      </c>
      <c r="D87" s="227" t="s">
        <v>185</v>
      </c>
      <c r="E87" s="228">
        <v>2.9999999999999997E-4</v>
      </c>
      <c r="F87" s="229">
        <v>729.98</v>
      </c>
      <c r="G87" s="217">
        <f t="shared" si="6"/>
        <v>0.22</v>
      </c>
      <c r="H87" s="220">
        <f t="shared" si="5"/>
        <v>4.8513930113478486E-5</v>
      </c>
      <c r="I87" s="209">
        <f>ROUND(F87*Прил.10!$D$13,2)</f>
        <v>5869.04</v>
      </c>
      <c r="J87" s="209">
        <f t="shared" si="7"/>
        <v>1.76</v>
      </c>
    </row>
    <row r="88" spans="1:10" s="14" customFormat="1" ht="14.25" hidden="1" customHeight="1" outlineLevel="1" x14ac:dyDescent="0.2">
      <c r="A88" s="227">
        <v>60</v>
      </c>
      <c r="B88" s="227" t="s">
        <v>247</v>
      </c>
      <c r="C88" s="151" t="s">
        <v>248</v>
      </c>
      <c r="D88" s="227" t="s">
        <v>185</v>
      </c>
      <c r="E88" s="228">
        <v>0.14099999999999999</v>
      </c>
      <c r="F88" s="229"/>
      <c r="G88" s="217">
        <f t="shared" si="6"/>
        <v>0</v>
      </c>
      <c r="H88" s="220">
        <f t="shared" si="5"/>
        <v>0</v>
      </c>
      <c r="I88" s="209">
        <f>ROUND(F88*Прил.10!$D$13,2)</f>
        <v>0</v>
      </c>
      <c r="J88" s="209">
        <f t="shared" si="7"/>
        <v>0</v>
      </c>
    </row>
    <row r="89" spans="1:10" s="14" customFormat="1" ht="14.25" customHeight="1" collapsed="1" x14ac:dyDescent="0.2">
      <c r="A89" s="2"/>
      <c r="B89" s="2"/>
      <c r="C89" s="9" t="s">
        <v>315</v>
      </c>
      <c r="D89" s="2"/>
      <c r="E89" s="293"/>
      <c r="F89" s="294"/>
      <c r="G89" s="29">
        <f>SUM(G57:G88)</f>
        <v>879.67000000000007</v>
      </c>
      <c r="H89" s="220">
        <f t="shared" si="5"/>
        <v>0.19398294955874373</v>
      </c>
      <c r="I89" s="29"/>
      <c r="J89" s="29">
        <f>SUM(J57:J88)</f>
        <v>7072.6400000000012</v>
      </c>
    </row>
    <row r="90" spans="1:10" s="14" customFormat="1" ht="14.25" customHeight="1" x14ac:dyDescent="0.2">
      <c r="A90" s="2"/>
      <c r="B90" s="2"/>
      <c r="C90" s="292" t="s">
        <v>316</v>
      </c>
      <c r="D90" s="2"/>
      <c r="E90" s="293"/>
      <c r="F90" s="294"/>
      <c r="G90" s="29">
        <f>G56+G89</f>
        <v>4534.7800000000007</v>
      </c>
      <c r="H90" s="295">
        <f t="shared" si="5"/>
        <v>1</v>
      </c>
      <c r="I90" s="29"/>
      <c r="J90" s="29">
        <f>J56+J89</f>
        <v>36459.75</v>
      </c>
    </row>
    <row r="91" spans="1:10" s="14" customFormat="1" ht="14.25" customHeight="1" x14ac:dyDescent="0.2">
      <c r="A91" s="2"/>
      <c r="B91" s="2"/>
      <c r="C91" s="9" t="s">
        <v>317</v>
      </c>
      <c r="D91" s="2"/>
      <c r="E91" s="293"/>
      <c r="F91" s="294"/>
      <c r="G91" s="29">
        <f>G16+G30+G90</f>
        <v>8845.9600000000009</v>
      </c>
      <c r="H91" s="295"/>
      <c r="I91" s="29"/>
      <c r="J91" s="29">
        <f>J16+J30+J90</f>
        <v>203982.19999999998</v>
      </c>
    </row>
    <row r="92" spans="1:10" s="14" customFormat="1" ht="14.25" customHeight="1" x14ac:dyDescent="0.2">
      <c r="A92" s="2"/>
      <c r="B92" s="2"/>
      <c r="C92" s="9" t="s">
        <v>318</v>
      </c>
      <c r="D92" s="242">
        <f>ROUND(G92/(G$18+$G$16),2)</f>
        <v>0.93</v>
      </c>
      <c r="E92" s="293"/>
      <c r="F92" s="294"/>
      <c r="G92" s="29">
        <f>1133.12+2104.62</f>
        <v>3237.74</v>
      </c>
      <c r="H92" s="295"/>
      <c r="I92" s="29"/>
      <c r="J92" s="209">
        <f>ROUND(D92*(J16+J18),2)</f>
        <v>147721.1</v>
      </c>
    </row>
    <row r="93" spans="1:10" s="14" customFormat="1" ht="14.25" customHeight="1" x14ac:dyDescent="0.2">
      <c r="A93" s="2"/>
      <c r="B93" s="2"/>
      <c r="C93" s="9" t="s">
        <v>319</v>
      </c>
      <c r="D93" s="242">
        <f>ROUND(G93/(G$16+G$18),2)</f>
        <v>0.48</v>
      </c>
      <c r="E93" s="293"/>
      <c r="F93" s="294"/>
      <c r="G93" s="29">
        <f>595.76+1078.64</f>
        <v>1674.4</v>
      </c>
      <c r="H93" s="295"/>
      <c r="I93" s="29"/>
      <c r="J93" s="209">
        <f>ROUND(D93*(J16+J18),2)</f>
        <v>76243.149999999994</v>
      </c>
    </row>
    <row r="94" spans="1:10" s="14" customFormat="1" ht="14.25" customHeight="1" x14ac:dyDescent="0.2">
      <c r="A94" s="2"/>
      <c r="B94" s="2"/>
      <c r="C94" s="9" t="s">
        <v>320</v>
      </c>
      <c r="D94" s="2"/>
      <c r="E94" s="293"/>
      <c r="F94" s="294"/>
      <c r="G94" s="29">
        <f>G16+G30+G90+G92+G93</f>
        <v>13758.1</v>
      </c>
      <c r="H94" s="295"/>
      <c r="I94" s="29"/>
      <c r="J94" s="29">
        <f>J16+J30+J90+J92+J93</f>
        <v>427946.44999999995</v>
      </c>
    </row>
    <row r="95" spans="1:10" s="14" customFormat="1" ht="14.25" customHeight="1" x14ac:dyDescent="0.2">
      <c r="A95" s="2"/>
      <c r="B95" s="2"/>
      <c r="C95" s="9" t="s">
        <v>321</v>
      </c>
      <c r="D95" s="2"/>
      <c r="E95" s="293"/>
      <c r="F95" s="294"/>
      <c r="G95" s="29">
        <f>G94+G51</f>
        <v>447189.87999999995</v>
      </c>
      <c r="H95" s="295"/>
      <c r="I95" s="29"/>
      <c r="J95" s="29">
        <f>J94+J51</f>
        <v>3141229.4000000004</v>
      </c>
    </row>
    <row r="96" spans="1:10" s="14" customFormat="1" ht="34.5" customHeight="1" x14ac:dyDescent="0.2">
      <c r="A96" s="2"/>
      <c r="B96" s="2"/>
      <c r="C96" s="9" t="s">
        <v>285</v>
      </c>
      <c r="D96" s="2" t="s">
        <v>322</v>
      </c>
      <c r="E96" s="305">
        <v>1</v>
      </c>
      <c r="F96" s="294"/>
      <c r="G96" s="29">
        <f>G95/E96</f>
        <v>447189.87999999995</v>
      </c>
      <c r="H96" s="295"/>
      <c r="I96" s="29"/>
      <c r="J96" s="29">
        <f>J95/E96</f>
        <v>3141229.4000000004</v>
      </c>
    </row>
    <row r="98" spans="1:1" s="14" customFormat="1" ht="14.25" customHeight="1" x14ac:dyDescent="0.2">
      <c r="A98" s="4" t="s">
        <v>323</v>
      </c>
    </row>
    <row r="99" spans="1:1" s="14" customFormat="1" ht="14.25" customHeight="1" x14ac:dyDescent="0.2">
      <c r="A99" s="243" t="s">
        <v>75</v>
      </c>
    </row>
    <row r="100" spans="1:1" s="14" customFormat="1" ht="14.25" customHeight="1" x14ac:dyDescent="0.2">
      <c r="A100" s="4"/>
    </row>
    <row r="101" spans="1:1" s="14" customFormat="1" ht="14.25" customHeight="1" x14ac:dyDescent="0.2">
      <c r="A101" s="4" t="s">
        <v>324</v>
      </c>
    </row>
    <row r="102" spans="1:1" s="14" customFormat="1" ht="14.25" customHeight="1" x14ac:dyDescent="0.2">
      <c r="A102" s="243" t="s">
        <v>77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54:H54"/>
    <mergeCell ref="B12:H12"/>
    <mergeCell ref="B17:H17"/>
    <mergeCell ref="B19:H19"/>
    <mergeCell ref="B20:H20"/>
    <mergeCell ref="B32:H32"/>
    <mergeCell ref="B31:H31"/>
    <mergeCell ref="B53:H53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35"/>
  <sheetViews>
    <sheetView view="pageBreakPreview" topLeftCell="A16" workbookViewId="0">
      <selection activeCell="E34" sqref="E34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70" t="s">
        <v>325</v>
      </c>
      <c r="B1" s="370"/>
      <c r="C1" s="370"/>
      <c r="D1" s="370"/>
      <c r="E1" s="370"/>
      <c r="F1" s="370"/>
      <c r="G1" s="370"/>
    </row>
    <row r="2" spans="1:7" ht="21.75" customHeight="1" x14ac:dyDescent="0.25">
      <c r="A2" s="300"/>
      <c r="B2" s="300"/>
      <c r="C2" s="300"/>
      <c r="D2" s="300"/>
      <c r="E2" s="300"/>
      <c r="F2" s="300"/>
      <c r="G2" s="300"/>
    </row>
    <row r="3" spans="1:7" x14ac:dyDescent="0.25">
      <c r="A3" s="327" t="s">
        <v>326</v>
      </c>
      <c r="B3" s="327"/>
      <c r="C3" s="327"/>
      <c r="D3" s="327"/>
      <c r="E3" s="327"/>
      <c r="F3" s="327"/>
      <c r="G3" s="327"/>
    </row>
    <row r="4" spans="1:7" ht="25.5" customHeight="1" x14ac:dyDescent="0.25">
      <c r="A4" s="330" t="s">
        <v>47</v>
      </c>
      <c r="B4" s="330"/>
      <c r="C4" s="330"/>
      <c r="D4" s="330"/>
      <c r="E4" s="330"/>
      <c r="F4" s="330"/>
      <c r="G4" s="330"/>
    </row>
    <row r="5" spans="1:7" x14ac:dyDescent="0.25">
      <c r="A5" s="244"/>
      <c r="B5" s="244"/>
      <c r="C5" s="244"/>
      <c r="D5" s="244"/>
      <c r="E5" s="244"/>
      <c r="F5" s="244"/>
      <c r="G5" s="244"/>
    </row>
    <row r="6" spans="1:7" ht="30" customHeight="1" x14ac:dyDescent="0.25">
      <c r="A6" s="375" t="s">
        <v>13</v>
      </c>
      <c r="B6" s="375" t="s">
        <v>99</v>
      </c>
      <c r="C6" s="375" t="s">
        <v>251</v>
      </c>
      <c r="D6" s="375" t="s">
        <v>101</v>
      </c>
      <c r="E6" s="351" t="s">
        <v>294</v>
      </c>
      <c r="F6" s="375" t="s">
        <v>103</v>
      </c>
      <c r="G6" s="375"/>
    </row>
    <row r="7" spans="1:7" x14ac:dyDescent="0.25">
      <c r="A7" s="375"/>
      <c r="B7" s="375"/>
      <c r="C7" s="375"/>
      <c r="D7" s="375"/>
      <c r="E7" s="368"/>
      <c r="F7" s="296" t="s">
        <v>297</v>
      </c>
      <c r="G7" s="296" t="s">
        <v>105</v>
      </c>
    </row>
    <row r="8" spans="1:7" x14ac:dyDescent="0.25">
      <c r="A8" s="296">
        <v>1</v>
      </c>
      <c r="B8" s="296">
        <v>2</v>
      </c>
      <c r="C8" s="296">
        <v>3</v>
      </c>
      <c r="D8" s="296">
        <v>4</v>
      </c>
      <c r="E8" s="296">
        <v>5</v>
      </c>
      <c r="F8" s="296">
        <v>6</v>
      </c>
      <c r="G8" s="296">
        <v>7</v>
      </c>
    </row>
    <row r="9" spans="1:7" ht="15" customHeight="1" x14ac:dyDescent="0.25">
      <c r="A9" s="245"/>
      <c r="B9" s="371" t="s">
        <v>327</v>
      </c>
      <c r="C9" s="372"/>
      <c r="D9" s="372"/>
      <c r="E9" s="372"/>
      <c r="F9" s="372"/>
      <c r="G9" s="373"/>
    </row>
    <row r="10" spans="1:7" ht="27" customHeight="1" x14ac:dyDescent="0.25">
      <c r="A10" s="296"/>
      <c r="B10" s="232"/>
      <c r="C10" s="136" t="s">
        <v>328</v>
      </c>
      <c r="D10" s="232"/>
      <c r="E10" s="246"/>
      <c r="F10" s="298"/>
      <c r="G10" s="230">
        <v>0</v>
      </c>
    </row>
    <row r="11" spans="1:7" x14ac:dyDescent="0.25">
      <c r="A11" s="296"/>
      <c r="B11" s="356" t="s">
        <v>329</v>
      </c>
      <c r="C11" s="356"/>
      <c r="D11" s="356"/>
      <c r="E11" s="374"/>
      <c r="F11" s="359"/>
      <c r="G11" s="359"/>
    </row>
    <row r="12" spans="1:7" s="164" customFormat="1" ht="15.75" customHeight="1" x14ac:dyDescent="0.25">
      <c r="A12" s="296">
        <v>1</v>
      </c>
      <c r="B12" s="136" t="str">
        <f>'Прил.5 Расчет СМР и ОБ'!B33</f>
        <v>61.3.05.04-0002</v>
      </c>
      <c r="C12" s="247" t="str">
        <f>'Прил.5 Расчет СМР и ОБ'!C33</f>
        <v>Сервер HP ProLiant DL360</v>
      </c>
      <c r="D12" s="248" t="str">
        <f>'Прил.5 Расчет СМР и ОБ'!D33</f>
        <v>компл</v>
      </c>
      <c r="E12" s="249">
        <f>'Прил.5 Расчет СМР и ОБ'!E33</f>
        <v>1</v>
      </c>
      <c r="F12" s="216">
        <f>'Прил.5 Расчет СМР и ОБ'!F33</f>
        <v>167692.96</v>
      </c>
      <c r="G12" s="230">
        <f t="shared" ref="G12:G27" si="0">ROUND(E12*F12,2)</f>
        <v>167692.96</v>
      </c>
    </row>
    <row r="13" spans="1:7" s="164" customFormat="1" ht="25.5" customHeight="1" x14ac:dyDescent="0.25">
      <c r="A13" s="296">
        <v>2</v>
      </c>
      <c r="B13" s="136" t="str">
        <f>'Прил.5 Расчет СМР и ОБ'!B34</f>
        <v>62.4.02.01-0047</v>
      </c>
      <c r="C13" s="247" t="str">
        <f>'Прил.5 Расчет СМР и ОБ'!C34</f>
        <v>Источник бесперебойного питания: APC SMART-UPS RT 4000VA RM/230</v>
      </c>
      <c r="D13" s="248" t="str">
        <f>'Прил.5 Расчет СМР и ОБ'!D34</f>
        <v>шт</v>
      </c>
      <c r="E13" s="249">
        <f>'Прил.5 Расчет СМР и ОБ'!E34</f>
        <v>3</v>
      </c>
      <c r="F13" s="216">
        <f>'Прил.5 Расчет СМР и ОБ'!F34</f>
        <v>16999.43</v>
      </c>
      <c r="G13" s="230">
        <f t="shared" si="0"/>
        <v>50998.29</v>
      </c>
    </row>
    <row r="14" spans="1:7" s="164" customFormat="1" ht="38.25" customHeight="1" x14ac:dyDescent="0.25">
      <c r="A14" s="296">
        <v>3</v>
      </c>
      <c r="B14" s="136" t="str">
        <f>'Прил.5 Расчет СМР и ОБ'!B35</f>
        <v>61.3.01.02-0031</v>
      </c>
      <c r="C14" s="247" t="str">
        <f>'Прил.5 Расчет СМР и ОБ'!C35</f>
        <v>Видеорегистратор 8-ми канальный DVR-630-08A200 с комплектом расширения хранилища на 2 ТБ DVR XS200-A</v>
      </c>
      <c r="D14" s="248" t="str">
        <f>'Прил.5 Расчет СМР и ОБ'!D35</f>
        <v>компл</v>
      </c>
      <c r="E14" s="249">
        <f>'Прил.5 Расчет СМР и ОБ'!E35</f>
        <v>1</v>
      </c>
      <c r="F14" s="216">
        <f>'Прил.5 Расчет СМР и ОБ'!F35</f>
        <v>43171.35</v>
      </c>
      <c r="G14" s="230">
        <f t="shared" si="0"/>
        <v>43171.35</v>
      </c>
    </row>
    <row r="15" spans="1:7" s="164" customFormat="1" ht="25.5" customHeight="1" x14ac:dyDescent="0.25">
      <c r="A15" s="296">
        <v>4</v>
      </c>
      <c r="B15" s="136" t="str">
        <f>'Прил.5 Расчет СМР и ОБ'!B36</f>
        <v>61.2.07.05-0067</v>
      </c>
      <c r="C15" s="247" t="str">
        <f>'Прил.5 Расчет СМР и ОБ'!C36</f>
        <v>Модуль центральный ECB с Ethernet интерфейсом</v>
      </c>
      <c r="D15" s="248" t="str">
        <f>'Прил.5 Расчет СМР и ОБ'!D36</f>
        <v>шт</v>
      </c>
      <c r="E15" s="249">
        <f>'Прил.5 Расчет СМР и ОБ'!E36</f>
        <v>1</v>
      </c>
      <c r="F15" s="216">
        <f>'Прил.5 Расчет СМР и ОБ'!F36</f>
        <v>37158.83</v>
      </c>
      <c r="G15" s="230">
        <f t="shared" si="0"/>
        <v>37158.83</v>
      </c>
    </row>
    <row r="16" spans="1:7" s="164" customFormat="1" ht="38.25" customHeight="1" x14ac:dyDescent="0.25">
      <c r="A16" s="296">
        <v>5</v>
      </c>
      <c r="B16" s="136" t="str">
        <f>'Прил.5 Расчет СМР и ОБ'!B37</f>
        <v>62.4.02.01-0048</v>
      </c>
      <c r="C16" s="247" t="str">
        <f>'Прил.5 Расчет СМР и ОБ'!C37</f>
        <v>Источники бесперебойного питания, полная выходная мощность 15 кВА, номинальное входное напряжение 230 В</v>
      </c>
      <c r="D16" s="248" t="str">
        <f>'Прил.5 Расчет СМР и ОБ'!D37</f>
        <v>шт</v>
      </c>
      <c r="E16" s="249">
        <f>'Прил.5 Расчет СМР и ОБ'!E37</f>
        <v>1</v>
      </c>
      <c r="F16" s="216">
        <f>'Прил.5 Расчет СМР и ОБ'!F37</f>
        <v>35055.620000000003</v>
      </c>
      <c r="G16" s="230">
        <f t="shared" si="0"/>
        <v>35055.620000000003</v>
      </c>
    </row>
    <row r="17" spans="1:7" s="164" customFormat="1" ht="25.5" customHeight="1" x14ac:dyDescent="0.25">
      <c r="A17" s="296">
        <v>6</v>
      </c>
      <c r="B17" s="136" t="str">
        <f>'Прил.5 Расчет СМР и ОБ'!B38</f>
        <v>61.2.07.05-0050</v>
      </c>
      <c r="C17" s="247" t="str">
        <f>'Прил.5 Расчет СМР и ОБ'!C38</f>
        <v>Модуль расширения внешний IPO 500 EXP MOD PHONE 30</v>
      </c>
      <c r="D17" s="248" t="str">
        <f>'Прил.5 Расчет СМР и ОБ'!D38</f>
        <v>щт</v>
      </c>
      <c r="E17" s="249">
        <f>'Прил.5 Расчет СМР и ОБ'!E38</f>
        <v>1</v>
      </c>
      <c r="F17" s="216">
        <f>'Прил.5 Расчет СМР и ОБ'!F38</f>
        <v>11831</v>
      </c>
      <c r="G17" s="230">
        <f t="shared" si="0"/>
        <v>11831</v>
      </c>
    </row>
    <row r="18" spans="1:7" s="164" customFormat="1" ht="25.5" customHeight="1" x14ac:dyDescent="0.25">
      <c r="A18" s="296">
        <v>7</v>
      </c>
      <c r="B18" s="136" t="str">
        <f>'Прил.5 Расчет СМР и ОБ'!B39</f>
        <v>61.2.07.05-0050</v>
      </c>
      <c r="C18" s="247" t="str">
        <f>'Прил.5 Расчет СМР и ОБ'!C39</f>
        <v>Модуль расширения внешний IPO 500 EXP MOD PHONE 30</v>
      </c>
      <c r="D18" s="248" t="str">
        <f>'Прил.5 Расчет СМР и ОБ'!D39</f>
        <v>шт</v>
      </c>
      <c r="E18" s="249">
        <f>'Прил.5 Расчет СМР и ОБ'!E39</f>
        <v>1</v>
      </c>
      <c r="F18" s="216">
        <f>'Прил.5 Расчет СМР и ОБ'!F39</f>
        <v>11831</v>
      </c>
      <c r="G18" s="230">
        <f t="shared" si="0"/>
        <v>11831</v>
      </c>
    </row>
    <row r="19" spans="1:7" s="164" customFormat="1" ht="25.5" customHeight="1" x14ac:dyDescent="0.25">
      <c r="A19" s="296">
        <v>8</v>
      </c>
      <c r="B19" s="136" t="str">
        <f>'Прил.5 Расчет СМР и ОБ'!B40</f>
        <v>61.2.07.05-0050</v>
      </c>
      <c r="C19" s="247" t="str">
        <f>'Прил.5 Расчет СМР и ОБ'!C40</f>
        <v>Модуль расширения внешний IPO 500 EXP MOD PHONE 30</v>
      </c>
      <c r="D19" s="248" t="str">
        <f>'Прил.5 Расчет СМР и ОБ'!D40</f>
        <v>шт</v>
      </c>
      <c r="E19" s="249">
        <f>'Прил.5 Расчет СМР и ОБ'!E40</f>
        <v>1</v>
      </c>
      <c r="F19" s="216">
        <f>'Прил.5 Расчет СМР и ОБ'!F40</f>
        <v>11831</v>
      </c>
      <c r="G19" s="230">
        <f t="shared" si="0"/>
        <v>11831</v>
      </c>
    </row>
    <row r="20" spans="1:7" s="164" customFormat="1" ht="25.5" customHeight="1" x14ac:dyDescent="0.25">
      <c r="A20" s="296">
        <v>9</v>
      </c>
      <c r="B20" s="136" t="str">
        <f>'Прил.5 Расчет СМР и ОБ'!B42</f>
        <v>61.2.07.05-0050</v>
      </c>
      <c r="C20" s="247" t="str">
        <f>'Прил.5 Расчет СМР и ОБ'!C42</f>
        <v>Модуль расширения внешний IPO 500 EXP MOD PHONE 30</v>
      </c>
      <c r="D20" s="248" t="str">
        <f>'Прил.5 Расчет СМР и ОБ'!D42</f>
        <v>шт</v>
      </c>
      <c r="E20" s="249">
        <f>'Прил.5 Расчет СМР и ОБ'!E42</f>
        <v>1</v>
      </c>
      <c r="F20" s="216">
        <f>'Прил.5 Расчет СМР и ОБ'!F42</f>
        <v>11831</v>
      </c>
      <c r="G20" s="230">
        <f t="shared" si="0"/>
        <v>11831</v>
      </c>
    </row>
    <row r="21" spans="1:7" s="164" customFormat="1" ht="25.5" customHeight="1" x14ac:dyDescent="0.25">
      <c r="A21" s="296">
        <v>10</v>
      </c>
      <c r="B21" s="136" t="str">
        <f>'Прил.5 Расчет СМР и ОБ'!B43</f>
        <v>61.3.05.02-0002</v>
      </c>
      <c r="C21" s="247" t="str">
        <f>'Прил.5 Расчет СМР и ОБ'!C43</f>
        <v>Монитор ЖК UML 202-90, диагональ 20 дюймов, расширение 1600x1200 пикселов</v>
      </c>
      <c r="D21" s="248" t="str">
        <f>'Прил.5 Расчет СМР и ОБ'!D43</f>
        <v>шт</v>
      </c>
      <c r="E21" s="249">
        <f>'Прил.5 Расчет СМР и ОБ'!E43</f>
        <v>1</v>
      </c>
      <c r="F21" s="216">
        <f>'Прил.5 Расчет СМР и ОБ'!F43</f>
        <v>11279.02</v>
      </c>
      <c r="G21" s="230">
        <f t="shared" si="0"/>
        <v>11279.02</v>
      </c>
    </row>
    <row r="22" spans="1:7" s="164" customFormat="1" ht="25.5" customHeight="1" x14ac:dyDescent="0.25">
      <c r="A22" s="296">
        <v>11</v>
      </c>
      <c r="B22" s="136" t="str">
        <f>'Прил.5 Расчет СМР и ОБ'!B44</f>
        <v>61.1.04.08-0002</v>
      </c>
      <c r="C22" s="247" t="str">
        <f>'Прил.5 Расчет СМР и ОБ'!C44</f>
        <v>Шкаф телекоммуникационный, размер 800х800х2080 мм</v>
      </c>
      <c r="D22" s="248" t="str">
        <f>'Прил.5 Расчет СМР и ОБ'!D44</f>
        <v>шт</v>
      </c>
      <c r="E22" s="249">
        <f>'Прил.5 Расчет СМР и ОБ'!E44</f>
        <v>1</v>
      </c>
      <c r="F22" s="216">
        <f>'Прил.5 Расчет СМР и ОБ'!F44</f>
        <v>9392.75</v>
      </c>
      <c r="G22" s="230">
        <f t="shared" si="0"/>
        <v>9392.75</v>
      </c>
    </row>
    <row r="23" spans="1:7" s="164" customFormat="1" ht="38.25" customHeight="1" x14ac:dyDescent="0.25">
      <c r="A23" s="296">
        <v>12</v>
      </c>
      <c r="B23" s="136" t="str">
        <f>'Прил.5 Расчет СМР и ОБ'!B45</f>
        <v>61.1.04.08-0002</v>
      </c>
      <c r="C23" s="247" t="str">
        <f>'Прил.5 Расчет СМР и ОБ'!C45</f>
        <v>Шкаф телекоммуникационный марки TFL-428080-GMMM-GY размером 800х800х2080 мм</v>
      </c>
      <c r="D23" s="248" t="str">
        <f>'Прил.5 Расчет СМР и ОБ'!D45</f>
        <v>шт.</v>
      </c>
      <c r="E23" s="249">
        <f>'Прил.5 Расчет СМР и ОБ'!E45</f>
        <v>1</v>
      </c>
      <c r="F23" s="216">
        <f>'Прил.5 Расчет СМР и ОБ'!F45</f>
        <v>9392.75</v>
      </c>
      <c r="G23" s="230">
        <f t="shared" si="0"/>
        <v>9392.75</v>
      </c>
    </row>
    <row r="24" spans="1:7" s="164" customFormat="1" ht="38.25" customHeight="1" x14ac:dyDescent="0.25">
      <c r="A24" s="296">
        <v>13</v>
      </c>
      <c r="B24" s="136" t="str">
        <f>'Прил.5 Расчет СМР и ОБ'!B46</f>
        <v>61.2.07.04-0007</v>
      </c>
      <c r="C24" s="247" t="str">
        <f>'Прил.5 Расчет СМР и ОБ'!C46</f>
        <v>Контроллер сектора охраны с выносной панелью индикации и управления ВПИУ-16</v>
      </c>
      <c r="D24" s="248" t="str">
        <f>'Прил.5 Расчет СМР и ОБ'!D46</f>
        <v>компл</v>
      </c>
      <c r="E24" s="249">
        <f>'Прил.5 Расчет СМР и ОБ'!E46</f>
        <v>1</v>
      </c>
      <c r="F24" s="216">
        <f>'Прил.5 Расчет СМР и ОБ'!F46</f>
        <v>9372.9599999999991</v>
      </c>
      <c r="G24" s="230">
        <f t="shared" si="0"/>
        <v>9372.9599999999991</v>
      </c>
    </row>
    <row r="25" spans="1:7" s="164" customFormat="1" ht="25.5" customHeight="1" x14ac:dyDescent="0.25">
      <c r="A25" s="296">
        <v>14</v>
      </c>
      <c r="B25" s="136" t="str">
        <f>'Прил.5 Расчет СМР и ОБ'!B47</f>
        <v>61.2.07.05-0056</v>
      </c>
      <c r="C25" s="247" t="str">
        <f>'Прил.5 Расчет СМР и ОБ'!C47</f>
        <v>Модуль ресурсов IP-телефонии IPO 500 MC VCM на 64 канала</v>
      </c>
      <c r="D25" s="248" t="str">
        <f>'Прил.5 Расчет СМР и ОБ'!D47</f>
        <v>шт</v>
      </c>
      <c r="E25" s="249">
        <f>'Прил.5 Расчет СМР и ОБ'!E47</f>
        <v>2</v>
      </c>
      <c r="F25" s="216">
        <f>'Прил.5 Расчет СМР и ОБ'!F47</f>
        <v>3850.19</v>
      </c>
      <c r="G25" s="230">
        <f t="shared" si="0"/>
        <v>7700.38</v>
      </c>
    </row>
    <row r="26" spans="1:7" s="164" customFormat="1" ht="38.25" customHeight="1" x14ac:dyDescent="0.25">
      <c r="A26" s="296">
        <v>15</v>
      </c>
      <c r="B26" s="136" t="str">
        <f>'Прил.5 Расчет СМР и ОБ'!B48</f>
        <v>61.2.07.05-0011</v>
      </c>
      <c r="C26" s="247" t="str">
        <f>'Прил.5 Расчет СМР и ОБ'!C48</f>
        <v>Модуль-CD для PAM-60/120/240/360 Inter-M, PAM-CDM для использования в системах оповещения</v>
      </c>
      <c r="D26" s="248" t="str">
        <f>'Прил.5 Расчет СМР и ОБ'!D48</f>
        <v>шт</v>
      </c>
      <c r="E26" s="249">
        <f>'Прил.5 Расчет СМР и ОБ'!E48</f>
        <v>2</v>
      </c>
      <c r="F26" s="216">
        <f>'Прил.5 Расчет СМР и ОБ'!F48</f>
        <v>1983.71</v>
      </c>
      <c r="G26" s="230">
        <f t="shared" si="0"/>
        <v>3967.42</v>
      </c>
    </row>
    <row r="27" spans="1:7" s="164" customFormat="1" ht="51" customHeight="1" x14ac:dyDescent="0.25">
      <c r="A27" s="296">
        <v>16</v>
      </c>
      <c r="B27" s="136" t="str">
        <f>'Прил.5 Расчет СМР и ОБ'!B49</f>
        <v>61.3.05.01-0001</v>
      </c>
      <c r="C27" s="247" t="str">
        <f>'Прил.5 Расчет СМР и ОБ'!C49</f>
        <v>Диск жесткий серверный типа HDD, объем памяти 2000 Гб, буферная память 64 Мб, внешняя скорость передачи данных 300 Мб/с</v>
      </c>
      <c r="D27" s="248" t="str">
        <f>'Прил.5 Расчет СМР и ОБ'!D49</f>
        <v>шт</v>
      </c>
      <c r="E27" s="249">
        <f>'Прил.5 Расчет СМР и ОБ'!E49</f>
        <v>1</v>
      </c>
      <c r="F27" s="216">
        <f>'Прил.5 Расчет СМР и ОБ'!F49</f>
        <v>925.45</v>
      </c>
      <c r="G27" s="230">
        <f t="shared" si="0"/>
        <v>925.45</v>
      </c>
    </row>
    <row r="28" spans="1:7" ht="25.5" customHeight="1" x14ac:dyDescent="0.25">
      <c r="A28" s="296"/>
      <c r="B28" s="136"/>
      <c r="C28" s="136" t="s">
        <v>330</v>
      </c>
      <c r="D28" s="136"/>
      <c r="E28" s="301"/>
      <c r="F28" s="298"/>
      <c r="G28" s="230">
        <f>SUM(G12:G27)</f>
        <v>433431.78</v>
      </c>
    </row>
    <row r="29" spans="1:7" ht="19.5" customHeight="1" x14ac:dyDescent="0.25">
      <c r="A29" s="296"/>
      <c r="B29" s="136"/>
      <c r="C29" s="136" t="s">
        <v>331</v>
      </c>
      <c r="D29" s="136"/>
      <c r="E29" s="301"/>
      <c r="F29" s="298"/>
      <c r="G29" s="230">
        <f>G10+G28</f>
        <v>433431.78</v>
      </c>
    </row>
    <row r="30" spans="1:7" x14ac:dyDescent="0.25">
      <c r="A30" s="250"/>
      <c r="B30" s="251"/>
      <c r="C30" s="250"/>
      <c r="D30" s="250"/>
      <c r="E30" s="250"/>
      <c r="F30" s="250"/>
      <c r="G30" s="250"/>
    </row>
    <row r="31" spans="1:7" x14ac:dyDescent="0.25">
      <c r="A31" s="4" t="s">
        <v>323</v>
      </c>
      <c r="B31" s="14"/>
      <c r="C31" s="14"/>
      <c r="D31" s="250"/>
      <c r="E31" s="250"/>
      <c r="F31" s="250"/>
      <c r="G31" s="250"/>
    </row>
    <row r="32" spans="1:7" x14ac:dyDescent="0.25">
      <c r="A32" s="243" t="s">
        <v>75</v>
      </c>
      <c r="B32" s="14"/>
      <c r="C32" s="14"/>
      <c r="D32" s="250"/>
      <c r="E32" s="250"/>
      <c r="F32" s="250"/>
      <c r="G32" s="250"/>
    </row>
    <row r="33" spans="1:7" x14ac:dyDescent="0.25">
      <c r="A33" s="4"/>
      <c r="B33" s="14"/>
      <c r="C33" s="14"/>
      <c r="D33" s="250"/>
      <c r="E33" s="250"/>
      <c r="F33" s="250"/>
      <c r="G33" s="250"/>
    </row>
    <row r="34" spans="1:7" x14ac:dyDescent="0.25">
      <c r="A34" s="4" t="s">
        <v>324</v>
      </c>
      <c r="B34" s="14"/>
      <c r="C34" s="14"/>
      <c r="D34" s="250"/>
      <c r="E34" s="250"/>
      <c r="F34" s="250"/>
      <c r="G34" s="250"/>
    </row>
    <row r="35" spans="1:7" x14ac:dyDescent="0.25">
      <c r="A35" s="243" t="s">
        <v>77</v>
      </c>
      <c r="B35" s="14"/>
      <c r="C35" s="14"/>
      <c r="D35" s="250"/>
      <c r="E35" s="250"/>
      <c r="F35" s="250"/>
      <c r="G35" s="250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16</vt:i4>
      </vt:variant>
    </vt:vector>
  </HeadingPairs>
  <TitlesOfParts>
    <vt:vector size="33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ФОТинж 1кат.тек.</vt:lpstr>
      <vt:lpstr>ФОТинж 2кат.тек.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'ФОТинж 1кат.тек.'!Область_печати</vt:lpstr>
      <vt:lpstr>'ФОТинж 2кат.тек.'!Область_печати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2023-11-26T06:17:57Z</cp:lastPrinted>
  <dcterms:created xsi:type="dcterms:W3CDTF">2020-09-30T08:50:27Z</dcterms:created>
  <dcterms:modified xsi:type="dcterms:W3CDTF">2023-11-26T06:18:07Z</dcterms:modified>
  <cp:category/>
</cp:coreProperties>
</file>