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1ED7CCAD-6A1D-4CB3-89B2-B67BE00ADB8E}" xr6:coauthVersionLast="40" xr6:coauthVersionMax="40" xr10:uidLastSave="{00000000-0000-0000-0000-000000000000}"/>
  <bookViews>
    <workbookView xWindow="0" yWindow="0" windowWidth="28800" windowHeight="12225" tabRatio="755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_xlnm.Print_Titles" localSheetId="2">Прил.3!$9:$11</definedName>
    <definedName name="_xlnm.Print_Titles" localSheetId="4">'Прил.5 Расчет СМР и ОБ'!$9:$11</definedName>
    <definedName name="_xlnm.Print_Area" localSheetId="2">Прил.3!$A$1:$H$550</definedName>
    <definedName name="_xlnm.Print_Area" localSheetId="4">'Прил.5 Расчет СМР и ОБ'!$A$1:$J$539</definedName>
  </definedNames>
  <calcPr calcId="191029"/>
  <fileRecoveryPr repairLoad="1"/>
</workbook>
</file>

<file path=xl/calcChain.xml><?xml version="1.0" encoding="utf-8"?>
<calcChain xmlns="http://schemas.openxmlformats.org/spreadsheetml/2006/main">
  <c r="E12" i="9" l="1"/>
  <c r="E7" i="9"/>
  <c r="A6" i="7"/>
  <c r="A5" i="7"/>
  <c r="F26" i="6"/>
  <c r="E26" i="6"/>
  <c r="G26" i="6" s="1"/>
  <c r="D26" i="6"/>
  <c r="C26" i="6"/>
  <c r="B26" i="6"/>
  <c r="E25" i="6"/>
  <c r="D25" i="6"/>
  <c r="C25" i="6"/>
  <c r="B25" i="6"/>
  <c r="F24" i="6"/>
  <c r="E24" i="6"/>
  <c r="G24" i="6" s="1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G19" i="6" s="1"/>
  <c r="D19" i="6"/>
  <c r="C19" i="6"/>
  <c r="B19" i="6"/>
  <c r="E18" i="6"/>
  <c r="D18" i="6"/>
  <c r="C18" i="6"/>
  <c r="B18" i="6"/>
  <c r="E17" i="6"/>
  <c r="D17" i="6"/>
  <c r="C17" i="6"/>
  <c r="B17" i="6"/>
  <c r="G16" i="6"/>
  <c r="F16" i="6"/>
  <c r="E16" i="6"/>
  <c r="D16" i="6"/>
  <c r="C16" i="6"/>
  <c r="B16" i="6"/>
  <c r="G15" i="6"/>
  <c r="F15" i="6"/>
  <c r="E15" i="6"/>
  <c r="D15" i="6"/>
  <c r="C15" i="6"/>
  <c r="B15" i="6"/>
  <c r="G14" i="6"/>
  <c r="F14" i="6"/>
  <c r="E14" i="6"/>
  <c r="D14" i="6"/>
  <c r="C14" i="6"/>
  <c r="B14" i="6"/>
  <c r="G13" i="6"/>
  <c r="F13" i="6"/>
  <c r="E13" i="6"/>
  <c r="D13" i="6"/>
  <c r="C13" i="6"/>
  <c r="B13" i="6"/>
  <c r="G12" i="6"/>
  <c r="F12" i="6"/>
  <c r="E12" i="6"/>
  <c r="D12" i="6"/>
  <c r="C12" i="6"/>
  <c r="B12" i="6"/>
  <c r="A4" i="6"/>
  <c r="J527" i="5"/>
  <c r="G527" i="5"/>
  <c r="J526" i="5"/>
  <c r="G526" i="5"/>
  <c r="I522" i="5"/>
  <c r="J522" i="5" s="1"/>
  <c r="G522" i="5"/>
  <c r="I521" i="5"/>
  <c r="J521" i="5" s="1"/>
  <c r="G521" i="5"/>
  <c r="I520" i="5"/>
  <c r="J520" i="5" s="1"/>
  <c r="G520" i="5"/>
  <c r="I519" i="5"/>
  <c r="J519" i="5" s="1"/>
  <c r="G519" i="5"/>
  <c r="I518" i="5"/>
  <c r="J518" i="5" s="1"/>
  <c r="G518" i="5"/>
  <c r="I517" i="5"/>
  <c r="J517" i="5" s="1"/>
  <c r="G517" i="5"/>
  <c r="I516" i="5"/>
  <c r="J516" i="5" s="1"/>
  <c r="G516" i="5"/>
  <c r="I515" i="5"/>
  <c r="J515" i="5" s="1"/>
  <c r="G515" i="5"/>
  <c r="I514" i="5"/>
  <c r="J514" i="5" s="1"/>
  <c r="G514" i="5"/>
  <c r="I513" i="5"/>
  <c r="J513" i="5" s="1"/>
  <c r="G513" i="5"/>
  <c r="I512" i="5"/>
  <c r="J512" i="5" s="1"/>
  <c r="G512" i="5"/>
  <c r="I511" i="5"/>
  <c r="J511" i="5" s="1"/>
  <c r="G511" i="5"/>
  <c r="I510" i="5"/>
  <c r="J510" i="5" s="1"/>
  <c r="G510" i="5"/>
  <c r="I509" i="5"/>
  <c r="J509" i="5" s="1"/>
  <c r="G509" i="5"/>
  <c r="I508" i="5"/>
  <c r="J508" i="5" s="1"/>
  <c r="G508" i="5"/>
  <c r="I507" i="5"/>
  <c r="J507" i="5" s="1"/>
  <c r="G507" i="5"/>
  <c r="I506" i="5"/>
  <c r="J506" i="5" s="1"/>
  <c r="G506" i="5"/>
  <c r="I505" i="5"/>
  <c r="J505" i="5" s="1"/>
  <c r="G505" i="5"/>
  <c r="I504" i="5"/>
  <c r="J504" i="5" s="1"/>
  <c r="G504" i="5"/>
  <c r="I503" i="5"/>
  <c r="J503" i="5" s="1"/>
  <c r="G503" i="5"/>
  <c r="I502" i="5"/>
  <c r="J502" i="5" s="1"/>
  <c r="G502" i="5"/>
  <c r="I501" i="5"/>
  <c r="J501" i="5" s="1"/>
  <c r="G501" i="5"/>
  <c r="I500" i="5"/>
  <c r="J500" i="5" s="1"/>
  <c r="G500" i="5"/>
  <c r="I499" i="5"/>
  <c r="J499" i="5" s="1"/>
  <c r="G499" i="5"/>
  <c r="I498" i="5"/>
  <c r="J498" i="5" s="1"/>
  <c r="G498" i="5"/>
  <c r="I497" i="5"/>
  <c r="J497" i="5" s="1"/>
  <c r="G497" i="5"/>
  <c r="I496" i="5"/>
  <c r="J496" i="5" s="1"/>
  <c r="G496" i="5"/>
  <c r="I495" i="5"/>
  <c r="J495" i="5" s="1"/>
  <c r="G495" i="5"/>
  <c r="I494" i="5"/>
  <c r="J494" i="5" s="1"/>
  <c r="G494" i="5"/>
  <c r="I493" i="5"/>
  <c r="J493" i="5" s="1"/>
  <c r="G493" i="5"/>
  <c r="I492" i="5"/>
  <c r="J492" i="5" s="1"/>
  <c r="G492" i="5"/>
  <c r="I491" i="5"/>
  <c r="J491" i="5" s="1"/>
  <c r="G491" i="5"/>
  <c r="I490" i="5"/>
  <c r="J490" i="5" s="1"/>
  <c r="G490" i="5"/>
  <c r="I489" i="5"/>
  <c r="J489" i="5" s="1"/>
  <c r="G489" i="5"/>
  <c r="I488" i="5"/>
  <c r="J488" i="5" s="1"/>
  <c r="G488" i="5"/>
  <c r="I487" i="5"/>
  <c r="J487" i="5" s="1"/>
  <c r="G487" i="5"/>
  <c r="I486" i="5"/>
  <c r="J486" i="5" s="1"/>
  <c r="G486" i="5"/>
  <c r="I485" i="5"/>
  <c r="J485" i="5" s="1"/>
  <c r="G485" i="5"/>
  <c r="I484" i="5"/>
  <c r="J484" i="5" s="1"/>
  <c r="G484" i="5"/>
  <c r="I483" i="5"/>
  <c r="J483" i="5" s="1"/>
  <c r="G483" i="5"/>
  <c r="I482" i="5"/>
  <c r="J482" i="5" s="1"/>
  <c r="G482" i="5"/>
  <c r="I481" i="5"/>
  <c r="J481" i="5" s="1"/>
  <c r="G481" i="5"/>
  <c r="I480" i="5"/>
  <c r="J480" i="5" s="1"/>
  <c r="G480" i="5"/>
  <c r="I479" i="5"/>
  <c r="J479" i="5" s="1"/>
  <c r="G479" i="5"/>
  <c r="I478" i="5"/>
  <c r="J478" i="5" s="1"/>
  <c r="G478" i="5"/>
  <c r="I477" i="5"/>
  <c r="J477" i="5" s="1"/>
  <c r="G477" i="5"/>
  <c r="I476" i="5"/>
  <c r="J476" i="5" s="1"/>
  <c r="G476" i="5"/>
  <c r="I475" i="5"/>
  <c r="J475" i="5" s="1"/>
  <c r="G475" i="5"/>
  <c r="I474" i="5"/>
  <c r="J474" i="5" s="1"/>
  <c r="G474" i="5"/>
  <c r="I473" i="5"/>
  <c r="J473" i="5" s="1"/>
  <c r="G473" i="5"/>
  <c r="I472" i="5"/>
  <c r="J472" i="5" s="1"/>
  <c r="G472" i="5"/>
  <c r="I471" i="5"/>
  <c r="J471" i="5" s="1"/>
  <c r="G471" i="5"/>
  <c r="I470" i="5"/>
  <c r="J470" i="5" s="1"/>
  <c r="G470" i="5"/>
  <c r="I469" i="5"/>
  <c r="J469" i="5" s="1"/>
  <c r="G469" i="5"/>
  <c r="I468" i="5"/>
  <c r="J468" i="5" s="1"/>
  <c r="G468" i="5"/>
  <c r="I467" i="5"/>
  <c r="J467" i="5" s="1"/>
  <c r="G467" i="5"/>
  <c r="I466" i="5"/>
  <c r="J466" i="5" s="1"/>
  <c r="G466" i="5"/>
  <c r="I465" i="5"/>
  <c r="J465" i="5" s="1"/>
  <c r="G465" i="5"/>
  <c r="I464" i="5"/>
  <c r="J464" i="5" s="1"/>
  <c r="G464" i="5"/>
  <c r="I463" i="5"/>
  <c r="J463" i="5" s="1"/>
  <c r="G463" i="5"/>
  <c r="I462" i="5"/>
  <c r="J462" i="5" s="1"/>
  <c r="G462" i="5"/>
  <c r="I461" i="5"/>
  <c r="J461" i="5" s="1"/>
  <c r="G461" i="5"/>
  <c r="I460" i="5"/>
  <c r="J460" i="5" s="1"/>
  <c r="G460" i="5"/>
  <c r="I459" i="5"/>
  <c r="J459" i="5" s="1"/>
  <c r="G459" i="5"/>
  <c r="I458" i="5"/>
  <c r="J458" i="5" s="1"/>
  <c r="G458" i="5"/>
  <c r="I457" i="5"/>
  <c r="J457" i="5" s="1"/>
  <c r="G457" i="5"/>
  <c r="I456" i="5"/>
  <c r="J456" i="5" s="1"/>
  <c r="G456" i="5"/>
  <c r="I455" i="5"/>
  <c r="J455" i="5" s="1"/>
  <c r="G455" i="5"/>
  <c r="I454" i="5"/>
  <c r="J454" i="5" s="1"/>
  <c r="G454" i="5"/>
  <c r="I453" i="5"/>
  <c r="J453" i="5" s="1"/>
  <c r="G453" i="5"/>
  <c r="I452" i="5"/>
  <c r="J452" i="5" s="1"/>
  <c r="G452" i="5"/>
  <c r="I451" i="5"/>
  <c r="J451" i="5" s="1"/>
  <c r="G451" i="5"/>
  <c r="I450" i="5"/>
  <c r="J450" i="5" s="1"/>
  <c r="G450" i="5"/>
  <c r="I449" i="5"/>
  <c r="J449" i="5" s="1"/>
  <c r="G449" i="5"/>
  <c r="I448" i="5"/>
  <c r="J448" i="5" s="1"/>
  <c r="G448" i="5"/>
  <c r="I447" i="5"/>
  <c r="J447" i="5" s="1"/>
  <c r="G447" i="5"/>
  <c r="I446" i="5"/>
  <c r="J446" i="5" s="1"/>
  <c r="G446" i="5"/>
  <c r="I445" i="5"/>
  <c r="J445" i="5" s="1"/>
  <c r="G445" i="5"/>
  <c r="I444" i="5"/>
  <c r="J444" i="5" s="1"/>
  <c r="G444" i="5"/>
  <c r="I443" i="5"/>
  <c r="J443" i="5" s="1"/>
  <c r="G443" i="5"/>
  <c r="I442" i="5"/>
  <c r="J442" i="5" s="1"/>
  <c r="G442" i="5"/>
  <c r="I441" i="5"/>
  <c r="J441" i="5" s="1"/>
  <c r="G441" i="5"/>
  <c r="I440" i="5"/>
  <c r="J440" i="5" s="1"/>
  <c r="G440" i="5"/>
  <c r="I439" i="5"/>
  <c r="J439" i="5" s="1"/>
  <c r="G439" i="5"/>
  <c r="I438" i="5"/>
  <c r="J438" i="5" s="1"/>
  <c r="G438" i="5"/>
  <c r="I437" i="5"/>
  <c r="J437" i="5" s="1"/>
  <c r="G437" i="5"/>
  <c r="I436" i="5"/>
  <c r="J436" i="5" s="1"/>
  <c r="G436" i="5"/>
  <c r="I435" i="5"/>
  <c r="J435" i="5" s="1"/>
  <c r="G435" i="5"/>
  <c r="I434" i="5"/>
  <c r="J434" i="5" s="1"/>
  <c r="G434" i="5"/>
  <c r="I433" i="5"/>
  <c r="J433" i="5" s="1"/>
  <c r="G433" i="5"/>
  <c r="I432" i="5"/>
  <c r="J432" i="5" s="1"/>
  <c r="G432" i="5"/>
  <c r="I431" i="5"/>
  <c r="J431" i="5" s="1"/>
  <c r="G431" i="5"/>
  <c r="I430" i="5"/>
  <c r="J430" i="5" s="1"/>
  <c r="G430" i="5"/>
  <c r="I429" i="5"/>
  <c r="J429" i="5" s="1"/>
  <c r="G429" i="5"/>
  <c r="I428" i="5"/>
  <c r="J428" i="5" s="1"/>
  <c r="G428" i="5"/>
  <c r="I427" i="5"/>
  <c r="J427" i="5" s="1"/>
  <c r="G427" i="5"/>
  <c r="I426" i="5"/>
  <c r="J426" i="5" s="1"/>
  <c r="G426" i="5"/>
  <c r="I425" i="5"/>
  <c r="J425" i="5" s="1"/>
  <c r="G425" i="5"/>
  <c r="I424" i="5"/>
  <c r="J424" i="5" s="1"/>
  <c r="G424" i="5"/>
  <c r="I423" i="5"/>
  <c r="J423" i="5" s="1"/>
  <c r="G423" i="5"/>
  <c r="I422" i="5"/>
  <c r="J422" i="5" s="1"/>
  <c r="G422" i="5"/>
  <c r="I421" i="5"/>
  <c r="J421" i="5" s="1"/>
  <c r="G421" i="5"/>
  <c r="I420" i="5"/>
  <c r="J420" i="5" s="1"/>
  <c r="G420" i="5"/>
  <c r="I419" i="5"/>
  <c r="J419" i="5" s="1"/>
  <c r="G419" i="5"/>
  <c r="I418" i="5"/>
  <c r="J418" i="5" s="1"/>
  <c r="G418" i="5"/>
  <c r="I417" i="5"/>
  <c r="J417" i="5" s="1"/>
  <c r="G417" i="5"/>
  <c r="I416" i="5"/>
  <c r="J416" i="5" s="1"/>
  <c r="G416" i="5"/>
  <c r="I415" i="5"/>
  <c r="J415" i="5" s="1"/>
  <c r="G415" i="5"/>
  <c r="I414" i="5"/>
  <c r="J414" i="5" s="1"/>
  <c r="G414" i="5"/>
  <c r="I413" i="5"/>
  <c r="J413" i="5" s="1"/>
  <c r="G413" i="5"/>
  <c r="I412" i="5"/>
  <c r="J412" i="5" s="1"/>
  <c r="G412" i="5"/>
  <c r="I411" i="5"/>
  <c r="J411" i="5" s="1"/>
  <c r="G411" i="5"/>
  <c r="I410" i="5"/>
  <c r="J410" i="5" s="1"/>
  <c r="G410" i="5"/>
  <c r="I409" i="5"/>
  <c r="J409" i="5" s="1"/>
  <c r="G409" i="5"/>
  <c r="I408" i="5"/>
  <c r="J408" i="5" s="1"/>
  <c r="G408" i="5"/>
  <c r="I407" i="5"/>
  <c r="J407" i="5" s="1"/>
  <c r="G407" i="5"/>
  <c r="I406" i="5"/>
  <c r="J406" i="5" s="1"/>
  <c r="G406" i="5"/>
  <c r="I405" i="5"/>
  <c r="J405" i="5" s="1"/>
  <c r="G405" i="5"/>
  <c r="J404" i="5"/>
  <c r="I404" i="5"/>
  <c r="G404" i="5"/>
  <c r="J403" i="5"/>
  <c r="I403" i="5"/>
  <c r="G403" i="5"/>
  <c r="I402" i="5"/>
  <c r="J402" i="5" s="1"/>
  <c r="G402" i="5"/>
  <c r="J401" i="5"/>
  <c r="I401" i="5"/>
  <c r="G401" i="5"/>
  <c r="I400" i="5"/>
  <c r="J400" i="5" s="1"/>
  <c r="G400" i="5"/>
  <c r="I399" i="5"/>
  <c r="J399" i="5" s="1"/>
  <c r="G399" i="5"/>
  <c r="J398" i="5"/>
  <c r="I398" i="5"/>
  <c r="G398" i="5"/>
  <c r="I397" i="5"/>
  <c r="J397" i="5" s="1"/>
  <c r="G397" i="5"/>
  <c r="I396" i="5"/>
  <c r="J396" i="5" s="1"/>
  <c r="G396" i="5"/>
  <c r="J395" i="5"/>
  <c r="I395" i="5"/>
  <c r="G395" i="5"/>
  <c r="I394" i="5"/>
  <c r="J394" i="5" s="1"/>
  <c r="G394" i="5"/>
  <c r="I393" i="5"/>
  <c r="J393" i="5" s="1"/>
  <c r="G393" i="5"/>
  <c r="J392" i="5"/>
  <c r="I392" i="5"/>
  <c r="G392" i="5"/>
  <c r="I391" i="5"/>
  <c r="J391" i="5" s="1"/>
  <c r="G391" i="5"/>
  <c r="I390" i="5"/>
  <c r="J390" i="5" s="1"/>
  <c r="G390" i="5"/>
  <c r="J389" i="5"/>
  <c r="I389" i="5"/>
  <c r="G389" i="5"/>
  <c r="I388" i="5"/>
  <c r="J388" i="5" s="1"/>
  <c r="G388" i="5"/>
  <c r="I387" i="5"/>
  <c r="J387" i="5" s="1"/>
  <c r="G387" i="5"/>
  <c r="J386" i="5"/>
  <c r="I386" i="5"/>
  <c r="G386" i="5"/>
  <c r="I385" i="5"/>
  <c r="J385" i="5" s="1"/>
  <c r="G385" i="5"/>
  <c r="I384" i="5"/>
  <c r="J384" i="5" s="1"/>
  <c r="G384" i="5"/>
  <c r="J383" i="5"/>
  <c r="I383" i="5"/>
  <c r="G383" i="5"/>
  <c r="I382" i="5"/>
  <c r="J382" i="5" s="1"/>
  <c r="G382" i="5"/>
  <c r="I381" i="5"/>
  <c r="J381" i="5" s="1"/>
  <c r="G381" i="5"/>
  <c r="J380" i="5"/>
  <c r="I380" i="5"/>
  <c r="G380" i="5"/>
  <c r="I379" i="5"/>
  <c r="J379" i="5" s="1"/>
  <c r="G379" i="5"/>
  <c r="I378" i="5"/>
  <c r="J378" i="5" s="1"/>
  <c r="G378" i="5"/>
  <c r="J377" i="5"/>
  <c r="I377" i="5"/>
  <c r="G377" i="5"/>
  <c r="I376" i="5"/>
  <c r="J376" i="5" s="1"/>
  <c r="G376" i="5"/>
  <c r="I375" i="5"/>
  <c r="J375" i="5" s="1"/>
  <c r="G375" i="5"/>
  <c r="J374" i="5"/>
  <c r="I374" i="5"/>
  <c r="G374" i="5"/>
  <c r="I373" i="5"/>
  <c r="J373" i="5" s="1"/>
  <c r="G373" i="5"/>
  <c r="I372" i="5"/>
  <c r="J372" i="5" s="1"/>
  <c r="G372" i="5"/>
  <c r="J371" i="5"/>
  <c r="I371" i="5"/>
  <c r="G371" i="5"/>
  <c r="I370" i="5"/>
  <c r="J370" i="5" s="1"/>
  <c r="G370" i="5"/>
  <c r="I369" i="5"/>
  <c r="J369" i="5" s="1"/>
  <c r="G369" i="5"/>
  <c r="J368" i="5"/>
  <c r="I368" i="5"/>
  <c r="G368" i="5"/>
  <c r="I367" i="5"/>
  <c r="J367" i="5" s="1"/>
  <c r="G367" i="5"/>
  <c r="I366" i="5"/>
  <c r="J366" i="5" s="1"/>
  <c r="G366" i="5"/>
  <c r="J365" i="5"/>
  <c r="I365" i="5"/>
  <c r="G365" i="5"/>
  <c r="I364" i="5"/>
  <c r="J364" i="5" s="1"/>
  <c r="G364" i="5"/>
  <c r="I363" i="5"/>
  <c r="J363" i="5" s="1"/>
  <c r="G363" i="5"/>
  <c r="J362" i="5"/>
  <c r="I362" i="5"/>
  <c r="G362" i="5"/>
  <c r="I361" i="5"/>
  <c r="J361" i="5" s="1"/>
  <c r="G361" i="5"/>
  <c r="I360" i="5"/>
  <c r="J360" i="5" s="1"/>
  <c r="G360" i="5"/>
  <c r="J359" i="5"/>
  <c r="I359" i="5"/>
  <c r="G359" i="5"/>
  <c r="I358" i="5"/>
  <c r="J358" i="5" s="1"/>
  <c r="G358" i="5"/>
  <c r="I357" i="5"/>
  <c r="J357" i="5" s="1"/>
  <c r="G357" i="5"/>
  <c r="J356" i="5"/>
  <c r="I356" i="5"/>
  <c r="G356" i="5"/>
  <c r="I355" i="5"/>
  <c r="J355" i="5" s="1"/>
  <c r="G355" i="5"/>
  <c r="I354" i="5"/>
  <c r="J354" i="5" s="1"/>
  <c r="G354" i="5"/>
  <c r="J353" i="5"/>
  <c r="I353" i="5"/>
  <c r="G353" i="5"/>
  <c r="I352" i="5"/>
  <c r="J352" i="5" s="1"/>
  <c r="G352" i="5"/>
  <c r="I351" i="5"/>
  <c r="J351" i="5" s="1"/>
  <c r="G351" i="5"/>
  <c r="J350" i="5"/>
  <c r="I350" i="5"/>
  <c r="G350" i="5"/>
  <c r="I349" i="5"/>
  <c r="J349" i="5" s="1"/>
  <c r="G349" i="5"/>
  <c r="I348" i="5"/>
  <c r="J348" i="5" s="1"/>
  <c r="G348" i="5"/>
  <c r="J347" i="5"/>
  <c r="I347" i="5"/>
  <c r="G347" i="5"/>
  <c r="I346" i="5"/>
  <c r="J346" i="5" s="1"/>
  <c r="G346" i="5"/>
  <c r="I345" i="5"/>
  <c r="J345" i="5" s="1"/>
  <c r="G345" i="5"/>
  <c r="J344" i="5"/>
  <c r="I344" i="5"/>
  <c r="G344" i="5"/>
  <c r="I343" i="5"/>
  <c r="J343" i="5" s="1"/>
  <c r="G343" i="5"/>
  <c r="I342" i="5"/>
  <c r="J342" i="5" s="1"/>
  <c r="G342" i="5"/>
  <c r="J341" i="5"/>
  <c r="I341" i="5"/>
  <c r="G341" i="5"/>
  <c r="I340" i="5"/>
  <c r="J340" i="5" s="1"/>
  <c r="G340" i="5"/>
  <c r="I339" i="5"/>
  <c r="J339" i="5" s="1"/>
  <c r="G339" i="5"/>
  <c r="J338" i="5"/>
  <c r="I338" i="5"/>
  <c r="G338" i="5"/>
  <c r="I337" i="5"/>
  <c r="J337" i="5" s="1"/>
  <c r="G337" i="5"/>
  <c r="I336" i="5"/>
  <c r="J336" i="5" s="1"/>
  <c r="G336" i="5"/>
  <c r="J335" i="5"/>
  <c r="I335" i="5"/>
  <c r="G335" i="5"/>
  <c r="I334" i="5"/>
  <c r="J334" i="5" s="1"/>
  <c r="G334" i="5"/>
  <c r="I333" i="5"/>
  <c r="J333" i="5" s="1"/>
  <c r="G333" i="5"/>
  <c r="J332" i="5"/>
  <c r="I332" i="5"/>
  <c r="G332" i="5"/>
  <c r="J331" i="5"/>
  <c r="I331" i="5"/>
  <c r="G331" i="5"/>
  <c r="J330" i="5"/>
  <c r="I330" i="5"/>
  <c r="G330" i="5"/>
  <c r="J329" i="5"/>
  <c r="I329" i="5"/>
  <c r="G329" i="5"/>
  <c r="J328" i="5"/>
  <c r="I328" i="5"/>
  <c r="G328" i="5"/>
  <c r="J327" i="5"/>
  <c r="I327" i="5"/>
  <c r="G327" i="5"/>
  <c r="J326" i="5"/>
  <c r="I326" i="5"/>
  <c r="G326" i="5"/>
  <c r="J325" i="5"/>
  <c r="I325" i="5"/>
  <c r="G325" i="5"/>
  <c r="J324" i="5"/>
  <c r="I324" i="5"/>
  <c r="G324" i="5"/>
  <c r="J323" i="5"/>
  <c r="I323" i="5"/>
  <c r="G323" i="5"/>
  <c r="J322" i="5"/>
  <c r="I322" i="5"/>
  <c r="G322" i="5"/>
  <c r="J321" i="5"/>
  <c r="I321" i="5"/>
  <c r="G321" i="5"/>
  <c r="J320" i="5"/>
  <c r="I320" i="5"/>
  <c r="G320" i="5"/>
  <c r="J319" i="5"/>
  <c r="I319" i="5"/>
  <c r="G319" i="5"/>
  <c r="J318" i="5"/>
  <c r="I318" i="5"/>
  <c r="G318" i="5"/>
  <c r="J317" i="5"/>
  <c r="I317" i="5"/>
  <c r="G317" i="5"/>
  <c r="J316" i="5"/>
  <c r="I316" i="5"/>
  <c r="G316" i="5"/>
  <c r="J315" i="5"/>
  <c r="I315" i="5"/>
  <c r="G315" i="5"/>
  <c r="J314" i="5"/>
  <c r="I314" i="5"/>
  <c r="G314" i="5"/>
  <c r="J313" i="5"/>
  <c r="I313" i="5"/>
  <c r="G313" i="5"/>
  <c r="J312" i="5"/>
  <c r="I312" i="5"/>
  <c r="G312" i="5"/>
  <c r="J311" i="5"/>
  <c r="I311" i="5"/>
  <c r="G311" i="5"/>
  <c r="J310" i="5"/>
  <c r="I310" i="5"/>
  <c r="G310" i="5"/>
  <c r="J309" i="5"/>
  <c r="I309" i="5"/>
  <c r="G309" i="5"/>
  <c r="J308" i="5"/>
  <c r="I308" i="5"/>
  <c r="G308" i="5"/>
  <c r="J307" i="5"/>
  <c r="I307" i="5"/>
  <c r="G307" i="5"/>
  <c r="J306" i="5"/>
  <c r="I306" i="5"/>
  <c r="G306" i="5"/>
  <c r="J305" i="5"/>
  <c r="I305" i="5"/>
  <c r="G305" i="5"/>
  <c r="J304" i="5"/>
  <c r="I304" i="5"/>
  <c r="G304" i="5"/>
  <c r="J303" i="5"/>
  <c r="I303" i="5"/>
  <c r="G303" i="5"/>
  <c r="J302" i="5"/>
  <c r="I302" i="5"/>
  <c r="G302" i="5"/>
  <c r="J301" i="5"/>
  <c r="I301" i="5"/>
  <c r="G301" i="5"/>
  <c r="J300" i="5"/>
  <c r="I300" i="5"/>
  <c r="G300" i="5"/>
  <c r="J299" i="5"/>
  <c r="I299" i="5"/>
  <c r="G299" i="5"/>
  <c r="J298" i="5"/>
  <c r="I298" i="5"/>
  <c r="G298" i="5"/>
  <c r="J297" i="5"/>
  <c r="I297" i="5"/>
  <c r="G297" i="5"/>
  <c r="J296" i="5"/>
  <c r="I296" i="5"/>
  <c r="G296" i="5"/>
  <c r="J295" i="5"/>
  <c r="I295" i="5"/>
  <c r="G295" i="5"/>
  <c r="J294" i="5"/>
  <c r="I294" i="5"/>
  <c r="G294" i="5"/>
  <c r="J293" i="5"/>
  <c r="I293" i="5"/>
  <c r="G293" i="5"/>
  <c r="J292" i="5"/>
  <c r="I292" i="5"/>
  <c r="G292" i="5"/>
  <c r="J291" i="5"/>
  <c r="I291" i="5"/>
  <c r="G291" i="5"/>
  <c r="J290" i="5"/>
  <c r="I290" i="5"/>
  <c r="G290" i="5"/>
  <c r="J289" i="5"/>
  <c r="I289" i="5"/>
  <c r="G289" i="5"/>
  <c r="J288" i="5"/>
  <c r="I288" i="5"/>
  <c r="G288" i="5"/>
  <c r="J287" i="5"/>
  <c r="I287" i="5"/>
  <c r="G287" i="5"/>
  <c r="J286" i="5"/>
  <c r="I286" i="5"/>
  <c r="G286" i="5"/>
  <c r="J285" i="5"/>
  <c r="I285" i="5"/>
  <c r="G285" i="5"/>
  <c r="J284" i="5"/>
  <c r="I284" i="5"/>
  <c r="G284" i="5"/>
  <c r="J283" i="5"/>
  <c r="I283" i="5"/>
  <c r="G283" i="5"/>
  <c r="J282" i="5"/>
  <c r="I282" i="5"/>
  <c r="G282" i="5"/>
  <c r="J281" i="5"/>
  <c r="I281" i="5"/>
  <c r="G281" i="5"/>
  <c r="J280" i="5"/>
  <c r="I280" i="5"/>
  <c r="G280" i="5"/>
  <c r="J279" i="5"/>
  <c r="I279" i="5"/>
  <c r="G279" i="5"/>
  <c r="J278" i="5"/>
  <c r="I278" i="5"/>
  <c r="G278" i="5"/>
  <c r="J277" i="5"/>
  <c r="I277" i="5"/>
  <c r="G277" i="5"/>
  <c r="J276" i="5"/>
  <c r="I276" i="5"/>
  <c r="G276" i="5"/>
  <c r="J275" i="5"/>
  <c r="I275" i="5"/>
  <c r="G275" i="5"/>
  <c r="J274" i="5"/>
  <c r="I274" i="5"/>
  <c r="G274" i="5"/>
  <c r="J273" i="5"/>
  <c r="I273" i="5"/>
  <c r="G273" i="5"/>
  <c r="J272" i="5"/>
  <c r="I272" i="5"/>
  <c r="G272" i="5"/>
  <c r="J271" i="5"/>
  <c r="I271" i="5"/>
  <c r="G271" i="5"/>
  <c r="J270" i="5"/>
  <c r="I270" i="5"/>
  <c r="G270" i="5"/>
  <c r="J269" i="5"/>
  <c r="I269" i="5"/>
  <c r="G269" i="5"/>
  <c r="J268" i="5"/>
  <c r="I268" i="5"/>
  <c r="G268" i="5"/>
  <c r="J267" i="5"/>
  <c r="I267" i="5"/>
  <c r="G267" i="5"/>
  <c r="J266" i="5"/>
  <c r="I266" i="5"/>
  <c r="G266" i="5"/>
  <c r="J265" i="5"/>
  <c r="I265" i="5"/>
  <c r="G265" i="5"/>
  <c r="J264" i="5"/>
  <c r="I264" i="5"/>
  <c r="G264" i="5"/>
  <c r="J263" i="5"/>
  <c r="I263" i="5"/>
  <c r="G263" i="5"/>
  <c r="J262" i="5"/>
  <c r="I262" i="5"/>
  <c r="G262" i="5"/>
  <c r="J261" i="5"/>
  <c r="I261" i="5"/>
  <c r="G261" i="5"/>
  <c r="J260" i="5"/>
  <c r="I260" i="5"/>
  <c r="G260" i="5"/>
  <c r="J259" i="5"/>
  <c r="I259" i="5"/>
  <c r="G259" i="5"/>
  <c r="J258" i="5"/>
  <c r="I258" i="5"/>
  <c r="G258" i="5"/>
  <c r="J257" i="5"/>
  <c r="I257" i="5"/>
  <c r="G257" i="5"/>
  <c r="J256" i="5"/>
  <c r="I256" i="5"/>
  <c r="G256" i="5"/>
  <c r="J255" i="5"/>
  <c r="I255" i="5"/>
  <c r="G255" i="5"/>
  <c r="J254" i="5"/>
  <c r="I254" i="5"/>
  <c r="G254" i="5"/>
  <c r="J253" i="5"/>
  <c r="I253" i="5"/>
  <c r="G253" i="5"/>
  <c r="J252" i="5"/>
  <c r="I252" i="5"/>
  <c r="G252" i="5"/>
  <c r="J251" i="5"/>
  <c r="I251" i="5"/>
  <c r="G251" i="5"/>
  <c r="J250" i="5"/>
  <c r="I250" i="5"/>
  <c r="G250" i="5"/>
  <c r="J249" i="5"/>
  <c r="I249" i="5"/>
  <c r="G249" i="5"/>
  <c r="J248" i="5"/>
  <c r="I248" i="5"/>
  <c r="G248" i="5"/>
  <c r="J247" i="5"/>
  <c r="I247" i="5"/>
  <c r="G247" i="5"/>
  <c r="J246" i="5"/>
  <c r="I246" i="5"/>
  <c r="G246" i="5"/>
  <c r="J245" i="5"/>
  <c r="I245" i="5"/>
  <c r="G245" i="5"/>
  <c r="J244" i="5"/>
  <c r="I244" i="5"/>
  <c r="G244" i="5"/>
  <c r="J243" i="5"/>
  <c r="I243" i="5"/>
  <c r="G243" i="5"/>
  <c r="J242" i="5"/>
  <c r="I242" i="5"/>
  <c r="G242" i="5"/>
  <c r="J241" i="5"/>
  <c r="I241" i="5"/>
  <c r="G241" i="5"/>
  <c r="J240" i="5"/>
  <c r="I240" i="5"/>
  <c r="G240" i="5"/>
  <c r="J239" i="5"/>
  <c r="I239" i="5"/>
  <c r="G239" i="5"/>
  <c r="J238" i="5"/>
  <c r="I238" i="5"/>
  <c r="G238" i="5"/>
  <c r="J237" i="5"/>
  <c r="I237" i="5"/>
  <c r="G237" i="5"/>
  <c r="J236" i="5"/>
  <c r="I236" i="5"/>
  <c r="G236" i="5"/>
  <c r="J235" i="5"/>
  <c r="I235" i="5"/>
  <c r="G235" i="5"/>
  <c r="J234" i="5"/>
  <c r="I234" i="5"/>
  <c r="G234" i="5"/>
  <c r="J233" i="5"/>
  <c r="I233" i="5"/>
  <c r="G233" i="5"/>
  <c r="J232" i="5"/>
  <c r="I232" i="5"/>
  <c r="G232" i="5"/>
  <c r="J231" i="5"/>
  <c r="I231" i="5"/>
  <c r="G231" i="5"/>
  <c r="J230" i="5"/>
  <c r="I230" i="5"/>
  <c r="G230" i="5"/>
  <c r="J229" i="5"/>
  <c r="I229" i="5"/>
  <c r="G229" i="5"/>
  <c r="J228" i="5"/>
  <c r="I228" i="5"/>
  <c r="G228" i="5"/>
  <c r="J227" i="5"/>
  <c r="I227" i="5"/>
  <c r="G227" i="5"/>
  <c r="J226" i="5"/>
  <c r="I226" i="5"/>
  <c r="G226" i="5"/>
  <c r="J225" i="5"/>
  <c r="I225" i="5"/>
  <c r="G225" i="5"/>
  <c r="J224" i="5"/>
  <c r="I224" i="5"/>
  <c r="G224" i="5"/>
  <c r="J223" i="5"/>
  <c r="I223" i="5"/>
  <c r="G223" i="5"/>
  <c r="J222" i="5"/>
  <c r="I222" i="5"/>
  <c r="G222" i="5"/>
  <c r="J221" i="5"/>
  <c r="I221" i="5"/>
  <c r="G221" i="5"/>
  <c r="J220" i="5"/>
  <c r="I220" i="5"/>
  <c r="G220" i="5"/>
  <c r="J219" i="5"/>
  <c r="I219" i="5"/>
  <c r="G219" i="5"/>
  <c r="J218" i="5"/>
  <c r="I218" i="5"/>
  <c r="G218" i="5"/>
  <c r="J217" i="5"/>
  <c r="I217" i="5"/>
  <c r="G217" i="5"/>
  <c r="J216" i="5"/>
  <c r="I216" i="5"/>
  <c r="G216" i="5"/>
  <c r="J215" i="5"/>
  <c r="I215" i="5"/>
  <c r="G215" i="5"/>
  <c r="J214" i="5"/>
  <c r="I214" i="5"/>
  <c r="G214" i="5"/>
  <c r="J213" i="5"/>
  <c r="I213" i="5"/>
  <c r="G213" i="5"/>
  <c r="J212" i="5"/>
  <c r="I212" i="5"/>
  <c r="G212" i="5"/>
  <c r="J211" i="5"/>
  <c r="I211" i="5"/>
  <c r="G211" i="5"/>
  <c r="J210" i="5"/>
  <c r="I210" i="5"/>
  <c r="G210" i="5"/>
  <c r="J209" i="5"/>
  <c r="I209" i="5"/>
  <c r="G209" i="5"/>
  <c r="J208" i="5"/>
  <c r="I208" i="5"/>
  <c r="G208" i="5"/>
  <c r="J207" i="5"/>
  <c r="I207" i="5"/>
  <c r="G207" i="5"/>
  <c r="J206" i="5"/>
  <c r="I206" i="5"/>
  <c r="G206" i="5"/>
  <c r="J205" i="5"/>
  <c r="I205" i="5"/>
  <c r="G205" i="5"/>
  <c r="J204" i="5"/>
  <c r="I204" i="5"/>
  <c r="G204" i="5"/>
  <c r="J203" i="5"/>
  <c r="I203" i="5"/>
  <c r="G203" i="5"/>
  <c r="J202" i="5"/>
  <c r="I202" i="5"/>
  <c r="G202" i="5"/>
  <c r="J201" i="5"/>
  <c r="I201" i="5"/>
  <c r="G201" i="5"/>
  <c r="J200" i="5"/>
  <c r="I200" i="5"/>
  <c r="G200" i="5"/>
  <c r="J199" i="5"/>
  <c r="I199" i="5"/>
  <c r="G199" i="5"/>
  <c r="J198" i="5"/>
  <c r="I198" i="5"/>
  <c r="G198" i="5"/>
  <c r="J197" i="5"/>
  <c r="I197" i="5"/>
  <c r="G197" i="5"/>
  <c r="J196" i="5"/>
  <c r="I196" i="5"/>
  <c r="G196" i="5"/>
  <c r="J195" i="5"/>
  <c r="I195" i="5"/>
  <c r="G195" i="5"/>
  <c r="I194" i="5"/>
  <c r="J194" i="5" s="1"/>
  <c r="G194" i="5"/>
  <c r="J193" i="5"/>
  <c r="I193" i="5"/>
  <c r="G193" i="5"/>
  <c r="J192" i="5"/>
  <c r="I192" i="5"/>
  <c r="G192" i="5"/>
  <c r="I191" i="5"/>
  <c r="J191" i="5" s="1"/>
  <c r="G191" i="5"/>
  <c r="J190" i="5"/>
  <c r="I190" i="5"/>
  <c r="G190" i="5"/>
  <c r="J189" i="5"/>
  <c r="I189" i="5"/>
  <c r="G189" i="5"/>
  <c r="J188" i="5"/>
  <c r="I188" i="5"/>
  <c r="G188" i="5"/>
  <c r="J187" i="5"/>
  <c r="I187" i="5"/>
  <c r="G187" i="5"/>
  <c r="J186" i="5"/>
  <c r="I186" i="5"/>
  <c r="G186" i="5"/>
  <c r="I185" i="5"/>
  <c r="J185" i="5" s="1"/>
  <c r="G185" i="5"/>
  <c r="J184" i="5"/>
  <c r="I184" i="5"/>
  <c r="G184" i="5"/>
  <c r="J183" i="5"/>
  <c r="I183" i="5"/>
  <c r="G183" i="5"/>
  <c r="J182" i="5"/>
  <c r="I182" i="5"/>
  <c r="G182" i="5"/>
  <c r="J181" i="5"/>
  <c r="I181" i="5"/>
  <c r="G181" i="5"/>
  <c r="J180" i="5"/>
  <c r="I180" i="5"/>
  <c r="G180" i="5"/>
  <c r="J179" i="5"/>
  <c r="I179" i="5"/>
  <c r="G179" i="5"/>
  <c r="J178" i="5"/>
  <c r="I178" i="5"/>
  <c r="G178" i="5"/>
  <c r="J177" i="5"/>
  <c r="I177" i="5"/>
  <c r="G177" i="5"/>
  <c r="I176" i="5"/>
  <c r="J176" i="5" s="1"/>
  <c r="G176" i="5"/>
  <c r="J175" i="5"/>
  <c r="I175" i="5"/>
  <c r="G175" i="5"/>
  <c r="J174" i="5"/>
  <c r="I174" i="5"/>
  <c r="G174" i="5"/>
  <c r="I173" i="5"/>
  <c r="J173" i="5" s="1"/>
  <c r="G173" i="5"/>
  <c r="J172" i="5"/>
  <c r="I172" i="5"/>
  <c r="G172" i="5"/>
  <c r="J171" i="5"/>
  <c r="I171" i="5"/>
  <c r="G171" i="5"/>
  <c r="J170" i="5"/>
  <c r="I170" i="5"/>
  <c r="G170" i="5"/>
  <c r="J169" i="5"/>
  <c r="I169" i="5"/>
  <c r="G169" i="5"/>
  <c r="J168" i="5"/>
  <c r="I168" i="5"/>
  <c r="G168" i="5"/>
  <c r="I167" i="5"/>
  <c r="J167" i="5" s="1"/>
  <c r="G167" i="5"/>
  <c r="J166" i="5"/>
  <c r="I166" i="5"/>
  <c r="G166" i="5"/>
  <c r="J165" i="5"/>
  <c r="I165" i="5"/>
  <c r="G165" i="5"/>
  <c r="J164" i="5"/>
  <c r="I164" i="5"/>
  <c r="G164" i="5"/>
  <c r="J163" i="5"/>
  <c r="I163" i="5"/>
  <c r="G163" i="5"/>
  <c r="J162" i="5"/>
  <c r="I162" i="5"/>
  <c r="G162" i="5"/>
  <c r="J161" i="5"/>
  <c r="I161" i="5"/>
  <c r="G161" i="5"/>
  <c r="J160" i="5"/>
  <c r="I160" i="5"/>
  <c r="G160" i="5"/>
  <c r="J159" i="5"/>
  <c r="I159" i="5"/>
  <c r="G159" i="5"/>
  <c r="I158" i="5"/>
  <c r="J158" i="5" s="1"/>
  <c r="G158" i="5"/>
  <c r="J157" i="5"/>
  <c r="I157" i="5"/>
  <c r="G157" i="5"/>
  <c r="J156" i="5"/>
  <c r="I156" i="5"/>
  <c r="G156" i="5"/>
  <c r="I155" i="5"/>
  <c r="J155" i="5" s="1"/>
  <c r="G155" i="5"/>
  <c r="J154" i="5"/>
  <c r="I154" i="5"/>
  <c r="G154" i="5"/>
  <c r="J153" i="5"/>
  <c r="I153" i="5"/>
  <c r="G153" i="5"/>
  <c r="J152" i="5"/>
  <c r="G152" i="5"/>
  <c r="J151" i="5"/>
  <c r="I151" i="5"/>
  <c r="G151" i="5"/>
  <c r="J150" i="5"/>
  <c r="I150" i="5"/>
  <c r="G150" i="5"/>
  <c r="J149" i="5"/>
  <c r="I149" i="5"/>
  <c r="G149" i="5"/>
  <c r="J148" i="5"/>
  <c r="I148" i="5"/>
  <c r="G148" i="5"/>
  <c r="J147" i="5"/>
  <c r="I147" i="5"/>
  <c r="G147" i="5"/>
  <c r="J146" i="5"/>
  <c r="I146" i="5"/>
  <c r="G146" i="5"/>
  <c r="J145" i="5"/>
  <c r="I145" i="5"/>
  <c r="G145" i="5"/>
  <c r="J144" i="5"/>
  <c r="I144" i="5"/>
  <c r="G144" i="5"/>
  <c r="J143" i="5"/>
  <c r="I143" i="5"/>
  <c r="G143" i="5"/>
  <c r="J142" i="5"/>
  <c r="I142" i="5"/>
  <c r="G142" i="5"/>
  <c r="J141" i="5"/>
  <c r="I141" i="5"/>
  <c r="G141" i="5"/>
  <c r="J140" i="5"/>
  <c r="I140" i="5"/>
  <c r="G140" i="5"/>
  <c r="J139" i="5"/>
  <c r="I139" i="5"/>
  <c r="G139" i="5"/>
  <c r="J138" i="5"/>
  <c r="I138" i="5"/>
  <c r="G138" i="5"/>
  <c r="J137" i="5"/>
  <c r="I137" i="5"/>
  <c r="G137" i="5"/>
  <c r="J136" i="5"/>
  <c r="I136" i="5"/>
  <c r="G136" i="5"/>
  <c r="J135" i="5"/>
  <c r="I135" i="5"/>
  <c r="G135" i="5"/>
  <c r="J134" i="5"/>
  <c r="I134" i="5"/>
  <c r="G134" i="5"/>
  <c r="J133" i="5"/>
  <c r="I133" i="5"/>
  <c r="G133" i="5"/>
  <c r="J132" i="5"/>
  <c r="I132" i="5"/>
  <c r="G132" i="5"/>
  <c r="J131" i="5"/>
  <c r="I131" i="5"/>
  <c r="G131" i="5"/>
  <c r="J130" i="5"/>
  <c r="I130" i="5"/>
  <c r="G130" i="5"/>
  <c r="J129" i="5"/>
  <c r="I129" i="5"/>
  <c r="G129" i="5"/>
  <c r="J128" i="5"/>
  <c r="I128" i="5"/>
  <c r="G128" i="5"/>
  <c r="J127" i="5"/>
  <c r="I127" i="5"/>
  <c r="G127" i="5"/>
  <c r="J126" i="5"/>
  <c r="I126" i="5"/>
  <c r="G126" i="5"/>
  <c r="J125" i="5"/>
  <c r="I125" i="5"/>
  <c r="G125" i="5"/>
  <c r="J124" i="5"/>
  <c r="I124" i="5"/>
  <c r="G124" i="5"/>
  <c r="J123" i="5"/>
  <c r="I123" i="5"/>
  <c r="G123" i="5"/>
  <c r="J122" i="5"/>
  <c r="I122" i="5"/>
  <c r="G122" i="5"/>
  <c r="J121" i="5"/>
  <c r="I121" i="5"/>
  <c r="G121" i="5"/>
  <c r="J120" i="5"/>
  <c r="I120" i="5"/>
  <c r="G120" i="5"/>
  <c r="J119" i="5"/>
  <c r="I119" i="5"/>
  <c r="G119" i="5"/>
  <c r="J118" i="5"/>
  <c r="I118" i="5"/>
  <c r="G118" i="5"/>
  <c r="J117" i="5"/>
  <c r="I117" i="5"/>
  <c r="G117" i="5"/>
  <c r="J116" i="5"/>
  <c r="I116" i="5"/>
  <c r="G116" i="5"/>
  <c r="J115" i="5"/>
  <c r="I115" i="5"/>
  <c r="G115" i="5"/>
  <c r="J114" i="5"/>
  <c r="I114" i="5"/>
  <c r="G114" i="5"/>
  <c r="J113" i="5"/>
  <c r="I113" i="5"/>
  <c r="G113" i="5"/>
  <c r="J112" i="5"/>
  <c r="I112" i="5"/>
  <c r="G112" i="5"/>
  <c r="J111" i="5"/>
  <c r="I111" i="5"/>
  <c r="G111" i="5"/>
  <c r="J110" i="5"/>
  <c r="I110" i="5"/>
  <c r="G110" i="5"/>
  <c r="J109" i="5"/>
  <c r="I109" i="5"/>
  <c r="G109" i="5"/>
  <c r="J104" i="5"/>
  <c r="J105" i="5" s="1"/>
  <c r="H104" i="5"/>
  <c r="H105" i="5" s="1"/>
  <c r="H106" i="5" s="1"/>
  <c r="I103" i="5"/>
  <c r="G103" i="5"/>
  <c r="F102" i="5"/>
  <c r="G102" i="5" s="1"/>
  <c r="I101" i="5"/>
  <c r="G101" i="5"/>
  <c r="F100" i="5"/>
  <c r="F23" i="6" s="1"/>
  <c r="F99" i="5"/>
  <c r="F22" i="6" s="1"/>
  <c r="F98" i="5"/>
  <c r="G98" i="5" s="1"/>
  <c r="F97" i="5"/>
  <c r="F20" i="6" s="1"/>
  <c r="F96" i="5"/>
  <c r="F19" i="6" s="1"/>
  <c r="F95" i="5"/>
  <c r="G95" i="5" s="1"/>
  <c r="F94" i="5"/>
  <c r="F17" i="6" s="1"/>
  <c r="J93" i="5"/>
  <c r="H93" i="5"/>
  <c r="G93" i="5"/>
  <c r="G92" i="5"/>
  <c r="F92" i="5"/>
  <c r="I91" i="5"/>
  <c r="G91" i="5"/>
  <c r="G90" i="5"/>
  <c r="F90" i="5"/>
  <c r="G89" i="5"/>
  <c r="F89" i="5"/>
  <c r="G88" i="5"/>
  <c r="F88" i="5"/>
  <c r="I83" i="5"/>
  <c r="J83" i="5" s="1"/>
  <c r="G83" i="5"/>
  <c r="I82" i="5"/>
  <c r="J82" i="5" s="1"/>
  <c r="G82" i="5"/>
  <c r="I81" i="5"/>
  <c r="J81" i="5" s="1"/>
  <c r="G81" i="5"/>
  <c r="I80" i="5"/>
  <c r="J80" i="5" s="1"/>
  <c r="G80" i="5"/>
  <c r="I79" i="5"/>
  <c r="J79" i="5" s="1"/>
  <c r="G79" i="5"/>
  <c r="I78" i="5"/>
  <c r="J78" i="5" s="1"/>
  <c r="G78" i="5"/>
  <c r="I77" i="5"/>
  <c r="J77" i="5" s="1"/>
  <c r="G77" i="5"/>
  <c r="I76" i="5"/>
  <c r="J76" i="5" s="1"/>
  <c r="G76" i="5"/>
  <c r="I75" i="5"/>
  <c r="J75" i="5" s="1"/>
  <c r="G75" i="5"/>
  <c r="I74" i="5"/>
  <c r="J74" i="5" s="1"/>
  <c r="G74" i="5"/>
  <c r="I73" i="5"/>
  <c r="J73" i="5" s="1"/>
  <c r="G73" i="5"/>
  <c r="I72" i="5"/>
  <c r="J72" i="5" s="1"/>
  <c r="G72" i="5"/>
  <c r="I71" i="5"/>
  <c r="J71" i="5" s="1"/>
  <c r="G71" i="5"/>
  <c r="I70" i="5"/>
  <c r="J70" i="5" s="1"/>
  <c r="G70" i="5"/>
  <c r="I69" i="5"/>
  <c r="J69" i="5" s="1"/>
  <c r="G69" i="5"/>
  <c r="I68" i="5"/>
  <c r="J68" i="5" s="1"/>
  <c r="G68" i="5"/>
  <c r="I67" i="5"/>
  <c r="J67" i="5" s="1"/>
  <c r="G67" i="5"/>
  <c r="I66" i="5"/>
  <c r="J66" i="5" s="1"/>
  <c r="G66" i="5"/>
  <c r="I65" i="5"/>
  <c r="J65" i="5" s="1"/>
  <c r="G65" i="5"/>
  <c r="I64" i="5"/>
  <c r="J64" i="5" s="1"/>
  <c r="G64" i="5"/>
  <c r="I63" i="5"/>
  <c r="J63" i="5" s="1"/>
  <c r="G63" i="5"/>
  <c r="I62" i="5"/>
  <c r="J62" i="5" s="1"/>
  <c r="G62" i="5"/>
  <c r="I61" i="5"/>
  <c r="J61" i="5" s="1"/>
  <c r="G61" i="5"/>
  <c r="I60" i="5"/>
  <c r="J60" i="5" s="1"/>
  <c r="G60" i="5"/>
  <c r="I59" i="5"/>
  <c r="J59" i="5" s="1"/>
  <c r="G59" i="5"/>
  <c r="I58" i="5"/>
  <c r="J58" i="5" s="1"/>
  <c r="G58" i="5"/>
  <c r="I57" i="5"/>
  <c r="J57" i="5" s="1"/>
  <c r="G57" i="5"/>
  <c r="I56" i="5"/>
  <c r="J56" i="5" s="1"/>
  <c r="G56" i="5"/>
  <c r="I55" i="5"/>
  <c r="J55" i="5" s="1"/>
  <c r="G55" i="5"/>
  <c r="I54" i="5"/>
  <c r="J54" i="5" s="1"/>
  <c r="G54" i="5"/>
  <c r="I53" i="5"/>
  <c r="J53" i="5" s="1"/>
  <c r="G53" i="5"/>
  <c r="I52" i="5"/>
  <c r="J52" i="5" s="1"/>
  <c r="G52" i="5"/>
  <c r="I51" i="5"/>
  <c r="J51" i="5" s="1"/>
  <c r="G51" i="5"/>
  <c r="I50" i="5"/>
  <c r="J50" i="5" s="1"/>
  <c r="G50" i="5"/>
  <c r="I49" i="5"/>
  <c r="J49" i="5" s="1"/>
  <c r="G49" i="5"/>
  <c r="I48" i="5"/>
  <c r="J48" i="5" s="1"/>
  <c r="G48" i="5"/>
  <c r="I47" i="5"/>
  <c r="J47" i="5" s="1"/>
  <c r="G47" i="5"/>
  <c r="I46" i="5"/>
  <c r="J46" i="5" s="1"/>
  <c r="G46" i="5"/>
  <c r="I45" i="5"/>
  <c r="J45" i="5" s="1"/>
  <c r="G45" i="5"/>
  <c r="I44" i="5"/>
  <c r="J44" i="5" s="1"/>
  <c r="G44" i="5"/>
  <c r="I43" i="5"/>
  <c r="J43" i="5" s="1"/>
  <c r="G43" i="5"/>
  <c r="I42" i="5"/>
  <c r="J42" i="5" s="1"/>
  <c r="G42" i="5"/>
  <c r="I41" i="5"/>
  <c r="J41" i="5" s="1"/>
  <c r="G41" i="5"/>
  <c r="I40" i="5"/>
  <c r="J40" i="5" s="1"/>
  <c r="G40" i="5"/>
  <c r="I39" i="5"/>
  <c r="J39" i="5" s="1"/>
  <c r="G39" i="5"/>
  <c r="I38" i="5"/>
  <c r="J38" i="5" s="1"/>
  <c r="G38" i="5"/>
  <c r="I37" i="5"/>
  <c r="J37" i="5" s="1"/>
  <c r="G37" i="5"/>
  <c r="I36" i="5"/>
  <c r="J36" i="5" s="1"/>
  <c r="G36" i="5"/>
  <c r="I35" i="5"/>
  <c r="J35" i="5" s="1"/>
  <c r="G35" i="5"/>
  <c r="I34" i="5"/>
  <c r="J34" i="5" s="1"/>
  <c r="G34" i="5"/>
  <c r="I33" i="5"/>
  <c r="J33" i="5" s="1"/>
  <c r="G33" i="5"/>
  <c r="G84" i="5" s="1"/>
  <c r="G85" i="5" s="1"/>
  <c r="I32" i="5"/>
  <c r="J32" i="5" s="1"/>
  <c r="G32" i="5"/>
  <c r="I31" i="5"/>
  <c r="J31" i="5" s="1"/>
  <c r="G31" i="5"/>
  <c r="J30" i="5"/>
  <c r="G30" i="5"/>
  <c r="J29" i="5"/>
  <c r="I29" i="5"/>
  <c r="G29" i="5"/>
  <c r="J28" i="5"/>
  <c r="I28" i="5"/>
  <c r="G28" i="5"/>
  <c r="J27" i="5"/>
  <c r="I27" i="5"/>
  <c r="G27" i="5"/>
  <c r="J26" i="5"/>
  <c r="I26" i="5"/>
  <c r="G26" i="5"/>
  <c r="J25" i="5"/>
  <c r="I25" i="5"/>
  <c r="G25" i="5"/>
  <c r="J24" i="5"/>
  <c r="I24" i="5"/>
  <c r="G24" i="5"/>
  <c r="J23" i="5"/>
  <c r="I23" i="5"/>
  <c r="G23" i="5"/>
  <c r="J22" i="5"/>
  <c r="I22" i="5"/>
  <c r="G22" i="5"/>
  <c r="J21" i="5"/>
  <c r="I21" i="5"/>
  <c r="G21" i="5"/>
  <c r="J20" i="5"/>
  <c r="I20" i="5"/>
  <c r="G20" i="5"/>
  <c r="J19" i="5"/>
  <c r="I19" i="5"/>
  <c r="G19" i="5"/>
  <c r="J16" i="5"/>
  <c r="I16" i="5"/>
  <c r="G16" i="5"/>
  <c r="J14" i="5"/>
  <c r="G14" i="5"/>
  <c r="E14" i="5"/>
  <c r="J13" i="5"/>
  <c r="I13" i="5"/>
  <c r="H13" i="5"/>
  <c r="G13" i="5"/>
  <c r="C23" i="4"/>
  <c r="C22" i="4"/>
  <c r="C21" i="4"/>
  <c r="C20" i="4"/>
  <c r="C16" i="4"/>
  <c r="C15" i="4"/>
  <c r="C12" i="4"/>
  <c r="C11" i="4"/>
  <c r="B8" i="4"/>
  <c r="B7" i="4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F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F12" i="3"/>
  <c r="A7" i="3"/>
  <c r="J14" i="2"/>
  <c r="F14" i="2"/>
  <c r="B7" i="2"/>
  <c r="B6" i="2"/>
  <c r="D24" i="1"/>
  <c r="D23" i="1"/>
  <c r="D19" i="1"/>
  <c r="D18" i="1"/>
  <c r="D17" i="1"/>
  <c r="B9" i="1"/>
  <c r="B7" i="1"/>
  <c r="H39" i="5" l="1"/>
  <c r="H78" i="5"/>
  <c r="H31" i="5"/>
  <c r="H34" i="5"/>
  <c r="H37" i="5"/>
  <c r="H40" i="5"/>
  <c r="H43" i="5"/>
  <c r="H46" i="5"/>
  <c r="H49" i="5"/>
  <c r="H52" i="5"/>
  <c r="H55" i="5"/>
  <c r="H58" i="5"/>
  <c r="H61" i="5"/>
  <c r="H64" i="5"/>
  <c r="H67" i="5"/>
  <c r="H70" i="5"/>
  <c r="H73" i="5"/>
  <c r="H76" i="5"/>
  <c r="H79" i="5"/>
  <c r="H82" i="5"/>
  <c r="H25" i="5"/>
  <c r="H29" i="5"/>
  <c r="H26" i="5"/>
  <c r="H23" i="5"/>
  <c r="H20" i="5"/>
  <c r="H27" i="5"/>
  <c r="H21" i="5"/>
  <c r="H28" i="5"/>
  <c r="H22" i="5"/>
  <c r="H19" i="5"/>
  <c r="H24" i="5"/>
  <c r="H36" i="5"/>
  <c r="H42" i="5"/>
  <c r="H45" i="5"/>
  <c r="H48" i="5"/>
  <c r="H51" i="5"/>
  <c r="H54" i="5"/>
  <c r="H57" i="5"/>
  <c r="H60" i="5"/>
  <c r="H63" i="5"/>
  <c r="H66" i="5"/>
  <c r="H69" i="5"/>
  <c r="H72" i="5"/>
  <c r="H75" i="5"/>
  <c r="H81" i="5"/>
  <c r="J84" i="5"/>
  <c r="H32" i="5"/>
  <c r="H35" i="5"/>
  <c r="H38" i="5"/>
  <c r="H41" i="5"/>
  <c r="H44" i="5"/>
  <c r="H47" i="5"/>
  <c r="H50" i="5"/>
  <c r="H53" i="5"/>
  <c r="H56" i="5"/>
  <c r="H59" i="5"/>
  <c r="H62" i="5"/>
  <c r="H65" i="5"/>
  <c r="H68" i="5"/>
  <c r="H71" i="5"/>
  <c r="H74" i="5"/>
  <c r="H77" i="5"/>
  <c r="H80" i="5"/>
  <c r="H83" i="5"/>
  <c r="H33" i="5"/>
  <c r="J106" i="5"/>
  <c r="C25" i="4"/>
  <c r="C26" i="4" s="1"/>
  <c r="G22" i="6"/>
  <c r="G18" i="6"/>
  <c r="G21" i="6"/>
  <c r="G17" i="6"/>
  <c r="G20" i="6"/>
  <c r="G23" i="6"/>
  <c r="G96" i="5"/>
  <c r="G99" i="5"/>
  <c r="G94" i="5"/>
  <c r="G104" i="5" s="1"/>
  <c r="G105" i="5" s="1"/>
  <c r="G106" i="5" s="1"/>
  <c r="G97" i="5"/>
  <c r="G100" i="5"/>
  <c r="F18" i="6"/>
  <c r="F21" i="6"/>
  <c r="F25" i="6"/>
  <c r="G25" i="6" s="1"/>
  <c r="H175" i="5"/>
  <c r="H190" i="5"/>
  <c r="H184" i="5"/>
  <c r="H352" i="5"/>
  <c r="H350" i="5"/>
  <c r="H355" i="5"/>
  <c r="H430" i="5"/>
  <c r="H484" i="5"/>
  <c r="H343" i="5"/>
  <c r="H358" i="5"/>
  <c r="H395" i="5"/>
  <c r="H419" i="5"/>
  <c r="H361" i="5"/>
  <c r="J523" i="5"/>
  <c r="H337" i="5"/>
  <c r="H349" i="5"/>
  <c r="H386" i="5"/>
  <c r="H411" i="5"/>
  <c r="H414" i="5"/>
  <c r="H423" i="5"/>
  <c r="H441" i="5"/>
  <c r="H450" i="5"/>
  <c r="H459" i="5"/>
  <c r="H465" i="5"/>
  <c r="H486" i="5"/>
  <c r="H375" i="5"/>
  <c r="H384" i="5"/>
  <c r="H393" i="5"/>
  <c r="H406" i="5"/>
  <c r="H417" i="5"/>
  <c r="H425" i="5"/>
  <c r="H444" i="5"/>
  <c r="H452" i="5"/>
  <c r="H479" i="5"/>
  <c r="H338" i="5"/>
  <c r="H347" i="5"/>
  <c r="H356" i="5"/>
  <c r="H365" i="5"/>
  <c r="H380" i="5"/>
  <c r="H389" i="5"/>
  <c r="H398" i="5"/>
  <c r="H412" i="5"/>
  <c r="H420" i="5"/>
  <c r="H439" i="5"/>
  <c r="H447" i="5"/>
  <c r="H455" i="5"/>
  <c r="H466" i="5"/>
  <c r="H474" i="5"/>
  <c r="G523" i="5"/>
  <c r="G524" i="5" s="1"/>
  <c r="H166" i="5" s="1"/>
  <c r="H369" i="5"/>
  <c r="H378" i="5"/>
  <c r="H387" i="5"/>
  <c r="H396" i="5"/>
  <c r="H407" i="5"/>
  <c r="H426" i="5"/>
  <c r="H434" i="5"/>
  <c r="H453" i="5"/>
  <c r="H461" i="5"/>
  <c r="H480" i="5"/>
  <c r="H488" i="5"/>
  <c r="H497" i="5"/>
  <c r="H506" i="5"/>
  <c r="H515" i="5"/>
  <c r="H335" i="5"/>
  <c r="H344" i="5"/>
  <c r="H353" i="5"/>
  <c r="H362" i="5"/>
  <c r="H374" i="5"/>
  <c r="H383" i="5"/>
  <c r="H392" i="5"/>
  <c r="H401" i="5"/>
  <c r="H403" i="5"/>
  <c r="H410" i="5"/>
  <c r="H413" i="5"/>
  <c r="H421" i="5"/>
  <c r="H429" i="5"/>
  <c r="H437" i="5"/>
  <c r="H448" i="5"/>
  <c r="H456" i="5"/>
  <c r="H464" i="5"/>
  <c r="H475" i="5"/>
  <c r="H483" i="5"/>
  <c r="H372" i="5"/>
  <c r="H381" i="5"/>
  <c r="H390" i="5"/>
  <c r="H399" i="5"/>
  <c r="H408" i="5"/>
  <c r="H416" i="5"/>
  <c r="H435" i="5"/>
  <c r="H443" i="5"/>
  <c r="H462" i="5"/>
  <c r="H470" i="5"/>
  <c r="H489" i="5"/>
  <c r="H492" i="5"/>
  <c r="H495" i="5"/>
  <c r="H498" i="5"/>
  <c r="H501" i="5"/>
  <c r="H504" i="5"/>
  <c r="H507" i="5"/>
  <c r="H510" i="5"/>
  <c r="H513" i="5"/>
  <c r="H516" i="5"/>
  <c r="H519" i="5"/>
  <c r="H522" i="5"/>
  <c r="H493" i="5"/>
  <c r="H502" i="5"/>
  <c r="H511" i="5"/>
  <c r="H520" i="5"/>
  <c r="H473" i="5"/>
  <c r="H482" i="5"/>
  <c r="H491" i="5"/>
  <c r="H500" i="5"/>
  <c r="H509" i="5"/>
  <c r="H518" i="5"/>
  <c r="H415" i="5"/>
  <c r="H424" i="5"/>
  <c r="H433" i="5"/>
  <c r="H442" i="5"/>
  <c r="H451" i="5"/>
  <c r="H460" i="5"/>
  <c r="H469" i="5"/>
  <c r="H478" i="5"/>
  <c r="H487" i="5"/>
  <c r="H496" i="5"/>
  <c r="H505" i="5"/>
  <c r="H514" i="5"/>
  <c r="H422" i="5"/>
  <c r="H431" i="5"/>
  <c r="H440" i="5"/>
  <c r="H449" i="5"/>
  <c r="H458" i="5"/>
  <c r="H467" i="5"/>
  <c r="H476" i="5"/>
  <c r="H485" i="5"/>
  <c r="H494" i="5"/>
  <c r="H503" i="5"/>
  <c r="H512" i="5"/>
  <c r="H521" i="5"/>
  <c r="H409" i="5"/>
  <c r="H418" i="5"/>
  <c r="H427" i="5"/>
  <c r="H436" i="5"/>
  <c r="H445" i="5"/>
  <c r="H454" i="5"/>
  <c r="H463" i="5"/>
  <c r="H472" i="5"/>
  <c r="H481" i="5"/>
  <c r="H490" i="5"/>
  <c r="H499" i="5"/>
  <c r="H508" i="5"/>
  <c r="H517" i="5"/>
  <c r="H30" i="5" l="1"/>
  <c r="H85" i="5" s="1"/>
  <c r="J85" i="5"/>
  <c r="C13" i="4"/>
  <c r="C14" i="4" s="1"/>
  <c r="H84" i="5"/>
  <c r="G27" i="6"/>
  <c r="G28" i="6" s="1"/>
  <c r="J524" i="5"/>
  <c r="J525" i="5" s="1"/>
  <c r="J528" i="5" s="1"/>
  <c r="J529" i="5" s="1"/>
  <c r="J530" i="5" s="1"/>
  <c r="C17" i="4"/>
  <c r="H368" i="5"/>
  <c r="H457" i="5"/>
  <c r="H340" i="5"/>
  <c r="H154" i="5"/>
  <c r="H477" i="5"/>
  <c r="H438" i="5"/>
  <c r="H364" i="5"/>
  <c r="H334" i="5"/>
  <c r="H346" i="5"/>
  <c r="H377" i="5"/>
  <c r="H193" i="5"/>
  <c r="G525" i="5"/>
  <c r="G528" i="5" s="1"/>
  <c r="G529" i="5" s="1"/>
  <c r="G530" i="5" s="1"/>
  <c r="H405" i="5"/>
  <c r="H150" i="5"/>
  <c r="H147" i="5"/>
  <c r="H144" i="5"/>
  <c r="H141" i="5"/>
  <c r="H138" i="5"/>
  <c r="H135" i="5"/>
  <c r="H132" i="5"/>
  <c r="H129" i="5"/>
  <c r="H394" i="5"/>
  <c r="H385" i="5"/>
  <c r="H376" i="5"/>
  <c r="H360" i="5"/>
  <c r="H351" i="5"/>
  <c r="H342" i="5"/>
  <c r="H333" i="5"/>
  <c r="H330" i="5"/>
  <c r="H327" i="5"/>
  <c r="H324" i="5"/>
  <c r="H321" i="5"/>
  <c r="H318" i="5"/>
  <c r="H315" i="5"/>
  <c r="H312" i="5"/>
  <c r="H309" i="5"/>
  <c r="H306" i="5"/>
  <c r="H303" i="5"/>
  <c r="H300" i="5"/>
  <c r="H297" i="5"/>
  <c r="H294" i="5"/>
  <c r="H291" i="5"/>
  <c r="H288" i="5"/>
  <c r="H285" i="5"/>
  <c r="H282" i="5"/>
  <c r="H279" i="5"/>
  <c r="H276" i="5"/>
  <c r="H273" i="5"/>
  <c r="H270" i="5"/>
  <c r="H267" i="5"/>
  <c r="H264" i="5"/>
  <c r="H261" i="5"/>
  <c r="H258" i="5"/>
  <c r="H255" i="5"/>
  <c r="H252" i="5"/>
  <c r="H249" i="5"/>
  <c r="H246" i="5"/>
  <c r="H243" i="5"/>
  <c r="H240" i="5"/>
  <c r="H237" i="5"/>
  <c r="H234" i="5"/>
  <c r="H231" i="5"/>
  <c r="H228" i="5"/>
  <c r="H225" i="5"/>
  <c r="H222" i="5"/>
  <c r="H219" i="5"/>
  <c r="H216" i="5"/>
  <c r="H213" i="5"/>
  <c r="H210" i="5"/>
  <c r="H207" i="5"/>
  <c r="H204" i="5"/>
  <c r="H201" i="5"/>
  <c r="H198" i="5"/>
  <c r="H195" i="5"/>
  <c r="H192" i="5"/>
  <c r="H189" i="5"/>
  <c r="H186" i="5"/>
  <c r="H183" i="5"/>
  <c r="H180" i="5"/>
  <c r="H177" i="5"/>
  <c r="H174" i="5"/>
  <c r="H171" i="5"/>
  <c r="H168" i="5"/>
  <c r="H165" i="5"/>
  <c r="H162" i="5"/>
  <c r="H159" i="5"/>
  <c r="H156" i="5"/>
  <c r="H151" i="5"/>
  <c r="H148" i="5"/>
  <c r="H145" i="5"/>
  <c r="H142" i="5"/>
  <c r="H139" i="5"/>
  <c r="H136" i="5"/>
  <c r="H133" i="5"/>
  <c r="H130" i="5"/>
  <c r="H402" i="5"/>
  <c r="H400" i="5"/>
  <c r="H391" i="5"/>
  <c r="H382" i="5"/>
  <c r="H373" i="5"/>
  <c r="H363" i="5"/>
  <c r="H354" i="5"/>
  <c r="H345" i="5"/>
  <c r="H336" i="5"/>
  <c r="H331" i="5"/>
  <c r="H328" i="5"/>
  <c r="H325" i="5"/>
  <c r="H322" i="5"/>
  <c r="H319" i="5"/>
  <c r="H316" i="5"/>
  <c r="H313" i="5"/>
  <c r="H310" i="5"/>
  <c r="H388" i="5"/>
  <c r="H366" i="5"/>
  <c r="H339" i="5"/>
  <c r="H332" i="5"/>
  <c r="H323" i="5"/>
  <c r="H314" i="5"/>
  <c r="H307" i="5"/>
  <c r="H302" i="5"/>
  <c r="H289" i="5"/>
  <c r="H284" i="5"/>
  <c r="H271" i="5"/>
  <c r="H266" i="5"/>
  <c r="H253" i="5"/>
  <c r="H248" i="5"/>
  <c r="H235" i="5"/>
  <c r="H230" i="5"/>
  <c r="H217" i="5"/>
  <c r="H212" i="5"/>
  <c r="H199" i="5"/>
  <c r="H194" i="5"/>
  <c r="H181" i="5"/>
  <c r="H176" i="5"/>
  <c r="H163" i="5"/>
  <c r="H158" i="5"/>
  <c r="H146" i="5"/>
  <c r="H137" i="5"/>
  <c r="H128" i="5"/>
  <c r="H125" i="5"/>
  <c r="H122" i="5"/>
  <c r="H119" i="5"/>
  <c r="H116" i="5"/>
  <c r="H113" i="5"/>
  <c r="H110" i="5"/>
  <c r="H304" i="5"/>
  <c r="H299" i="5"/>
  <c r="H281" i="5"/>
  <c r="H268" i="5"/>
  <c r="H263" i="5"/>
  <c r="H232" i="5"/>
  <c r="H227" i="5"/>
  <c r="H214" i="5"/>
  <c r="H178" i="5"/>
  <c r="H173" i="5"/>
  <c r="H160" i="5"/>
  <c r="H305" i="5"/>
  <c r="H292" i="5"/>
  <c r="H287" i="5"/>
  <c r="H274" i="5"/>
  <c r="H269" i="5"/>
  <c r="H256" i="5"/>
  <c r="H251" i="5"/>
  <c r="H238" i="5"/>
  <c r="H233" i="5"/>
  <c r="H220" i="5"/>
  <c r="H215" i="5"/>
  <c r="H202" i="5"/>
  <c r="H197" i="5"/>
  <c r="H179" i="5"/>
  <c r="H161" i="5"/>
  <c r="H153" i="5"/>
  <c r="H209" i="5"/>
  <c r="H155" i="5"/>
  <c r="H397" i="5"/>
  <c r="H370" i="5"/>
  <c r="H348" i="5"/>
  <c r="H326" i="5"/>
  <c r="H317" i="5"/>
  <c r="H308" i="5"/>
  <c r="H295" i="5"/>
  <c r="H290" i="5"/>
  <c r="H277" i="5"/>
  <c r="H272" i="5"/>
  <c r="H259" i="5"/>
  <c r="H254" i="5"/>
  <c r="H241" i="5"/>
  <c r="H236" i="5"/>
  <c r="H223" i="5"/>
  <c r="H218" i="5"/>
  <c r="H205" i="5"/>
  <c r="H200" i="5"/>
  <c r="H187" i="5"/>
  <c r="H182" i="5"/>
  <c r="H169" i="5"/>
  <c r="H164" i="5"/>
  <c r="H149" i="5"/>
  <c r="H140" i="5"/>
  <c r="H131" i="5"/>
  <c r="H126" i="5"/>
  <c r="H123" i="5"/>
  <c r="H120" i="5"/>
  <c r="H117" i="5"/>
  <c r="H114" i="5"/>
  <c r="H111" i="5"/>
  <c r="H298" i="5"/>
  <c r="H293" i="5"/>
  <c r="H280" i="5"/>
  <c r="H275" i="5"/>
  <c r="H262" i="5"/>
  <c r="H257" i="5"/>
  <c r="H244" i="5"/>
  <c r="H239" i="5"/>
  <c r="H226" i="5"/>
  <c r="H221" i="5"/>
  <c r="H208" i="5"/>
  <c r="H203" i="5"/>
  <c r="H185" i="5"/>
  <c r="H167" i="5"/>
  <c r="H286" i="5"/>
  <c r="H245" i="5"/>
  <c r="H196" i="5"/>
  <c r="H191" i="5"/>
  <c r="H379" i="5"/>
  <c r="H357" i="5"/>
  <c r="H329" i="5"/>
  <c r="H320" i="5"/>
  <c r="H311" i="5"/>
  <c r="H301" i="5"/>
  <c r="H296" i="5"/>
  <c r="H283" i="5"/>
  <c r="H278" i="5"/>
  <c r="H265" i="5"/>
  <c r="H260" i="5"/>
  <c r="H247" i="5"/>
  <c r="H242" i="5"/>
  <c r="H229" i="5"/>
  <c r="H224" i="5"/>
  <c r="H211" i="5"/>
  <c r="H206" i="5"/>
  <c r="H188" i="5"/>
  <c r="H170" i="5"/>
  <c r="H143" i="5"/>
  <c r="H134" i="5"/>
  <c r="H127" i="5"/>
  <c r="H124" i="5"/>
  <c r="H121" i="5"/>
  <c r="H118" i="5"/>
  <c r="H115" i="5"/>
  <c r="H112" i="5"/>
  <c r="H109" i="5"/>
  <c r="H250" i="5"/>
  <c r="H428" i="5"/>
  <c r="H371" i="5"/>
  <c r="H471" i="5"/>
  <c r="H404" i="5"/>
  <c r="H468" i="5"/>
  <c r="H432" i="5"/>
  <c r="H359" i="5"/>
  <c r="H446" i="5"/>
  <c r="H341" i="5"/>
  <c r="H367" i="5"/>
  <c r="H157" i="5"/>
  <c r="H172" i="5"/>
  <c r="H523" i="5" l="1"/>
  <c r="C18" i="4"/>
  <c r="H152" i="5"/>
  <c r="H524" i="5" s="1"/>
  <c r="C19" i="4" l="1"/>
  <c r="C24" i="4" l="1"/>
  <c r="C29" i="4" l="1"/>
  <c r="D22" i="4"/>
  <c r="C27" i="4"/>
  <c r="D24" i="4"/>
  <c r="D15" i="4"/>
  <c r="D13" i="4"/>
  <c r="D11" i="4"/>
  <c r="C30" i="4"/>
  <c r="D20" i="4"/>
  <c r="D16" i="4"/>
  <c r="D14" i="4"/>
  <c r="D12" i="4"/>
  <c r="D17" i="4"/>
  <c r="D18" i="4"/>
  <c r="D19" i="4"/>
  <c r="C37" i="4" l="1"/>
  <c r="C36" i="4"/>
  <c r="C38" i="4" l="1"/>
  <c r="C39" i="4" l="1"/>
  <c r="C40" i="4" l="1"/>
  <c r="E40" i="4" l="1"/>
  <c r="E33" i="4"/>
  <c r="E15" i="4"/>
  <c r="E13" i="4"/>
  <c r="E11" i="4"/>
  <c r="E34" i="4"/>
  <c r="E22" i="4"/>
  <c r="E32" i="4"/>
  <c r="E25" i="4"/>
  <c r="E31" i="4"/>
  <c r="E26" i="4"/>
  <c r="E20" i="4"/>
  <c r="E16" i="4"/>
  <c r="E14" i="4"/>
  <c r="E12" i="4"/>
  <c r="E35" i="4"/>
  <c r="C41" i="4"/>
  <c r="D11" i="7" s="1"/>
  <c r="E17" i="4"/>
  <c r="E18" i="4"/>
  <c r="E19" i="4"/>
  <c r="E24" i="4"/>
  <c r="E30" i="4"/>
  <c r="E29" i="4"/>
  <c r="E27" i="4"/>
  <c r="E36" i="4"/>
  <c r="E37" i="4"/>
  <c r="E38" i="4"/>
  <c r="E39" i="4"/>
</calcChain>
</file>

<file path=xl/sharedStrings.xml><?xml version="1.0" encoding="utf-8"?>
<sst xmlns="http://schemas.openxmlformats.org/spreadsheetml/2006/main" count="3305" uniqueCount="1205">
  <si>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</si>
  <si>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</si>
  <si>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</si>
  <si>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Сопоставимый уровень цен: 3 квартал 2015 г</t>
  </si>
  <si>
    <t>№ п/п</t>
  </si>
  <si>
    <t>Параметр</t>
  </si>
  <si>
    <t>Объект-представитель</t>
  </si>
  <si>
    <t>Наименование объекта-представителя</t>
  </si>
  <si>
    <t>ПС 35 кВ Черная Слобода</t>
  </si>
  <si>
    <t>Наименование субъекта Российской Федерации</t>
  </si>
  <si>
    <t>Липецкая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</si>
  <si>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</si>
  <si>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</si>
  <si>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</si>
  <si>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</si>
  <si>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Здание КПП - 30 м2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</si>
  <si>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</si>
  <si>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</si>
  <si>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</si>
  <si>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</si>
  <si>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</si>
  <si>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</si>
  <si>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</si>
  <si>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</si>
  <si>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</si>
  <si>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</si>
  <si>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2015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</si>
  <si>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</si>
  <si>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</si>
  <si>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</si>
  <si>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</si>
  <si>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</si>
  <si>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</si>
  <si>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</si>
  <si>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</si>
  <si>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</si>
  <si>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</si>
  <si>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</si>
  <si>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на 3 кв 2015,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</si>
  <si>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</si>
  <si>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</si>
  <si>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</si>
  <si>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</si>
  <si>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</si>
  <si>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Всего по объекту:</t>
  </si>
  <si>
    <t>Всего по объекту в сопоставимом уровне цен на 3 кв 2015: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</si>
  <si>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</si>
  <si>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</si>
  <si>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</si>
  <si>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</si>
  <si>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</si>
  <si>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</si>
  <si>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</si>
  <si>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</si>
  <si>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</si>
  <si>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</si>
  <si>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</si>
  <si>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</si>
  <si>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</si>
  <si>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</si>
  <si>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1-100-35</t>
  </si>
  <si>
    <t>Затраты труда рабочих (ср 3,5)</t>
  </si>
  <si>
    <t>чел.-ч</t>
  </si>
  <si>
    <t>1-100-27</t>
  </si>
  <si>
    <t>Затраты труда рабочих (ср 2,7)</t>
  </si>
  <si>
    <t>1-100-31</t>
  </si>
  <si>
    <t>Затраты труда рабочих (ср 3,1)</t>
  </si>
  <si>
    <t>1-100-38</t>
  </si>
  <si>
    <t>Затраты труда рабочих (ср 3,8)</t>
  </si>
  <si>
    <t>1-100-32</t>
  </si>
  <si>
    <t>Затраты труда рабочих (ср 3,2)</t>
  </si>
  <si>
    <t>1-100-42</t>
  </si>
  <si>
    <t>Затраты труда рабочих (ср 4,2)</t>
  </si>
  <si>
    <t>1-100-20</t>
  </si>
  <si>
    <t>Затраты труда рабочих (ср 2)</t>
  </si>
  <si>
    <t>1-100-34</t>
  </si>
  <si>
    <t>Затраты труда рабочих (ср 3,4)</t>
  </si>
  <si>
    <t>1-100-40</t>
  </si>
  <si>
    <t>Затраты труда рабочих (ср 4)</t>
  </si>
  <si>
    <t>1-100-36</t>
  </si>
  <si>
    <t>Затраты труда рабочих (ср 3,6)</t>
  </si>
  <si>
    <t>1-100-30</t>
  </si>
  <si>
    <t>Затраты труда рабочих (ср 3)</t>
  </si>
  <si>
    <t>1-100-39</t>
  </si>
  <si>
    <t>Затраты труда рабочих (ср 3,9)</t>
  </si>
  <si>
    <t>1-100-33</t>
  </si>
  <si>
    <t>Затраты труда рабочих (ср 3,3)</t>
  </si>
  <si>
    <t>1-100-22</t>
  </si>
  <si>
    <t>Затраты труда рабочих (ср 2,2)</t>
  </si>
  <si>
    <t>1-100-43</t>
  </si>
  <si>
    <t>Затраты труда рабочих (ср 4,3)</t>
  </si>
  <si>
    <t>1-100-29</t>
  </si>
  <si>
    <t>Затраты труда рабочих (ср 2,9)</t>
  </si>
  <si>
    <t>1-100-49</t>
  </si>
  <si>
    <t>Затраты труда рабочих (ср 4,9)</t>
  </si>
  <si>
    <t>1-100-28</t>
  </si>
  <si>
    <t>Затраты труда рабочих (ср 2,8)</t>
  </si>
  <si>
    <t>1-100-15</t>
  </si>
  <si>
    <t>Затраты труда рабочих (ср 1,5)</t>
  </si>
  <si>
    <t>1-100-47</t>
  </si>
  <si>
    <t>Затраты труда рабочих (ср 4,7)</t>
  </si>
  <si>
    <t>1-100-41</t>
  </si>
  <si>
    <t>Затраты труда рабочих (ср 4,1)</t>
  </si>
  <si>
    <t>1-100-18</t>
  </si>
  <si>
    <t>Затраты труда рабочих (ср 1,8)</t>
  </si>
  <si>
    <t>1-100-37</t>
  </si>
  <si>
    <t>Затраты труда рабочих (ср 3,7)</t>
  </si>
  <si>
    <t>1-100-44</t>
  </si>
  <si>
    <t>Затраты труда рабочих (ср 4,4)</t>
  </si>
  <si>
    <t>1-100-23</t>
  </si>
  <si>
    <t>Затраты труда рабочих (ср 2,3)</t>
  </si>
  <si>
    <t>1-100-45</t>
  </si>
  <si>
    <t>Затраты труда рабочих (ср 4,5)</t>
  </si>
  <si>
    <t>1-100-26</t>
  </si>
  <si>
    <t>Затраты труда рабочих (ср 2,6)</t>
  </si>
  <si>
    <t>Затраты труда машинистов</t>
  </si>
  <si>
    <t>Машины и механизмы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</si>
  <si>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</si>
  <si>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</si>
  <si>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маш.час</t>
  </si>
  <si>
    <t>91.05.01-017</t>
  </si>
  <si>
    <t>Краны башенные, грузоподъемность 8 т</t>
  </si>
  <si>
    <t>91.05.06-007</t>
  </si>
  <si>
    <t>Краны на гусеничном ходу, грузоподъемность 25 т</t>
  </si>
  <si>
    <t>91.05.06-008</t>
  </si>
  <si>
    <t>Краны на гусеничном ходу, грузоподъемность 40 т</t>
  </si>
  <si>
    <t>91.14.02-001</t>
  </si>
  <si>
    <t>Автомобили бортовые, грузоподъемность до 5 т</t>
  </si>
  <si>
    <t>91.06.05-011</t>
  </si>
  <si>
    <t>Погрузчики, грузоподъемность 5 т</t>
  </si>
  <si>
    <t>91.05.05-015</t>
  </si>
  <si>
    <t>Краны на автомобильном ходу, грузоподъемность 16 т</t>
  </si>
  <si>
    <t>91.05.06-009</t>
  </si>
  <si>
    <t>Краны на гусеничном ходу, грузоподъемность 50-63 т</t>
  </si>
  <si>
    <t>91.05.06-012</t>
  </si>
  <si>
    <t>Краны на гусеничном ходу, грузоподъемность до 16 т</t>
  </si>
  <si>
    <t>91.21.01-012</t>
  </si>
  <si>
    <t>Агрегаты окрасочные высокого давления для окраски поверхностей конструкций, мощность 1 кВт</t>
  </si>
  <si>
    <t>91.01.01-034</t>
  </si>
  <si>
    <t>Бульдозеры, мощность 59 кВт (80 л.с.)</t>
  </si>
  <si>
    <t>91.01.05-106</t>
  </si>
  <si>
    <t>Экскаваторы одноковшовые дизельные на пневмоколесном ходу, емкость ковша 0,25 м3</t>
  </si>
  <si>
    <t>91.11.01-012</t>
  </si>
  <si>
    <t>Машины монтажные для выполнения работ при прокладке и монтаже кабеля на базе автомобиля</t>
  </si>
  <si>
    <t>91.08.03-030</t>
  </si>
  <si>
    <t>Катки самоходные пневмоколесные статические, масса 30 т</t>
  </si>
  <si>
    <t>91.17.04-233</t>
  </si>
  <si>
    <t>Установки для сварки ручной дуговой (постоянного тока)</t>
  </si>
  <si>
    <t>91.05.08-007</t>
  </si>
  <si>
    <t>Краны на пневмоколесном ходу, грузоподъемность 25 т</t>
  </si>
  <si>
    <t>91.06.09-001</t>
  </si>
  <si>
    <t>Вышки телескопические 25 м</t>
  </si>
  <si>
    <t>91.05.02-005</t>
  </si>
  <si>
    <t>Краны козловые, грузоподъемность 32 т</t>
  </si>
  <si>
    <t>91.17.04-031</t>
  </si>
  <si>
    <t>Агрегаты для сварки полиэтиленовых труб</t>
  </si>
  <si>
    <t>91.07.08-025</t>
  </si>
  <si>
    <t>Растворосмесители передвижные, объем барабана 250 л</t>
  </si>
  <si>
    <t>91.13.01-038</t>
  </si>
  <si>
    <t>Машины поливомоечные 6000 л</t>
  </si>
  <si>
    <t>91.07.03-010</t>
  </si>
  <si>
    <t>Бетоносмесители принудительного действия передвижные 250 л</t>
  </si>
  <si>
    <t>91.06.06-048</t>
  </si>
  <si>
    <t>Подъемники одномачтовые, грузоподъемность до 500 кг, высота подъема 45 м</t>
  </si>
  <si>
    <t>91.08.04-021</t>
  </si>
  <si>
    <t>Котлы битумные передвижные 400 л</t>
  </si>
  <si>
    <t>91.07.07-041</t>
  </si>
  <si>
    <t>Растворонасосы, производительность 1 м3/ч</t>
  </si>
  <si>
    <t>91.08.01-021</t>
  </si>
  <si>
    <t>Укладчики асфальтобетона</t>
  </si>
  <si>
    <t>91.08.03-016</t>
  </si>
  <si>
    <t>Катки самоходные гладкие вибрационные, масса 8 т</t>
  </si>
  <si>
    <t>91.17.04-171</t>
  </si>
  <si>
    <t>Преобразователи сварочные номинальным сварочным током 315-500 А</t>
  </si>
  <si>
    <t>91.06.06-042</t>
  </si>
  <si>
    <t>Подъемники гидравлические, высота подъема 10 м</t>
  </si>
  <si>
    <t>91.01.02-004</t>
  </si>
  <si>
    <t>Автогрейдеры среднего типа, мощность 99 кВт (135 л.с.)</t>
  </si>
  <si>
    <t>91.01.01-039</t>
  </si>
  <si>
    <t>Бульдозеры, мощность 132 кВт (180 л.с.)</t>
  </si>
  <si>
    <t>91.06.03-061</t>
  </si>
  <si>
    <t>Лебедки электрические тяговым усилием до 12,26 кН (1,25 т)</t>
  </si>
  <si>
    <t>91.21.22-421</t>
  </si>
  <si>
    <t>Термосы 100 л</t>
  </si>
  <si>
    <t>91.01.01-035</t>
  </si>
  <si>
    <t>Бульдозеры, мощность 79 кВт (108 л.с.)</t>
  </si>
  <si>
    <t>91.06.03-047</t>
  </si>
  <si>
    <t>Лебедки ручные и рычажные тяговым усилием 31,39 кН (3,2 т)</t>
  </si>
  <si>
    <t>91.18.01-508</t>
  </si>
  <si>
    <t>Компрессоры передвижные с электродвигателем, производительность до 5,0 м3/мин</t>
  </si>
  <si>
    <t>91.17.04-042</t>
  </si>
  <si>
    <t>Аппараты для газовой сварки и резки</t>
  </si>
  <si>
    <t>91.21.03-502</t>
  </si>
  <si>
    <t>Аппараты пескоструйные, объем до 19 л, расход воздуха 270-700 л/мин</t>
  </si>
  <si>
    <t>91.06.03-060</t>
  </si>
  <si>
    <t>Лебедки электрические тяговым усилием до 5,79 кН (0,59 т)</t>
  </si>
  <si>
    <t>91.07.07-001</t>
  </si>
  <si>
    <t>Агрегаты электронасосные с регулированием подачи вручную для строительных растворов, подача до 4 м3/ч, напор 150 м</t>
  </si>
  <si>
    <t>91.16.01-001</t>
  </si>
  <si>
    <t>Электростанции передвижные, мощность 2 кВт</t>
  </si>
  <si>
    <t>91.07.04-002</t>
  </si>
  <si>
    <t>Вибраторы поверхностные</t>
  </si>
  <si>
    <t>91.06.01-003</t>
  </si>
  <si>
    <t>Домкраты гидравлические, грузоподъемность 63-100 т</t>
  </si>
  <si>
    <t>91.21.12-004</t>
  </si>
  <si>
    <t>Ножницы электрические</t>
  </si>
  <si>
    <t>91.07.08-024</t>
  </si>
  <si>
    <t>Растворосмесители передвижные, объем барабана 65 л</t>
  </si>
  <si>
    <t>91.21.22-638</t>
  </si>
  <si>
    <t>Пылесосы промышленные, мощность до 2000 Вт</t>
  </si>
  <si>
    <t>91.06.03-055</t>
  </si>
  <si>
    <t>Лебедки электрические тяговым усилием 19,62 кН (2 т)</t>
  </si>
  <si>
    <t>91.08.09-023</t>
  </si>
  <si>
    <t>Трамбовки пневматические при работе от передвижных компрессорных станций</t>
  </si>
  <si>
    <t>91.13.01-051</t>
  </si>
  <si>
    <t>Тракторы с щетками дорожными навесными</t>
  </si>
  <si>
    <t>91.06.06-046</t>
  </si>
  <si>
    <t>Подъемники одномачтовые, грузоподъемность до 500 кг, высота подъема 25 м</t>
  </si>
  <si>
    <t>91.07.04-001</t>
  </si>
  <si>
    <t>Вибраторы глубинные</t>
  </si>
  <si>
    <t>91.17.04-540</t>
  </si>
  <si>
    <t>Аппараты сварочные для дуговой сварки, сила тока 10-320 А</t>
  </si>
  <si>
    <t>91.18.01-011</t>
  </si>
  <si>
    <t>Компрессоры передвижные с электродвигателем давление 600 кПа (6 ат), производительность 0,5 м3/мин</t>
  </si>
  <si>
    <t>91.21.01-016</t>
  </si>
  <si>
    <t>Агрегаты шпатлево-окрасочные</t>
  </si>
  <si>
    <t>91.14.04-002</t>
  </si>
  <si>
    <t>Тягачи седельные, грузоподъемность 15 т</t>
  </si>
  <si>
    <t>91.04.01-041</t>
  </si>
  <si>
    <t>Молотки бурильные легкие при работе от передвижных компрессорных станций</t>
  </si>
  <si>
    <t>91.05.01-016</t>
  </si>
  <si>
    <t>Краны башенные, грузоподъемность 5 т</t>
  </si>
  <si>
    <t>91.14.05-002</t>
  </si>
  <si>
    <t>Полуприцепы-тяжеловозы, грузоподъемность 40 т</t>
  </si>
  <si>
    <t>91.21.16-012</t>
  </si>
  <si>
    <t>Прессы гидравлические с электроприводом</t>
  </si>
  <si>
    <t>91.08.02-011</t>
  </si>
  <si>
    <t>Гудронаторы ручные</t>
  </si>
  <si>
    <t>91.06.06-045</t>
  </si>
  <si>
    <t>Подъемники одномачтовые, грузоподъемность до 500 кг, высота подъема 15 м</t>
  </si>
  <si>
    <t>91.06.05-013</t>
  </si>
  <si>
    <t>Погрузчики на автомобильном ходу, грузоподъемность до 2 т</t>
  </si>
  <si>
    <t>Подъемники одномачтовые, грузоподъемность до 500 кг, высота подъема 45</t>
  </si>
  <si>
    <t>91.21.10-003</t>
  </si>
  <si>
    <t>Молотки при работе от передвижных компрессорных станций отбойные пневматические</t>
  </si>
  <si>
    <t>Материалы</t>
  </si>
  <si>
    <t>12.2.05.05-0033</t>
  </si>
  <si>
    <t>Плиты минераловатные на синтетическом связующем Техно (ТУ 5762-043-17925162-2006), марки: ТЕХНОРУФ 60</t>
  </si>
  <si>
    <t>м3</t>
  </si>
  <si>
    <t>14.4.01.02-0101</t>
  </si>
  <si>
    <t>Грунтовка: акриловая глубокого проникновения "БИРСС Грунт КШ"</t>
  </si>
  <si>
    <t>т</t>
  </si>
  <si>
    <t>06.1.01.05-0015</t>
  </si>
  <si>
    <t>Кирпич керамический лицевой, размер 250х120х65 мм, марка 100</t>
  </si>
  <si>
    <t>1000 шт</t>
  </si>
  <si>
    <t>14.2.02.03-0027</t>
  </si>
  <si>
    <t>Краска огнезащитная: органо-растворимая акриловая однокомпонентная АК-121 Defender M solvent (ТУ 2316-014-76044141-09)</t>
  </si>
  <si>
    <t>кг</t>
  </si>
  <si>
    <t>07.2.03.05-0001</t>
  </si>
  <si>
    <t>Основные несущие конструкции каркасов зданий производственного и непроизводственного назначения, высота 100 м, расход стали на 1 м2 суммарной площади этажей здания до 100 кг</t>
  </si>
  <si>
    <t>08.3.09.01-0019</t>
  </si>
  <si>
    <t>Профилированный лист оцинкованный: НС35-1000-0,5</t>
  </si>
  <si>
    <t>05.1.06.04-1259</t>
  </si>
  <si>
    <t>Плиты перекрытия железобетонные 8П 4218-2-1э, бетон B25, объем 1,04 м3, расход арматуры 85,52 кг</t>
  </si>
  <si>
    <t>шт</t>
  </si>
  <si>
    <t>Прайс из СД ОП</t>
  </si>
  <si>
    <t>Саморегулирующаяся электрическая нагревательная лента TERM-LYUF (КП ООО "ГК Терм" №Т-1307 п.2)</t>
  </si>
  <si>
    <t>м</t>
  </si>
  <si>
    <t>Оконный блок ОАК СПО 1500х1500х76, ГОСТ 21519-2003 из многослойного ударостойкого стекла класса защиты Р4А по ГОСТ 30826-2014, оборудованного лотком для приема документов формата А4. (ООО ГРЕЙС №19-487 от 04.03.2022 г.)</t>
  </si>
  <si>
    <t>07.1.01.02-0003</t>
  </si>
  <si>
    <t>Блоки дверные марки ДЗР-РС-1, размер 980х2080 мм, толщина свинцового листа 3 мм</t>
  </si>
  <si>
    <t>07.1.01.01-0025</t>
  </si>
  <si>
    <t>Дверь противопожарная металлическая: остекленная двупольная ДПМО-02/60, размером 1500х2100 мм</t>
  </si>
  <si>
    <t>11.2.02.01-0034</t>
  </si>
  <si>
    <t>Блоки дверные по старым образцам с прямолинейным верхом, из массива древесины хвойных пород, филенчатые, однопольные, глухие, окрашенные эмалями, без скобяных приборов, площадь 1,98 м2</t>
  </si>
  <si>
    <t>м2</t>
  </si>
  <si>
    <t>12.2.05.09-0004</t>
  </si>
  <si>
    <t>Пенополистирол экструдированный ТЕХНОНИКОЛЬ XPS 30-200 Стандарт</t>
  </si>
  <si>
    <t>19.3.01.06-0207</t>
  </si>
  <si>
    <t>Клапаны воздушные утепленные под электропривод КВУ, размер 2400х1400 мм</t>
  </si>
  <si>
    <t>09.4.03.05-1024</t>
  </si>
  <si>
    <t>Блок оконный из алюминиевого профиля комбинированного с однокамерным стеклопакетом, площадь 1,5-2,7 м2</t>
  </si>
  <si>
    <t>20.3.03.07-0097</t>
  </si>
  <si>
    <t>Светильник потолочный GM: A80-32-62-CM-40-L00-V с декоративной накладкой</t>
  </si>
  <si>
    <t>20.3.03.07-0104</t>
  </si>
  <si>
    <t>Светильник промышленный GM: C70-28-56-CG-65-Lxx-T (1 модуль)</t>
  </si>
  <si>
    <t>20.5.04.11-0021</t>
  </si>
  <si>
    <t>Зажимы (Зажим крепежный РС.50/2)</t>
  </si>
  <si>
    <t>100 шт</t>
  </si>
  <si>
    <t>12.1.03.02-0001</t>
  </si>
  <si>
    <t>Металлочерепица «Монтеррей»</t>
  </si>
  <si>
    <t>01.6.01.04-0013</t>
  </si>
  <si>
    <t>Панели отделочные гипсокартонные с лицевой поверхностью из поливинилхлоридной пленки декоративного типа ПДО или ПДСО толщиной 16 мм</t>
  </si>
  <si>
    <t>20.2.04.01-0034</t>
  </si>
  <si>
    <t>Короб кабельный блочный сварной двухканальный плоский угловой с поворотом на 45 °, сейсмостойкий ККБ-2УГП-0,2/0,5, горячеоцинкованный</t>
  </si>
  <si>
    <t>05.2.02.01-0049</t>
  </si>
  <si>
    <t>Блоки бетонные для стен подвалов полнотелые ФБС12-6-6-Т, бетон B7,5 (М100, объем 0,398 м3, расход арматуры 1,46 кг</t>
  </si>
  <si>
    <t>24.3.04.02-0042</t>
  </si>
  <si>
    <t>Трубы гибкие полимерная двухтрубные теплоизолированные, номинальное давление 6 МПа, диаметр 110 мм (32+32) мм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</si>
  <si>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</si>
  <si>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</si>
  <si>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07.2.07.12-0004</t>
  </si>
  <si>
    <t>Элементы конструктивные вспомогательного назначения с преобладанием профильного проката без отверстий и сборосварочных операций</t>
  </si>
  <si>
    <t>08.4.02.06-0003</t>
  </si>
  <si>
    <t>Сетка сварная из холоднотянутой проволоки 4-5 мм</t>
  </si>
  <si>
    <t>02.2.05.04-1697</t>
  </si>
  <si>
    <t>Щебень М 800, фракция 10-20 мм, группа 2</t>
  </si>
  <si>
    <t>21.1.06.09-0152</t>
  </si>
  <si>
    <t>Кабель силовой с медными жилами ВВГнг(A)-LS 3х2,5-660</t>
  </si>
  <si>
    <t>1000 м</t>
  </si>
  <si>
    <t>04.3.02.01-0606</t>
  </si>
  <si>
    <t>Смеси сухие цементные самовыравнивающиеся, толщина 5-10 мм, класс B15 (М200)</t>
  </si>
  <si>
    <t>03.2.01.05-0001</t>
  </si>
  <si>
    <t>Шлакопортландцемент общестроительного и специального назначения М300 ШПЦ (ЦЕМ III 22,5)</t>
  </si>
  <si>
    <t>08.4.02.04-0001</t>
  </si>
  <si>
    <t>Каркасы металлические</t>
  </si>
  <si>
    <t>19.2.03.09-0051</t>
  </si>
  <si>
    <t>Решетки раздвижные, металлические, размер уголка 20х20 мм</t>
  </si>
  <si>
    <t>12.1.01.05-0031</t>
  </si>
  <si>
    <t>Планка снегозадержателя металлическая для металлочерепичной кровли, окрашенная, размер 95х65 мм, длина 2000 мм</t>
  </si>
  <si>
    <t>07.1.03.05-0011</t>
  </si>
  <si>
    <t>Переплеты оконные, нестандартные, жалюзийные и защитные решетки из горячекатаных, холодногнутых профилей и труб</t>
  </si>
  <si>
    <t>Скоба BML-10 BML1007HDZ (КП ООО "Энергопром" № 00284662 п.105)</t>
  </si>
  <si>
    <t>шт.</t>
  </si>
  <si>
    <t>01.6.04.02-0011</t>
  </si>
  <si>
    <t>Панели потолочные с комплектующими</t>
  </si>
  <si>
    <t>12.1.01.05-0072</t>
  </si>
  <si>
    <t>Труба соединительная металлическая для водосточных систем, окрашенная, диаметр 100 мм, длина 1000 мм</t>
  </si>
  <si>
    <t>21.1.06.01-0005</t>
  </si>
  <si>
    <t>Кабель нагревательный двужильный экранированный, мощность 300 Вт, длина 18 м</t>
  </si>
  <si>
    <t>компл</t>
  </si>
  <si>
    <t>Пластина для подвеса лотка FC37311 (КП ООО "Энергопром" № 00284662 п.104)</t>
  </si>
  <si>
    <t>Коробка распределительная на 5 вводов, с клеммником на 40 А, степень защиты IP66, УХЛ1, TermBox200 (КП ООО "Пролайн Системы Безопасности" № 058 п.19)</t>
  </si>
  <si>
    <t>01.7.06.01-0011</t>
  </si>
  <si>
    <t>Лента герметизирующая самоклеящаяся, ширина 100 мм</t>
  </si>
  <si>
    <t>Умывальник керамический прямоугольный II (второй) величины УмПр2СФ ГОСТ 30493-2017, в комплекте с сифоном бутылочным пластмассовым СБУв ГОСТ 23289-2016, с унифицированным выпуском и вертикальным отводом,  с кронштейнами для умывальника II (второй) величины (Счет ООО "Сантехкомплект" №9166398/SA)</t>
  </si>
  <si>
    <t>08.3.05.05-0051</t>
  </si>
  <si>
    <t>Сталь листовая оцинкованная, толщина 0,5 мм</t>
  </si>
  <si>
    <t>Светильник светодиодный переносной напряжением 36/42 В с длиной кабеля 10 м СРП-01 1000 LUM 36/42 В AC (КП ООО "Энергопром" № 00284662 п.78)</t>
  </si>
  <si>
    <t>Зажим крепежный НРБ.100/2 (КП ООО "Стандарт-электрик" № СЭЕR-048230 п.35)</t>
  </si>
  <si>
    <t>20.2.03.09-0005</t>
  </si>
  <si>
    <t>Перегородка разделительная ПР 100-2000-УХЛЗ для короба высотой 100 мм, горячеоцинкованная</t>
  </si>
  <si>
    <t>01.6.03.04-0171</t>
  </si>
  <si>
    <t>Линолеум поливинилхлоридный на теплоизолирующей подоснове марок: ПР-ВТ, ВК-ВТ, ЭК-ВТ</t>
  </si>
  <si>
    <t>07.2.06.03-0199</t>
  </si>
  <si>
    <t>Профиль стоечный, стальной, оцинкованный, для монтажа гипсовых перегородок, длина 3 м, сечение 75х50х0,6 мм</t>
  </si>
  <si>
    <t>03.2.01.05-0003</t>
  </si>
  <si>
    <t>Шлакопортландцемент общестроительного и специального назначения М400 ШПЦ (ЦЕМ III 32,5)</t>
  </si>
  <si>
    <t>05.1.03.09-0024</t>
  </si>
  <si>
    <t>Перемычка брусковая 3ПБ 18-8-п, бетон B15, объем 0,048 м3, расход арматуры 1,5 кг</t>
  </si>
  <si>
    <t>06.2.01.02-0011</t>
  </si>
  <si>
    <t>Плитка керамическая глазурованная для внутренней облицовки стен гладкая, белая без завала</t>
  </si>
  <si>
    <t>02.3.01.02-0018</t>
  </si>
  <si>
    <t>Песок природный для строительных: растворов мелкий, обогащенный</t>
  </si>
  <si>
    <t>12.1.01.03-0039</t>
  </si>
  <si>
    <t>Пленка подкровельная гидроизоляционная антиконденсатная</t>
  </si>
  <si>
    <t>04.2.04.01-0011</t>
  </si>
  <si>
    <t>Смеси асфальтобетонные тип Бх марка I</t>
  </si>
  <si>
    <t>24.3.03.05-0036</t>
  </si>
  <si>
    <t>Трубы полиэтиленовые гибкие гофрированные тяжелые с протяжкой, номинальный внутренний диаметр 50 мм</t>
  </si>
  <si>
    <t>21.1.06.10-0169</t>
  </si>
  <si>
    <t>Кабель силовой с медными жилами ВВГнг(A)-FRLS 3х2,5ок-1000</t>
  </si>
  <si>
    <t>21.1.06.01-0001</t>
  </si>
  <si>
    <t>Кабель нагревательный двужильный экранированный, мощность 115 Вт, длина 7 м</t>
  </si>
  <si>
    <t>08.4.01.02-0013</t>
  </si>
  <si>
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</si>
  <si>
    <t>12.2.05.09-0009</t>
  </si>
  <si>
    <t>Пенополистирол экструдированный ТЕХНОНИКОЛЬ XPS CARBON 35-300</t>
  </si>
  <si>
    <t>Коробка клеммная с 12-ти клеммным блоком WK 4/U, 41 А, IP66,230 В, 50 Гц, RK 0612 T (Счет-договор ООО "ТД ТИНКО" № ЗкН356343 п.4)</t>
  </si>
  <si>
    <t>Перфорированная полоса 65Ц (КП ООО "ГК Терм" №Т-1307 п.20)</t>
  </si>
  <si>
    <t>21.1.06.10-0183</t>
  </si>
  <si>
    <t>Кабель силовой с медными жилами ВВГнг(A)-FRLS 4х2,5ок(N)-1000</t>
  </si>
  <si>
    <t>20.2.07.06-0011</t>
  </si>
  <si>
    <t>Лоток кабельный проволочный, размер 300х50 мм, горячеоцинкованный</t>
  </si>
  <si>
    <t>21.1.06.09-0161</t>
  </si>
  <si>
    <t>Кабель силовой с медными жилами ВВГнг(A)-LS 4х2,5-660</t>
  </si>
  <si>
    <t>20.5.04.07-0048</t>
  </si>
  <si>
    <t>Зажим соединительный СВС-150-3</t>
  </si>
  <si>
    <t>08.4.03.03-0003</t>
  </si>
  <si>
    <t>Сталь арматурная рифленая свариваемая, класс А500С, диаметр 10 мм</t>
  </si>
  <si>
    <t>02.3.01.02-1012</t>
  </si>
  <si>
    <t>Песок природный II класс, средний, круглые сита</t>
  </si>
  <si>
    <t>06.2.05.03-1002</t>
  </si>
  <si>
    <t>Плитка керамогранитная, размер 400х400х9 мм</t>
  </si>
  <si>
    <t>Комплект Т-Н (КП ООО "ГК Терм" №Т-1307 п.6)</t>
  </si>
  <si>
    <t>Смеситель для умывальника центральный набортный, См-УмДЦБА излив с аэратором, ГОСТ 25809-96 (Счет ООО Сантехкомплект №9166539_SA)</t>
  </si>
  <si>
    <t>12.1.01.05-0026</t>
  </si>
  <si>
    <t>Хомут для труб металлический для водосточных систем, окрашенный, диаметр 100 мм</t>
  </si>
  <si>
    <t>Коробка соединительная TERMBOX 100 (КП ООО "ГК Терм" №Т-1307 п.10)</t>
  </si>
  <si>
    <t>03.2.01.05-0006</t>
  </si>
  <si>
    <t>Шлакопортландцемент общестроительного и специального назначения М500 ШПЦ (ЦЕМ III 42,5)</t>
  </si>
  <si>
    <t>09.4.03.11-0081</t>
  </si>
  <si>
    <t>Нащельники и детали обрамления из алюминиевых сплавов</t>
  </si>
  <si>
    <t>24.3.03.02-0002</t>
  </si>
  <si>
    <t>Блок трубопровода полиэтиленовый для систем водоотведения из труб высокой плотности, диаметр 110 мм, с гильзами</t>
  </si>
  <si>
    <t>12.1.02.08-0031</t>
  </si>
  <si>
    <t>Бикрост: ТКП</t>
  </si>
  <si>
    <t>Угол внутренний изменяемый NIAV (КП ООО "Энергопром" № 00284662 п.101)</t>
  </si>
  <si>
    <t>Металлорукав в ПВХ-оболочке диаметром 25 мм МРПИнг 25 (КП НПО "Стройдорпроект" № 28)</t>
  </si>
  <si>
    <t>08.4.03.03-0031</t>
  </si>
  <si>
    <t>Сталь арматурная, горячекатаная, периодического профиля, класс А-III, диаметр 10 мм</t>
  </si>
  <si>
    <t>Зажим крепежный НРБ.25/1 (КП ООО "Стандарт-электрик" № СЭЕR-048230 п.36)</t>
  </si>
  <si>
    <t>18.1.07.01-1004</t>
  </si>
  <si>
    <t>Клапан редукционный бронзовый для воды, номинальное давление 1,6 МПа (16 кгс/см2), номинальный диаметр 25 мм</t>
  </si>
  <si>
    <t>14.4.01.01-0003</t>
  </si>
  <si>
    <t>Грунтовка ГФ-021</t>
  </si>
  <si>
    <t>Консоль МL-30 L=300 мм FC34108 (КП ООО "Стандарт-электрик" № СЭЕR-048230 п.30)</t>
  </si>
  <si>
    <t>14.1.06.02-0001</t>
  </si>
  <si>
    <t>Клей для облицовочных работ водостойкий (сухая смесь)</t>
  </si>
  <si>
    <t>19.1.01.03-0071</t>
  </si>
  <si>
    <t>Воздуховоды из оцинкованной стали, толщина 0,5 мм, диаметр до 200 мм</t>
  </si>
  <si>
    <t>20.2.06.02-0004</t>
  </si>
  <si>
    <t>Кронштейн к потолку для лотка PNK: 100, длина 450 мм</t>
  </si>
  <si>
    <t>07.2.06.03-0116</t>
  </si>
  <si>
    <t>Профиль направляющий, стальной, оцинкованный, для монтажа гипсовых перегородок и подвесных потолков, длина 3 м, сечение 75х40х0,6 мм</t>
  </si>
  <si>
    <t>08.4.02.01-0021</t>
  </si>
  <si>
    <t>Сетка арматурная сварная</t>
  </si>
  <si>
    <t>07.2.07.13-0061</t>
  </si>
  <si>
    <t>Конструкции стальные нащельников и деталей обрамления</t>
  </si>
  <si>
    <t>07.2.07.04-0007</t>
  </si>
  <si>
    <t>Конструкции стальные индивидуальные решетчатые сварные, масса до 0,1 т</t>
  </si>
  <si>
    <t>19.2.03.02-0049</t>
  </si>
  <si>
    <t>Решетки вентиляционные алюминиевые "АРКТОС" типа: АЛР, размером 200х100 мм</t>
  </si>
  <si>
    <t>01.7.04.07-0003</t>
  </si>
  <si>
    <t>Комплект скобяных изделий для блоков входных дверей в помещение однопольных</t>
  </si>
  <si>
    <t>19.2.03.09-0011</t>
  </si>
  <si>
    <t>Решетки для приямков стальные</t>
  </si>
  <si>
    <t>01.7.06.08-0021</t>
  </si>
  <si>
    <t>Наклейка предупредительная LAB-ETL-R «Осторожно! Электрообогрев!»</t>
  </si>
  <si>
    <t>08.4.02.06-0002</t>
  </si>
  <si>
    <t>Сетка сварная из холоднотянутой проволоки 3 мм</t>
  </si>
  <si>
    <t>08.1.02.11-0013</t>
  </si>
  <si>
    <t>Поковки оцинкованные, масса 2,825 кг</t>
  </si>
  <si>
    <t>02.2.05.04-1777</t>
  </si>
  <si>
    <t>Щебень М 800, фракция 20-40 мм, группа 2</t>
  </si>
  <si>
    <t>12.1.03.09-1008</t>
  </si>
  <si>
    <t>Элемент вентиляционный нижней защитной пленки, из ПВХ, длина 360 мм, ширина 120 мм, высота 20 мм</t>
  </si>
  <si>
    <t>08.3.07.01-0071</t>
  </si>
  <si>
    <t>Прокат полосовой, горячекатаный, марка стали ВСт3кп, размер 5х40 мм</t>
  </si>
  <si>
    <t>01.7.15.07-0132</t>
  </si>
  <si>
    <t>Дюбели распорные с металлическим стержнем, размер 10х150 мм</t>
  </si>
  <si>
    <t>10 шт</t>
  </si>
  <si>
    <t>Клемма заземления лотка FC37302 (КП ООО "Стандарт-электрик" № СЭЕR-048230 п.32)</t>
  </si>
  <si>
    <t>Комплект заделок TERM (КП ГК "Терм" № Т-253 п.4)</t>
  </si>
  <si>
    <t>Т-образный отвод NTAN  (КП ООО "Энергопром" № 00284662 п.102)</t>
  </si>
  <si>
    <t>04.3.01.12-0111</t>
  </si>
  <si>
    <t>Раствор готовый отделочный тяжелый, цементно-известковый, состав 1:1:6</t>
  </si>
  <si>
    <t>06.2.02.01-0071</t>
  </si>
  <si>
    <t>Плитка керамическая неглазурованная для полов гладкая, одноцветная с красителем квадратная и прямоугольная</t>
  </si>
  <si>
    <t>Устройство ввода под теплоизоляцию TERM LEK/U (КП ООО "ГК Терм" №Т-1307 п.15)</t>
  </si>
  <si>
    <t>18.2.01.06-0031</t>
  </si>
  <si>
    <t>Унитазы полуфарфоровые и фарфоровые воронкообразные с сиденьем и креплением, с цельноотлитой полочкой</t>
  </si>
  <si>
    <t>11.3.03.01-0010</t>
  </si>
  <si>
    <t>Доски подоконные из ПВХ, ширина 500 мм</t>
  </si>
  <si>
    <t>11.2.11.01-0001</t>
  </si>
  <si>
    <t>Пластик бумажно-слоистый с декоративной стороной</t>
  </si>
  <si>
    <t>1000 м2</t>
  </si>
  <si>
    <t>Вставка гибкая муфтовая 1", Ру1,0 Мпа-FC6 (КП ООО Компания Металл Профиль № N2N170002653)</t>
  </si>
  <si>
    <t>08.1.02.17-0161</t>
  </si>
  <si>
    <t>Сетка тканая с квадратными ячейками № 05, без покрытия</t>
  </si>
  <si>
    <t>08.4.03.02-0001</t>
  </si>
  <si>
    <t>Сталь арматурная, горячекатаная, гладкая, класс А-I, диаметр 6 мм</t>
  </si>
  <si>
    <t>07.2.07.12-0017</t>
  </si>
  <si>
    <t>Элементы конструктивные зданий и сооружений с преобладанием гнутых профилей, средняя масса сборочной единицы до 0,1 т</t>
  </si>
  <si>
    <t>01.7.04.01-0001</t>
  </si>
  <si>
    <t>Доводчик дверной DS 73 BC "Серия Premium", усилие закрывания EN2-5</t>
  </si>
  <si>
    <t>05.2.02.01-0038</t>
  </si>
  <si>
    <t>Блоки бетонные для стен подвалов полнотелые ФБС9-6-6-Т, бетон B7,5 (М100, объем 0,293 м3, расход арматуры 1,46 кг</t>
  </si>
  <si>
    <t>21.1.08.03-0072</t>
  </si>
  <si>
    <t>Кабель контрольный КВВГЭнг(A)-FRLS 4х1,5</t>
  </si>
  <si>
    <t>08.1.02.13-0016</t>
  </si>
  <si>
    <t>Рукава металлические из алюминиевой ленты, негерметичные, диаметр условный 22 мм</t>
  </si>
  <si>
    <t>01.7.07.14-0056</t>
  </si>
  <si>
    <t>Прокладки уплотнительные пенополиуретановые открытопористые для металлочерепицы 1800х50х50 мм</t>
  </si>
  <si>
    <t>01.2.03.03-0007</t>
  </si>
  <si>
    <t>Мастика битумная</t>
  </si>
  <si>
    <t>18.1.09.06-1038</t>
  </si>
  <si>
    <t>Кран шаровый муфтовый для воды, номинальный диаметр 25 мм со сгоном</t>
  </si>
  <si>
    <t>01.3.01.01-0010</t>
  </si>
  <si>
    <t>Бензин-растворитель</t>
  </si>
  <si>
    <t>14.4.02.09-0301</t>
  </si>
  <si>
    <t>Композиция антикоррозионная цинкнаполненная</t>
  </si>
  <si>
    <t>19.2.03.01-0002</t>
  </si>
  <si>
    <t>Решетки вентиляционные алюминиевые штампованные с противомоскитной сеткой, диаметр 125 мм</t>
  </si>
  <si>
    <t>Комплект Т-R (КП ООО "ГК Терм" №Т-1307 п.8)</t>
  </si>
  <si>
    <t>24.3.03.05-0033</t>
  </si>
  <si>
    <t>Трубы полиэтиленовые гибкие гофрированные тяжелые с протяжкой, номинальный внутренний диаметр 25 мм</t>
  </si>
  <si>
    <t>Коробка ответвительная на четыре ввода степень защиты IP44, герметичная КМ 41237 (КП ООО "Энергопром" № 00284639 п.6)</t>
  </si>
  <si>
    <t>14.3.02.01-0371</t>
  </si>
  <si>
    <t>Краска водно-дисперсионная ВД-АК-111 белая</t>
  </si>
  <si>
    <t>05.1.03.09-0016</t>
  </si>
  <si>
    <t>Перемычка брусковая 3ПБ16-37-п, бетон B15, объем 0,041 м3, расход арматуры 3,26 кг</t>
  </si>
  <si>
    <t>01.2.03.03-0013</t>
  </si>
  <si>
    <t>Мастика битумная кровельная горячая</t>
  </si>
  <si>
    <t>05.1.03.09-0011</t>
  </si>
  <si>
    <t>Перемычка брусковая 2ПБ-16-2-п, бетон B15, объем 0,026 м3, расход арматуры 0,79 кг</t>
  </si>
  <si>
    <t>21.1.06.09-0176</t>
  </si>
  <si>
    <t>Кабель силовой с медными жилами ВВГнг(A)-LS 5х2,5-660</t>
  </si>
  <si>
    <t>01.2.03.03-0062</t>
  </si>
  <si>
    <t>Мастика битумно-резиновая кровельная</t>
  </si>
  <si>
    <t>11.3.03.13-0053</t>
  </si>
  <si>
    <t>Уголок из ПВХ, размер 100х100 мм</t>
  </si>
  <si>
    <t>10 м</t>
  </si>
  <si>
    <t>14.1.02.04-0102</t>
  </si>
  <si>
    <t>Клей для укладки ПВХ-покрытий</t>
  </si>
  <si>
    <t>Коробка соединительная TERMBOX 060 (КП ООО "ГК Терм" №Т-1307 п.12)</t>
  </si>
  <si>
    <t>11.1.03.06-0095</t>
  </si>
  <si>
    <t>Доска обрезная, хвойных пород, ширина 75-150 мм, толщина 44 мм и более, длина 4-6,5 м, сорт III</t>
  </si>
  <si>
    <t>03.1.02.03-0011</t>
  </si>
  <si>
    <t>Известь строительная негашеная комовая, сорт I</t>
  </si>
  <si>
    <t>21.2.03.05-0072</t>
  </si>
  <si>
    <t>Провод силовой установочный с медными жилами ПуГВ 1х10-450</t>
  </si>
  <si>
    <t>21.1.06.10-0168</t>
  </si>
  <si>
    <t>Кабель силовой с медными жилами ВВГнг(A)-FRLS 3х1,5ок(N, РЕ)-1000</t>
  </si>
  <si>
    <t>Хомут ТЕRM PFS/30 (уп.30 м) (КП ООО "ГК Терм" №Т-1307 п.18)</t>
  </si>
  <si>
    <t>уп.</t>
  </si>
  <si>
    <t>18.2.06.01-0002</t>
  </si>
  <si>
    <t>Бачки смывные полуфарфоровые и фарфоровые с арматурой непосредственно устанавливаемые на унитазы</t>
  </si>
  <si>
    <t>21.1.06.09-0151</t>
  </si>
  <si>
    <t>Кабель силовой с медными жилами ВВГнг(A)-LS 3х1,5-660</t>
  </si>
  <si>
    <t>01.7.15.03-0042</t>
  </si>
  <si>
    <t>Болты с гайками и шайбами строительные</t>
  </si>
  <si>
    <t>19.2.03.01-0001</t>
  </si>
  <si>
    <t>Решетки вентиляционные алюминиевые штампованные с противомоскитной сеткой, диаметр 100 мм</t>
  </si>
  <si>
    <t>Кабель силовой КГ-ХЛ 3х2.5 (КП ООО "ТД" КАМА" п.39)</t>
  </si>
  <si>
    <t>км</t>
  </si>
  <si>
    <t>19.1.01.11-0001</t>
  </si>
  <si>
    <t>Крепления для воздуховодов оцинкованные (подвески СТД, подвески регулируемые СТД, тяги, хомуты, кронштейны, траверсы, ленты, шпильки, профили)</t>
  </si>
  <si>
    <t>04.3.01.09-0014</t>
  </si>
  <si>
    <t>Раствор готовый кладочный, цементный, М100</t>
  </si>
  <si>
    <t>14.4.01.02-0201</t>
  </si>
  <si>
    <t>Грунтовка: акриловая упрочняющая стабилизирующая глубокого проникновения "БИРСС Грунт М"</t>
  </si>
  <si>
    <t>21.1.06.09-0177</t>
  </si>
  <si>
    <t>Кабель силовой с медными жилами ВВГнг(A)-LS 5х4-660</t>
  </si>
  <si>
    <t>Сгон разъемный 1" B-Н Valtec VTr.341.N.0006 (Счет ООО Сантехкомплект №9166399_SA)</t>
  </si>
  <si>
    <t>Стандартный анкер со шпилькой М8х70 (СМ440850) (КП ООО "Энергопром" № 00284671 п.16)</t>
  </si>
  <si>
    <t>14.5.11.02-0101</t>
  </si>
  <si>
    <t>Шпатлевка водно-дисперсионная</t>
  </si>
  <si>
    <t>12.1.01.05-0005</t>
  </si>
  <si>
    <t>Воронка выпускная металлическая для водосточных систем, окрашенная, диаметр 125/100 мм</t>
  </si>
  <si>
    <t>Угол плоский NPAN  (КП ООО "Энергопром" № 00284662 п.103)</t>
  </si>
  <si>
    <t>07.2.07.12-0020</t>
  </si>
  <si>
    <t>Элементы конструктивные зданий и сооружений с преобладанием горячекатаных профилей, средняя масса сборочной единицы от 0,1 до 0,5 т</t>
  </si>
  <si>
    <t>Соединитель с переходом на наружную резьбу 25х1/2" Valtec VTр.702.0.02504 (КП ООО Компания Металл Профиль № N2N170002653)</t>
  </si>
  <si>
    <t>04.3.01.07-0012</t>
  </si>
  <si>
    <t>Раствор готовый отделочный тяжелый, известковый, состав 1:2,5</t>
  </si>
  <si>
    <t>Клемма соединительная на 4 провода AWG 18-14 "s". Сечение медного провода 0,5...4,0 кв. мм. 2273-204 Корпус прозрачный, крышка оранжевая  (КП ООО "Энергопром" № 00284639 п.8.)</t>
  </si>
  <si>
    <t>21.2.03.03-0101</t>
  </si>
  <si>
    <t>Провод силовой гибкий ПВСнг-LS 3х1,5</t>
  </si>
  <si>
    <t>01.7.17.09-0077</t>
  </si>
  <si>
    <t>Сверло кольцевое алмазное, диаметр 160 мм</t>
  </si>
  <si>
    <t>14.5.09.07-0022</t>
  </si>
  <si>
    <t>Растворитель № 646</t>
  </si>
  <si>
    <t>Рамка для ввода канала до 380 В, для установки в ответвительных коробках, ток 32 А, RQM 80х200 мм (КП ООО "Энергопром" № 00284662 п.100)</t>
  </si>
  <si>
    <t>08.4.03.03-0030</t>
  </si>
  <si>
    <t>Сталь арматурная, горячекатаная, периодического профиля, класс А-III, диаметр 8 мм</t>
  </si>
  <si>
    <t>Информационный знак со стеклоэмалевым покрытием и нанесенными керамическими красителями изображениями, размером 400х200 мм (КП ООО "Энергопром" № 00284662 п.64)</t>
  </si>
  <si>
    <t>01.7.11.07-0032</t>
  </si>
  <si>
    <t>Электроды сварочные Э42, диаметр 4 мм</t>
  </si>
  <si>
    <t>18.5.08.09-0001</t>
  </si>
  <si>
    <t>Патрубки</t>
  </si>
  <si>
    <t>08.3.07.01-0076</t>
  </si>
  <si>
    <t>Прокат полосовой, горячекатаный, марка стали Ст3сп, ширина 50-200 мм, толщина 4-5 мм</t>
  </si>
  <si>
    <t>14.4.04.08-0003</t>
  </si>
  <si>
    <t>Эмаль ПФ-115, серая</t>
  </si>
  <si>
    <t>Замок для хомута ТЕRM PFS/30 (КП ООО "ГК Терм" №Т-1307 п.19)</t>
  </si>
  <si>
    <t>14.5.01.10-0003</t>
  </si>
  <si>
    <t>Пена монтажная</t>
  </si>
  <si>
    <t>л</t>
  </si>
  <si>
    <t>18.1.04.06-0033</t>
  </si>
  <si>
    <t>Клапан обратный пружинный латунный, номинальное давление 2,5 МПа (25 кгс/см2), номинальный диаметр 25 мм</t>
  </si>
  <si>
    <t>02.3.01.02-0016</t>
  </si>
  <si>
    <t>Песок природный для строительных: работ средний с крупностью зерен размером свыше 5 мм-до 5% по массе</t>
  </si>
  <si>
    <t>Сгон разъемный 1/2" В-Н Valtec VTr.341.N.0004 (КП ООО Компания Металл Профиль № N2N170002653)</t>
  </si>
  <si>
    <t>19.2.03.02-0441</t>
  </si>
  <si>
    <t>Решетки воздухоприточные, размер 100х200 мм</t>
  </si>
  <si>
    <t>01.7.17.09-0075</t>
  </si>
  <si>
    <t>Сверло кольцевое алмазное, диаметр 125 мм</t>
  </si>
  <si>
    <t>20.1.02.19-0012</t>
  </si>
  <si>
    <t>Трос</t>
  </si>
  <si>
    <t>04.3.01.09-0023</t>
  </si>
  <si>
    <t>Раствор отделочный тяжелый цементный, состав 1:3</t>
  </si>
  <si>
    <t>14.5.01.10-0024</t>
  </si>
  <si>
    <t>Пена монтажная для герметизации стыков в баллончике емкостью 0,75 л</t>
  </si>
  <si>
    <t>01.7.15.07-0010</t>
  </si>
  <si>
    <t>Дюбели пластмассовые с шурупами, размер 10х50 мм</t>
  </si>
  <si>
    <t>20.4.03.05-0003</t>
  </si>
  <si>
    <t>Розетка открытой проводки двухгнездная с заземлением</t>
  </si>
  <si>
    <t>21.1.06.09-0146</t>
  </si>
  <si>
    <t>Кабель силовой с медными жилами ВВГнг-LS 2х2,5-660</t>
  </si>
  <si>
    <t>01.7.15.04-0056</t>
  </si>
  <si>
    <t>Винты самонарезающие, с уплотнительной прокладкой, размер 4,8х35 мм</t>
  </si>
  <si>
    <t>18.1.09.07-0021</t>
  </si>
  <si>
    <t>Кран шаровый полипропиленовый PPRC PN20, диаметром: 20 мм</t>
  </si>
  <si>
    <t>01.7.03.01-0001</t>
  </si>
  <si>
    <t>Вода</t>
  </si>
  <si>
    <t>20.2.10.03-0009</t>
  </si>
  <si>
    <t>Наконечники кабельные медные ТМ-10</t>
  </si>
  <si>
    <t>08.4.01.02-0011</t>
  </si>
  <si>
    <t>Детали закладные и накладные, изготовленные без применения сварки, гнутья, сверления (пробивки) отверстий, поставляемые отдельно</t>
  </si>
  <si>
    <t>Покрытие огнезащитное вспучивающееся МПВО (Счет ООО "ОгнеКом" № 810)</t>
  </si>
  <si>
    <t>14.5.04.08-0002</t>
  </si>
  <si>
    <t>Мастика герметизирующая</t>
  </si>
  <si>
    <t>07.2.06.03-0229</t>
  </si>
  <si>
    <t>Профиль угловой, стальной, оцинкованный, для защиты углов, длина 3 м, сечение 31х31х0,4 мм</t>
  </si>
  <si>
    <t>01.7.15.07-0014</t>
  </si>
  <si>
    <t>Дюбели распорные полипропиленовые</t>
  </si>
  <si>
    <t>01.7.06.04-0007</t>
  </si>
  <si>
    <t>Лента разделительная для сопряжения потолка из ЛГК со стеной</t>
  </si>
  <si>
    <t>100 м</t>
  </si>
  <si>
    <t>14.4.01.02-0012</t>
  </si>
  <si>
    <t>Грунтовка укрепляющая, глубокого проникновения, быстросохнущая, паропроницаемая</t>
  </si>
  <si>
    <t>01.7.15.12-1014</t>
  </si>
  <si>
    <t>Шпильки резьбовые оцинкованные, диаметр 8-16 мм</t>
  </si>
  <si>
    <t>08.3.03.04-0012</t>
  </si>
  <si>
    <t>Проволока светлая, диаметр 1,1 мм</t>
  </si>
  <si>
    <t>20.1.02.14-0001</t>
  </si>
  <si>
    <t>Серьга</t>
  </si>
  <si>
    <t>24.3.03.02-0001</t>
  </si>
  <si>
    <t>Блок трубопровода полиэтиленовый для систем водоотведения из труб высокой плотности, диаметр 50 мм, с гильзами</t>
  </si>
  <si>
    <t>01.7.06.05-0042</t>
  </si>
  <si>
    <t>Лента липкая изоляционная на поликасиновом компаунде, ширина 20-30 мм, толщина от 0,14 до 0,19 мм</t>
  </si>
  <si>
    <t>01.7.07.29-0111</t>
  </si>
  <si>
    <t>Пакля пропитанная</t>
  </si>
  <si>
    <t>01.3.05.30-0001</t>
  </si>
  <si>
    <t>Сополимер (смола) метакриловой кислоты и ее эфира</t>
  </si>
  <si>
    <t>01.2.01.02-0054</t>
  </si>
  <si>
    <t>Битумы нефтяные строительные БН-90/10</t>
  </si>
  <si>
    <t>Комплект №3 для соединения проволочных лотков СМ350003 (КП ООО "Стандарт-электрик" № СЭЕR-048230 п.31)</t>
  </si>
  <si>
    <t>18.5.14.01-0013</t>
  </si>
  <si>
    <t>Фильтры косые для очистки воды в трубопроводах систем отопления, диаметр 25 мм</t>
  </si>
  <si>
    <t>Переход ПЭ 100 SDR17 O50-O32 (КП ООО Компания Металл Профиль № N2N170002653)</t>
  </si>
  <si>
    <t>20.2.05.04-0026</t>
  </si>
  <si>
    <t>Кабель-канал (короб) 25х25 мм</t>
  </si>
  <si>
    <t>14.5.11.03-0004</t>
  </si>
  <si>
    <t>Смесь сухая шпатлевочная на основе гипса, универсальная с полимерными добавками, крупность заполнителя не более 0,2 мм, прочность на изгиб не менее 1,0 МПа</t>
  </si>
  <si>
    <t>14.5.01.01-0011</t>
  </si>
  <si>
    <t>Герметик акриловый: KIM TEC, 300 мл</t>
  </si>
  <si>
    <t>01.7.06.01-0043</t>
  </si>
  <si>
    <t>Лента эластичная самоклеящаяся для профилей направляющих 70/30000 мм</t>
  </si>
  <si>
    <t>14.1.06.01-0001</t>
  </si>
  <si>
    <t>Смесь сухая для наружных работ мелкозернистая, гипсовая, клеевая, для приклеивания ГКЛ и минераловатных плит, ручного нанесения, прочность на сжатие 2,0 МПа, прочность сцепления с основанием 0,3 МПа, прочность на изгиб 1,0 МПа</t>
  </si>
  <si>
    <t>Герметик силиконовый прозрачный (310 мл) (КП ООО "ГК Терм" №Т-1307 п.13)</t>
  </si>
  <si>
    <t>18.5.08.15-0004</t>
  </si>
  <si>
    <t>Футорка универсальная ИГЛ БИР ПЕКС (Eagle BP), размером: 1"х1/2"</t>
  </si>
  <si>
    <t>14.3.01.02-0102</t>
  </si>
  <si>
    <t>Грунтовка: водно-дисперсионная "БИРСС Бетон-контакт"</t>
  </si>
  <si>
    <t>01.7.06.05-0041</t>
  </si>
  <si>
    <t>Лента изоляционная прорезиненная односторонняя, ширина 20 мм, толщина 0,25-0,35 мм</t>
  </si>
  <si>
    <t>01.7.11.07-0034</t>
  </si>
  <si>
    <t>Электроды сварочные Э42А, диаметр 4 мм</t>
  </si>
  <si>
    <t>01.3.01.03-0002</t>
  </si>
  <si>
    <t>Керосин для технических целей</t>
  </si>
  <si>
    <t>24.3.03.01-0216</t>
  </si>
  <si>
    <t>Трубка термоусадочная цветная полиэтиленовая, коэффициент усадки 2:1, ТУТ 50/25</t>
  </si>
  <si>
    <t>20.4.01.01-0031</t>
  </si>
  <si>
    <t>Выключатель одноклавишный для открытой проводки</t>
  </si>
  <si>
    <t>20.4.03.05-0004</t>
  </si>
  <si>
    <t>Розетка открытой проводки с заземлением</t>
  </si>
  <si>
    <t>10.3.02.03-0011</t>
  </si>
  <si>
    <t>Припои оловянно-свинцовые бессурьмянистые, марка ПОС30</t>
  </si>
  <si>
    <t>01.7.17.09-0074</t>
  </si>
  <si>
    <t>Сверло кольцевое алмазное, диаметр 110 мм</t>
  </si>
  <si>
    <t>01.3.01.01-0001</t>
  </si>
  <si>
    <t>Бензин авиационный Б-70</t>
  </si>
  <si>
    <t>Соединитель с переходом на внутреннюю резьбу 25х1/2" Valtec VTр.702.0.02504 (КП ООО Компания Металл Профиль № N2N170002653)</t>
  </si>
  <si>
    <t>04.3.01.09-0016</t>
  </si>
  <si>
    <t>Раствор готовый кладочный, цементный, М200</t>
  </si>
  <si>
    <t>05.1.03.09-0013</t>
  </si>
  <si>
    <t>Перемычка брусковая 2ПБ-19-3-п, бетон B15, объем 0,033 м3, расход арматуры 0,11 кг</t>
  </si>
  <si>
    <t>14.5.01.10-0025</t>
  </si>
  <si>
    <t>Пена монтажная для герметизации стыков в баллончике емкостью 0,85 л</t>
  </si>
  <si>
    <t>18.1.09.07-0022</t>
  </si>
  <si>
    <t>Кран шаровый полипропиленовый PPRC PN20, диаметром: 25 мм</t>
  </si>
  <si>
    <t>24.3.05.07-0087</t>
  </si>
  <si>
    <t>Муфта полипропиленовая комбинированная, с наружной резьбой, диаметр 32-1" мм</t>
  </si>
  <si>
    <t>01.7.07.12-0024</t>
  </si>
  <si>
    <t>Пленка полиэтиленовая, толщина 0,15 мм</t>
  </si>
  <si>
    <t>08.3.11.01-0091</t>
  </si>
  <si>
    <t>Швеллеры № 40, марка стали Ст0</t>
  </si>
  <si>
    <t>999-9950</t>
  </si>
  <si>
    <t>Вспомогательные ненормируемые ресурсы (2% от Оплаты труда рабочих)</t>
  </si>
  <si>
    <t>руб</t>
  </si>
  <si>
    <t>11.1.03.01-0079</t>
  </si>
  <si>
    <t>Бруски обрезные, хвойных пород, длина 4-6,5 м, ширина 75-150 мм, толщина 40-75 мм, сорт III</t>
  </si>
  <si>
    <t>08.4.03.03-0035</t>
  </si>
  <si>
    <t>Сталь арматурная, горячекатаная, периодического профиля, класс А-III, диаметр 20-22 мм</t>
  </si>
  <si>
    <t>23.8.01.11-0003</t>
  </si>
  <si>
    <t>Переходник Н-В размером 1/2"</t>
  </si>
  <si>
    <t>Перекрещивание П20-РР-В (Счет ООО Сантехкомплект №9166539_SA)</t>
  </si>
  <si>
    <t>01.7.15.06-0111</t>
  </si>
  <si>
    <t>Гвозди строительные</t>
  </si>
  <si>
    <t>01.7.16.04-0012</t>
  </si>
  <si>
    <t>Опалубка для стен (амортизация) крупнощитовая разборно-переставная из стальных профилей, с палубой из ламинированной фанеры толщиной 18 мм</t>
  </si>
  <si>
    <t>25.2.01.01-0001</t>
  </si>
  <si>
    <t>Бирки-оконцеватели</t>
  </si>
  <si>
    <t>14.5.04.01-0011</t>
  </si>
  <si>
    <t>Мастика бутилкаучуковая строительная для герметизации швов цементобетонных покрытий</t>
  </si>
  <si>
    <t>01.3.02.08-0001</t>
  </si>
  <si>
    <t>Кислород газообразный технический</t>
  </si>
  <si>
    <t>14.1.06.04-0001</t>
  </si>
  <si>
    <t>Клей для приклеивания минеральной ваты</t>
  </si>
  <si>
    <t>01.3.02.09-0022</t>
  </si>
  <si>
    <t>Пропан-бутан смесь техническая</t>
  </si>
  <si>
    <t>01.7.20.08-0162</t>
  </si>
  <si>
    <t>Ткань мешочная</t>
  </si>
  <si>
    <t>10 м2</t>
  </si>
  <si>
    <t>04.3.01.09-0012</t>
  </si>
  <si>
    <t>Раствор готовый кладочный, цементный, М50</t>
  </si>
  <si>
    <t>08.4.03.02-0003</t>
  </si>
  <si>
    <t>Сталь арматурная, горячекатаная, гладкая, класс А-I, диаметр 10 мм</t>
  </si>
  <si>
    <t>24.3.03.05-0022</t>
  </si>
  <si>
    <t>Трубы полиэтиленовые гибкие гофрированные тяжелые без протяжки, номинальный внутренний диаметр 20 мм</t>
  </si>
  <si>
    <t>01.7.19.04-0031</t>
  </si>
  <si>
    <t>Прокладки резиновые (пластина техническая прессованная)</t>
  </si>
  <si>
    <t>20.4.01.01-0033</t>
  </si>
  <si>
    <t>Выключатель одноклавишный для открытой проводки влагопылезащищенный  0-4-IP44-01-6/220</t>
  </si>
  <si>
    <t>01.7.07.13-0001</t>
  </si>
  <si>
    <t>Мука андезитовая кислотоупорная, А</t>
  </si>
  <si>
    <t>05.1.03.09-0010</t>
  </si>
  <si>
    <t>Перемычка брусковая 2ПБ-13-1-п, бетон B15, объем 0,022 м3, расход арматуры 0,57 кг</t>
  </si>
  <si>
    <t>Канализационный аэратор (фановый клапан) Dy110, вакуумный клапан (КП ООО Группа ПОЛИМЕРТЕПЛО № 3582)</t>
  </si>
  <si>
    <t>20.2.01.05-0005</t>
  </si>
  <si>
    <t>Гильзы кабельные медные ГМ 16</t>
  </si>
  <si>
    <t>14.4.02.09-0001</t>
  </si>
  <si>
    <t>Краска</t>
  </si>
  <si>
    <t>24.3.02.05-0034</t>
  </si>
  <si>
    <t>Трубы полипропиленовые ПП-Р, номинальное давление 2,5 МПа, номинальный наружный диаметр 25 мм</t>
  </si>
  <si>
    <t>24.3.02.05-0002</t>
  </si>
  <si>
    <t>Трубы полипропиленовые ПП-Р, номинальное давление 1,0 МПа, номинальный наружный диаметр 20 мм</t>
  </si>
  <si>
    <t>11.2.13.04-0012</t>
  </si>
  <si>
    <t>Щиты из досок, толщина 40 мм</t>
  </si>
  <si>
    <t>20.1.02.23-0082</t>
  </si>
  <si>
    <t>Перемычки гибкие, тип ПГС-50</t>
  </si>
  <si>
    <t>01.7.15.14-0044</t>
  </si>
  <si>
    <t>Шурупы самонарезающий прокалывающий, для крепления гипсокартонных листов (ГКЛ, ГКЛВ, ГКЛВО) к каркасу из металлических профилей 3,5/25 мм</t>
  </si>
  <si>
    <t>24.3.05.07-0082</t>
  </si>
  <si>
    <t>Муфта полипропиленовая комбинированная, с наружной резьбой, номинальный наружный диаметр 20 мм, размер резьбы 1/2"</t>
  </si>
  <si>
    <t>20.1.02.20-0001</t>
  </si>
  <si>
    <t>Анкер тросовый</t>
  </si>
  <si>
    <t>11.1.03.01-0080</t>
  </si>
  <si>
    <t>Бруски обрезные, хвойных пород, длина 4-6,5 м, ширина 75-150 мм, толщина 40-75 мм, сорт IV</t>
  </si>
  <si>
    <t>23.1.02.06-0052</t>
  </si>
  <si>
    <t>Хомут стальной оцинкованный с саморезом и резиновой прокладкой для крепления чугунных канализационных труб диаметром: 100 мм</t>
  </si>
  <si>
    <t>11.2.13.04-0011</t>
  </si>
  <si>
    <t>Щиты из досок, толщина 25 мм</t>
  </si>
  <si>
    <t>20.5.04.09-0001</t>
  </si>
  <si>
    <t>Сжимы ответвительные</t>
  </si>
  <si>
    <t>01.7.20.08-0051</t>
  </si>
  <si>
    <t>Ветошь</t>
  </si>
  <si>
    <t>20.2.08.05-0018</t>
  </si>
  <si>
    <t>Профиль монтажный Z-образный К241, размер 62х32 мм, длина 2 м</t>
  </si>
  <si>
    <t>14.1.02.03-0002</t>
  </si>
  <si>
    <t>Клей ПВА</t>
  </si>
  <si>
    <t>20.4.03.07-0021</t>
  </si>
  <si>
    <t>Розетка штепсельная с заземляющим контактом</t>
  </si>
  <si>
    <t>14.5.11.03-0001</t>
  </si>
  <si>
    <t>Смесь сухая шпатлевочная на основе высокопрочного гипса с полимерными добавками, крупность заполнителя не более 0,15 мм, прочность на изгиб 2,7 МПа</t>
  </si>
  <si>
    <t>01.7.02.09-0002</t>
  </si>
  <si>
    <t>Шпагат бумажный</t>
  </si>
  <si>
    <t>01.7.17.11-0011</t>
  </si>
  <si>
    <t>Шкурка шлифовальная двухслойная с зернистостью 40-25</t>
  </si>
  <si>
    <t>01.7.15.07-0022</t>
  </si>
  <si>
    <t>Дюбели распорные полиэтиленовые, размер 6х40 мм</t>
  </si>
  <si>
    <t>14.5.09.07-0030</t>
  </si>
  <si>
    <t>Растворитель Р-4</t>
  </si>
  <si>
    <t>08.4.03.02-0004</t>
  </si>
  <si>
    <t>Сталь арматурная, горячекатаная, гладкая, класс А-I, диаметр 12 мм</t>
  </si>
  <si>
    <t>01.7.04.09-0023</t>
  </si>
  <si>
    <t>Петля накладная с ходом на центрах ПН 1-150 с напылением</t>
  </si>
  <si>
    <t>24.3.02.05-0003</t>
  </si>
  <si>
    <t>Трубы полипропиленовые ПП-Р, номинальное давление 1,0 МПа, номинальный наружный диаметр 25 мм</t>
  </si>
  <si>
    <t>01.2.03.03-0044</t>
  </si>
  <si>
    <t>Мастика битумно-латексная кровельная</t>
  </si>
  <si>
    <t>01.7.15.04-0057</t>
  </si>
  <si>
    <t>Винты самонарезающие, с уплотнительной прокладкой, размер 4,8х80 мм</t>
  </si>
  <si>
    <t>01.7.20.08-0071</t>
  </si>
  <si>
    <t>Канат пеньковый пропитанный</t>
  </si>
  <si>
    <t>01.2.01.02-0031</t>
  </si>
  <si>
    <t>Битумы нефтяные строительные изоляционные БНИ-IV-3, БНИ-IV, БНИ-V</t>
  </si>
  <si>
    <t>01.7.15.06-0094</t>
  </si>
  <si>
    <t>Гвозди проволочные оцинкованные для асбестоцементной кровли, размер 4,5х120 мм</t>
  </si>
  <si>
    <t>01.7.15.04-0011</t>
  </si>
  <si>
    <t>Винты с полукруглой головкой, длина 50 мм</t>
  </si>
  <si>
    <t>08.4.03.02-0005</t>
  </si>
  <si>
    <t>Сталь арматурная, горячекатаная, гладкая, класс А-I, диаметр 14 мм</t>
  </si>
  <si>
    <t>01.7.06.12-0005</t>
  </si>
  <si>
    <t>Лента клеевая термоспекаемая однослойная</t>
  </si>
  <si>
    <t>01.7.19.02-0041</t>
  </si>
  <si>
    <t>Кольца резиновые для чугунных напорных труб диаметром 65-300 мм</t>
  </si>
  <si>
    <t>12.1.02.06-0022</t>
  </si>
  <si>
    <t>Рубероид кровельный РКП-350</t>
  </si>
  <si>
    <t>Зажимы</t>
  </si>
  <si>
    <t>01.2.01.02-0041</t>
  </si>
  <si>
    <t>Битумы нефтяные строительные кровельные БНК-45/190, БНК-40/180</t>
  </si>
  <si>
    <t>24.3.01.03-0003</t>
  </si>
  <si>
    <t>Трубы гладкие жесткие из ПВХ "DKC" диаметром: 32 мм</t>
  </si>
  <si>
    <t>01.7.15.07-0152</t>
  </si>
  <si>
    <t>Дюбели с шурупом, размер 6х35 мм</t>
  </si>
  <si>
    <t>01.7.15.10-0057</t>
  </si>
  <si>
    <t>Скобы скрепляющие и для подвеса</t>
  </si>
  <si>
    <t>11.3.03.15-0021</t>
  </si>
  <si>
    <t>Клинья пластиковые монтажные</t>
  </si>
  <si>
    <t>23.1.02.06-0036</t>
  </si>
  <si>
    <t>Хомут металлический с шурупом и резиновым профилем для крепления трубопроводов диаметром: 48-53 мм</t>
  </si>
  <si>
    <t>01.2.01.02-0001</t>
  </si>
  <si>
    <t>Битум горячий</t>
  </si>
  <si>
    <t>24.3.05.07-0032</t>
  </si>
  <si>
    <t>Муфта полипропиленовая комбинированная, с внутренней резьбой, номинальный наружный диаметр 20 мм, размер резьбы 1/2"</t>
  </si>
  <si>
    <t>14.5.02.02-0105</t>
  </si>
  <si>
    <t>Замазка суриковая</t>
  </si>
  <si>
    <t>08.3.05.02-0101</t>
  </si>
  <si>
    <t>Прокат толстолистовой горячекатаный в листах, марка стали ВСт3пс5, толщина 4-6 мм</t>
  </si>
  <si>
    <t>20.5.04.10-0011</t>
  </si>
  <si>
    <t>Сжимы соединительные</t>
  </si>
  <si>
    <t>11.1.03.06-0014</t>
  </si>
  <si>
    <t>Доска обрезная, лиственных пород (береза, липа). длина 2-3,75 м, все ширины, толщина 25, 32, 40 мм, сорт I</t>
  </si>
  <si>
    <t>01.3.01.06-0050</t>
  </si>
  <si>
    <t>Смазка универсальная тугоплавкая УТ (консталин жировой)</t>
  </si>
  <si>
    <t>14.5.09.02-0002</t>
  </si>
  <si>
    <t>Ксилол нефтяной, марка А</t>
  </si>
  <si>
    <t>01.7.12.16-0021</t>
  </si>
  <si>
    <t>Геоткань</t>
  </si>
  <si>
    <t>08.1.02.11-0001</t>
  </si>
  <si>
    <t>Поковки из квадратных заготовок, масса 1,8 кг</t>
  </si>
  <si>
    <t>11.1.03.06-0087</t>
  </si>
  <si>
    <t>Доска обрезная, хвойных пород, ширина 75-150 мм, толщина 25 мм, длина 4-6,5 м, сорт III</t>
  </si>
  <si>
    <t>14.5.09.11-0102</t>
  </si>
  <si>
    <t>Уайт-спирит</t>
  </si>
  <si>
    <t>01.7.06.03-0023</t>
  </si>
  <si>
    <t>Лента полиэтиленовая с липким слоем, марка А</t>
  </si>
  <si>
    <t>01.7.15.03-0032</t>
  </si>
  <si>
    <t>Болты с гайками и шайбами оцинкованные, диаметр 8 мм</t>
  </si>
  <si>
    <t>01.2.01.02-0052</t>
  </si>
  <si>
    <t>Битумы нефтяные строительные БН-70/30</t>
  </si>
  <si>
    <t>04.3.02.09-0102</t>
  </si>
  <si>
    <t>Смеси сухие водостойкие для затирки межплиточных швов шириной 1-6 мм (различная цветовая гамма)</t>
  </si>
  <si>
    <t>01.7.06.07-0002</t>
  </si>
  <si>
    <t>Лента монтажная, тип ЛМ-5</t>
  </si>
  <si>
    <t>01.7.06.04-0002</t>
  </si>
  <si>
    <t>Лента бумажная для повышения трещиностойкости стыков ГКЛ и ГВЛ</t>
  </si>
  <si>
    <t>01.7.15.03-0013</t>
  </si>
  <si>
    <t>Болты с гайками и шайбами для санитарно-технических работ, диаметр 12 мм</t>
  </si>
  <si>
    <t>23.1.02.06-0101</t>
  </si>
  <si>
    <t>Стяжки пластиковые крепежные</t>
  </si>
  <si>
    <t>01.7.07.20-0002</t>
  </si>
  <si>
    <t>Тальк молотый, сорт I</t>
  </si>
  <si>
    <t>20.2.02.01-0013</t>
  </si>
  <si>
    <t>Втулки, диаметр 28 мм</t>
  </si>
  <si>
    <t>14.4.03.03-0002</t>
  </si>
  <si>
    <t>Лак битумный БТ-123</t>
  </si>
  <si>
    <t>01.7.15.14-0165</t>
  </si>
  <si>
    <t>Шурупы с полукруглой головкой 4х40 мм</t>
  </si>
  <si>
    <t>20.1.02.06-0001</t>
  </si>
  <si>
    <t>Жир паяльный</t>
  </si>
  <si>
    <t>14.1.04.02-0011</t>
  </si>
  <si>
    <t>Клей резиновый № 88-Н</t>
  </si>
  <si>
    <t>23.8.03.02-0002</t>
  </si>
  <si>
    <t>Клипса для крепежа гофротрубы, номинальный диаметр 20 мм</t>
  </si>
  <si>
    <t>20.2.02.01-0019</t>
  </si>
  <si>
    <t>Втулки изолирующие</t>
  </si>
  <si>
    <t>24.3.05.16-0131</t>
  </si>
  <si>
    <t>Угольник 90° из сополимера полипропилена РР-R тип 3 (PRC-R), наружный диаметр 20 мм</t>
  </si>
  <si>
    <t>20.2.09.13-0011</t>
  </si>
  <si>
    <t>Муфты</t>
  </si>
  <si>
    <t>11.1.03.01-0077</t>
  </si>
  <si>
    <t>Бруски обрезные, хвойных пород, длина 4-6,5 м, ширина 75-150 мм, толщина 40-75 мм, сорт I</t>
  </si>
  <si>
    <t>24.3.01.01-0002</t>
  </si>
  <si>
    <t>Трубка полихлорвиниловая</t>
  </si>
  <si>
    <t>01.7.07.29-0091</t>
  </si>
  <si>
    <t>Опилки древесные</t>
  </si>
  <si>
    <t>01.1.02.08-0001</t>
  </si>
  <si>
    <t>Прокладки из паронита ПМБ, толщина 1 мм, диаметр 50 мм</t>
  </si>
  <si>
    <t>01.2.03.03-0043</t>
  </si>
  <si>
    <t>Мастика битумно-кукерсольная холодная</t>
  </si>
  <si>
    <t>01.7.15.03-0014</t>
  </si>
  <si>
    <t>Болты с гайками и шайбами для санитарно-технических работ, диаметр 16 мм</t>
  </si>
  <si>
    <t>01.7.06.12-0007</t>
  </si>
  <si>
    <t>Лента покровная термоспекаемая однослойная, ширина 40 мм</t>
  </si>
  <si>
    <t>25.2.01.01-0018</t>
  </si>
  <si>
    <t>Бирки маркировочные пластмассовые У134</t>
  </si>
  <si>
    <t>08.3.03.06-0002</t>
  </si>
  <si>
    <t>Проволока горячекатаная в мотках, диаметр 6,3-6,5 мм</t>
  </si>
  <si>
    <t>20.2.01.05-0003</t>
  </si>
  <si>
    <t>Гильзы кабельные медные ГМ 6</t>
  </si>
  <si>
    <t>01.7.11.07-0045</t>
  </si>
  <si>
    <t>Электроды сварочные Э42А, диаметр 5 мм</t>
  </si>
  <si>
    <t>24.3.03.13-0278</t>
  </si>
  <si>
    <t>Трубы полиэтиленовые ПЭ100, SDR17, диаметр 50 мм</t>
  </si>
  <si>
    <t>18.2.06.08-0016</t>
  </si>
  <si>
    <t>Подводка гибкая армированная резиновая, диаметр 15 мм, длина 1000 мм</t>
  </si>
  <si>
    <t>01.7.15.04-0029</t>
  </si>
  <si>
    <t>Винты с полукруглой головкой размером 6,0х30 мм</t>
  </si>
  <si>
    <t>03.2.02.08-0001</t>
  </si>
  <si>
    <t>Цемент гипсоглиноземистый расширяющийся</t>
  </si>
  <si>
    <t>01.1.02.08-0031</t>
  </si>
  <si>
    <t>Прокладки паронитовые</t>
  </si>
  <si>
    <t>01.7.11.07-0039</t>
  </si>
  <si>
    <t>Электроды сварочные Э50, диаметр 4 мм</t>
  </si>
  <si>
    <t>02.3.01.02-0013</t>
  </si>
  <si>
    <t>Песок природный для строительных: работ очень мелкий с крупностью зерен размером свыше 1,25 мм-до 5% по массе</t>
  </si>
  <si>
    <t>08.3.03.06-0001</t>
  </si>
  <si>
    <t>Проволока вязальная</t>
  </si>
  <si>
    <t>01.7.15.04-0012</t>
  </si>
  <si>
    <t>Винты с полукруглой головкой, длина 55-120 мм</t>
  </si>
  <si>
    <t>01.7.07.12-1006</t>
  </si>
  <si>
    <t>Пленка полиэтиленовая, толщина 80 мкм</t>
  </si>
  <si>
    <t>08.2.02.11-0007</t>
  </si>
  <si>
    <t>Канат двойной свивки ТК, конструкции 6х19(1+6+12)+1 о.с., оцинкованный, из проволок марки В, маркировочная группа 1770 н/мм2, диаметр 5,5 мм</t>
  </si>
  <si>
    <t>01.7.07.10-0001</t>
  </si>
  <si>
    <t>Патроны для строительно-монтажного пистолета</t>
  </si>
  <si>
    <t>03.2.01.01-0001</t>
  </si>
  <si>
    <t>Портландцемент общестроительного назначения бездобавочный М400 Д0 (ЦЕМ I 32,5Н)</t>
  </si>
  <si>
    <t>11.3.03.14-1000</t>
  </si>
  <si>
    <t>Заглушки торцевые двусторонние к подоконной доске из ПВХ, белый, мрамор, размеры 40х480 мм</t>
  </si>
  <si>
    <t>01.1.02.10-1022</t>
  </si>
  <si>
    <t>Хризотил, группа 6К</t>
  </si>
  <si>
    <t>01.7.20.04-0003</t>
  </si>
  <si>
    <t>Нитки суровые</t>
  </si>
  <si>
    <t>01.7.15.14-0181</t>
  </si>
  <si>
    <t>Шурупы с потайной головкой черные размером 2,5х25 мм</t>
  </si>
  <si>
    <t>01.7.07.29-0031</t>
  </si>
  <si>
    <t>Каболка</t>
  </si>
  <si>
    <t>11.2.04.05-0001</t>
  </si>
  <si>
    <t>Рейки деревянные, сечение 8х18 мм</t>
  </si>
  <si>
    <t>01.3.05.17-0002</t>
  </si>
  <si>
    <t>Канифоль сосновая</t>
  </si>
  <si>
    <t>01.7.15.06-0121</t>
  </si>
  <si>
    <t>Гвозди строительные с плоской головкой, размер 1,6х50 мм</t>
  </si>
  <si>
    <t>24.3.05.07-0133</t>
  </si>
  <si>
    <t>Муфта полипропиленовая переходная, номинальный наружный диаметр 32х25 мм</t>
  </si>
  <si>
    <t>01.2.01.01-0001</t>
  </si>
  <si>
    <t>Битумы нефтяные дорожные жидкие МГ, СГ</t>
  </si>
  <si>
    <t>01.3.01.02-0002</t>
  </si>
  <si>
    <t>Вазелин технический</t>
  </si>
  <si>
    <t>01.7.15.07-0042</t>
  </si>
  <si>
    <t>Дюбели с калиброванной головкой (в обоймах), размер 3х58,5 мм</t>
  </si>
  <si>
    <t>01.7.07.29-0101</t>
  </si>
  <si>
    <t>Очес льняной</t>
  </si>
  <si>
    <t>14.4.02.04-0142</t>
  </si>
  <si>
    <t>Краска масляная земляная МА-0115, мумия, сурик железный</t>
  </si>
  <si>
    <t>12.1.02.06-0012</t>
  </si>
  <si>
    <t>Рубероид кровельный РКК-350</t>
  </si>
  <si>
    <t>24.3.05.15-0143</t>
  </si>
  <si>
    <t>Тройник полипропиленовый переходной, диаметр 25х20х25 мм</t>
  </si>
  <si>
    <t>03.1.01.01-0002</t>
  </si>
  <si>
    <t>Гипс строительный Г-3</t>
  </si>
  <si>
    <t>08.1.02.25-0101</t>
  </si>
  <si>
    <t>Наконечники для полиэтиленовых труб</t>
  </si>
  <si>
    <t>11.1.03.05-0066</t>
  </si>
  <si>
    <t>Доска необрезная, хвойных пород, длина 2-3,75 м, все ширины, толщина 32-40 мм, сорт IV</t>
  </si>
  <si>
    <t>14.4.03.17-0011</t>
  </si>
  <si>
    <t>Лак электроизоляционный 318</t>
  </si>
  <si>
    <t>01.3.02.03-0001</t>
  </si>
  <si>
    <t>Ацетилен газообразный технический</t>
  </si>
  <si>
    <t>20.2.02.01-0012</t>
  </si>
  <si>
    <t>Втулки, диаметр 22 мм</t>
  </si>
  <si>
    <t>14.4.03.17-0101</t>
  </si>
  <si>
    <t>Лак канифольный КФ-965</t>
  </si>
  <si>
    <t>01.7.15.14-0091</t>
  </si>
  <si>
    <t>Шурупы-саморезы с потайной головкой черные, размером 6х30 мм</t>
  </si>
  <si>
    <t>01.7.19.04-0002</t>
  </si>
  <si>
    <t>Пластина резиновая рулонная вулканизированная</t>
  </si>
  <si>
    <t>14.5.05.01-0012</t>
  </si>
  <si>
    <t>Олифа комбинированная для разведения масляных густотертых красок и для внешних работ по деревянным поверхностям</t>
  </si>
  <si>
    <t>24.3.05.16-0132</t>
  </si>
  <si>
    <t>Угольник 90° из сополимера полипропилена РР-R тип 3 (PRC-R), наружный диаметр 25мм</t>
  </si>
  <si>
    <t>14.1.04.02-0002</t>
  </si>
  <si>
    <t>Клей 88-СА</t>
  </si>
  <si>
    <t>01.7.15.14-0043</t>
  </si>
  <si>
    <t>Шурупы самонарезающий прокалывающий, для крепления металлических профилей или листовых деталей 3,5/11 мм</t>
  </si>
  <si>
    <t>14.1.05.03-0012</t>
  </si>
  <si>
    <t>Клей фенолополивинилацетальный БФ-2, сорт I</t>
  </si>
  <si>
    <t>24.3.05.07-0131</t>
  </si>
  <si>
    <t>Муфта полипропиленовая переходная, номинальный наружный диаметр 25х20 мм</t>
  </si>
  <si>
    <t>14.4.03.03-0102</t>
  </si>
  <si>
    <t>Лак битумный БТ-577</t>
  </si>
  <si>
    <t>08.3.03.05-0002</t>
  </si>
  <si>
    <t>Проволока канатная оцинкованная, диаметр 3 мм</t>
  </si>
  <si>
    <t>01.7.06.11-0021</t>
  </si>
  <si>
    <t>Лента ФУМ</t>
  </si>
  <si>
    <t>01.7.15.07-0024</t>
  </si>
  <si>
    <t>Дюбели распорные полиэтиленовые, размер 8х40 мм</t>
  </si>
  <si>
    <t>01.7.15.14-0173</t>
  </si>
  <si>
    <t>Шурупы с полукруглой головкой 6-10х100 мм</t>
  </si>
  <si>
    <t>01.7.20.04-0005</t>
  </si>
  <si>
    <t>Нитки швейные</t>
  </si>
  <si>
    <t>01.7.15.07-0023</t>
  </si>
  <si>
    <t>Дюбели распорные полиэтиленовые, размер 8х30 мм</t>
  </si>
  <si>
    <t>20.2.08.05-0017</t>
  </si>
  <si>
    <t>Профиль монтажный</t>
  </si>
  <si>
    <t>01.3.01.05-0009</t>
  </si>
  <si>
    <t>Парафин нефтяной твердый Т-1</t>
  </si>
  <si>
    <t>24.3.05.15-0191</t>
  </si>
  <si>
    <t>Тройник полипропиленовый, диаметр 20 мм</t>
  </si>
  <si>
    <t>01.7.15.14-0171</t>
  </si>
  <si>
    <t>Шурупы с полукруглой головкой 6х60 мм</t>
  </si>
  <si>
    <t>01.3.05.38-0241</t>
  </si>
  <si>
    <t>Метилен хлористый технический</t>
  </si>
  <si>
    <t>01.2.01.01-0019</t>
  </si>
  <si>
    <t>Битумы нефтяные дорожные вязкие БНД 60/90, БНД 90/130</t>
  </si>
  <si>
    <t>25.2.01.01-0014</t>
  </si>
  <si>
    <t>Бирки кабельные маркировочные пластмассовые У136</t>
  </si>
  <si>
    <t>20.2.02.02-0011</t>
  </si>
  <si>
    <t>Заглушки</t>
  </si>
  <si>
    <t>01.7.15.14-0161</t>
  </si>
  <si>
    <t>Шурупы с полукруглой головкой 2,5х20 мм</t>
  </si>
  <si>
    <t>01.7.15.07-0021</t>
  </si>
  <si>
    <t>Дюбели распорные полиэтиленовые, размер 6х30 мм</t>
  </si>
  <si>
    <t>01.7.15.06-0146</t>
  </si>
  <si>
    <t>Гвозди толевые круглые, размер 3,0х40 мм</t>
  </si>
  <si>
    <t>12.1.02.06-0042</t>
  </si>
  <si>
    <t>Рубероид кровельный РПП-300</t>
  </si>
  <si>
    <t>11.1.03.06-0092</t>
  </si>
  <si>
    <t>Доска обрезная, хвойных пород, ширина 75-150 мм, толщина 32-40 мм, длина 4-6,5 м, сорт IV</t>
  </si>
  <si>
    <t>14.5.05.02-0001</t>
  </si>
  <si>
    <t>Олифа натуральная</t>
  </si>
  <si>
    <t>24.3.01.02-1004</t>
  </si>
  <si>
    <t>Кольца резиновые уплотнительные для ПВХ труб канализации, диаметр 50 мм</t>
  </si>
  <si>
    <t>14.1.02.01-0002</t>
  </si>
  <si>
    <t>Клей БМК-5к</t>
  </si>
  <si>
    <t>01.7.15.14-1024</t>
  </si>
  <si>
    <t>Шурупы с потайной головкой, оцинкованные, длина 13-20 мм</t>
  </si>
  <si>
    <t>01.7.03.04-0001</t>
  </si>
  <si>
    <t>Электроэнергия</t>
  </si>
  <si>
    <t>кВт-ч</t>
  </si>
  <si>
    <t>01.7.15.14-0166</t>
  </si>
  <si>
    <t>Шурупы с полукруглой головкой 5х35 мм</t>
  </si>
  <si>
    <t>01.7.11.07-0054</t>
  </si>
  <si>
    <t>Электроды сварочные Э42, диаметр 6 мм</t>
  </si>
  <si>
    <t>14.4.02.04-0006</t>
  </si>
  <si>
    <t>Краска для наружных работ, коричневая</t>
  </si>
  <si>
    <t>ОП ФЕР12- 1% от ОТ</t>
  </si>
  <si>
    <t>Затраты на электроэнергию, потребляемую ручным инструментом - 1%</t>
  </si>
  <si>
    <t>руб.</t>
  </si>
  <si>
    <t>ОП ФЕР 46- 2% от ОТ</t>
  </si>
  <si>
    <t>Затраты на электроэнергию, потребляемую ручным инструментом - 2%</t>
  </si>
  <si>
    <t>ОП ФЕР 20- 1% от ОТ</t>
  </si>
  <si>
    <t>ОП ФЕР 12- 1% от ОТ</t>
  </si>
  <si>
    <t>999-0005</t>
  </si>
  <si>
    <t>Масса</t>
  </si>
  <si>
    <t>03.1.02.03-0015</t>
  </si>
  <si>
    <t>Известь строительная негашеная хлорная, марка А</t>
  </si>
  <si>
    <t>Сборка собственных нужд проходной 380/220 В 6DС1N, шины A,B,C,N,PE навесного исполнения, IP44, УХЛ3 c габаритные размеры (не более) 1200(h)х800х400 (ТКП ООО "ЭЛЕКТРУМ-Ч" № 06/098 п.42)</t>
  </si>
  <si>
    <t>Шкаф управления нагревом 380 В/220 В ШУ-TERM-B16-330, навесного исполнения, IP31, УХЛ3, габаритные размеры (не более) 500(h)х400х210 мм (Счет ООО "ГК Терм" № 1619)</t>
  </si>
  <si>
    <t>Шкаф управления нагревом  ШУ-TERM-10А-ПП-201, навесного исполнения, IP31, УХЛ3,габаритные размеры (не более) 400(h)х300х210 мм (КП ООО "ГК Терм" №Т-1307 п.23)</t>
  </si>
  <si>
    <t>64.1.02.01-0045</t>
  </si>
  <si>
    <t>Вентиляторы канальные в изолированном корпусе для круглых воздуховодов OSTBERG марки: IRE 315 A, производительность 1450 м3/час</t>
  </si>
  <si>
    <t>Щиток аварийного освещения проходной =220 В 6DХ1N, навесного исполнения, IP54, габаритные размеры не более) 1200(h)х800х400 (ТКП ООО "ЭЛЕКТРУМ-Ч" № 06/098 п.43)</t>
  </si>
  <si>
    <t>Электроконвектор со встроенным термостатом, мощность  1.0 кВт / КП ООО ТД Электротехмонтаж №015 от 09.03.2022</t>
  </si>
  <si>
    <t>Водонагреватель накопительный Thermex MK 30 V, V=30 л, N=2 кВт, U=220 В подвесной. Размеры: 580х268х434 с группой безопасности (предохранительный клапан) (Счет ООО Сантехкомплект №9166539_SA)</t>
  </si>
  <si>
    <t>Электроконвектор со встроенным термостатом, мощность  2.0 кВт / КП ООО ТД Электротехмонтаж №015 от 09.03.2022</t>
  </si>
  <si>
    <t>Электроконвектор со встроенным термостатом, мощность  1.5 кВт / Счет на оптату ООО МИРКЛИ №У48 076 от 02.03.2022</t>
  </si>
  <si>
    <t>Электроконвектор со встроенным термостатом, мощность  0.5 кВт / Счет на оптату ООО МИРКЛИ №У48 076 от 02.03.2022</t>
  </si>
  <si>
    <t>Термометр сопротивления ДТС314-Pt100.В3.50/2 (КП ООО "ГК Терм" №Т-1307 п.25)</t>
  </si>
  <si>
    <t>Датчик воды TSW01-10.0 (Счет ООО "ГК Терм" № 1619 п.3)</t>
  </si>
  <si>
    <t>62.1.02.22-0011</t>
  </si>
  <si>
    <t>Ящики, тип ЯТП-0.25, с трансформатором понижающим</t>
  </si>
  <si>
    <t>Датчик температуры ST22 (Счет ООО "ГК Терм" № 1619 п.2)</t>
  </si>
  <si>
    <t>65.1.04.01-0005</t>
  </si>
  <si>
    <t>Счетчики холодной и горячей воды крыльчатые СВК-20-5</t>
  </si>
  <si>
    <t>Составил ______________________        М.С. Колотиевская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</si>
  <si>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</si>
  <si>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</si>
  <si>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</si>
  <si>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</si>
  <si>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</si>
  <si>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</si>
  <si>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</si>
  <si>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</si>
  <si>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</si>
  <si>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</si>
  <si>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</si>
  <si>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</si>
  <si>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</si>
  <si>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</si>
  <si>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</si>
  <si>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</si>
  <si>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</si>
  <si>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</si>
  <si>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</si>
  <si>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</si>
  <si>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</si>
  <si>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</si>
  <si>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</si>
  <si>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</si>
  <si>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</si>
  <si>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</si>
  <si>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</si>
  <si>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</si>
  <si>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</si>
  <si>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</si>
  <si>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</si>
  <si>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</si>
  <si>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</si>
  <si>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</si>
  <si>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</si>
  <si>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</si>
  <si>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</si>
  <si>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</si>
  <si>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</si>
  <si>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</si>
  <si>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 xml:space="preserve">Постоянная часть ПС КПП на ЗПС 35 кВ </t>
  </si>
  <si>
    <t>Единица измерения  — 1 ПС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</si>
  <si>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</si>
  <si>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</si>
  <si>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</si>
  <si>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</si>
  <si>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</si>
  <si>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</si>
  <si>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3,3)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</si>
  <si>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</si>
  <si>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</si>
  <si>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</si>
  <si>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</si>
  <si>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</si>
  <si>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</si>
  <si>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</si>
  <si>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</si>
  <si>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</si>
  <si>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</si>
  <si>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</si>
  <si>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</si>
  <si>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</si>
  <si>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</si>
  <si>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</si>
  <si>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</si>
  <si>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</si>
  <si>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</si>
  <si>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</si>
  <si>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</si>
  <si>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</si>
  <si>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</si>
  <si>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</si>
  <si>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</si>
  <si>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</si>
  <si>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</si>
  <si>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</si>
  <si>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</si>
  <si>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</si>
  <si>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</si>
  <si>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</si>
  <si>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</si>
  <si>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</si>
  <si>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З2 ЗПС КПП 35 кВ</t>
  </si>
  <si>
    <t xml:space="preserve">УНЦ здания КПП </t>
  </si>
  <si>
    <t>КПП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</si>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</sst>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#,##0.0"/>
    <numFmt numFmtId="166" formatCode="#,##0.000"/>
    <numFmt numFmtId="167" formatCode="0.0000"/>
    <numFmt numFmtId="168" formatCode="0.0000000000"/>
  </numFmts>
  <fonts count="11" x14ac:knownFonts="1">
    <font>
      <sz val="11"/>
      <color rgb="FF000000"/>
      <name val="Calibri"/>
    </font>
    <font>
      <sz val="12"/>
      <color rgb="FF000000"/>
      <name val="Times New Roman"/>
    </font>
    <font>
      <b/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u/>
      <sz val="11"/>
      <color rgb="FF0563C1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3" fillId="0" borderId="0" xfId="0" applyNumberFormat="1" applyFont="1" applyAlignment="1">
      <alignment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/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4" fontId="2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6" fillId="0" borderId="0" xfId="0" applyFont="1"/>
    <xf numFmtId="0" fontId="7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/>
    <xf numFmtId="0" fontId="1" fillId="0" borderId="1" xfId="0" applyFont="1" applyBorder="1"/>
    <xf numFmtId="4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10" fontId="1" fillId="0" borderId="1" xfId="0" applyNumberFormat="1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vertical="top"/>
    </xf>
    <xf numFmtId="9" fontId="1" fillId="0" borderId="1" xfId="0" applyNumberFormat="1" applyFont="1" applyBorder="1" applyAlignment="1">
      <alignment horizontal="center" vertical="top" wrapText="1"/>
    </xf>
    <xf numFmtId="0" fontId="1" fillId="0" borderId="0" xfId="0" applyFont="1"/>
    <xf numFmtId="4" fontId="1" fillId="0" borderId="0" xfId="0" applyNumberFormat="1" applyFont="1"/>
    <xf numFmtId="0" fontId="1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horizontal="right" vertical="center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4" fontId="1" fillId="0" borderId="0" xfId="0" applyNumberFormat="1" applyFont="1"/>
    <xf numFmtId="0" fontId="1" fillId="0" borderId="1" xfId="0" applyFont="1" applyBorder="1"/>
    <xf numFmtId="10" fontId="1" fillId="0" borderId="1" xfId="0" applyNumberFormat="1" applyFont="1" applyBorder="1"/>
    <xf numFmtId="0" fontId="1" fillId="0" borderId="4" xfId="0" applyFont="1" applyBorder="1" applyAlignment="1">
      <alignment vertical="center" wrapText="1"/>
    </xf>
    <xf numFmtId="4" fontId="1" fillId="0" borderId="4" xfId="0" applyNumberFormat="1" applyFont="1" applyBorder="1" applyAlignment="1">
      <alignment vertical="center" wrapText="1"/>
    </xf>
    <xf numFmtId="10" fontId="1" fillId="0" borderId="4" xfId="0" applyNumberFormat="1" applyFont="1" applyBorder="1" applyAlignment="1">
      <alignment vertical="center" wrapText="1"/>
    </xf>
    <xf numFmtId="10" fontId="1" fillId="0" borderId="4" xfId="0" applyNumberFormat="1" applyFont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7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8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top"/>
    </xf>
    <xf numFmtId="4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center" vertical="center" wrapText="1"/>
    </xf>
    <xf numFmtId="4" fontId="2" fillId="0" borderId="5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center" vertical="center" wrapText="1"/>
    </xf>
    <xf numFmtId="4" fontId="2" fillId="0" borderId="7" xfId="0" applyNumberFormat="1" applyFont="1" applyBorder="1" applyAlignment="1">
      <alignment horizontal="center" vertical="center" wrapText="1"/>
    </xf>
    <xf numFmtId="4" fontId="2" fillId="0" borderId="8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4" fontId="2" fillId="0" borderId="9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5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/>
    <xf numFmtId="4" fontId="1" fillId="0" borderId="1" xfId="0" applyNumberFormat="1" applyFont="1" applyBorder="1"/>
    <xf numFmtId="0" fontId="2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4"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28</xdr:row>
      <xdr:rowOff>66675</xdr:rowOff>
    </xdr:from>
    <xdr:to>
      <xdr:col>2</xdr:col>
      <xdr:colOff>1452802</xdr:colOff>
      <xdr:row>31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EBE5CF4-2368-4583-8305-C77991DF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673100</xdr:colOff>
      <xdr:row>26</xdr:row>
      <xdr:rowOff>31750</xdr:rowOff>
    </xdr:from>
    <xdr:to>
      <xdr:col>2</xdr:col>
      <xdr:colOff>1515717</xdr:colOff>
      <xdr:row>28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940CAD17-3E58-4EF2-9580-2FE148174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942975</xdr:colOff>
      <xdr:row>18</xdr:row>
      <xdr:rowOff>130175</xdr:rowOff>
    </xdr:from>
    <xdr:to>
      <xdr:col>2</xdr:col>
      <xdr:colOff>1878252</xdr:colOff>
      <xdr:row>21</xdr:row>
      <xdr:rowOff>82888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9EEE9DA-D3E7-48D5-8CFF-E9C1C85DE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1350" y="4130675"/>
          <a:ext cx="935277" cy="555963"/>
        </a:xfrm>
        <a:prstGeom prst="rect">
          <a:avLst/>
        </a:prstGeom>
      </xdr:spPr>
    </xdr:pic>
    <xdr:clientData/>
  </xdr:twoCellAnchor>
  <xdr:twoCellAnchor editAs="oneCell">
    <xdr:from>
      <xdr:col>2</xdr:col>
      <xdr:colOff>1101725</xdr:colOff>
      <xdr:row>16</xdr:row>
      <xdr:rowOff>95250</xdr:rowOff>
    </xdr:from>
    <xdr:to>
      <xdr:col>2</xdr:col>
      <xdr:colOff>1941167</xdr:colOff>
      <xdr:row>18</xdr:row>
      <xdr:rowOff>76200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3DD7D5CD-055F-41A8-B4C8-F93CA2988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0100" y="3683000"/>
          <a:ext cx="839442" cy="393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541</xdr:row>
      <xdr:rowOff>66675</xdr:rowOff>
    </xdr:from>
    <xdr:to>
      <xdr:col>3</xdr:col>
      <xdr:colOff>319327</xdr:colOff>
      <xdr:row>544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C59B348-E092-4021-9F25-BDB58271A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673100</xdr:colOff>
      <xdr:row>539</xdr:row>
      <xdr:rowOff>31750</xdr:rowOff>
    </xdr:from>
    <xdr:to>
      <xdr:col>3</xdr:col>
      <xdr:colOff>382242</xdr:colOff>
      <xdr:row>541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566D55C8-E694-416C-A68E-63E6DC9ED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1181100</xdr:colOff>
      <xdr:row>43</xdr:row>
      <xdr:rowOff>82550</xdr:rowOff>
    </xdr:from>
    <xdr:to>
      <xdr:col>1</xdr:col>
      <xdr:colOff>2116377</xdr:colOff>
      <xdr:row>46</xdr:row>
      <xdr:rowOff>25738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D9FED60-01BA-4DA5-8C28-807558093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0975" y="14100175"/>
          <a:ext cx="935277" cy="562313"/>
        </a:xfrm>
        <a:prstGeom prst="rect">
          <a:avLst/>
        </a:prstGeom>
      </xdr:spPr>
    </xdr:pic>
    <xdr:clientData/>
  </xdr:twoCellAnchor>
  <xdr:twoCellAnchor editAs="oneCell">
    <xdr:from>
      <xdr:col>1</xdr:col>
      <xdr:colOff>1339850</xdr:colOff>
      <xdr:row>41</xdr:row>
      <xdr:rowOff>47625</xdr:rowOff>
    </xdr:from>
    <xdr:to>
      <xdr:col>1</xdr:col>
      <xdr:colOff>2179292</xdr:colOff>
      <xdr:row>43</xdr:row>
      <xdr:rowOff>28575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D3E49258-E744-45E0-AF49-5DF4D8C41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13652500"/>
          <a:ext cx="839442" cy="393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990600</xdr:colOff>
      <xdr:row>533</xdr:row>
      <xdr:rowOff>66675</xdr:rowOff>
    </xdr:from>
    <xdr:to>
      <xdr:col>2</xdr:col>
      <xdr:colOff>436802</xdr:colOff>
      <xdr:row>536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2A4CEFD-048A-4ED1-983D-61E0B4C72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725" y="77679550"/>
          <a:ext cx="938452" cy="562313"/>
        </a:xfrm>
        <a:prstGeom prst="rect">
          <a:avLst/>
        </a:prstGeom>
      </xdr:spPr>
    </xdr:pic>
    <xdr:clientData/>
  </xdr:twoCellAnchor>
  <xdr:twoCellAnchor editAs="oneCell">
    <xdr:from>
      <xdr:col>1</xdr:col>
      <xdr:colOff>1149350</xdr:colOff>
      <xdr:row>531</xdr:row>
      <xdr:rowOff>31750</xdr:rowOff>
    </xdr:from>
    <xdr:to>
      <xdr:col>2</xdr:col>
      <xdr:colOff>499717</xdr:colOff>
      <xdr:row>533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17913961-F9FB-4F74-9FE8-4D29C1018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" y="77231875"/>
          <a:ext cx="842617" cy="393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30</xdr:row>
      <xdr:rowOff>66675</xdr:rowOff>
    </xdr:from>
    <xdr:to>
      <xdr:col>2</xdr:col>
      <xdr:colOff>462202</xdr:colOff>
      <xdr:row>33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362DB77-65AC-4263-B098-C15E7B4AA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28</xdr:row>
      <xdr:rowOff>31750</xdr:rowOff>
    </xdr:from>
    <xdr:to>
      <xdr:col>2</xdr:col>
      <xdr:colOff>525117</xdr:colOff>
      <xdr:row>30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1012BA5F-F7E2-4678-A846-65ED7267F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13</xdr:row>
      <xdr:rowOff>66675</xdr:rowOff>
    </xdr:from>
    <xdr:to>
      <xdr:col>1</xdr:col>
      <xdr:colOff>1452802</xdr:colOff>
      <xdr:row>16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5965784-3EF6-4EA2-B3DA-F07B56736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11</xdr:row>
      <xdr:rowOff>31750</xdr:rowOff>
    </xdr:from>
    <xdr:to>
      <xdr:col>1</xdr:col>
      <xdr:colOff>1515717</xdr:colOff>
      <xdr:row>13</xdr:row>
      <xdr:rowOff>22225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5BE6EBF6-1E03-4FBA-AB56-A3D2296FC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911225</xdr:colOff>
      <xdr:row>26</xdr:row>
      <xdr:rowOff>66675</xdr:rowOff>
    </xdr:from>
    <xdr:to>
      <xdr:col>1</xdr:col>
      <xdr:colOff>1849677</xdr:colOff>
      <xdr:row>29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32BC01D-6C75-4842-84DD-2CF367D47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" y="8321675"/>
          <a:ext cx="938452" cy="562313"/>
        </a:xfrm>
        <a:prstGeom prst="rect">
          <a:avLst/>
        </a:prstGeom>
      </xdr:spPr>
    </xdr:pic>
    <xdr:clientData/>
  </xdr:twoCellAnchor>
  <xdr:twoCellAnchor editAs="oneCell">
    <xdr:from>
      <xdr:col>1</xdr:col>
      <xdr:colOff>1069975</xdr:colOff>
      <xdr:row>24</xdr:row>
      <xdr:rowOff>31750</xdr:rowOff>
    </xdr:from>
    <xdr:to>
      <xdr:col>1</xdr:col>
      <xdr:colOff>1912592</xdr:colOff>
      <xdr:row>26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CB2537CB-1FC3-4A62-BC14-EE8E4E020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7874000"/>
          <a:ext cx="842617" cy="393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H32"/>
  <sheetViews>
    <sheetView view="pageBreakPreview" topLeftCell="A10" zoomScale="60" zoomScaleNormal="100" workbookViewId="0">
      <selection activeCell="C29" sqref="C29"/>
    </sheetView>
  </sheetViews>
  <sheetFormatPr defaultColWidth="9.140625" defaultRowHeight="15.75" x14ac:dyDescent="0.25"/>
  <cols>
    <col min="1" max="2" width="9.140625" style="1"/>
    <col min="3" max="3" width="36.85546875" style="1" customWidth="1"/>
    <col min="4" max="4" width="32.85546875" style="1" customWidth="1"/>
    <col min="5" max="5" width="22.42578125" style="1" customWidth="1"/>
    <col min="6" max="6" width="22.140625" style="1" customWidth="1"/>
    <col min="7" max="7" width="9.140625" style="1"/>
  </cols>
  <sheetData>
    <row r="3" spans="2:8" x14ac:dyDescent="0.25">
      <c r="B3" s="157" t="s">
        <v>0</v>
      </c>
      <c r="C3" s="157"/>
      <c r="D3" s="157"/>
      <c r="F3" s="2"/>
    </row>
    <row r="4" spans="2:8" x14ac:dyDescent="0.25">
      <c r="B4" s="158" t="s">
        <v>1</v>
      </c>
      <c r="C4" s="158"/>
      <c r="D4" s="158"/>
      <c r="F4" s="3"/>
    </row>
    <row r="5" spans="2:8" ht="87.6" customHeight="1" x14ac:dyDescent="0.25">
      <c r="B5" s="159" t="s">
        <v>2</v>
      </c>
      <c r="C5" s="159"/>
      <c r="D5" s="159"/>
      <c r="F5" s="4"/>
    </row>
    <row r="6" spans="2:8" ht="15.6" customHeight="1" x14ac:dyDescent="0.25">
      <c r="B6" s="4"/>
      <c r="C6" s="4"/>
      <c r="D6" s="4"/>
      <c r="F6" s="4"/>
    </row>
    <row r="7" spans="2:8" ht="33.4" customHeight="1" x14ac:dyDescent="0.25">
      <c r="B7" s="160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ЗПС 35 кВ </v>
      </c>
      <c r="C7" s="161"/>
      <c r="D7" s="161"/>
      <c r="F7" s="5"/>
      <c r="H7" s="6"/>
    </row>
    <row r="8" spans="2:8" ht="31.7" customHeight="1" x14ac:dyDescent="0.25">
      <c r="B8" s="161" t="s">
        <v>3</v>
      </c>
      <c r="C8" s="161"/>
      <c r="D8" s="161"/>
      <c r="F8" s="5"/>
    </row>
    <row r="9" spans="2:8" ht="15.6" customHeight="1" x14ac:dyDescent="0.25">
      <c r="B9" s="156" t="str">
        <f>'Прил.5 Расчет СМР и ОБ'!$A$7</f>
        <v>Единица измерения  — 1 ПС</v>
      </c>
      <c r="C9" s="156"/>
      <c r="D9" s="140"/>
      <c r="F9" s="5"/>
      <c r="H9" s="6"/>
    </row>
    <row r="10" spans="2:8" ht="15.6" customHeight="1" x14ac:dyDescent="0.25">
      <c r="B10" s="5"/>
    </row>
    <row r="11" spans="2:8" x14ac:dyDescent="0.25">
      <c r="B11" s="7" t="s">
        <v>4</v>
      </c>
      <c r="C11" s="7" t="s">
        <v>5</v>
      </c>
      <c r="D11" s="144" t="s">
        <v>6</v>
      </c>
      <c r="E11" s="6"/>
      <c r="F11" s="8"/>
      <c r="H11" s="6"/>
    </row>
    <row r="12" spans="2:8" ht="62.45" customHeight="1" x14ac:dyDescent="0.25">
      <c r="B12" s="7">
        <v>1</v>
      </c>
      <c r="C12" s="14" t="s">
        <v>7</v>
      </c>
      <c r="D12" s="124" t="s">
        <v>8</v>
      </c>
      <c r="F12" s="8"/>
    </row>
    <row r="13" spans="2:8" ht="31.5" customHeight="1" x14ac:dyDescent="0.25">
      <c r="B13" s="7">
        <v>2</v>
      </c>
      <c r="C13" s="14" t="s">
        <v>9</v>
      </c>
      <c r="D13" s="143" t="s">
        <v>10</v>
      </c>
      <c r="F13" s="8"/>
    </row>
    <row r="14" spans="2:8" x14ac:dyDescent="0.25">
      <c r="B14" s="7">
        <v>3</v>
      </c>
      <c r="C14" s="14" t="s">
        <v>11</v>
      </c>
      <c r="D14" s="143" t="s">
        <v>12</v>
      </c>
      <c r="F14" s="8"/>
    </row>
    <row r="15" spans="2:8" x14ac:dyDescent="0.25">
      <c r="B15" s="7">
        <v>4</v>
      </c>
      <c r="C15" s="14" t="s">
        <v>13</v>
      </c>
      <c r="D15" s="124">
        <v>1</v>
      </c>
      <c r="F15" s="8"/>
    </row>
    <row r="16" spans="2:8" ht="94.5" customHeight="1" x14ac:dyDescent="0.25">
      <c r="B16" s="7">
        <v>5</v>
      </c>
      <c r="C16" s="17" t="s">
        <v>14</v>
      </c>
      <c r="D16" s="124" t="s">
        <v>15</v>
      </c>
      <c r="F16" s="8"/>
    </row>
    <row r="17" spans="2:6" ht="78.75" customHeight="1" x14ac:dyDescent="0.25">
      <c r="B17" s="7">
        <v>6</v>
      </c>
      <c r="C17" s="10" t="s">
        <v>16</v>
      </c>
      <c r="D17" s="142">
        <f>D18+D19</f>
        <v>2373.1011635999998</v>
      </c>
      <c r="E17" s="12"/>
      <c r="F17" s="8"/>
    </row>
    <row r="18" spans="2:6" x14ac:dyDescent="0.25">
      <c r="B18" s="13" t="s">
        <v>17</v>
      </c>
      <c r="C18" s="9" t="s">
        <v>18</v>
      </c>
      <c r="D18" s="11">
        <f>'Прил.2 Расч стоим'!F12</f>
        <v>2373.1011635999998</v>
      </c>
      <c r="F18" s="8"/>
    </row>
    <row r="19" spans="2:6" x14ac:dyDescent="0.25">
      <c r="B19" s="13" t="s">
        <v>19</v>
      </c>
      <c r="C19" s="9" t="s">
        <v>20</v>
      </c>
      <c r="D19" s="11">
        <f>'Прил.2 Расч стоим'!H12</f>
        <v>0</v>
      </c>
      <c r="F19" s="8"/>
    </row>
    <row r="20" spans="2:6" x14ac:dyDescent="0.25">
      <c r="B20" s="13" t="s">
        <v>21</v>
      </c>
      <c r="C20" s="9" t="s">
        <v>22</v>
      </c>
      <c r="D20" s="11"/>
      <c r="F20" s="8"/>
    </row>
    <row r="21" spans="2:6" x14ac:dyDescent="0.25">
      <c r="B21" s="13" t="s">
        <v>23</v>
      </c>
      <c r="C21" s="14" t="s">
        <v>24</v>
      </c>
      <c r="D21" s="11"/>
      <c r="F21" s="8"/>
    </row>
    <row r="22" spans="2:6" x14ac:dyDescent="0.25">
      <c r="B22" s="7">
        <v>7</v>
      </c>
      <c r="C22" s="14" t="s">
        <v>25</v>
      </c>
      <c r="D22" s="15" t="s">
        <v>26</v>
      </c>
      <c r="E22" s="16"/>
      <c r="F22" s="8"/>
    </row>
    <row r="23" spans="2:6" ht="110.25" customHeight="1" x14ac:dyDescent="0.25">
      <c r="B23" s="7">
        <v>8</v>
      </c>
      <c r="C23" s="17" t="s">
        <v>27</v>
      </c>
      <c r="D23" s="11">
        <f>D17</f>
        <v>2373.1011635999998</v>
      </c>
      <c r="E23" s="12"/>
      <c r="F23" s="8"/>
    </row>
    <row r="24" spans="2:6" ht="47.25" customHeight="1" x14ac:dyDescent="0.25">
      <c r="B24" s="7">
        <v>9</v>
      </c>
      <c r="C24" s="10" t="s">
        <v>28</v>
      </c>
      <c r="D24" s="11">
        <f>D23/D15</f>
        <v>2373.1011635999998</v>
      </c>
      <c r="E24" s="16"/>
      <c r="F24" s="8"/>
    </row>
    <row r="25" spans="2:6" ht="37.5" customHeight="1" x14ac:dyDescent="0.25">
      <c r="B25" s="7">
        <v>10</v>
      </c>
      <c r="C25" s="9" t="s">
        <v>29</v>
      </c>
      <c r="D25" s="7"/>
    </row>
    <row r="26" spans="2:6" x14ac:dyDescent="0.25">
      <c r="B26" s="8"/>
      <c r="C26" s="18"/>
      <c r="D26" s="18"/>
    </row>
    <row r="27" spans="2:6" x14ac:dyDescent="0.25">
      <c r="B27" s="117"/>
      <c r="C27" s="117"/>
      <c r="D27" s="117"/>
    </row>
    <row r="28" spans="2:6" x14ac:dyDescent="0.25">
      <c r="B28" s="117" t="s">
        <v>1061</v>
      </c>
      <c r="C28" s="117"/>
      <c r="D28" s="117"/>
    </row>
    <row r="29" spans="2:6" x14ac:dyDescent="0.25">
      <c r="B29" s="123" t="s">
        <v>30</v>
      </c>
      <c r="C29" s="117"/>
      <c r="D29" s="117"/>
    </row>
    <row r="30" spans="2:6" x14ac:dyDescent="0.25">
      <c r="B30" s="117"/>
      <c r="C30" s="117"/>
      <c r="D30" s="117"/>
    </row>
    <row r="31" spans="2:6" x14ac:dyDescent="0.25">
      <c r="B31" s="117" t="s">
        <v>1204</v>
      </c>
      <c r="C31" s="117"/>
      <c r="D31" s="117"/>
    </row>
    <row r="32" spans="2:6" x14ac:dyDescent="0.25">
      <c r="B32" s="123" t="s">
        <v>31</v>
      </c>
      <c r="C32" s="117"/>
      <c r="D32" s="117"/>
    </row>
  </sheetData>
  <mergeCells count="6">
    <mergeCell ref="B9:C9"/>
    <mergeCell ref="B3:D3"/>
    <mergeCell ref="B4:D4"/>
    <mergeCell ref="B5:D5"/>
    <mergeCell ref="B7:D7"/>
    <mergeCell ref="B8:D8"/>
  </mergeCells>
  <pageMargins left="0.7" right="0.7" top="0.75" bottom="0.75" header="0.3" footer="0.3"/>
  <pageSetup paperSize="9" scale="79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22"/>
  <sheetViews>
    <sheetView view="pageBreakPreview" zoomScale="60" zoomScaleNormal="70" workbookViewId="0">
      <selection activeCell="G17" sqref="G17"/>
    </sheetView>
  </sheetViews>
  <sheetFormatPr defaultColWidth="9.140625" defaultRowHeight="15.75" x14ac:dyDescent="0.25"/>
  <cols>
    <col min="1" max="1" width="5.42578125" style="1" customWidth="1"/>
    <col min="2" max="2" width="9.140625" style="1"/>
    <col min="3" max="3" width="35.42578125" style="1" customWidth="1"/>
    <col min="4" max="4" width="13.85546875" style="1" customWidth="1"/>
    <col min="5" max="5" width="17.42578125" style="1" customWidth="1"/>
    <col min="6" max="6" width="12.5703125" style="1" customWidth="1"/>
    <col min="7" max="7" width="14.85546875" style="1" customWidth="1"/>
    <col min="8" max="8" width="16.5703125" style="1" customWidth="1"/>
    <col min="9" max="10" width="13" style="1" customWidth="1"/>
    <col min="11" max="11" width="18" style="1" customWidth="1"/>
    <col min="12" max="12" width="9.140625" style="1"/>
  </cols>
  <sheetData>
    <row r="2" spans="2:12" x14ac:dyDescent="0.25">
      <c r="I2" s="162" t="s">
        <v>32</v>
      </c>
      <c r="J2" s="162"/>
    </row>
    <row r="3" spans="2:12" ht="15.6" customHeight="1" x14ac:dyDescent="0.25">
      <c r="C3" s="19"/>
      <c r="D3" s="19"/>
      <c r="E3" s="19"/>
      <c r="F3" s="19"/>
      <c r="G3" s="19"/>
      <c r="H3" s="19"/>
      <c r="K3" s="19"/>
    </row>
    <row r="4" spans="2:12" x14ac:dyDescent="0.25">
      <c r="B4" s="158" t="s">
        <v>33</v>
      </c>
      <c r="C4" s="158"/>
      <c r="D4" s="158"/>
      <c r="E4" s="158"/>
      <c r="F4" s="158"/>
      <c r="G4" s="158"/>
      <c r="H4" s="158"/>
      <c r="I4" s="158"/>
      <c r="J4" s="158"/>
      <c r="K4" s="158"/>
    </row>
    <row r="5" spans="2:12" ht="15.6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</row>
    <row r="6" spans="2:12" x14ac:dyDescent="0.25">
      <c r="B6" s="161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ЗПС 35 кВ </v>
      </c>
      <c r="C6" s="161"/>
      <c r="D6" s="161"/>
      <c r="E6" s="161"/>
      <c r="F6" s="161"/>
      <c r="G6" s="161"/>
      <c r="H6" s="161"/>
      <c r="I6" s="161"/>
      <c r="J6" s="161"/>
      <c r="K6" s="161"/>
      <c r="L6" s="6"/>
    </row>
    <row r="7" spans="2:12" x14ac:dyDescent="0.25">
      <c r="B7" s="160" t="str">
        <f>'Прил.5 Расчет СМР и ОБ'!$A$7</f>
        <v>Единица измерения  — 1 ПС</v>
      </c>
      <c r="C7" s="161"/>
      <c r="D7" s="161"/>
      <c r="E7" s="161"/>
      <c r="F7" s="161"/>
      <c r="G7" s="161"/>
      <c r="H7" s="161"/>
      <c r="I7" s="161"/>
      <c r="J7" s="161"/>
      <c r="K7" s="161"/>
      <c r="L7" s="6"/>
    </row>
    <row r="8" spans="2:12" ht="15.6" customHeight="1" x14ac:dyDescent="0.25">
      <c r="B8" s="5"/>
    </row>
    <row r="9" spans="2:12" x14ac:dyDescent="0.25">
      <c r="B9" s="164" t="s">
        <v>4</v>
      </c>
      <c r="C9" s="164" t="s">
        <v>34</v>
      </c>
      <c r="D9" s="164" t="s">
        <v>35</v>
      </c>
      <c r="E9" s="164"/>
      <c r="F9" s="164"/>
      <c r="G9" s="164"/>
      <c r="H9" s="164"/>
      <c r="I9" s="164"/>
      <c r="J9" s="164"/>
    </row>
    <row r="10" spans="2:12" x14ac:dyDescent="0.25">
      <c r="B10" s="164"/>
      <c r="C10" s="164"/>
      <c r="D10" s="164" t="s">
        <v>36</v>
      </c>
      <c r="E10" s="164" t="s">
        <v>37</v>
      </c>
      <c r="F10" s="164" t="s">
        <v>38</v>
      </c>
      <c r="G10" s="164"/>
      <c r="H10" s="164"/>
      <c r="I10" s="164"/>
      <c r="J10" s="164"/>
    </row>
    <row r="11" spans="2:12" ht="31.5" customHeight="1" x14ac:dyDescent="0.25">
      <c r="B11" s="164"/>
      <c r="C11" s="164"/>
      <c r="D11" s="164"/>
      <c r="E11" s="164"/>
      <c r="F11" s="23" t="s">
        <v>39</v>
      </c>
      <c r="G11" s="23" t="s">
        <v>40</v>
      </c>
      <c r="H11" s="23" t="s">
        <v>41</v>
      </c>
      <c r="I11" s="23" t="s">
        <v>42</v>
      </c>
      <c r="J11" s="23" t="s">
        <v>43</v>
      </c>
    </row>
    <row r="12" spans="2:12" x14ac:dyDescent="0.25">
      <c r="B12" s="151">
        <v>1</v>
      </c>
      <c r="C12" s="151"/>
      <c r="D12" s="151"/>
      <c r="E12" s="151"/>
      <c r="F12" s="165">
        <v>2373.1011635999998</v>
      </c>
      <c r="G12" s="166"/>
      <c r="H12" s="11">
        <v>0</v>
      </c>
      <c r="I12" s="145"/>
      <c r="J12" s="146"/>
    </row>
    <row r="13" spans="2:12" x14ac:dyDescent="0.25">
      <c r="B13" s="163" t="s">
        <v>44</v>
      </c>
      <c r="C13" s="163"/>
      <c r="D13" s="163"/>
      <c r="E13" s="163"/>
      <c r="F13" s="167"/>
      <c r="G13" s="168"/>
      <c r="H13" s="148"/>
      <c r="I13" s="149"/>
      <c r="J13" s="147"/>
    </row>
    <row r="14" spans="2:12" ht="28.5" customHeight="1" x14ac:dyDescent="0.25">
      <c r="B14" s="163" t="s">
        <v>45</v>
      </c>
      <c r="C14" s="163"/>
      <c r="D14" s="163"/>
      <c r="E14" s="163"/>
      <c r="F14" s="169">
        <f>F12</f>
        <v>2373.1011635999998</v>
      </c>
      <c r="G14" s="170"/>
      <c r="H14" s="148">
        <v>0</v>
      </c>
      <c r="I14" s="149"/>
      <c r="J14" s="150">
        <f>F12+H12</f>
        <v>2373.1011635999998</v>
      </c>
    </row>
    <row r="15" spans="2:12" ht="15.6" customHeight="1" x14ac:dyDescent="0.25">
      <c r="B15" s="5"/>
    </row>
    <row r="17" spans="3:5" x14ac:dyDescent="0.25">
      <c r="C17" s="117"/>
      <c r="D17" s="117"/>
      <c r="E17" s="117"/>
    </row>
    <row r="18" spans="3:5" x14ac:dyDescent="0.25">
      <c r="C18" s="117" t="s">
        <v>1061</v>
      </c>
      <c r="D18" s="117"/>
      <c r="E18" s="117"/>
    </row>
    <row r="19" spans="3:5" x14ac:dyDescent="0.25">
      <c r="C19" s="123" t="s">
        <v>30</v>
      </c>
      <c r="D19" s="117"/>
      <c r="E19" s="117"/>
    </row>
    <row r="20" spans="3:5" ht="15.6" customHeight="1" x14ac:dyDescent="0.25">
      <c r="C20" s="117"/>
      <c r="D20" s="117"/>
      <c r="E20" s="117"/>
    </row>
    <row r="21" spans="3:5" x14ac:dyDescent="0.25">
      <c r="C21" s="117" t="s">
        <v>1204</v>
      </c>
      <c r="D21" s="117"/>
      <c r="E21" s="117"/>
    </row>
    <row r="22" spans="3:5" x14ac:dyDescent="0.25">
      <c r="C22" s="123" t="s">
        <v>31</v>
      </c>
      <c r="D22" s="117"/>
      <c r="E22" s="117"/>
    </row>
  </sheetData>
  <mergeCells count="15">
    <mergeCell ref="I2:J2"/>
    <mergeCell ref="B13:E13"/>
    <mergeCell ref="B14:E14"/>
    <mergeCell ref="B4:K4"/>
    <mergeCell ref="B6:K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546"/>
  <sheetViews>
    <sheetView view="pageBreakPreview" topLeftCell="A453" zoomScale="10" zoomScaleNormal="70" zoomScaleSheetLayoutView="10" workbookViewId="0">
      <selection activeCell="CO747" sqref="CO747"/>
    </sheetView>
  </sheetViews>
  <sheetFormatPr defaultColWidth="9.140625" defaultRowHeight="15" x14ac:dyDescent="0.25"/>
  <cols>
    <col min="1" max="1" width="9.140625" style="20"/>
    <col min="2" max="2" width="12.42578125" style="20" customWidth="1"/>
    <col min="3" max="3" width="17" style="20" customWidth="1"/>
    <col min="4" max="4" width="49.5703125" style="20" customWidth="1"/>
    <col min="5" max="5" width="16.42578125" style="20" customWidth="1"/>
    <col min="6" max="6" width="20.5703125" style="20" customWidth="1"/>
    <col min="7" max="7" width="16.140625" style="20" customWidth="1"/>
    <col min="8" max="8" width="16.5703125" style="20" customWidth="1"/>
    <col min="9" max="9" width="9.140625" style="20"/>
  </cols>
  <sheetData>
    <row r="2" spans="1:12" s="94" customFormat="1" x14ac:dyDescent="0.25"/>
    <row r="3" spans="1:12" ht="15.75" customHeight="1" x14ac:dyDescent="0.25">
      <c r="A3" s="157" t="s">
        <v>46</v>
      </c>
      <c r="B3" s="157"/>
      <c r="C3" s="157"/>
      <c r="D3" s="157"/>
      <c r="E3" s="157"/>
      <c r="F3" s="157"/>
      <c r="G3" s="157"/>
      <c r="H3" s="157"/>
    </row>
    <row r="4" spans="1:12" ht="18.75" customHeight="1" x14ac:dyDescent="0.25">
      <c r="A4" s="174" t="s">
        <v>47</v>
      </c>
      <c r="B4" s="174"/>
      <c r="C4" s="174"/>
      <c r="D4" s="174"/>
      <c r="E4" s="174"/>
      <c r="F4" s="174"/>
      <c r="G4" s="174"/>
      <c r="H4" s="174"/>
    </row>
    <row r="5" spans="1:12" ht="18.75" customHeight="1" x14ac:dyDescent="0.25">
      <c r="A5" s="26"/>
      <c r="B5" s="26"/>
      <c r="C5" s="175" t="s">
        <v>48</v>
      </c>
      <c r="D5" s="175"/>
      <c r="E5" s="175"/>
      <c r="F5" s="175"/>
      <c r="G5" s="175"/>
      <c r="H5" s="175"/>
      <c r="I5" s="27"/>
      <c r="J5" s="27"/>
      <c r="K5" s="27"/>
      <c r="L5" s="27"/>
    </row>
    <row r="6" spans="1:12" ht="18.399999999999999" customHeight="1" x14ac:dyDescent="0.25">
      <c r="A6" s="22"/>
    </row>
    <row r="7" spans="1:12" ht="15.6" customHeight="1" x14ac:dyDescent="0.25">
      <c r="A7" s="176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ЗПС 35 кВ </v>
      </c>
      <c r="B7" s="176"/>
      <c r="C7" s="176"/>
      <c r="D7" s="176"/>
      <c r="E7" s="176"/>
      <c r="F7" s="176"/>
      <c r="G7" s="176"/>
      <c r="H7" s="176"/>
    </row>
    <row r="8" spans="1:12" s="1" customFormat="1" ht="15.6" customHeight="1" x14ac:dyDescent="0.25">
      <c r="A8" s="29"/>
      <c r="B8" s="29"/>
      <c r="C8" s="29"/>
      <c r="D8" s="29"/>
      <c r="E8" s="29"/>
      <c r="F8" s="29"/>
      <c r="G8" s="29"/>
      <c r="H8" s="29"/>
    </row>
    <row r="9" spans="1:12" s="1" customFormat="1" ht="38.25" customHeight="1" x14ac:dyDescent="0.25">
      <c r="A9" s="164" t="s">
        <v>49</v>
      </c>
      <c r="B9" s="164" t="s">
        <v>50</v>
      </c>
      <c r="C9" s="164" t="s">
        <v>51</v>
      </c>
      <c r="D9" s="164" t="s">
        <v>52</v>
      </c>
      <c r="E9" s="164" t="s">
        <v>53</v>
      </c>
      <c r="F9" s="164" t="s">
        <v>54</v>
      </c>
      <c r="G9" s="164" t="s">
        <v>55</v>
      </c>
      <c r="H9" s="164"/>
    </row>
    <row r="10" spans="1:12" s="1" customFormat="1" ht="40.700000000000003" customHeight="1" x14ac:dyDescent="0.25">
      <c r="A10" s="164"/>
      <c r="B10" s="164"/>
      <c r="C10" s="164"/>
      <c r="D10" s="164"/>
      <c r="E10" s="164"/>
      <c r="F10" s="164"/>
      <c r="G10" s="23" t="s">
        <v>56</v>
      </c>
      <c r="H10" s="23" t="s">
        <v>57</v>
      </c>
    </row>
    <row r="11" spans="1:12" s="1" customFormat="1" ht="15.75" customHeight="1" x14ac:dyDescent="0.25">
      <c r="A11" s="23">
        <v>1</v>
      </c>
      <c r="B11" s="23"/>
      <c r="C11" s="23">
        <v>2</v>
      </c>
      <c r="D11" s="23" t="s">
        <v>58</v>
      </c>
      <c r="E11" s="23">
        <v>4</v>
      </c>
      <c r="F11" s="155">
        <v>5</v>
      </c>
      <c r="G11" s="155">
        <v>6</v>
      </c>
      <c r="H11" s="155">
        <v>7</v>
      </c>
    </row>
    <row r="12" spans="1:12" s="28" customFormat="1" ht="15.75" customHeight="1" x14ac:dyDescent="0.25">
      <c r="A12" s="171" t="s">
        <v>59</v>
      </c>
      <c r="B12" s="172"/>
      <c r="C12" s="173"/>
      <c r="D12" s="173"/>
      <c r="E12" s="172"/>
      <c r="F12" s="30">
        <f>SUM(F13:F39)</f>
        <v>956</v>
      </c>
      <c r="G12" s="31"/>
      <c r="H12" s="31">
        <f>SUM(H13:H39)</f>
        <v>8482.77</v>
      </c>
    </row>
    <row r="13" spans="1:12" s="1" customFormat="1" ht="15.75" customHeight="1" x14ac:dyDescent="0.25">
      <c r="A13" s="32">
        <v>1</v>
      </c>
      <c r="B13" s="32"/>
      <c r="C13" s="33" t="s">
        <v>60</v>
      </c>
      <c r="D13" s="33" t="s">
        <v>61</v>
      </c>
      <c r="E13" s="32" t="s">
        <v>62</v>
      </c>
      <c r="F13" s="34">
        <v>156.40373319992</v>
      </c>
      <c r="G13" s="35">
        <v>9.07</v>
      </c>
      <c r="H13" s="35">
        <f t="shared" ref="H13:H39" si="0">ROUND(F13*G13,2)</f>
        <v>1418.58</v>
      </c>
    </row>
    <row r="14" spans="1:12" s="1" customFormat="1" ht="15.75" customHeight="1" x14ac:dyDescent="0.25">
      <c r="A14" s="32">
        <v>2</v>
      </c>
      <c r="B14" s="32"/>
      <c r="C14" s="33" t="s">
        <v>63</v>
      </c>
      <c r="D14" s="33" t="s">
        <v>64</v>
      </c>
      <c r="E14" s="32" t="s">
        <v>62</v>
      </c>
      <c r="F14" s="34">
        <v>133.56310846669999</v>
      </c>
      <c r="G14" s="35">
        <v>8.31</v>
      </c>
      <c r="H14" s="35">
        <f t="shared" si="0"/>
        <v>1109.9100000000001</v>
      </c>
    </row>
    <row r="15" spans="1:12" s="1" customFormat="1" ht="15.75" customHeight="1" x14ac:dyDescent="0.25">
      <c r="A15" s="32">
        <v>3</v>
      </c>
      <c r="B15" s="32"/>
      <c r="C15" s="33" t="s">
        <v>65</v>
      </c>
      <c r="D15" s="33" t="s">
        <v>66</v>
      </c>
      <c r="E15" s="32" t="s">
        <v>62</v>
      </c>
      <c r="F15" s="34">
        <v>122.82967769915</v>
      </c>
      <c r="G15" s="35">
        <v>8.64</v>
      </c>
      <c r="H15" s="35">
        <f t="shared" si="0"/>
        <v>1061.25</v>
      </c>
    </row>
    <row r="16" spans="1:12" s="1" customFormat="1" ht="15.75" customHeight="1" x14ac:dyDescent="0.25">
      <c r="A16" s="32">
        <v>4</v>
      </c>
      <c r="B16" s="32"/>
      <c r="C16" s="33" t="s">
        <v>67</v>
      </c>
      <c r="D16" s="33" t="s">
        <v>68</v>
      </c>
      <c r="E16" s="32" t="s">
        <v>62</v>
      </c>
      <c r="F16" s="34">
        <v>106.41263023511</v>
      </c>
      <c r="G16" s="35">
        <v>9.4</v>
      </c>
      <c r="H16" s="35">
        <f t="shared" si="0"/>
        <v>1000.28</v>
      </c>
    </row>
    <row r="17" spans="1:8" s="1" customFormat="1" ht="15.75" customHeight="1" x14ac:dyDescent="0.25">
      <c r="A17" s="32">
        <v>5</v>
      </c>
      <c r="B17" s="32"/>
      <c r="C17" s="33" t="s">
        <v>69</v>
      </c>
      <c r="D17" s="33" t="s">
        <v>70</v>
      </c>
      <c r="E17" s="32" t="s">
        <v>62</v>
      </c>
      <c r="F17" s="34">
        <v>80.622262221571006</v>
      </c>
      <c r="G17" s="35">
        <v>8.74</v>
      </c>
      <c r="H17" s="35">
        <f t="shared" si="0"/>
        <v>704.64</v>
      </c>
    </row>
    <row r="18" spans="1:8" s="1" customFormat="1" ht="15.75" customHeight="1" x14ac:dyDescent="0.25">
      <c r="A18" s="32">
        <v>6</v>
      </c>
      <c r="B18" s="32"/>
      <c r="C18" s="33" t="s">
        <v>71</v>
      </c>
      <c r="D18" s="33" t="s">
        <v>72</v>
      </c>
      <c r="E18" s="32" t="s">
        <v>62</v>
      </c>
      <c r="F18" s="34">
        <v>65.807674921694002</v>
      </c>
      <c r="G18" s="35">
        <v>9.92</v>
      </c>
      <c r="H18" s="35">
        <f t="shared" si="0"/>
        <v>652.80999999999995</v>
      </c>
    </row>
    <row r="19" spans="1:8" s="1" customFormat="1" ht="15.75" customHeight="1" x14ac:dyDescent="0.25">
      <c r="A19" s="32">
        <v>7</v>
      </c>
      <c r="B19" s="32"/>
      <c r="C19" s="33" t="s">
        <v>73</v>
      </c>
      <c r="D19" s="33" t="s">
        <v>74</v>
      </c>
      <c r="E19" s="32" t="s">
        <v>62</v>
      </c>
      <c r="F19" s="34">
        <v>77.006101426222003</v>
      </c>
      <c r="G19" s="35">
        <v>7.8</v>
      </c>
      <c r="H19" s="35">
        <f t="shared" si="0"/>
        <v>600.65</v>
      </c>
    </row>
    <row r="20" spans="1:8" s="1" customFormat="1" ht="15.75" customHeight="1" x14ac:dyDescent="0.25">
      <c r="A20" s="32">
        <v>8</v>
      </c>
      <c r="B20" s="32"/>
      <c r="C20" s="33" t="s">
        <v>75</v>
      </c>
      <c r="D20" s="33" t="s">
        <v>76</v>
      </c>
      <c r="E20" s="32" t="s">
        <v>62</v>
      </c>
      <c r="F20" s="34">
        <v>36.391702506328002</v>
      </c>
      <c r="G20" s="35">
        <v>8.9700000000000006</v>
      </c>
      <c r="H20" s="35">
        <f t="shared" si="0"/>
        <v>326.43</v>
      </c>
    </row>
    <row r="21" spans="1:8" s="1" customFormat="1" ht="15.75" customHeight="1" x14ac:dyDescent="0.25">
      <c r="A21" s="32">
        <v>9</v>
      </c>
      <c r="B21" s="32"/>
      <c r="C21" s="33" t="s">
        <v>77</v>
      </c>
      <c r="D21" s="33" t="s">
        <v>78</v>
      </c>
      <c r="E21" s="32" t="s">
        <v>62</v>
      </c>
      <c r="F21" s="34">
        <v>31.717927762894998</v>
      </c>
      <c r="G21" s="35">
        <v>9.6199999999999992</v>
      </c>
      <c r="H21" s="35">
        <f t="shared" si="0"/>
        <v>305.13</v>
      </c>
    </row>
    <row r="22" spans="1:8" s="1" customFormat="1" ht="15.75" customHeight="1" x14ac:dyDescent="0.25">
      <c r="A22" s="32">
        <v>10</v>
      </c>
      <c r="B22" s="32"/>
      <c r="C22" s="33" t="s">
        <v>79</v>
      </c>
      <c r="D22" s="33" t="s">
        <v>80</v>
      </c>
      <c r="E22" s="32" t="s">
        <v>62</v>
      </c>
      <c r="F22" s="34">
        <v>31.614824319042999</v>
      </c>
      <c r="G22" s="35">
        <v>9.18</v>
      </c>
      <c r="H22" s="35">
        <f t="shared" si="0"/>
        <v>290.22000000000003</v>
      </c>
    </row>
    <row r="23" spans="1:8" s="1" customFormat="1" ht="15.75" customHeight="1" x14ac:dyDescent="0.25">
      <c r="A23" s="32">
        <v>11</v>
      </c>
      <c r="B23" s="32"/>
      <c r="C23" s="33" t="s">
        <v>81</v>
      </c>
      <c r="D23" s="33" t="s">
        <v>82</v>
      </c>
      <c r="E23" s="32" t="s">
        <v>62</v>
      </c>
      <c r="F23" s="34">
        <v>24.183630197959001</v>
      </c>
      <c r="G23" s="35">
        <v>8.5299999999999994</v>
      </c>
      <c r="H23" s="35">
        <f t="shared" si="0"/>
        <v>206.29</v>
      </c>
    </row>
    <row r="24" spans="1:8" s="1" customFormat="1" ht="15.75" customHeight="1" x14ac:dyDescent="0.25">
      <c r="A24" s="32">
        <v>12</v>
      </c>
      <c r="B24" s="32"/>
      <c r="C24" s="33" t="s">
        <v>83</v>
      </c>
      <c r="D24" s="33" t="s">
        <v>84</v>
      </c>
      <c r="E24" s="32" t="s">
        <v>62</v>
      </c>
      <c r="F24" s="34">
        <v>18.120286480381999</v>
      </c>
      <c r="G24" s="35">
        <v>9.51</v>
      </c>
      <c r="H24" s="35">
        <f t="shared" si="0"/>
        <v>172.32</v>
      </c>
    </row>
    <row r="25" spans="1:8" s="1" customFormat="1" ht="15.75" customHeight="1" x14ac:dyDescent="0.25">
      <c r="A25" s="32">
        <v>13</v>
      </c>
      <c r="B25" s="32"/>
      <c r="C25" s="33" t="s">
        <v>85</v>
      </c>
      <c r="D25" s="33" t="s">
        <v>86</v>
      </c>
      <c r="E25" s="32" t="s">
        <v>62</v>
      </c>
      <c r="F25" s="34">
        <v>13.63853163035</v>
      </c>
      <c r="G25" s="35">
        <v>8.86</v>
      </c>
      <c r="H25" s="35">
        <f t="shared" si="0"/>
        <v>120.84</v>
      </c>
    </row>
    <row r="26" spans="1:8" s="1" customFormat="1" ht="15.75" customHeight="1" x14ac:dyDescent="0.25">
      <c r="A26" s="32">
        <v>14</v>
      </c>
      <c r="B26" s="32"/>
      <c r="C26" s="33" t="s">
        <v>87</v>
      </c>
      <c r="D26" s="33" t="s">
        <v>88</v>
      </c>
      <c r="E26" s="32" t="s">
        <v>62</v>
      </c>
      <c r="F26" s="34">
        <v>13.142803331507</v>
      </c>
      <c r="G26" s="35">
        <v>7.94</v>
      </c>
      <c r="H26" s="35">
        <f t="shared" si="0"/>
        <v>104.35</v>
      </c>
    </row>
    <row r="27" spans="1:8" s="1" customFormat="1" ht="15.75" customHeight="1" x14ac:dyDescent="0.25">
      <c r="A27" s="32">
        <v>15</v>
      </c>
      <c r="B27" s="32"/>
      <c r="C27" s="33" t="s">
        <v>89</v>
      </c>
      <c r="D27" s="33" t="s">
        <v>90</v>
      </c>
      <c r="E27" s="32" t="s">
        <v>62</v>
      </c>
      <c r="F27" s="34">
        <v>9.0266147495817997</v>
      </c>
      <c r="G27" s="35">
        <v>10.06</v>
      </c>
      <c r="H27" s="35">
        <f t="shared" si="0"/>
        <v>90.81</v>
      </c>
    </row>
    <row r="28" spans="1:8" s="1" customFormat="1" ht="15.75" customHeight="1" x14ac:dyDescent="0.25">
      <c r="A28" s="32">
        <v>16</v>
      </c>
      <c r="B28" s="32"/>
      <c r="C28" s="33" t="s">
        <v>91</v>
      </c>
      <c r="D28" s="33" t="s">
        <v>92</v>
      </c>
      <c r="E28" s="32" t="s">
        <v>62</v>
      </c>
      <c r="F28" s="34">
        <v>9.2528062034967995</v>
      </c>
      <c r="G28" s="35">
        <v>8.4600000000000009</v>
      </c>
      <c r="H28" s="35">
        <f t="shared" si="0"/>
        <v>78.28</v>
      </c>
    </row>
    <row r="29" spans="1:8" s="1" customFormat="1" ht="15.75" customHeight="1" x14ac:dyDescent="0.25">
      <c r="A29" s="32">
        <v>17</v>
      </c>
      <c r="B29" s="32"/>
      <c r="C29" s="33" t="s">
        <v>93</v>
      </c>
      <c r="D29" s="33" t="s">
        <v>94</v>
      </c>
      <c r="E29" s="32" t="s">
        <v>62</v>
      </c>
      <c r="F29" s="34">
        <v>5.1517771812333004</v>
      </c>
      <c r="G29" s="35">
        <v>10.94</v>
      </c>
      <c r="H29" s="35">
        <f t="shared" si="0"/>
        <v>56.36</v>
      </c>
    </row>
    <row r="30" spans="1:8" s="1" customFormat="1" ht="15.75" customHeight="1" x14ac:dyDescent="0.25">
      <c r="A30" s="32">
        <v>18</v>
      </c>
      <c r="B30" s="32"/>
      <c r="C30" s="33" t="s">
        <v>95</v>
      </c>
      <c r="D30" s="33" t="s">
        <v>96</v>
      </c>
      <c r="E30" s="32" t="s">
        <v>62</v>
      </c>
      <c r="F30" s="34">
        <v>6.2075734924489998</v>
      </c>
      <c r="G30" s="35">
        <v>8.3800000000000008</v>
      </c>
      <c r="H30" s="35">
        <f t="shared" si="0"/>
        <v>52.02</v>
      </c>
    </row>
    <row r="31" spans="1:8" s="1" customFormat="1" ht="15.75" customHeight="1" x14ac:dyDescent="0.25">
      <c r="A31" s="32">
        <v>19</v>
      </c>
      <c r="B31" s="32"/>
      <c r="C31" s="33" t="s">
        <v>97</v>
      </c>
      <c r="D31" s="33" t="s">
        <v>98</v>
      </c>
      <c r="E31" s="32" t="s">
        <v>62</v>
      </c>
      <c r="F31" s="34">
        <v>5.8755092848348998</v>
      </c>
      <c r="G31" s="35">
        <v>7.5</v>
      </c>
      <c r="H31" s="35">
        <f t="shared" si="0"/>
        <v>44.07</v>
      </c>
    </row>
    <row r="32" spans="1:8" s="1" customFormat="1" ht="15.75" customHeight="1" x14ac:dyDescent="0.25">
      <c r="A32" s="32">
        <v>20</v>
      </c>
      <c r="B32" s="32"/>
      <c r="C32" s="33" t="s">
        <v>99</v>
      </c>
      <c r="D32" s="33" t="s">
        <v>100</v>
      </c>
      <c r="E32" s="32" t="s">
        <v>62</v>
      </c>
      <c r="F32" s="34">
        <v>3.1617479916460001</v>
      </c>
      <c r="G32" s="35">
        <v>10.65</v>
      </c>
      <c r="H32" s="35">
        <f t="shared" si="0"/>
        <v>33.67</v>
      </c>
    </row>
    <row r="33" spans="1:8" s="1" customFormat="1" ht="15.75" customHeight="1" x14ac:dyDescent="0.25">
      <c r="A33" s="32">
        <v>21</v>
      </c>
      <c r="B33" s="32"/>
      <c r="C33" s="33" t="s">
        <v>101</v>
      </c>
      <c r="D33" s="33" t="s">
        <v>102</v>
      </c>
      <c r="E33" s="32" t="s">
        <v>62</v>
      </c>
      <c r="F33" s="34">
        <v>2.5926685681334001</v>
      </c>
      <c r="G33" s="35">
        <v>9.76</v>
      </c>
      <c r="H33" s="35">
        <f t="shared" si="0"/>
        <v>25.3</v>
      </c>
    </row>
    <row r="34" spans="1:8" s="1" customFormat="1" ht="15.75" customHeight="1" x14ac:dyDescent="0.25">
      <c r="A34" s="32">
        <v>22</v>
      </c>
      <c r="B34" s="32"/>
      <c r="C34" s="33" t="s">
        <v>103</v>
      </c>
      <c r="D34" s="33" t="s">
        <v>104</v>
      </c>
      <c r="E34" s="32" t="s">
        <v>62</v>
      </c>
      <c r="F34" s="34">
        <v>1.1125820457427</v>
      </c>
      <c r="G34" s="35">
        <v>7.68</v>
      </c>
      <c r="H34" s="35">
        <f t="shared" si="0"/>
        <v>8.5399999999999991</v>
      </c>
    </row>
    <row r="35" spans="1:8" s="1" customFormat="1" ht="15.75" customHeight="1" x14ac:dyDescent="0.25">
      <c r="A35" s="32">
        <v>23</v>
      </c>
      <c r="B35" s="32"/>
      <c r="C35" s="33" t="s">
        <v>105</v>
      </c>
      <c r="D35" s="33" t="s">
        <v>106</v>
      </c>
      <c r="E35" s="32" t="s">
        <v>62</v>
      </c>
      <c r="F35" s="34">
        <v>0.64816714203336001</v>
      </c>
      <c r="G35" s="35">
        <v>9.2899999999999991</v>
      </c>
      <c r="H35" s="35">
        <f t="shared" si="0"/>
        <v>6.02</v>
      </c>
    </row>
    <row r="36" spans="1:8" s="1" customFormat="1" ht="15.75" customHeight="1" x14ac:dyDescent="0.25">
      <c r="A36" s="32">
        <v>24</v>
      </c>
      <c r="B36" s="32"/>
      <c r="C36" s="33" t="s">
        <v>107</v>
      </c>
      <c r="D36" s="33" t="s">
        <v>108</v>
      </c>
      <c r="E36" s="32" t="s">
        <v>62</v>
      </c>
      <c r="F36" s="34">
        <v>0.51349940572740005</v>
      </c>
      <c r="G36" s="35">
        <v>10.210000000000001</v>
      </c>
      <c r="H36" s="35">
        <f t="shared" si="0"/>
        <v>5.24</v>
      </c>
    </row>
    <row r="37" spans="1:8" s="1" customFormat="1" ht="15.75" customHeight="1" x14ac:dyDescent="0.25">
      <c r="A37" s="32">
        <v>25</v>
      </c>
      <c r="B37" s="32"/>
      <c r="C37" s="33" t="s">
        <v>109</v>
      </c>
      <c r="D37" s="33" t="s">
        <v>110</v>
      </c>
      <c r="E37" s="32" t="s">
        <v>62</v>
      </c>
      <c r="F37" s="34">
        <v>0.57089051577928995</v>
      </c>
      <c r="G37" s="35">
        <v>8.02</v>
      </c>
      <c r="H37" s="35">
        <f t="shared" si="0"/>
        <v>4.58</v>
      </c>
    </row>
    <row r="38" spans="1:8" s="1" customFormat="1" ht="15.75" customHeight="1" x14ac:dyDescent="0.25">
      <c r="A38" s="32">
        <v>26</v>
      </c>
      <c r="B38" s="32"/>
      <c r="C38" s="33" t="s">
        <v>111</v>
      </c>
      <c r="D38" s="33" t="s">
        <v>112</v>
      </c>
      <c r="E38" s="32" t="s">
        <v>62</v>
      </c>
      <c r="F38" s="34">
        <v>0.29718778106472998</v>
      </c>
      <c r="G38" s="35">
        <v>10.35</v>
      </c>
      <c r="H38" s="35">
        <f t="shared" si="0"/>
        <v>3.08</v>
      </c>
    </row>
    <row r="39" spans="1:8" s="1" customFormat="1" ht="15.75" customHeight="1" x14ac:dyDescent="0.25">
      <c r="A39" s="32">
        <v>27</v>
      </c>
      <c r="B39" s="32"/>
      <c r="C39" s="33" t="s">
        <v>113</v>
      </c>
      <c r="D39" s="33" t="s">
        <v>114</v>
      </c>
      <c r="E39" s="32" t="s">
        <v>62</v>
      </c>
      <c r="F39" s="34">
        <v>0.13408123943569</v>
      </c>
      <c r="G39" s="35">
        <v>8.24</v>
      </c>
      <c r="H39" s="35">
        <f t="shared" si="0"/>
        <v>1.1000000000000001</v>
      </c>
    </row>
    <row r="40" spans="1:8" s="28" customFormat="1" ht="15.75" customHeight="1" x14ac:dyDescent="0.25">
      <c r="A40" s="171" t="s">
        <v>115</v>
      </c>
      <c r="B40" s="172"/>
      <c r="C40" s="173"/>
      <c r="D40" s="173"/>
      <c r="E40" s="172"/>
      <c r="F40" s="31">
        <f>SUM(F41:F41)</f>
        <v>112</v>
      </c>
      <c r="G40" s="31"/>
      <c r="H40" s="31">
        <f>SUM(H41:H41)</f>
        <v>1477.28</v>
      </c>
    </row>
    <row r="41" spans="1:8" s="1" customFormat="1" ht="15.75" customHeight="1" x14ac:dyDescent="0.25">
      <c r="A41" s="32">
        <v>28</v>
      </c>
      <c r="B41" s="32"/>
      <c r="C41" s="33">
        <v>2</v>
      </c>
      <c r="D41" s="33" t="s">
        <v>115</v>
      </c>
      <c r="E41" s="32" t="s">
        <v>62</v>
      </c>
      <c r="F41" s="34">
        <v>112</v>
      </c>
      <c r="G41" s="35">
        <v>13.19</v>
      </c>
      <c r="H41" s="35">
        <f>ROUND(F41*G41,2)</f>
        <v>1477.28</v>
      </c>
    </row>
    <row r="42" spans="1:8" s="28" customFormat="1" ht="15.75" customHeight="1" x14ac:dyDescent="0.25">
      <c r="A42" s="171" t="s">
        <v>116</v>
      </c>
      <c r="B42" s="172"/>
      <c r="C42" s="173"/>
      <c r="D42" s="173"/>
      <c r="E42" s="172"/>
      <c r="F42" s="30"/>
      <c r="G42" s="31"/>
      <c r="H42" s="31">
        <f>SUM(H43:H106)</f>
        <v>12036.12</v>
      </c>
    </row>
    <row r="43" spans="1:8" s="1" customFormat="1" ht="47.25" customHeight="1" x14ac:dyDescent="0.25">
      <c r="A43" s="32">
        <v>29</v>
      </c>
      <c r="B43" s="32"/>
      <c r="C43" s="36" t="s">
        <v>117</v>
      </c>
      <c r="D43" s="33" t="s">
        <v>118</v>
      </c>
      <c r="E43" s="32" t="s">
        <v>119</v>
      </c>
      <c r="F43" s="34">
        <v>38.821070352515001</v>
      </c>
      <c r="G43" s="35">
        <v>90</v>
      </c>
      <c r="H43" s="35">
        <f t="shared" ref="H43:H74" si="1">ROUND(F43*G43,2)</f>
        <v>3493.9</v>
      </c>
    </row>
    <row r="44" spans="1:8" s="1" customFormat="1" ht="15.75" customHeight="1" x14ac:dyDescent="0.25">
      <c r="A44" s="32">
        <v>30</v>
      </c>
      <c r="B44" s="32"/>
      <c r="C44" s="36" t="s">
        <v>120</v>
      </c>
      <c r="D44" s="33" t="s">
        <v>121</v>
      </c>
      <c r="E44" s="32" t="s">
        <v>119</v>
      </c>
      <c r="F44" s="34">
        <v>24.846452295591</v>
      </c>
      <c r="G44" s="35">
        <v>86.4</v>
      </c>
      <c r="H44" s="35">
        <f t="shared" si="1"/>
        <v>2146.73</v>
      </c>
    </row>
    <row r="45" spans="1:8" s="1" customFormat="1" ht="31.5" customHeight="1" x14ac:dyDescent="0.25">
      <c r="A45" s="32">
        <v>31</v>
      </c>
      <c r="B45" s="32"/>
      <c r="C45" s="36" t="s">
        <v>122</v>
      </c>
      <c r="D45" s="33" t="s">
        <v>123</v>
      </c>
      <c r="E45" s="32" t="s">
        <v>119</v>
      </c>
      <c r="F45" s="34">
        <v>11.468688663099</v>
      </c>
      <c r="G45" s="35">
        <v>120.04</v>
      </c>
      <c r="H45" s="35">
        <f t="shared" si="1"/>
        <v>1376.7</v>
      </c>
    </row>
    <row r="46" spans="1:8" s="1" customFormat="1" ht="31.5" customHeight="1" x14ac:dyDescent="0.25">
      <c r="A46" s="32">
        <v>32</v>
      </c>
      <c r="B46" s="32"/>
      <c r="C46" s="36" t="s">
        <v>124</v>
      </c>
      <c r="D46" s="33" t="s">
        <v>125</v>
      </c>
      <c r="E46" s="32" t="s">
        <v>119</v>
      </c>
      <c r="F46" s="34">
        <v>3.4554368753981999</v>
      </c>
      <c r="G46" s="35">
        <v>175.56</v>
      </c>
      <c r="H46" s="35">
        <f t="shared" si="1"/>
        <v>606.64</v>
      </c>
    </row>
    <row r="47" spans="1:8" s="1" customFormat="1" ht="15.75" customHeight="1" x14ac:dyDescent="0.25">
      <c r="A47" s="32">
        <v>33</v>
      </c>
      <c r="B47" s="32"/>
      <c r="C47" s="36" t="s">
        <v>126</v>
      </c>
      <c r="D47" s="33" t="s">
        <v>127</v>
      </c>
      <c r="E47" s="32" t="s">
        <v>119</v>
      </c>
      <c r="F47" s="34">
        <v>8.5801541285582008</v>
      </c>
      <c r="G47" s="35">
        <v>65.709999999999994</v>
      </c>
      <c r="H47" s="35">
        <f t="shared" si="1"/>
        <v>563.79999999999995</v>
      </c>
    </row>
    <row r="48" spans="1:8" s="1" customFormat="1" ht="15.75" customHeight="1" x14ac:dyDescent="0.25">
      <c r="A48" s="32">
        <v>34</v>
      </c>
      <c r="B48" s="32"/>
      <c r="C48" s="36" t="s">
        <v>128</v>
      </c>
      <c r="D48" s="33" t="s">
        <v>129</v>
      </c>
      <c r="E48" s="32" t="s">
        <v>119</v>
      </c>
      <c r="F48" s="34">
        <v>6.2443266970364997</v>
      </c>
      <c r="G48" s="35">
        <v>89.99</v>
      </c>
      <c r="H48" s="35">
        <f t="shared" si="1"/>
        <v>561.92999999999995</v>
      </c>
    </row>
    <row r="49" spans="1:8" s="1" customFormat="1" ht="31.5" customHeight="1" x14ac:dyDescent="0.25">
      <c r="A49" s="32">
        <v>35</v>
      </c>
      <c r="B49" s="32"/>
      <c r="C49" s="36" t="s">
        <v>130</v>
      </c>
      <c r="D49" s="33" t="s">
        <v>131</v>
      </c>
      <c r="E49" s="32" t="s">
        <v>119</v>
      </c>
      <c r="F49" s="34">
        <v>4.1697415471498998</v>
      </c>
      <c r="G49" s="35">
        <v>115.4</v>
      </c>
      <c r="H49" s="35">
        <f t="shared" si="1"/>
        <v>481.19</v>
      </c>
    </row>
    <row r="50" spans="1:8" s="1" customFormat="1" ht="31.5" customHeight="1" x14ac:dyDescent="0.25">
      <c r="A50" s="32">
        <v>36</v>
      </c>
      <c r="B50" s="32"/>
      <c r="C50" s="36" t="s">
        <v>132</v>
      </c>
      <c r="D50" s="33" t="s">
        <v>133</v>
      </c>
      <c r="E50" s="32" t="s">
        <v>119</v>
      </c>
      <c r="F50" s="34">
        <v>1.5332021357353001</v>
      </c>
      <c r="G50" s="35">
        <v>290.01</v>
      </c>
      <c r="H50" s="35">
        <f t="shared" si="1"/>
        <v>444.64</v>
      </c>
    </row>
    <row r="51" spans="1:8" s="1" customFormat="1" ht="31.5" customHeight="1" x14ac:dyDescent="0.25">
      <c r="A51" s="32">
        <v>37</v>
      </c>
      <c r="B51" s="32"/>
      <c r="C51" s="36" t="s">
        <v>134</v>
      </c>
      <c r="D51" s="33" t="s">
        <v>135</v>
      </c>
      <c r="E51" s="32" t="s">
        <v>119</v>
      </c>
      <c r="F51" s="34">
        <v>3.2005341251799999</v>
      </c>
      <c r="G51" s="35">
        <v>96.89</v>
      </c>
      <c r="H51" s="35">
        <f t="shared" si="1"/>
        <v>310.10000000000002</v>
      </c>
    </row>
    <row r="52" spans="1:8" s="1" customFormat="1" ht="47.25" customHeight="1" x14ac:dyDescent="0.25">
      <c r="A52" s="32">
        <v>38</v>
      </c>
      <c r="B52" s="32"/>
      <c r="C52" s="36" t="s">
        <v>136</v>
      </c>
      <c r="D52" s="33" t="s">
        <v>137</v>
      </c>
      <c r="E52" s="32" t="s">
        <v>119</v>
      </c>
      <c r="F52" s="34">
        <v>31.513363431894</v>
      </c>
      <c r="G52" s="35">
        <v>6.82</v>
      </c>
      <c r="H52" s="35">
        <f t="shared" si="1"/>
        <v>214.92</v>
      </c>
    </row>
    <row r="53" spans="1:8" s="1" customFormat="1" ht="15.75" customHeight="1" x14ac:dyDescent="0.25">
      <c r="A53" s="32">
        <v>39</v>
      </c>
      <c r="B53" s="32"/>
      <c r="C53" s="36" t="s">
        <v>138</v>
      </c>
      <c r="D53" s="33" t="s">
        <v>139</v>
      </c>
      <c r="E53" s="32" t="s">
        <v>119</v>
      </c>
      <c r="F53" s="34">
        <v>3.4931589356869002</v>
      </c>
      <c r="G53" s="35">
        <v>59.47</v>
      </c>
      <c r="H53" s="35">
        <f t="shared" si="1"/>
        <v>207.74</v>
      </c>
    </row>
    <row r="54" spans="1:8" s="1" customFormat="1" ht="31.5" customHeight="1" x14ac:dyDescent="0.25">
      <c r="A54" s="32">
        <v>40</v>
      </c>
      <c r="B54" s="32"/>
      <c r="C54" s="36" t="s">
        <v>140</v>
      </c>
      <c r="D54" s="33" t="s">
        <v>141</v>
      </c>
      <c r="E54" s="32" t="s">
        <v>119</v>
      </c>
      <c r="F54" s="34">
        <v>2.1517286435359</v>
      </c>
      <c r="G54" s="35">
        <v>70.010000000000005</v>
      </c>
      <c r="H54" s="35">
        <f t="shared" si="1"/>
        <v>150.63999999999999</v>
      </c>
    </row>
    <row r="55" spans="1:8" s="1" customFormat="1" ht="47.25" customHeight="1" x14ac:dyDescent="0.25">
      <c r="A55" s="32">
        <v>41</v>
      </c>
      <c r="B55" s="32"/>
      <c r="C55" s="36" t="s">
        <v>142</v>
      </c>
      <c r="D55" s="33" t="s">
        <v>143</v>
      </c>
      <c r="E55" s="32" t="s">
        <v>119</v>
      </c>
      <c r="F55" s="34">
        <v>1.3588507598799999</v>
      </c>
      <c r="G55" s="35">
        <v>110.86</v>
      </c>
      <c r="H55" s="35">
        <f t="shared" si="1"/>
        <v>150.63999999999999</v>
      </c>
    </row>
    <row r="56" spans="1:8" s="1" customFormat="1" ht="31.5" customHeight="1" x14ac:dyDescent="0.25">
      <c r="A56" s="32">
        <v>42</v>
      </c>
      <c r="B56" s="32"/>
      <c r="C56" s="36" t="s">
        <v>144</v>
      </c>
      <c r="D56" s="33" t="s">
        <v>145</v>
      </c>
      <c r="E56" s="32" t="s">
        <v>119</v>
      </c>
      <c r="F56" s="34">
        <v>0.40990754147371</v>
      </c>
      <c r="G56" s="35">
        <v>364.07</v>
      </c>
      <c r="H56" s="35">
        <f t="shared" si="1"/>
        <v>149.24</v>
      </c>
    </row>
    <row r="57" spans="1:8" s="1" customFormat="1" ht="31.5" customHeight="1" x14ac:dyDescent="0.25">
      <c r="A57" s="32">
        <v>43</v>
      </c>
      <c r="B57" s="32"/>
      <c r="C57" s="36" t="s">
        <v>146</v>
      </c>
      <c r="D57" s="33" t="s">
        <v>147</v>
      </c>
      <c r="E57" s="32" t="s">
        <v>119</v>
      </c>
      <c r="F57" s="34">
        <v>18.124560886971</v>
      </c>
      <c r="G57" s="35">
        <v>8.1</v>
      </c>
      <c r="H57" s="35">
        <f t="shared" si="1"/>
        <v>146.81</v>
      </c>
    </row>
    <row r="58" spans="1:8" s="1" customFormat="1" ht="31.5" customHeight="1" x14ac:dyDescent="0.25">
      <c r="A58" s="32">
        <v>44</v>
      </c>
      <c r="B58" s="32"/>
      <c r="C58" s="36" t="s">
        <v>148</v>
      </c>
      <c r="D58" s="33" t="s">
        <v>149</v>
      </c>
      <c r="E58" s="32" t="s">
        <v>119</v>
      </c>
      <c r="F58" s="34">
        <v>1.3551416171107999</v>
      </c>
      <c r="G58" s="35">
        <v>102.51</v>
      </c>
      <c r="H58" s="35">
        <f t="shared" si="1"/>
        <v>138.91999999999999</v>
      </c>
    </row>
    <row r="59" spans="1:8" s="1" customFormat="1" ht="15.75" customHeight="1" x14ac:dyDescent="0.25">
      <c r="A59" s="32">
        <v>45</v>
      </c>
      <c r="B59" s="32"/>
      <c r="C59" s="36" t="s">
        <v>150</v>
      </c>
      <c r="D59" s="33" t="s">
        <v>151</v>
      </c>
      <c r="E59" s="32" t="s">
        <v>119</v>
      </c>
      <c r="F59" s="34">
        <v>0.85047121781319002</v>
      </c>
      <c r="G59" s="35">
        <v>142.69999999999999</v>
      </c>
      <c r="H59" s="35">
        <f t="shared" si="1"/>
        <v>121.36</v>
      </c>
    </row>
    <row r="60" spans="1:8" s="1" customFormat="1" ht="15.75" customHeight="1" x14ac:dyDescent="0.25">
      <c r="A60" s="32">
        <v>46</v>
      </c>
      <c r="B60" s="32"/>
      <c r="C60" s="36" t="s">
        <v>152</v>
      </c>
      <c r="D60" s="33" t="s">
        <v>153</v>
      </c>
      <c r="E60" s="32" t="s">
        <v>119</v>
      </c>
      <c r="F60" s="34">
        <v>0.94319000650365004</v>
      </c>
      <c r="G60" s="35">
        <v>120.24</v>
      </c>
      <c r="H60" s="35">
        <f t="shared" si="1"/>
        <v>113.41</v>
      </c>
    </row>
    <row r="61" spans="1:8" s="1" customFormat="1" ht="15.75" customHeight="1" x14ac:dyDescent="0.25">
      <c r="A61" s="32">
        <v>47</v>
      </c>
      <c r="B61" s="32"/>
      <c r="C61" s="36" t="s">
        <v>154</v>
      </c>
      <c r="D61" s="33" t="s">
        <v>155</v>
      </c>
      <c r="E61" s="32" t="s">
        <v>119</v>
      </c>
      <c r="F61" s="34">
        <v>1.1315967248737999</v>
      </c>
      <c r="G61" s="35">
        <v>100.1</v>
      </c>
      <c r="H61" s="35">
        <f t="shared" si="1"/>
        <v>113.27</v>
      </c>
    </row>
    <row r="62" spans="1:8" s="1" customFormat="1" ht="31.5" customHeight="1" x14ac:dyDescent="0.25">
      <c r="A62" s="32">
        <v>48</v>
      </c>
      <c r="B62" s="32"/>
      <c r="C62" s="36" t="s">
        <v>156</v>
      </c>
      <c r="D62" s="33" t="s">
        <v>157</v>
      </c>
      <c r="E62" s="32" t="s">
        <v>119</v>
      </c>
      <c r="F62" s="34">
        <v>6.1024310112976998</v>
      </c>
      <c r="G62" s="35">
        <v>16.309999999999999</v>
      </c>
      <c r="H62" s="35">
        <f t="shared" si="1"/>
        <v>99.53</v>
      </c>
    </row>
    <row r="63" spans="1:8" s="1" customFormat="1" ht="15.75" customHeight="1" x14ac:dyDescent="0.25">
      <c r="A63" s="32">
        <v>49</v>
      </c>
      <c r="B63" s="32"/>
      <c r="C63" s="36" t="s">
        <v>158</v>
      </c>
      <c r="D63" s="33" t="s">
        <v>159</v>
      </c>
      <c r="E63" s="32" t="s">
        <v>119</v>
      </c>
      <c r="F63" s="34">
        <v>0.65523277378509004</v>
      </c>
      <c r="G63" s="35">
        <v>110</v>
      </c>
      <c r="H63" s="35">
        <f t="shared" si="1"/>
        <v>72.08</v>
      </c>
    </row>
    <row r="64" spans="1:8" s="1" customFormat="1" ht="31.5" customHeight="1" x14ac:dyDescent="0.25">
      <c r="A64" s="32">
        <v>50</v>
      </c>
      <c r="B64" s="32"/>
      <c r="C64" s="36" t="s">
        <v>160</v>
      </c>
      <c r="D64" s="33" t="s">
        <v>161</v>
      </c>
      <c r="E64" s="32" t="s">
        <v>119</v>
      </c>
      <c r="F64" s="34">
        <v>3.1518962149101002</v>
      </c>
      <c r="G64" s="35">
        <v>21.64</v>
      </c>
      <c r="H64" s="35">
        <f t="shared" si="1"/>
        <v>68.209999999999994</v>
      </c>
    </row>
    <row r="65" spans="1:8" s="1" customFormat="1" ht="31.5" customHeight="1" x14ac:dyDescent="0.25">
      <c r="A65" s="32">
        <v>51</v>
      </c>
      <c r="B65" s="32"/>
      <c r="C65" s="36" t="s">
        <v>162</v>
      </c>
      <c r="D65" s="33" t="s">
        <v>163</v>
      </c>
      <c r="E65" s="32" t="s">
        <v>119</v>
      </c>
      <c r="F65" s="34">
        <v>1.8871042155158999</v>
      </c>
      <c r="G65" s="35">
        <v>31.26</v>
      </c>
      <c r="H65" s="35">
        <f t="shared" si="1"/>
        <v>58.99</v>
      </c>
    </row>
    <row r="66" spans="1:8" s="1" customFormat="1" ht="15.75" customHeight="1" x14ac:dyDescent="0.25">
      <c r="A66" s="32">
        <v>52</v>
      </c>
      <c r="B66" s="32"/>
      <c r="C66" s="36" t="s">
        <v>164</v>
      </c>
      <c r="D66" s="33" t="s">
        <v>165</v>
      </c>
      <c r="E66" s="32" t="s">
        <v>119</v>
      </c>
      <c r="F66" s="34">
        <v>1.8885508449401001</v>
      </c>
      <c r="G66" s="35">
        <v>30</v>
      </c>
      <c r="H66" s="35">
        <f t="shared" si="1"/>
        <v>56.66</v>
      </c>
    </row>
    <row r="67" spans="1:8" s="1" customFormat="1" ht="15.75" customHeight="1" x14ac:dyDescent="0.25">
      <c r="A67" s="32">
        <v>53</v>
      </c>
      <c r="B67" s="32"/>
      <c r="C67" s="36" t="s">
        <v>166</v>
      </c>
      <c r="D67" s="33" t="s">
        <v>167</v>
      </c>
      <c r="E67" s="32" t="s">
        <v>119</v>
      </c>
      <c r="F67" s="34">
        <v>1.7421490015357</v>
      </c>
      <c r="G67" s="35">
        <v>14.15</v>
      </c>
      <c r="H67" s="35">
        <f t="shared" si="1"/>
        <v>24.65</v>
      </c>
    </row>
    <row r="68" spans="1:8" s="1" customFormat="1" ht="15.75" customHeight="1" x14ac:dyDescent="0.25">
      <c r="A68" s="32">
        <v>54</v>
      </c>
      <c r="B68" s="32"/>
      <c r="C68" s="36" t="s">
        <v>168</v>
      </c>
      <c r="D68" s="33" t="s">
        <v>169</v>
      </c>
      <c r="E68" s="32" t="s">
        <v>119</v>
      </c>
      <c r="F68" s="34">
        <v>8.8737254206774002E-2</v>
      </c>
      <c r="G68" s="35">
        <v>195.2</v>
      </c>
      <c r="H68" s="35">
        <f t="shared" si="1"/>
        <v>17.32</v>
      </c>
    </row>
    <row r="69" spans="1:8" s="1" customFormat="1" ht="31.5" customHeight="1" x14ac:dyDescent="0.25">
      <c r="A69" s="32">
        <v>55</v>
      </c>
      <c r="B69" s="32"/>
      <c r="C69" s="36" t="s">
        <v>170</v>
      </c>
      <c r="D69" s="33" t="s">
        <v>171</v>
      </c>
      <c r="E69" s="32" t="s">
        <v>119</v>
      </c>
      <c r="F69" s="34">
        <v>7.0921502809795006E-2</v>
      </c>
      <c r="G69" s="35">
        <v>226.54</v>
      </c>
      <c r="H69" s="35">
        <f t="shared" si="1"/>
        <v>16.07</v>
      </c>
    </row>
    <row r="70" spans="1:8" s="1" customFormat="1" ht="31.5" customHeight="1" x14ac:dyDescent="0.25">
      <c r="A70" s="32">
        <v>56</v>
      </c>
      <c r="B70" s="32"/>
      <c r="C70" s="36" t="s">
        <v>172</v>
      </c>
      <c r="D70" s="33" t="s">
        <v>173</v>
      </c>
      <c r="E70" s="32" t="s">
        <v>119</v>
      </c>
      <c r="F70" s="34">
        <v>1.1311105760936999</v>
      </c>
      <c r="G70" s="35">
        <v>12.31</v>
      </c>
      <c r="H70" s="35">
        <f t="shared" si="1"/>
        <v>13.92</v>
      </c>
    </row>
    <row r="71" spans="1:8" s="1" customFormat="1" ht="31.5" customHeight="1" x14ac:dyDescent="0.25">
      <c r="A71" s="32">
        <v>57</v>
      </c>
      <c r="B71" s="32"/>
      <c r="C71" s="36" t="s">
        <v>174</v>
      </c>
      <c r="D71" s="33" t="s">
        <v>175</v>
      </c>
      <c r="E71" s="32" t="s">
        <v>119</v>
      </c>
      <c r="F71" s="34">
        <v>0.38886529644801998</v>
      </c>
      <c r="G71" s="35">
        <v>29.6</v>
      </c>
      <c r="H71" s="35">
        <f t="shared" si="1"/>
        <v>11.51</v>
      </c>
    </row>
    <row r="72" spans="1:8" s="1" customFormat="1" ht="31.5" customHeight="1" x14ac:dyDescent="0.25">
      <c r="A72" s="32">
        <v>58</v>
      </c>
      <c r="B72" s="32"/>
      <c r="C72" s="36" t="s">
        <v>176</v>
      </c>
      <c r="D72" s="33" t="s">
        <v>177</v>
      </c>
      <c r="E72" s="32" t="s">
        <v>119</v>
      </c>
      <c r="F72" s="34">
        <v>7.7203600857130003E-2</v>
      </c>
      <c r="G72" s="35">
        <v>123</v>
      </c>
      <c r="H72" s="35">
        <f t="shared" si="1"/>
        <v>9.5</v>
      </c>
    </row>
    <row r="73" spans="1:8" s="1" customFormat="1" ht="15.75" customHeight="1" x14ac:dyDescent="0.25">
      <c r="A73" s="32">
        <v>59</v>
      </c>
      <c r="B73" s="32"/>
      <c r="C73" s="36" t="s">
        <v>178</v>
      </c>
      <c r="D73" s="33" t="s">
        <v>179</v>
      </c>
      <c r="E73" s="32" t="s">
        <v>119</v>
      </c>
      <c r="F73" s="34">
        <v>6.6274809987057995E-2</v>
      </c>
      <c r="G73" s="35">
        <v>132.79</v>
      </c>
      <c r="H73" s="35">
        <f t="shared" si="1"/>
        <v>8.8000000000000007</v>
      </c>
    </row>
    <row r="74" spans="1:8" s="1" customFormat="1" ht="31.5" customHeight="1" x14ac:dyDescent="0.25">
      <c r="A74" s="32">
        <v>60</v>
      </c>
      <c r="B74" s="32"/>
      <c r="C74" s="36" t="s">
        <v>180</v>
      </c>
      <c r="D74" s="33" t="s">
        <v>181</v>
      </c>
      <c r="E74" s="32" t="s">
        <v>119</v>
      </c>
      <c r="F74" s="34">
        <v>2.6710293850297</v>
      </c>
      <c r="G74" s="35">
        <v>3.28</v>
      </c>
      <c r="H74" s="35">
        <f t="shared" si="1"/>
        <v>8.76</v>
      </c>
    </row>
    <row r="75" spans="1:8" s="1" customFormat="1" ht="15.75" customHeight="1" x14ac:dyDescent="0.25">
      <c r="A75" s="32">
        <v>61</v>
      </c>
      <c r="B75" s="32"/>
      <c r="C75" s="36" t="s">
        <v>182</v>
      </c>
      <c r="D75" s="33" t="s">
        <v>183</v>
      </c>
      <c r="E75" s="32" t="s">
        <v>119</v>
      </c>
      <c r="F75" s="34">
        <v>3.1143417084598002</v>
      </c>
      <c r="G75" s="35">
        <v>2.7</v>
      </c>
      <c r="H75" s="35">
        <f t="shared" ref="H75:H106" si="2">ROUND(F75*G75,2)</f>
        <v>8.41</v>
      </c>
    </row>
    <row r="76" spans="1:8" s="1" customFormat="1" ht="15.75" customHeight="1" x14ac:dyDescent="0.25">
      <c r="A76" s="32">
        <v>62</v>
      </c>
      <c r="B76" s="32"/>
      <c r="C76" s="36" t="s">
        <v>184</v>
      </c>
      <c r="D76" s="33" t="s">
        <v>185</v>
      </c>
      <c r="E76" s="32" t="s">
        <v>119</v>
      </c>
      <c r="F76" s="34">
        <v>8.6938896307702004E-2</v>
      </c>
      <c r="G76" s="35">
        <v>79.069999999999993</v>
      </c>
      <c r="H76" s="35">
        <f t="shared" si="2"/>
        <v>6.87</v>
      </c>
    </row>
    <row r="77" spans="1:8" s="1" customFormat="1" ht="31.5" customHeight="1" x14ac:dyDescent="0.25">
      <c r="A77" s="32">
        <v>63</v>
      </c>
      <c r="B77" s="32"/>
      <c r="C77" s="36" t="s">
        <v>186</v>
      </c>
      <c r="D77" s="33" t="s">
        <v>187</v>
      </c>
      <c r="E77" s="32" t="s">
        <v>119</v>
      </c>
      <c r="F77" s="34">
        <v>2.1723524372485001</v>
      </c>
      <c r="G77" s="35">
        <v>3.12</v>
      </c>
      <c r="H77" s="35">
        <f t="shared" si="2"/>
        <v>6.78</v>
      </c>
    </row>
    <row r="78" spans="1:8" s="1" customFormat="1" ht="47.25" customHeight="1" x14ac:dyDescent="0.25">
      <c r="A78" s="32">
        <v>64</v>
      </c>
      <c r="B78" s="32"/>
      <c r="C78" s="36" t="s">
        <v>188</v>
      </c>
      <c r="D78" s="33" t="s">
        <v>189</v>
      </c>
      <c r="E78" s="32" t="s">
        <v>119</v>
      </c>
      <c r="F78" s="34">
        <v>0.12331413432376</v>
      </c>
      <c r="G78" s="35">
        <v>48.81</v>
      </c>
      <c r="H78" s="35">
        <f t="shared" si="2"/>
        <v>6.02</v>
      </c>
    </row>
    <row r="79" spans="1:8" s="1" customFormat="1" ht="15.75" customHeight="1" x14ac:dyDescent="0.25">
      <c r="A79" s="32">
        <v>65</v>
      </c>
      <c r="B79" s="32"/>
      <c r="C79" s="36" t="s">
        <v>190</v>
      </c>
      <c r="D79" s="33" t="s">
        <v>191</v>
      </c>
      <c r="E79" s="32" t="s">
        <v>119</v>
      </c>
      <c r="F79" s="34">
        <v>4.8704584620593003</v>
      </c>
      <c r="G79" s="35">
        <v>1.2</v>
      </c>
      <c r="H79" s="35">
        <f t="shared" si="2"/>
        <v>5.84</v>
      </c>
    </row>
    <row r="80" spans="1:8" s="1" customFormat="1" ht="31.5" customHeight="1" x14ac:dyDescent="0.25">
      <c r="A80" s="32">
        <v>66</v>
      </c>
      <c r="B80" s="32"/>
      <c r="C80" s="36" t="s">
        <v>192</v>
      </c>
      <c r="D80" s="33" t="s">
        <v>193</v>
      </c>
      <c r="E80" s="32" t="s">
        <v>119</v>
      </c>
      <c r="F80" s="34">
        <v>37.940779410259999</v>
      </c>
      <c r="G80" s="35">
        <v>0.14000000000000001</v>
      </c>
      <c r="H80" s="35">
        <f t="shared" si="2"/>
        <v>5.31</v>
      </c>
    </row>
    <row r="81" spans="1:8" s="1" customFormat="1" ht="31.5" customHeight="1" x14ac:dyDescent="0.25">
      <c r="A81" s="32">
        <v>67</v>
      </c>
      <c r="B81" s="32"/>
      <c r="C81" s="36" t="s">
        <v>194</v>
      </c>
      <c r="D81" s="33" t="s">
        <v>195</v>
      </c>
      <c r="E81" s="32" t="s">
        <v>119</v>
      </c>
      <c r="F81" s="34">
        <v>3.0185152130834001</v>
      </c>
      <c r="G81" s="35">
        <v>1.7</v>
      </c>
      <c r="H81" s="35">
        <f t="shared" si="2"/>
        <v>5.13</v>
      </c>
    </row>
    <row r="82" spans="1:8" s="1" customFormat="1" ht="47.25" customHeight="1" x14ac:dyDescent="0.25">
      <c r="A82" s="32">
        <v>68</v>
      </c>
      <c r="B82" s="32"/>
      <c r="C82" s="36" t="s">
        <v>196</v>
      </c>
      <c r="D82" s="33" t="s">
        <v>197</v>
      </c>
      <c r="E82" s="32" t="s">
        <v>119</v>
      </c>
      <c r="F82" s="34">
        <v>0.65943367666925001</v>
      </c>
      <c r="G82" s="35">
        <v>7.77</v>
      </c>
      <c r="H82" s="35">
        <f t="shared" si="2"/>
        <v>5.12</v>
      </c>
    </row>
    <row r="83" spans="1:8" s="1" customFormat="1" ht="15.75" customHeight="1" x14ac:dyDescent="0.25">
      <c r="A83" s="32">
        <v>69</v>
      </c>
      <c r="B83" s="32"/>
      <c r="C83" s="36" t="s">
        <v>198</v>
      </c>
      <c r="D83" s="33" t="s">
        <v>199</v>
      </c>
      <c r="E83" s="32" t="s">
        <v>119</v>
      </c>
      <c r="F83" s="34">
        <v>0.19794743791152999</v>
      </c>
      <c r="G83" s="35">
        <v>22.29</v>
      </c>
      <c r="H83" s="35">
        <f t="shared" si="2"/>
        <v>4.41</v>
      </c>
    </row>
    <row r="84" spans="1:8" s="1" customFormat="1" ht="15.75" customHeight="1" x14ac:dyDescent="0.25">
      <c r="A84" s="32">
        <v>70</v>
      </c>
      <c r="B84" s="32"/>
      <c r="C84" s="36" t="s">
        <v>200</v>
      </c>
      <c r="D84" s="33" t="s">
        <v>201</v>
      </c>
      <c r="E84" s="32" t="s">
        <v>119</v>
      </c>
      <c r="F84" s="34">
        <v>6.8531654845421999</v>
      </c>
      <c r="G84" s="35">
        <v>0.5</v>
      </c>
      <c r="H84" s="35">
        <f t="shared" si="2"/>
        <v>3.43</v>
      </c>
    </row>
    <row r="85" spans="1:8" s="1" customFormat="1" ht="31.5" customHeight="1" x14ac:dyDescent="0.25">
      <c r="A85" s="32">
        <v>71</v>
      </c>
      <c r="B85" s="32"/>
      <c r="C85" s="36" t="s">
        <v>202</v>
      </c>
      <c r="D85" s="33" t="s">
        <v>203</v>
      </c>
      <c r="E85" s="32" t="s">
        <v>119</v>
      </c>
      <c r="F85" s="34">
        <v>3.3491342274443001</v>
      </c>
      <c r="G85" s="35">
        <v>0.9</v>
      </c>
      <c r="H85" s="35">
        <f t="shared" si="2"/>
        <v>3.01</v>
      </c>
    </row>
    <row r="86" spans="1:8" s="1" customFormat="1" ht="15.75" customHeight="1" x14ac:dyDescent="0.25">
      <c r="A86" s="32">
        <v>72</v>
      </c>
      <c r="B86" s="32"/>
      <c r="C86" s="36" t="s">
        <v>204</v>
      </c>
      <c r="D86" s="33" t="s">
        <v>205</v>
      </c>
      <c r="E86" s="32" t="s">
        <v>119</v>
      </c>
      <c r="F86" s="34">
        <v>7.4245173441050999E-2</v>
      </c>
      <c r="G86" s="35">
        <v>33.590000000000003</v>
      </c>
      <c r="H86" s="35">
        <f t="shared" si="2"/>
        <v>2.4900000000000002</v>
      </c>
    </row>
    <row r="87" spans="1:8" s="1" customFormat="1" ht="31.5" customHeight="1" x14ac:dyDescent="0.25">
      <c r="A87" s="32">
        <v>73</v>
      </c>
      <c r="B87" s="32"/>
      <c r="C87" s="36" t="s">
        <v>206</v>
      </c>
      <c r="D87" s="33" t="s">
        <v>207</v>
      </c>
      <c r="E87" s="32" t="s">
        <v>119</v>
      </c>
      <c r="F87" s="34">
        <v>0.15161122991647999</v>
      </c>
      <c r="G87" s="35">
        <v>12.39</v>
      </c>
      <c r="H87" s="35">
        <f t="shared" si="2"/>
        <v>1.88</v>
      </c>
    </row>
    <row r="88" spans="1:8" s="1" customFormat="1" ht="31.5" customHeight="1" x14ac:dyDescent="0.25">
      <c r="A88" s="32">
        <v>74</v>
      </c>
      <c r="B88" s="32"/>
      <c r="C88" s="36" t="s">
        <v>208</v>
      </c>
      <c r="D88" s="33" t="s">
        <v>209</v>
      </c>
      <c r="E88" s="32" t="s">
        <v>119</v>
      </c>
      <c r="F88" s="34">
        <v>0.46401010529853998</v>
      </c>
      <c r="G88" s="35">
        <v>3.29</v>
      </c>
      <c r="H88" s="35">
        <f t="shared" si="2"/>
        <v>1.53</v>
      </c>
    </row>
    <row r="89" spans="1:8" s="1" customFormat="1" ht="31.5" customHeight="1" x14ac:dyDescent="0.25">
      <c r="A89" s="32">
        <v>75</v>
      </c>
      <c r="B89" s="32"/>
      <c r="C89" s="36" t="s">
        <v>210</v>
      </c>
      <c r="D89" s="33" t="s">
        <v>211</v>
      </c>
      <c r="E89" s="32" t="s">
        <v>119</v>
      </c>
      <c r="F89" s="34">
        <v>0.22683745745197001</v>
      </c>
      <c r="G89" s="35">
        <v>6.66</v>
      </c>
      <c r="H89" s="35">
        <f t="shared" si="2"/>
        <v>1.51</v>
      </c>
    </row>
    <row r="90" spans="1:8" s="1" customFormat="1" ht="31.5" customHeight="1" x14ac:dyDescent="0.25">
      <c r="A90" s="32">
        <v>76</v>
      </c>
      <c r="B90" s="32"/>
      <c r="C90" s="36" t="s">
        <v>212</v>
      </c>
      <c r="D90" s="33" t="s">
        <v>213</v>
      </c>
      <c r="E90" s="32" t="s">
        <v>119</v>
      </c>
      <c r="F90" s="34">
        <v>2.5282782209047001</v>
      </c>
      <c r="G90" s="35">
        <v>0.55000000000000004</v>
      </c>
      <c r="H90" s="35">
        <f t="shared" si="2"/>
        <v>1.39</v>
      </c>
    </row>
    <row r="91" spans="1:8" s="1" customFormat="1" ht="15.75" customHeight="1" x14ac:dyDescent="0.25">
      <c r="A91" s="32">
        <v>77</v>
      </c>
      <c r="B91" s="32"/>
      <c r="C91" s="36" t="s">
        <v>214</v>
      </c>
      <c r="D91" s="33" t="s">
        <v>215</v>
      </c>
      <c r="E91" s="32" t="s">
        <v>119</v>
      </c>
      <c r="F91" s="34">
        <v>2.0913479877286999E-2</v>
      </c>
      <c r="G91" s="35">
        <v>62.3</v>
      </c>
      <c r="H91" s="35">
        <f t="shared" si="2"/>
        <v>1.3</v>
      </c>
    </row>
    <row r="92" spans="1:8" s="1" customFormat="1" ht="31.5" customHeight="1" x14ac:dyDescent="0.25">
      <c r="A92" s="32">
        <v>78</v>
      </c>
      <c r="B92" s="32"/>
      <c r="C92" s="36" t="s">
        <v>216</v>
      </c>
      <c r="D92" s="33" t="s">
        <v>217</v>
      </c>
      <c r="E92" s="32" t="s">
        <v>119</v>
      </c>
      <c r="F92" s="34">
        <v>4.3058664264632E-2</v>
      </c>
      <c r="G92" s="35">
        <v>27.66</v>
      </c>
      <c r="H92" s="35">
        <f t="shared" si="2"/>
        <v>1.19</v>
      </c>
    </row>
    <row r="93" spans="1:8" s="1" customFormat="1" ht="15.75" customHeight="1" x14ac:dyDescent="0.25">
      <c r="A93" s="32">
        <v>79</v>
      </c>
      <c r="B93" s="32"/>
      <c r="C93" s="36" t="s">
        <v>218</v>
      </c>
      <c r="D93" s="33" t="s">
        <v>219</v>
      </c>
      <c r="E93" s="32" t="s">
        <v>119</v>
      </c>
      <c r="F93" s="34">
        <v>0.59325669779041001</v>
      </c>
      <c r="G93" s="35">
        <v>1.9</v>
      </c>
      <c r="H93" s="35">
        <f t="shared" si="2"/>
        <v>1.1299999999999999</v>
      </c>
    </row>
    <row r="94" spans="1:8" s="1" customFormat="1" ht="31.5" customHeight="1" x14ac:dyDescent="0.25">
      <c r="A94" s="32">
        <v>80</v>
      </c>
      <c r="B94" s="32"/>
      <c r="C94" s="36" t="s">
        <v>220</v>
      </c>
      <c r="D94" s="33" t="s">
        <v>221</v>
      </c>
      <c r="E94" s="32" t="s">
        <v>119</v>
      </c>
      <c r="F94" s="34">
        <v>6.5148001958789004E-2</v>
      </c>
      <c r="G94" s="35">
        <v>17.3</v>
      </c>
      <c r="H94" s="35">
        <f t="shared" si="2"/>
        <v>1.1299999999999999</v>
      </c>
    </row>
    <row r="95" spans="1:8" s="1" customFormat="1" ht="47.25" customHeight="1" x14ac:dyDescent="0.25">
      <c r="A95" s="32">
        <v>81</v>
      </c>
      <c r="B95" s="32"/>
      <c r="C95" s="36" t="s">
        <v>222</v>
      </c>
      <c r="D95" s="33" t="s">
        <v>223</v>
      </c>
      <c r="E95" s="32" t="s">
        <v>119</v>
      </c>
      <c r="F95" s="34">
        <v>0.28516073197810998</v>
      </c>
      <c r="G95" s="35">
        <v>3.7</v>
      </c>
      <c r="H95" s="35">
        <f t="shared" si="2"/>
        <v>1.06</v>
      </c>
    </row>
    <row r="96" spans="1:8" s="1" customFormat="1" ht="15.75" customHeight="1" x14ac:dyDescent="0.25">
      <c r="A96" s="32">
        <v>82</v>
      </c>
      <c r="B96" s="32"/>
      <c r="C96" s="36" t="s">
        <v>224</v>
      </c>
      <c r="D96" s="33" t="s">
        <v>225</v>
      </c>
      <c r="E96" s="32" t="s">
        <v>119</v>
      </c>
      <c r="F96" s="34">
        <v>0.28419848290126998</v>
      </c>
      <c r="G96" s="35">
        <v>2.7</v>
      </c>
      <c r="H96" s="35">
        <f t="shared" si="2"/>
        <v>0.77</v>
      </c>
    </row>
    <row r="97" spans="1:8" s="1" customFormat="1" ht="15.75" customHeight="1" x14ac:dyDescent="0.25">
      <c r="A97" s="32">
        <v>83</v>
      </c>
      <c r="B97" s="32"/>
      <c r="C97" s="36" t="s">
        <v>226</v>
      </c>
      <c r="D97" s="33" t="s">
        <v>227</v>
      </c>
      <c r="E97" s="32" t="s">
        <v>119</v>
      </c>
      <c r="F97" s="34">
        <v>6.1825642230370998E-3</v>
      </c>
      <c r="G97" s="35">
        <v>94.38</v>
      </c>
      <c r="H97" s="35">
        <f t="shared" si="2"/>
        <v>0.57999999999999996</v>
      </c>
    </row>
    <row r="98" spans="1:8" s="1" customFormat="1" ht="31.5" customHeight="1" x14ac:dyDescent="0.25">
      <c r="A98" s="32">
        <v>84</v>
      </c>
      <c r="B98" s="32"/>
      <c r="C98" s="36" t="s">
        <v>228</v>
      </c>
      <c r="D98" s="33" t="s">
        <v>229</v>
      </c>
      <c r="E98" s="32" t="s">
        <v>119</v>
      </c>
      <c r="F98" s="34">
        <v>0.15236289538796</v>
      </c>
      <c r="G98" s="35">
        <v>2.99</v>
      </c>
      <c r="H98" s="35">
        <f t="shared" si="2"/>
        <v>0.46</v>
      </c>
    </row>
    <row r="99" spans="1:8" s="1" customFormat="1" ht="15.75" customHeight="1" x14ac:dyDescent="0.25">
      <c r="A99" s="32">
        <v>85</v>
      </c>
      <c r="B99" s="32"/>
      <c r="C99" s="36" t="s">
        <v>230</v>
      </c>
      <c r="D99" s="33" t="s">
        <v>231</v>
      </c>
      <c r="E99" s="32" t="s">
        <v>119</v>
      </c>
      <c r="F99" s="34">
        <v>2.1077906628981001E-3</v>
      </c>
      <c r="G99" s="35">
        <v>83.43</v>
      </c>
      <c r="H99" s="35">
        <f t="shared" si="2"/>
        <v>0.18</v>
      </c>
    </row>
    <row r="100" spans="1:8" s="1" customFormat="1" ht="31.5" customHeight="1" x14ac:dyDescent="0.25">
      <c r="A100" s="32">
        <v>86</v>
      </c>
      <c r="B100" s="32"/>
      <c r="C100" s="36" t="s">
        <v>232</v>
      </c>
      <c r="D100" s="33" t="s">
        <v>233</v>
      </c>
      <c r="E100" s="32" t="s">
        <v>119</v>
      </c>
      <c r="F100" s="34">
        <v>6.1378916536195E-3</v>
      </c>
      <c r="G100" s="35">
        <v>28.65</v>
      </c>
      <c r="H100" s="35">
        <f t="shared" si="2"/>
        <v>0.18</v>
      </c>
    </row>
    <row r="101" spans="1:8" s="1" customFormat="1" ht="15.75" customHeight="1" x14ac:dyDescent="0.25">
      <c r="A101" s="32">
        <v>87</v>
      </c>
      <c r="B101" s="32"/>
      <c r="C101" s="36" t="s">
        <v>234</v>
      </c>
      <c r="D101" s="33" t="s">
        <v>235</v>
      </c>
      <c r="E101" s="32" t="s">
        <v>119</v>
      </c>
      <c r="F101" s="34">
        <v>0.14403983867223</v>
      </c>
      <c r="G101" s="35">
        <v>1.1100000000000001</v>
      </c>
      <c r="H101" s="35">
        <f t="shared" si="2"/>
        <v>0.16</v>
      </c>
    </row>
    <row r="102" spans="1:8" s="1" customFormat="1" ht="15.75" customHeight="1" x14ac:dyDescent="0.25">
      <c r="A102" s="32">
        <v>88</v>
      </c>
      <c r="B102" s="32"/>
      <c r="C102" s="36" t="s">
        <v>236</v>
      </c>
      <c r="D102" s="33" t="s">
        <v>237</v>
      </c>
      <c r="E102" s="32" t="s">
        <v>119</v>
      </c>
      <c r="F102" s="34">
        <v>5.5768186847803998E-3</v>
      </c>
      <c r="G102" s="35">
        <v>17.2</v>
      </c>
      <c r="H102" s="35">
        <f t="shared" si="2"/>
        <v>0.1</v>
      </c>
    </row>
    <row r="103" spans="1:8" s="1" customFormat="1" ht="31.5" customHeight="1" x14ac:dyDescent="0.25">
      <c r="A103" s="32">
        <v>89</v>
      </c>
      <c r="B103" s="32"/>
      <c r="C103" s="36" t="s">
        <v>238</v>
      </c>
      <c r="D103" s="33" t="s">
        <v>239</v>
      </c>
      <c r="E103" s="32" t="s">
        <v>119</v>
      </c>
      <c r="F103" s="34">
        <v>2.9567876443030998E-3</v>
      </c>
      <c r="G103" s="35">
        <v>24.33</v>
      </c>
      <c r="H103" s="35">
        <f t="shared" si="2"/>
        <v>7.0000000000000007E-2</v>
      </c>
    </row>
    <row r="104" spans="1:8" s="1" customFormat="1" ht="31.5" customHeight="1" x14ac:dyDescent="0.25">
      <c r="A104" s="32">
        <v>90</v>
      </c>
      <c r="B104" s="32"/>
      <c r="C104" s="36" t="s">
        <v>240</v>
      </c>
      <c r="D104" s="33" t="s">
        <v>241</v>
      </c>
      <c r="E104" s="32" t="s">
        <v>119</v>
      </c>
      <c r="F104" s="34">
        <v>5.8267071618168999E-4</v>
      </c>
      <c r="G104" s="35">
        <v>82.31</v>
      </c>
      <c r="H104" s="35">
        <f t="shared" si="2"/>
        <v>0.05</v>
      </c>
    </row>
    <row r="105" spans="1:8" s="1" customFormat="1" ht="31.5" customHeight="1" x14ac:dyDescent="0.25">
      <c r="A105" s="32">
        <v>91</v>
      </c>
      <c r="B105" s="32"/>
      <c r="C105" s="36" t="s">
        <v>162</v>
      </c>
      <c r="D105" s="33" t="s">
        <v>242</v>
      </c>
      <c r="E105" s="32" t="s">
        <v>119</v>
      </c>
      <c r="F105" s="34">
        <v>1.0228207130167999E-3</v>
      </c>
      <c r="G105" s="35">
        <v>31.26</v>
      </c>
      <c r="H105" s="35">
        <f t="shared" si="2"/>
        <v>0.03</v>
      </c>
    </row>
    <row r="106" spans="1:8" s="1" customFormat="1" ht="47.25" customHeight="1" x14ac:dyDescent="0.25">
      <c r="A106" s="32">
        <v>92</v>
      </c>
      <c r="B106" s="32"/>
      <c r="C106" s="36" t="s">
        <v>243</v>
      </c>
      <c r="D106" s="33" t="s">
        <v>244</v>
      </c>
      <c r="E106" s="32" t="s">
        <v>119</v>
      </c>
      <c r="F106" s="34">
        <v>1.0448304648956E-2</v>
      </c>
      <c r="G106" s="35">
        <v>1.53</v>
      </c>
      <c r="H106" s="35">
        <f t="shared" si="2"/>
        <v>0.02</v>
      </c>
    </row>
    <row r="107" spans="1:8" s="28" customFormat="1" ht="15.75" customHeight="1" x14ac:dyDescent="0.25">
      <c r="A107" s="171" t="s">
        <v>245</v>
      </c>
      <c r="B107" s="172"/>
      <c r="C107" s="173"/>
      <c r="D107" s="173"/>
      <c r="E107" s="172"/>
      <c r="F107" s="30"/>
      <c r="G107" s="31"/>
      <c r="H107" s="31">
        <f>SUM(H108:H520)</f>
        <v>379543.79</v>
      </c>
    </row>
    <row r="108" spans="1:8" s="1" customFormat="1" ht="47.25" customHeight="1" x14ac:dyDescent="0.25">
      <c r="A108" s="32">
        <v>93</v>
      </c>
      <c r="B108" s="32"/>
      <c r="C108" s="36" t="s">
        <v>246</v>
      </c>
      <c r="D108" s="33" t="s">
        <v>247</v>
      </c>
      <c r="E108" s="32" t="s">
        <v>248</v>
      </c>
      <c r="F108" s="34">
        <v>29.639004069380999</v>
      </c>
      <c r="G108" s="35">
        <v>1177.32</v>
      </c>
      <c r="H108" s="35">
        <f t="shared" ref="H108:H171" si="3">ROUND(F108*G108,2)</f>
        <v>34894.589999999997</v>
      </c>
    </row>
    <row r="109" spans="1:8" s="1" customFormat="1" ht="31.5" customHeight="1" x14ac:dyDescent="0.25">
      <c r="A109" s="32">
        <v>94</v>
      </c>
      <c r="B109" s="32"/>
      <c r="C109" s="36" t="s">
        <v>249</v>
      </c>
      <c r="D109" s="33" t="s">
        <v>250</v>
      </c>
      <c r="E109" s="32" t="s">
        <v>251</v>
      </c>
      <c r="F109" s="34">
        <v>2.8967562848994999</v>
      </c>
      <c r="G109" s="35">
        <v>11225.81</v>
      </c>
      <c r="H109" s="35">
        <f t="shared" si="3"/>
        <v>32518.44</v>
      </c>
    </row>
    <row r="110" spans="1:8" s="1" customFormat="1" ht="31.5" customHeight="1" x14ac:dyDescent="0.25">
      <c r="A110" s="32">
        <v>95</v>
      </c>
      <c r="B110" s="32"/>
      <c r="C110" s="36" t="s">
        <v>252</v>
      </c>
      <c r="D110" s="33" t="s">
        <v>253</v>
      </c>
      <c r="E110" s="32" t="s">
        <v>254</v>
      </c>
      <c r="F110" s="34">
        <v>15.116525070407</v>
      </c>
      <c r="G110" s="35">
        <v>1740.2</v>
      </c>
      <c r="H110" s="35">
        <f t="shared" si="3"/>
        <v>26305.78</v>
      </c>
    </row>
    <row r="111" spans="1:8" s="1" customFormat="1" ht="47.25" customHeight="1" x14ac:dyDescent="0.25">
      <c r="A111" s="32">
        <v>96</v>
      </c>
      <c r="B111" s="32"/>
      <c r="C111" s="36" t="s">
        <v>255</v>
      </c>
      <c r="D111" s="33" t="s">
        <v>256</v>
      </c>
      <c r="E111" s="32" t="s">
        <v>257</v>
      </c>
      <c r="F111" s="34">
        <v>304.72532979992002</v>
      </c>
      <c r="G111" s="35">
        <v>82.03</v>
      </c>
      <c r="H111" s="35">
        <f t="shared" si="3"/>
        <v>24996.62</v>
      </c>
    </row>
    <row r="112" spans="1:8" s="1" customFormat="1" ht="78.75" customHeight="1" x14ac:dyDescent="0.25">
      <c r="A112" s="32">
        <v>97</v>
      </c>
      <c r="B112" s="32"/>
      <c r="C112" s="36" t="s">
        <v>258</v>
      </c>
      <c r="D112" s="33" t="s">
        <v>259</v>
      </c>
      <c r="E112" s="32" t="s">
        <v>251</v>
      </c>
      <c r="F112" s="34">
        <v>1.6836195123049</v>
      </c>
      <c r="G112" s="35">
        <v>12202.25</v>
      </c>
      <c r="H112" s="35">
        <f t="shared" si="3"/>
        <v>20543.95</v>
      </c>
    </row>
    <row r="113" spans="1:8" s="1" customFormat="1" ht="31.5" customHeight="1" x14ac:dyDescent="0.25">
      <c r="A113" s="32">
        <v>98</v>
      </c>
      <c r="B113" s="32"/>
      <c r="C113" s="36" t="s">
        <v>260</v>
      </c>
      <c r="D113" s="33" t="s">
        <v>261</v>
      </c>
      <c r="E113" s="32" t="s">
        <v>251</v>
      </c>
      <c r="F113" s="34">
        <v>1.2789208439055999</v>
      </c>
      <c r="G113" s="35">
        <v>11014.37</v>
      </c>
      <c r="H113" s="35">
        <f t="shared" si="3"/>
        <v>14086.51</v>
      </c>
    </row>
    <row r="114" spans="1:8" s="1" customFormat="1" ht="47.25" customHeight="1" x14ac:dyDescent="0.25">
      <c r="A114" s="32">
        <v>99</v>
      </c>
      <c r="B114" s="32"/>
      <c r="C114" s="36" t="s">
        <v>262</v>
      </c>
      <c r="D114" s="33" t="s">
        <v>263</v>
      </c>
      <c r="E114" s="32" t="s">
        <v>264</v>
      </c>
      <c r="F114" s="34">
        <v>3.1973022627687002</v>
      </c>
      <c r="G114" s="35">
        <v>4352.49</v>
      </c>
      <c r="H114" s="35">
        <f t="shared" si="3"/>
        <v>13916.23</v>
      </c>
    </row>
    <row r="115" spans="1:8" s="1" customFormat="1" ht="47.25" customHeight="1" x14ac:dyDescent="0.25">
      <c r="A115" s="32">
        <v>100</v>
      </c>
      <c r="B115" s="32"/>
      <c r="C115" s="36" t="s">
        <v>265</v>
      </c>
      <c r="D115" s="33" t="s">
        <v>266</v>
      </c>
      <c r="E115" s="32" t="s">
        <v>267</v>
      </c>
      <c r="F115" s="34">
        <v>55.153345954667003</v>
      </c>
      <c r="G115" s="35">
        <v>231.15</v>
      </c>
      <c r="H115" s="35">
        <f t="shared" si="3"/>
        <v>12748.7</v>
      </c>
    </row>
    <row r="116" spans="1:8" s="1" customFormat="1" ht="94.5" customHeight="1" x14ac:dyDescent="0.25">
      <c r="A116" s="32">
        <v>101</v>
      </c>
      <c r="B116" s="32"/>
      <c r="C116" s="36" t="s">
        <v>265</v>
      </c>
      <c r="D116" s="33" t="s">
        <v>268</v>
      </c>
      <c r="E116" s="32" t="s">
        <v>264</v>
      </c>
      <c r="F116" s="34">
        <v>0.79932558017934996</v>
      </c>
      <c r="G116" s="35">
        <v>14865.02</v>
      </c>
      <c r="H116" s="35">
        <f t="shared" si="3"/>
        <v>11881.99</v>
      </c>
    </row>
    <row r="117" spans="1:8" s="1" customFormat="1" ht="31.5" customHeight="1" x14ac:dyDescent="0.25">
      <c r="A117" s="32">
        <v>102</v>
      </c>
      <c r="B117" s="32"/>
      <c r="C117" s="36" t="s">
        <v>269</v>
      </c>
      <c r="D117" s="33" t="s">
        <v>270</v>
      </c>
      <c r="E117" s="32" t="s">
        <v>264</v>
      </c>
      <c r="F117" s="34">
        <v>0.79932558098231998</v>
      </c>
      <c r="G117" s="35">
        <v>12925.27</v>
      </c>
      <c r="H117" s="35">
        <f t="shared" si="3"/>
        <v>10331.5</v>
      </c>
    </row>
    <row r="118" spans="1:8" s="1" customFormat="1" ht="47.25" customHeight="1" x14ac:dyDescent="0.25">
      <c r="A118" s="32">
        <v>103</v>
      </c>
      <c r="B118" s="32"/>
      <c r="C118" s="36" t="s">
        <v>271</v>
      </c>
      <c r="D118" s="33" t="s">
        <v>272</v>
      </c>
      <c r="E118" s="32" t="s">
        <v>264</v>
      </c>
      <c r="F118" s="34">
        <v>1.5986509912711999</v>
      </c>
      <c r="G118" s="35">
        <v>6025.88</v>
      </c>
      <c r="H118" s="35">
        <f t="shared" si="3"/>
        <v>9633.2800000000007</v>
      </c>
    </row>
    <row r="119" spans="1:8" s="1" customFormat="1" ht="78.75" customHeight="1" x14ac:dyDescent="0.25">
      <c r="A119" s="32">
        <v>104</v>
      </c>
      <c r="B119" s="32"/>
      <c r="C119" s="36" t="s">
        <v>273</v>
      </c>
      <c r="D119" s="33" t="s">
        <v>274</v>
      </c>
      <c r="E119" s="32" t="s">
        <v>275</v>
      </c>
      <c r="F119" s="34">
        <v>4.0286013095611999</v>
      </c>
      <c r="G119" s="35">
        <v>2314.17</v>
      </c>
      <c r="H119" s="35">
        <f t="shared" si="3"/>
        <v>9322.8700000000008</v>
      </c>
    </row>
    <row r="120" spans="1:8" s="1" customFormat="1" ht="31.5" customHeight="1" x14ac:dyDescent="0.25">
      <c r="A120" s="32">
        <v>105</v>
      </c>
      <c r="B120" s="32"/>
      <c r="C120" s="36" t="s">
        <v>276</v>
      </c>
      <c r="D120" s="33" t="s">
        <v>277</v>
      </c>
      <c r="E120" s="32" t="s">
        <v>248</v>
      </c>
      <c r="F120" s="34">
        <v>6.3626275383638999</v>
      </c>
      <c r="G120" s="35">
        <v>1418.41</v>
      </c>
      <c r="H120" s="35">
        <f t="shared" si="3"/>
        <v>9024.81</v>
      </c>
    </row>
    <row r="121" spans="1:8" s="1" customFormat="1" ht="31.5" customHeight="1" x14ac:dyDescent="0.25">
      <c r="A121" s="32">
        <v>106</v>
      </c>
      <c r="B121" s="32"/>
      <c r="C121" s="36" t="s">
        <v>278</v>
      </c>
      <c r="D121" s="33" t="s">
        <v>279</v>
      </c>
      <c r="E121" s="32" t="s">
        <v>264</v>
      </c>
      <c r="F121" s="34">
        <v>1.5986510867092001</v>
      </c>
      <c r="G121" s="35">
        <v>5053.96</v>
      </c>
      <c r="H121" s="35">
        <f t="shared" si="3"/>
        <v>8079.52</v>
      </c>
    </row>
    <row r="122" spans="1:8" s="1" customFormat="1" ht="47.25" customHeight="1" x14ac:dyDescent="0.25">
      <c r="A122" s="32">
        <v>107</v>
      </c>
      <c r="B122" s="32"/>
      <c r="C122" s="36" t="s">
        <v>280</v>
      </c>
      <c r="D122" s="33" t="s">
        <v>281</v>
      </c>
      <c r="E122" s="32" t="s">
        <v>275</v>
      </c>
      <c r="F122" s="34">
        <v>5.7551452387089004</v>
      </c>
      <c r="G122" s="35">
        <v>1301.55</v>
      </c>
      <c r="H122" s="35">
        <f t="shared" si="3"/>
        <v>7490.61</v>
      </c>
    </row>
    <row r="123" spans="1:8" s="1" customFormat="1" ht="31.5" customHeight="1" x14ac:dyDescent="0.25">
      <c r="A123" s="32">
        <v>108</v>
      </c>
      <c r="B123" s="32"/>
      <c r="C123" s="36" t="s">
        <v>282</v>
      </c>
      <c r="D123" s="33" t="s">
        <v>283</v>
      </c>
      <c r="E123" s="32" t="s">
        <v>264</v>
      </c>
      <c r="F123" s="34">
        <v>5.5952809575540998</v>
      </c>
      <c r="G123" s="35">
        <v>1295.5899999999999</v>
      </c>
      <c r="H123" s="35">
        <f t="shared" si="3"/>
        <v>7249.19</v>
      </c>
    </row>
    <row r="124" spans="1:8" s="1" customFormat="1" ht="31.5" customHeight="1" x14ac:dyDescent="0.25">
      <c r="A124" s="32">
        <v>109</v>
      </c>
      <c r="B124" s="32"/>
      <c r="C124" s="36" t="s">
        <v>284</v>
      </c>
      <c r="D124" s="33" t="s">
        <v>285</v>
      </c>
      <c r="E124" s="32" t="s">
        <v>264</v>
      </c>
      <c r="F124" s="34">
        <v>3.1973027256502999</v>
      </c>
      <c r="G124" s="35">
        <v>1865.55</v>
      </c>
      <c r="H124" s="35">
        <f t="shared" si="3"/>
        <v>5964.73</v>
      </c>
    </row>
    <row r="125" spans="1:8" s="1" customFormat="1" ht="15.75" customHeight="1" x14ac:dyDescent="0.25">
      <c r="A125" s="32">
        <v>110</v>
      </c>
      <c r="B125" s="32"/>
      <c r="C125" s="36" t="s">
        <v>286</v>
      </c>
      <c r="D125" s="33" t="s">
        <v>287</v>
      </c>
      <c r="E125" s="32" t="s">
        <v>288</v>
      </c>
      <c r="F125" s="34">
        <v>3.1973022993155</v>
      </c>
      <c r="G125" s="35">
        <v>1776</v>
      </c>
      <c r="H125" s="35">
        <f t="shared" si="3"/>
        <v>5678.41</v>
      </c>
    </row>
    <row r="126" spans="1:8" s="1" customFormat="1" ht="15.75" customHeight="1" x14ac:dyDescent="0.25">
      <c r="A126" s="32">
        <v>111</v>
      </c>
      <c r="B126" s="32"/>
      <c r="C126" s="36" t="s">
        <v>289</v>
      </c>
      <c r="D126" s="33" t="s">
        <v>290</v>
      </c>
      <c r="E126" s="32" t="s">
        <v>275</v>
      </c>
      <c r="F126" s="34">
        <v>79.711013912219002</v>
      </c>
      <c r="G126" s="35">
        <v>70.5</v>
      </c>
      <c r="H126" s="35">
        <f t="shared" si="3"/>
        <v>5619.63</v>
      </c>
    </row>
    <row r="127" spans="1:8" s="1" customFormat="1" ht="63" customHeight="1" x14ac:dyDescent="0.25">
      <c r="A127" s="32">
        <v>112</v>
      </c>
      <c r="B127" s="32"/>
      <c r="C127" s="36" t="s">
        <v>291</v>
      </c>
      <c r="D127" s="33" t="s">
        <v>292</v>
      </c>
      <c r="E127" s="32" t="s">
        <v>275</v>
      </c>
      <c r="F127" s="34">
        <v>56.801101532814997</v>
      </c>
      <c r="G127" s="35">
        <v>91.36</v>
      </c>
      <c r="H127" s="35">
        <f t="shared" si="3"/>
        <v>5189.3500000000004</v>
      </c>
    </row>
    <row r="128" spans="1:8" s="1" customFormat="1" ht="63" customHeight="1" x14ac:dyDescent="0.25">
      <c r="A128" s="32">
        <v>113</v>
      </c>
      <c r="B128" s="32"/>
      <c r="C128" s="36" t="s">
        <v>293</v>
      </c>
      <c r="D128" s="33" t="s">
        <v>294</v>
      </c>
      <c r="E128" s="32" t="s">
        <v>264</v>
      </c>
      <c r="F128" s="34">
        <v>7.9932474291841</v>
      </c>
      <c r="G128" s="35">
        <v>573.63</v>
      </c>
      <c r="H128" s="35">
        <f t="shared" si="3"/>
        <v>4585.17</v>
      </c>
    </row>
    <row r="129" spans="1:8" s="1" customFormat="1" ht="47.25" customHeight="1" x14ac:dyDescent="0.25">
      <c r="A129" s="32">
        <v>114</v>
      </c>
      <c r="B129" s="32"/>
      <c r="C129" s="36" t="s">
        <v>295</v>
      </c>
      <c r="D129" s="33" t="s">
        <v>296</v>
      </c>
      <c r="E129" s="32" t="s">
        <v>264</v>
      </c>
      <c r="F129" s="34">
        <v>15.986528149627</v>
      </c>
      <c r="G129" s="35">
        <v>238.8</v>
      </c>
      <c r="H129" s="35">
        <f t="shared" si="3"/>
        <v>3817.58</v>
      </c>
    </row>
    <row r="130" spans="1:8" s="1" customFormat="1" ht="47.25" customHeight="1" x14ac:dyDescent="0.25">
      <c r="A130" s="32">
        <v>115</v>
      </c>
      <c r="B130" s="32"/>
      <c r="C130" s="36" t="s">
        <v>297</v>
      </c>
      <c r="D130" s="33" t="s">
        <v>298</v>
      </c>
      <c r="E130" s="32" t="s">
        <v>267</v>
      </c>
      <c r="F130" s="34">
        <v>4.7959515407474997</v>
      </c>
      <c r="G130" s="35">
        <v>625.20000000000005</v>
      </c>
      <c r="H130" s="35">
        <f t="shared" si="3"/>
        <v>2998.43</v>
      </c>
    </row>
    <row r="131" spans="1:8" s="1" customFormat="1" ht="78.75" customHeight="1" x14ac:dyDescent="0.25">
      <c r="A131" s="32">
        <v>116</v>
      </c>
      <c r="B131" s="32"/>
      <c r="C131" s="36" t="s">
        <v>299</v>
      </c>
      <c r="D131" s="33" t="s">
        <v>300</v>
      </c>
      <c r="E131" s="32" t="s">
        <v>251</v>
      </c>
      <c r="F131" s="34">
        <v>0.24243556620730999</v>
      </c>
      <c r="G131" s="35">
        <v>10045</v>
      </c>
      <c r="H131" s="35">
        <f t="shared" si="3"/>
        <v>2435.27</v>
      </c>
    </row>
    <row r="132" spans="1:8" s="1" customFormat="1" ht="63" customHeight="1" x14ac:dyDescent="0.25">
      <c r="A132" s="32">
        <v>117</v>
      </c>
      <c r="B132" s="32"/>
      <c r="C132" s="36" t="s">
        <v>301</v>
      </c>
      <c r="D132" s="33" t="s">
        <v>302</v>
      </c>
      <c r="E132" s="32" t="s">
        <v>251</v>
      </c>
      <c r="F132" s="34">
        <v>0.30414338122238999</v>
      </c>
      <c r="G132" s="35">
        <v>7980</v>
      </c>
      <c r="H132" s="35">
        <f t="shared" si="3"/>
        <v>2427.06</v>
      </c>
    </row>
    <row r="133" spans="1:8" s="1" customFormat="1" ht="31.5" customHeight="1" x14ac:dyDescent="0.25">
      <c r="A133" s="32">
        <v>118</v>
      </c>
      <c r="B133" s="32"/>
      <c r="C133" s="36" t="s">
        <v>303</v>
      </c>
      <c r="D133" s="33" t="s">
        <v>304</v>
      </c>
      <c r="E133" s="32" t="s">
        <v>251</v>
      </c>
      <c r="F133" s="34">
        <v>0.27053162163560002</v>
      </c>
      <c r="G133" s="35">
        <v>8780.09</v>
      </c>
      <c r="H133" s="35">
        <f t="shared" si="3"/>
        <v>2375.29</v>
      </c>
    </row>
    <row r="134" spans="1:8" s="1" customFormat="1" ht="15.75" customHeight="1" x14ac:dyDescent="0.25">
      <c r="A134" s="32">
        <v>119</v>
      </c>
      <c r="B134" s="32"/>
      <c r="C134" s="36" t="s">
        <v>305</v>
      </c>
      <c r="D134" s="33" t="s">
        <v>306</v>
      </c>
      <c r="E134" s="32" t="s">
        <v>248</v>
      </c>
      <c r="F134" s="34">
        <v>12.421151537475</v>
      </c>
      <c r="G134" s="35">
        <v>185.49</v>
      </c>
      <c r="H134" s="35">
        <f t="shared" si="3"/>
        <v>2304</v>
      </c>
    </row>
    <row r="135" spans="1:8" s="1" customFormat="1" ht="31.5" customHeight="1" x14ac:dyDescent="0.25">
      <c r="A135" s="32">
        <v>120</v>
      </c>
      <c r="B135" s="32"/>
      <c r="C135" s="36" t="s">
        <v>307</v>
      </c>
      <c r="D135" s="33" t="s">
        <v>308</v>
      </c>
      <c r="E135" s="32" t="s">
        <v>309</v>
      </c>
      <c r="F135" s="34">
        <v>0.29351180631850998</v>
      </c>
      <c r="G135" s="35">
        <v>6920.41</v>
      </c>
      <c r="H135" s="35">
        <f t="shared" si="3"/>
        <v>2031.22</v>
      </c>
    </row>
    <row r="136" spans="1:8" s="1" customFormat="1" ht="47.25" customHeight="1" x14ac:dyDescent="0.25">
      <c r="A136" s="32">
        <v>121</v>
      </c>
      <c r="B136" s="32"/>
      <c r="C136" s="36" t="s">
        <v>310</v>
      </c>
      <c r="D136" s="33" t="s">
        <v>311</v>
      </c>
      <c r="E136" s="32" t="s">
        <v>251</v>
      </c>
      <c r="F136" s="34">
        <v>0.58659253490092</v>
      </c>
      <c r="G136" s="35">
        <v>3233.63</v>
      </c>
      <c r="H136" s="35">
        <f t="shared" si="3"/>
        <v>1896.82</v>
      </c>
    </row>
    <row r="137" spans="1:8" s="1" customFormat="1" ht="47.25" customHeight="1" x14ac:dyDescent="0.25">
      <c r="A137" s="32">
        <v>122</v>
      </c>
      <c r="B137" s="32"/>
      <c r="C137" s="36" t="s">
        <v>312</v>
      </c>
      <c r="D137" s="33" t="s">
        <v>313</v>
      </c>
      <c r="E137" s="32" t="s">
        <v>251</v>
      </c>
      <c r="F137" s="34">
        <v>5.3073175163973003</v>
      </c>
      <c r="G137" s="35">
        <v>313</v>
      </c>
      <c r="H137" s="35">
        <f t="shared" si="3"/>
        <v>1661.19</v>
      </c>
    </row>
    <row r="138" spans="1:8" s="1" customFormat="1" ht="15.75" customHeight="1" x14ac:dyDescent="0.25">
      <c r="A138" s="32">
        <v>123</v>
      </c>
      <c r="B138" s="32"/>
      <c r="C138" s="36" t="s">
        <v>314</v>
      </c>
      <c r="D138" s="33" t="s">
        <v>315</v>
      </c>
      <c r="E138" s="32" t="s">
        <v>251</v>
      </c>
      <c r="F138" s="34">
        <v>0.17601149157731999</v>
      </c>
      <c r="G138" s="35">
        <v>8200</v>
      </c>
      <c r="H138" s="35">
        <f t="shared" si="3"/>
        <v>1443.29</v>
      </c>
    </row>
    <row r="139" spans="1:8" s="1" customFormat="1" ht="31.5" customHeight="1" x14ac:dyDescent="0.25">
      <c r="A139" s="32">
        <v>124</v>
      </c>
      <c r="B139" s="32"/>
      <c r="C139" s="36" t="s">
        <v>316</v>
      </c>
      <c r="D139" s="33" t="s">
        <v>317</v>
      </c>
      <c r="E139" s="32" t="s">
        <v>275</v>
      </c>
      <c r="F139" s="34">
        <v>5.7551553481952</v>
      </c>
      <c r="G139" s="35">
        <v>244.79</v>
      </c>
      <c r="H139" s="35">
        <f t="shared" si="3"/>
        <v>1408.8</v>
      </c>
    </row>
    <row r="140" spans="1:8" s="1" customFormat="1" ht="47.25" customHeight="1" x14ac:dyDescent="0.25">
      <c r="A140" s="32">
        <v>125</v>
      </c>
      <c r="B140" s="32"/>
      <c r="C140" s="36" t="s">
        <v>318</v>
      </c>
      <c r="D140" s="33" t="s">
        <v>319</v>
      </c>
      <c r="E140" s="32" t="s">
        <v>264</v>
      </c>
      <c r="F140" s="34">
        <v>9.5919366533643995</v>
      </c>
      <c r="G140" s="35">
        <v>144.34</v>
      </c>
      <c r="H140" s="35">
        <f t="shared" si="3"/>
        <v>1384.5</v>
      </c>
    </row>
    <row r="141" spans="1:8" s="1" customFormat="1" ht="47.25" customHeight="1" x14ac:dyDescent="0.25">
      <c r="A141" s="32">
        <v>126</v>
      </c>
      <c r="B141" s="32"/>
      <c r="C141" s="36" t="s">
        <v>320</v>
      </c>
      <c r="D141" s="33" t="s">
        <v>321</v>
      </c>
      <c r="E141" s="32" t="s">
        <v>251</v>
      </c>
      <c r="F141" s="34">
        <v>0.10359257522748</v>
      </c>
      <c r="G141" s="35">
        <v>12877.24</v>
      </c>
      <c r="H141" s="35">
        <f t="shared" si="3"/>
        <v>1333.99</v>
      </c>
    </row>
    <row r="142" spans="1:8" s="1" customFormat="1" ht="31.5" customHeight="1" x14ac:dyDescent="0.25">
      <c r="A142" s="32">
        <v>127</v>
      </c>
      <c r="B142" s="32"/>
      <c r="C142" s="36" t="s">
        <v>265</v>
      </c>
      <c r="D142" s="33" t="s">
        <v>322</v>
      </c>
      <c r="E142" s="32" t="s">
        <v>323</v>
      </c>
      <c r="F142" s="34">
        <v>8.7925842343514997</v>
      </c>
      <c r="G142" s="35">
        <v>150.26</v>
      </c>
      <c r="H142" s="35">
        <f t="shared" si="3"/>
        <v>1321.17</v>
      </c>
    </row>
    <row r="143" spans="1:8" s="1" customFormat="1" ht="15.75" customHeight="1" x14ac:dyDescent="0.25">
      <c r="A143" s="32">
        <v>128</v>
      </c>
      <c r="B143" s="32"/>
      <c r="C143" s="36" t="s">
        <v>324</v>
      </c>
      <c r="D143" s="33" t="s">
        <v>325</v>
      </c>
      <c r="E143" s="32" t="s">
        <v>275</v>
      </c>
      <c r="F143" s="34">
        <v>24.139439663388998</v>
      </c>
      <c r="G143" s="35">
        <v>51.8</v>
      </c>
      <c r="H143" s="35">
        <f t="shared" si="3"/>
        <v>1250.42</v>
      </c>
    </row>
    <row r="144" spans="1:8" s="1" customFormat="1" ht="47.25" customHeight="1" x14ac:dyDescent="0.25">
      <c r="A144" s="32">
        <v>129</v>
      </c>
      <c r="B144" s="32"/>
      <c r="C144" s="36" t="s">
        <v>326</v>
      </c>
      <c r="D144" s="33" t="s">
        <v>327</v>
      </c>
      <c r="E144" s="32" t="s">
        <v>264</v>
      </c>
      <c r="F144" s="34">
        <v>11.510236564991001</v>
      </c>
      <c r="G144" s="35">
        <v>108.43</v>
      </c>
      <c r="H144" s="35">
        <f t="shared" si="3"/>
        <v>1248.05</v>
      </c>
    </row>
    <row r="145" spans="1:8" s="1" customFormat="1" ht="31.5" customHeight="1" x14ac:dyDescent="0.25">
      <c r="A145" s="32">
        <v>130</v>
      </c>
      <c r="B145" s="32"/>
      <c r="C145" s="36" t="s">
        <v>328</v>
      </c>
      <c r="D145" s="33" t="s">
        <v>329</v>
      </c>
      <c r="E145" s="32" t="s">
        <v>330</v>
      </c>
      <c r="F145" s="34">
        <v>2.3979748754488002</v>
      </c>
      <c r="G145" s="35">
        <v>516.16999999999996</v>
      </c>
      <c r="H145" s="35">
        <f t="shared" si="3"/>
        <v>1237.76</v>
      </c>
    </row>
    <row r="146" spans="1:8" s="1" customFormat="1" ht="31.5" customHeight="1" x14ac:dyDescent="0.25">
      <c r="A146" s="32">
        <v>131</v>
      </c>
      <c r="B146" s="32"/>
      <c r="C146" s="36" t="s">
        <v>265</v>
      </c>
      <c r="D146" s="33" t="s">
        <v>331</v>
      </c>
      <c r="E146" s="32" t="s">
        <v>323</v>
      </c>
      <c r="F146" s="34">
        <v>17.585288801966001</v>
      </c>
      <c r="G146" s="35">
        <v>69.349999999999994</v>
      </c>
      <c r="H146" s="35">
        <f t="shared" si="3"/>
        <v>1219.54</v>
      </c>
    </row>
    <row r="147" spans="1:8" s="1" customFormat="1" ht="63" customHeight="1" x14ac:dyDescent="0.25">
      <c r="A147" s="32">
        <v>132</v>
      </c>
      <c r="B147" s="32"/>
      <c r="C147" s="36" t="s">
        <v>265</v>
      </c>
      <c r="D147" s="33" t="s">
        <v>332</v>
      </c>
      <c r="E147" s="32" t="s">
        <v>323</v>
      </c>
      <c r="F147" s="34">
        <v>1.5986520998453999</v>
      </c>
      <c r="G147" s="35">
        <v>753.34</v>
      </c>
      <c r="H147" s="35">
        <f t="shared" si="3"/>
        <v>1204.33</v>
      </c>
    </row>
    <row r="148" spans="1:8" s="1" customFormat="1" ht="31.5" customHeight="1" x14ac:dyDescent="0.25">
      <c r="A148" s="32">
        <v>133</v>
      </c>
      <c r="B148" s="32"/>
      <c r="C148" s="36" t="s">
        <v>333</v>
      </c>
      <c r="D148" s="33" t="s">
        <v>334</v>
      </c>
      <c r="E148" s="32" t="s">
        <v>267</v>
      </c>
      <c r="F148" s="34">
        <v>44.582055872558001</v>
      </c>
      <c r="G148" s="35">
        <v>24.91</v>
      </c>
      <c r="H148" s="35">
        <f t="shared" si="3"/>
        <v>1110.54</v>
      </c>
    </row>
    <row r="149" spans="1:8" s="1" customFormat="1" ht="126" customHeight="1" x14ac:dyDescent="0.25">
      <c r="A149" s="32">
        <v>134</v>
      </c>
      <c r="B149" s="32"/>
      <c r="C149" s="36" t="s">
        <v>265</v>
      </c>
      <c r="D149" s="33" t="s">
        <v>335</v>
      </c>
      <c r="E149" s="32" t="s">
        <v>330</v>
      </c>
      <c r="F149" s="34">
        <v>0.79932563406083001</v>
      </c>
      <c r="G149" s="35">
        <v>1342.77</v>
      </c>
      <c r="H149" s="35">
        <f t="shared" si="3"/>
        <v>1073.31</v>
      </c>
    </row>
    <row r="150" spans="1:8" s="1" customFormat="1" ht="15.75" customHeight="1" x14ac:dyDescent="0.25">
      <c r="A150" s="32">
        <v>135</v>
      </c>
      <c r="B150" s="32"/>
      <c r="C150" s="36" t="s">
        <v>336</v>
      </c>
      <c r="D150" s="33" t="s">
        <v>337</v>
      </c>
      <c r="E150" s="32" t="s">
        <v>251</v>
      </c>
      <c r="F150" s="34">
        <v>9.5414494710355E-2</v>
      </c>
      <c r="G150" s="35">
        <v>11200</v>
      </c>
      <c r="H150" s="35">
        <f t="shared" si="3"/>
        <v>1068.6400000000001</v>
      </c>
    </row>
    <row r="151" spans="1:8" s="1" customFormat="1" ht="63" customHeight="1" x14ac:dyDescent="0.25">
      <c r="A151" s="32">
        <v>136</v>
      </c>
      <c r="B151" s="32"/>
      <c r="C151" s="36" t="s">
        <v>265</v>
      </c>
      <c r="D151" s="33" t="s">
        <v>338</v>
      </c>
      <c r="E151" s="32" t="s">
        <v>323</v>
      </c>
      <c r="F151" s="34">
        <v>1</v>
      </c>
      <c r="G151" s="35">
        <v>1326.22</v>
      </c>
      <c r="H151" s="35">
        <f t="shared" si="3"/>
        <v>1326.22</v>
      </c>
    </row>
    <row r="152" spans="1:8" s="1" customFormat="1" ht="31.5" customHeight="1" x14ac:dyDescent="0.25">
      <c r="A152" s="32">
        <v>137</v>
      </c>
      <c r="B152" s="32"/>
      <c r="C152" s="36" t="s">
        <v>265</v>
      </c>
      <c r="D152" s="33" t="s">
        <v>339</v>
      </c>
      <c r="E152" s="32" t="s">
        <v>323</v>
      </c>
      <c r="F152" s="34">
        <v>86</v>
      </c>
      <c r="G152" s="35">
        <v>11.98</v>
      </c>
      <c r="H152" s="35">
        <f t="shared" si="3"/>
        <v>1030.28</v>
      </c>
    </row>
    <row r="153" spans="1:8" s="1" customFormat="1" ht="47.25" customHeight="1" x14ac:dyDescent="0.25">
      <c r="A153" s="32">
        <v>138</v>
      </c>
      <c r="B153" s="32"/>
      <c r="C153" s="36" t="s">
        <v>340</v>
      </c>
      <c r="D153" s="33" t="s">
        <v>341</v>
      </c>
      <c r="E153" s="32" t="s">
        <v>264</v>
      </c>
      <c r="F153" s="34">
        <v>15</v>
      </c>
      <c r="G153" s="35">
        <v>64.64</v>
      </c>
      <c r="H153" s="35">
        <f t="shared" si="3"/>
        <v>969.6</v>
      </c>
    </row>
    <row r="154" spans="1:8" s="1" customFormat="1" ht="47.25" customHeight="1" x14ac:dyDescent="0.25">
      <c r="A154" s="32">
        <v>139</v>
      </c>
      <c r="B154" s="32"/>
      <c r="C154" s="36" t="s">
        <v>342</v>
      </c>
      <c r="D154" s="33" t="s">
        <v>343</v>
      </c>
      <c r="E154" s="32" t="s">
        <v>275</v>
      </c>
      <c r="F154" s="34">
        <v>14.773547877371</v>
      </c>
      <c r="G154" s="35">
        <v>67.8</v>
      </c>
      <c r="H154" s="35">
        <f t="shared" si="3"/>
        <v>1001.65</v>
      </c>
    </row>
    <row r="155" spans="1:8" s="1" customFormat="1" ht="47.25" customHeight="1" x14ac:dyDescent="0.25">
      <c r="A155" s="32">
        <v>140</v>
      </c>
      <c r="B155" s="32"/>
      <c r="C155" s="36" t="s">
        <v>344</v>
      </c>
      <c r="D155" s="33" t="s">
        <v>345</v>
      </c>
      <c r="E155" s="32" t="s">
        <v>267</v>
      </c>
      <c r="F155" s="34">
        <v>119.44508573969</v>
      </c>
      <c r="G155" s="35">
        <v>8.06</v>
      </c>
      <c r="H155" s="35">
        <f t="shared" si="3"/>
        <v>962.73</v>
      </c>
    </row>
    <row r="156" spans="1:8" s="1" customFormat="1" ht="47.25" customHeight="1" x14ac:dyDescent="0.25">
      <c r="A156" s="32">
        <v>141</v>
      </c>
      <c r="B156" s="32"/>
      <c r="C156" s="36" t="s">
        <v>346</v>
      </c>
      <c r="D156" s="33" t="s">
        <v>347</v>
      </c>
      <c r="E156" s="32" t="s">
        <v>251</v>
      </c>
      <c r="F156" s="34">
        <v>2.7954938296796001</v>
      </c>
      <c r="G156" s="35">
        <v>339</v>
      </c>
      <c r="H156" s="35">
        <f t="shared" si="3"/>
        <v>947.67</v>
      </c>
    </row>
    <row r="157" spans="1:8" s="1" customFormat="1" ht="31.5" customHeight="1" x14ac:dyDescent="0.25">
      <c r="A157" s="32">
        <v>142</v>
      </c>
      <c r="B157" s="32"/>
      <c r="C157" s="36" t="s">
        <v>348</v>
      </c>
      <c r="D157" s="33" t="s">
        <v>349</v>
      </c>
      <c r="E157" s="32" t="s">
        <v>264</v>
      </c>
      <c r="F157" s="34">
        <v>12</v>
      </c>
      <c r="G157" s="35">
        <v>71.34</v>
      </c>
      <c r="H157" s="35">
        <f t="shared" si="3"/>
        <v>856.08</v>
      </c>
    </row>
    <row r="158" spans="1:8" s="1" customFormat="1" ht="47.25" customHeight="1" x14ac:dyDescent="0.25">
      <c r="A158" s="32">
        <v>143</v>
      </c>
      <c r="B158" s="32"/>
      <c r="C158" s="36" t="s">
        <v>350</v>
      </c>
      <c r="D158" s="33" t="s">
        <v>351</v>
      </c>
      <c r="E158" s="32" t="s">
        <v>275</v>
      </c>
      <c r="F158" s="34">
        <v>12.753225930335001</v>
      </c>
      <c r="G158" s="35">
        <v>71.19</v>
      </c>
      <c r="H158" s="35">
        <f t="shared" si="3"/>
        <v>907.9</v>
      </c>
    </row>
    <row r="159" spans="1:8" s="1" customFormat="1" ht="31.5" customHeight="1" x14ac:dyDescent="0.25">
      <c r="A159" s="32">
        <v>144</v>
      </c>
      <c r="B159" s="32"/>
      <c r="C159" s="36" t="s">
        <v>352</v>
      </c>
      <c r="D159" s="33" t="s">
        <v>353</v>
      </c>
      <c r="E159" s="32" t="s">
        <v>248</v>
      </c>
      <c r="F159" s="34">
        <v>17.408340315518998</v>
      </c>
      <c r="G159" s="35">
        <v>49.53</v>
      </c>
      <c r="H159" s="35">
        <f t="shared" si="3"/>
        <v>862.24</v>
      </c>
    </row>
    <row r="160" spans="1:8" s="1" customFormat="1" ht="31.5" customHeight="1" x14ac:dyDescent="0.25">
      <c r="A160" s="32">
        <v>145</v>
      </c>
      <c r="B160" s="32"/>
      <c r="C160" s="36" t="s">
        <v>354</v>
      </c>
      <c r="D160" s="33" t="s">
        <v>355</v>
      </c>
      <c r="E160" s="32" t="s">
        <v>275</v>
      </c>
      <c r="F160" s="34">
        <v>69.166001264485004</v>
      </c>
      <c r="G160" s="35">
        <v>12.37</v>
      </c>
      <c r="H160" s="35">
        <f t="shared" si="3"/>
        <v>855.58</v>
      </c>
    </row>
    <row r="161" spans="1:8" s="1" customFormat="1" ht="15.75" customHeight="1" x14ac:dyDescent="0.25">
      <c r="A161" s="32">
        <v>146</v>
      </c>
      <c r="B161" s="32"/>
      <c r="C161" s="36" t="s">
        <v>356</v>
      </c>
      <c r="D161" s="33" t="s">
        <v>357</v>
      </c>
      <c r="E161" s="32" t="s">
        <v>251</v>
      </c>
      <c r="F161" s="34">
        <v>1.7385414342504999</v>
      </c>
      <c r="G161" s="35">
        <v>481</v>
      </c>
      <c r="H161" s="35">
        <f t="shared" si="3"/>
        <v>836.24</v>
      </c>
    </row>
    <row r="162" spans="1:8" s="1" customFormat="1" ht="47.25" customHeight="1" x14ac:dyDescent="0.25">
      <c r="A162" s="32">
        <v>147</v>
      </c>
      <c r="B162" s="32"/>
      <c r="C162" s="36" t="s">
        <v>358</v>
      </c>
      <c r="D162" s="33" t="s">
        <v>359</v>
      </c>
      <c r="E162" s="32" t="s">
        <v>267</v>
      </c>
      <c r="F162" s="34">
        <v>32.611702181368997</v>
      </c>
      <c r="G162" s="35">
        <v>24.89</v>
      </c>
      <c r="H162" s="35">
        <f t="shared" si="3"/>
        <v>811.71</v>
      </c>
    </row>
    <row r="163" spans="1:8" s="1" customFormat="1" ht="31.5" customHeight="1" x14ac:dyDescent="0.25">
      <c r="A163" s="32">
        <v>148</v>
      </c>
      <c r="B163" s="32"/>
      <c r="C163" s="36" t="s">
        <v>360</v>
      </c>
      <c r="D163" s="33" t="s">
        <v>361</v>
      </c>
      <c r="E163" s="32" t="s">
        <v>309</v>
      </c>
      <c r="F163" s="34">
        <v>3.2612443865875002E-2</v>
      </c>
      <c r="G163" s="35">
        <v>24712.04</v>
      </c>
      <c r="H163" s="35">
        <f t="shared" si="3"/>
        <v>805.92</v>
      </c>
    </row>
    <row r="164" spans="1:8" s="1" customFormat="1" ht="31.5" customHeight="1" x14ac:dyDescent="0.25">
      <c r="A164" s="32">
        <v>149</v>
      </c>
      <c r="B164" s="32"/>
      <c r="C164" s="36" t="s">
        <v>362</v>
      </c>
      <c r="D164" s="33" t="s">
        <v>363</v>
      </c>
      <c r="E164" s="32" t="s">
        <v>330</v>
      </c>
      <c r="F164" s="34">
        <v>2.3979788672592002</v>
      </c>
      <c r="G164" s="35">
        <v>334.06</v>
      </c>
      <c r="H164" s="35">
        <f t="shared" si="3"/>
        <v>801.07</v>
      </c>
    </row>
    <row r="165" spans="1:8" s="1" customFormat="1" ht="78.75" customHeight="1" x14ac:dyDescent="0.25">
      <c r="A165" s="32">
        <v>150</v>
      </c>
      <c r="B165" s="32"/>
      <c r="C165" s="36" t="s">
        <v>364</v>
      </c>
      <c r="D165" s="33" t="s">
        <v>365</v>
      </c>
      <c r="E165" s="32" t="s">
        <v>251</v>
      </c>
      <c r="F165" s="34">
        <v>0.11766072461481</v>
      </c>
      <c r="G165" s="35">
        <v>6800</v>
      </c>
      <c r="H165" s="35">
        <f t="shared" si="3"/>
        <v>800.09</v>
      </c>
    </row>
    <row r="166" spans="1:8" s="1" customFormat="1" ht="31.5" customHeight="1" x14ac:dyDescent="0.25">
      <c r="A166" s="32">
        <v>151</v>
      </c>
      <c r="B166" s="32"/>
      <c r="C166" s="36" t="s">
        <v>366</v>
      </c>
      <c r="D166" s="33" t="s">
        <v>367</v>
      </c>
      <c r="E166" s="32" t="s">
        <v>248</v>
      </c>
      <c r="F166" s="34">
        <v>0.47810099170859</v>
      </c>
      <c r="G166" s="35">
        <v>1634.71</v>
      </c>
      <c r="H166" s="35">
        <f t="shared" si="3"/>
        <v>781.56</v>
      </c>
    </row>
    <row r="167" spans="1:8" s="1" customFormat="1" ht="63" customHeight="1" x14ac:dyDescent="0.25">
      <c r="A167" s="32">
        <v>152</v>
      </c>
      <c r="B167" s="32"/>
      <c r="C167" s="36" t="s">
        <v>265</v>
      </c>
      <c r="D167" s="33" t="s">
        <v>368</v>
      </c>
      <c r="E167" s="32" t="s">
        <v>323</v>
      </c>
      <c r="F167" s="34">
        <v>1</v>
      </c>
      <c r="G167" s="35">
        <v>963.77</v>
      </c>
      <c r="H167" s="35">
        <f t="shared" si="3"/>
        <v>963.77</v>
      </c>
    </row>
    <row r="168" spans="1:8" s="1" customFormat="1" ht="31.5" customHeight="1" x14ac:dyDescent="0.25">
      <c r="A168" s="32">
        <v>153</v>
      </c>
      <c r="B168" s="32"/>
      <c r="C168" s="36" t="s">
        <v>265</v>
      </c>
      <c r="D168" s="33" t="s">
        <v>369</v>
      </c>
      <c r="E168" s="32" t="s">
        <v>267</v>
      </c>
      <c r="F168" s="34">
        <v>17.985024505672001</v>
      </c>
      <c r="G168" s="35">
        <v>42.55</v>
      </c>
      <c r="H168" s="35">
        <f t="shared" si="3"/>
        <v>765.26</v>
      </c>
    </row>
    <row r="169" spans="1:8" s="1" customFormat="1" ht="31.5" customHeight="1" x14ac:dyDescent="0.25">
      <c r="A169" s="32">
        <v>154</v>
      </c>
      <c r="B169" s="32"/>
      <c r="C169" s="36" t="s">
        <v>370</v>
      </c>
      <c r="D169" s="33" t="s">
        <v>371</v>
      </c>
      <c r="E169" s="32" t="s">
        <v>309</v>
      </c>
      <c r="F169" s="34">
        <v>2.4459404609622998E-2</v>
      </c>
      <c r="G169" s="35">
        <v>30705.83</v>
      </c>
      <c r="H169" s="35">
        <f t="shared" si="3"/>
        <v>751.05</v>
      </c>
    </row>
    <row r="170" spans="1:8" s="1" customFormat="1" ht="31.5" customHeight="1" x14ac:dyDescent="0.25">
      <c r="A170" s="32">
        <v>155</v>
      </c>
      <c r="B170" s="32"/>
      <c r="C170" s="36" t="s">
        <v>372</v>
      </c>
      <c r="D170" s="33" t="s">
        <v>373</v>
      </c>
      <c r="E170" s="32" t="s">
        <v>267</v>
      </c>
      <c r="F170" s="34">
        <v>11.989816469684</v>
      </c>
      <c r="G170" s="35">
        <v>62.18</v>
      </c>
      <c r="H170" s="35">
        <f t="shared" si="3"/>
        <v>745.53</v>
      </c>
    </row>
    <row r="171" spans="1:8" s="1" customFormat="1" ht="31.5" customHeight="1" x14ac:dyDescent="0.25">
      <c r="A171" s="32">
        <v>156</v>
      </c>
      <c r="B171" s="32"/>
      <c r="C171" s="36" t="s">
        <v>374</v>
      </c>
      <c r="D171" s="33" t="s">
        <v>375</v>
      </c>
      <c r="E171" s="32" t="s">
        <v>309</v>
      </c>
      <c r="F171" s="34">
        <v>7.7454728603282993E-2</v>
      </c>
      <c r="G171" s="35">
        <v>9526.1</v>
      </c>
      <c r="H171" s="35">
        <f t="shared" si="3"/>
        <v>737.84</v>
      </c>
    </row>
    <row r="172" spans="1:8" s="1" customFormat="1" ht="15.75" customHeight="1" x14ac:dyDescent="0.25">
      <c r="A172" s="32">
        <v>157</v>
      </c>
      <c r="B172" s="32"/>
      <c r="C172" s="36" t="s">
        <v>376</v>
      </c>
      <c r="D172" s="33" t="s">
        <v>377</v>
      </c>
      <c r="E172" s="32" t="s">
        <v>264</v>
      </c>
      <c r="F172" s="34">
        <v>19.183588699809</v>
      </c>
      <c r="G172" s="35">
        <v>38.159999999999997</v>
      </c>
      <c r="H172" s="35">
        <f t="shared" ref="H172:H235" si="4">ROUND(F172*G172,2)</f>
        <v>732.05</v>
      </c>
    </row>
    <row r="173" spans="1:8" s="1" customFormat="1" ht="31.5" customHeight="1" x14ac:dyDescent="0.25">
      <c r="A173" s="32">
        <v>158</v>
      </c>
      <c r="B173" s="32"/>
      <c r="C173" s="36" t="s">
        <v>378</v>
      </c>
      <c r="D173" s="33" t="s">
        <v>379</v>
      </c>
      <c r="E173" s="32" t="s">
        <v>251</v>
      </c>
      <c r="F173" s="34">
        <v>0.11960329786593001</v>
      </c>
      <c r="G173" s="35">
        <v>5802.77</v>
      </c>
      <c r="H173" s="35">
        <f t="shared" si="4"/>
        <v>694.03</v>
      </c>
    </row>
    <row r="174" spans="1:8" s="1" customFormat="1" ht="31.5" customHeight="1" x14ac:dyDescent="0.25">
      <c r="A174" s="32">
        <v>159</v>
      </c>
      <c r="B174" s="32"/>
      <c r="C174" s="36" t="s">
        <v>380</v>
      </c>
      <c r="D174" s="33" t="s">
        <v>381</v>
      </c>
      <c r="E174" s="32" t="s">
        <v>248</v>
      </c>
      <c r="F174" s="34">
        <v>11.433584046102</v>
      </c>
      <c r="G174" s="35">
        <v>59.99</v>
      </c>
      <c r="H174" s="35">
        <f t="shared" si="4"/>
        <v>685.9</v>
      </c>
    </row>
    <row r="175" spans="1:8" s="1" customFormat="1" ht="15.75" customHeight="1" x14ac:dyDescent="0.25">
      <c r="A175" s="32">
        <v>160</v>
      </c>
      <c r="B175" s="32"/>
      <c r="C175" s="36" t="s">
        <v>382</v>
      </c>
      <c r="D175" s="33" t="s">
        <v>383</v>
      </c>
      <c r="E175" s="32" t="s">
        <v>275</v>
      </c>
      <c r="F175" s="34">
        <v>10.297335955991</v>
      </c>
      <c r="G175" s="35">
        <v>65.73</v>
      </c>
      <c r="H175" s="35">
        <f t="shared" si="4"/>
        <v>676.84</v>
      </c>
    </row>
    <row r="176" spans="1:8" s="1" customFormat="1" ht="31.5" customHeight="1" x14ac:dyDescent="0.25">
      <c r="A176" s="32">
        <v>161</v>
      </c>
      <c r="B176" s="32"/>
      <c r="C176" s="36" t="s">
        <v>265</v>
      </c>
      <c r="D176" s="33" t="s">
        <v>384</v>
      </c>
      <c r="E176" s="32" t="s">
        <v>323</v>
      </c>
      <c r="F176" s="34">
        <v>1</v>
      </c>
      <c r="G176" s="35">
        <v>399.26</v>
      </c>
      <c r="H176" s="35">
        <f t="shared" si="4"/>
        <v>399.26</v>
      </c>
    </row>
    <row r="177" spans="1:8" s="1" customFormat="1" ht="63" customHeight="1" x14ac:dyDescent="0.25">
      <c r="A177" s="32">
        <v>162</v>
      </c>
      <c r="B177" s="32"/>
      <c r="C177" s="36" t="s">
        <v>265</v>
      </c>
      <c r="D177" s="33" t="s">
        <v>385</v>
      </c>
      <c r="E177" s="32" t="s">
        <v>264</v>
      </c>
      <c r="F177" s="34">
        <v>1</v>
      </c>
      <c r="G177" s="35">
        <v>769.1</v>
      </c>
      <c r="H177" s="35">
        <f t="shared" si="4"/>
        <v>769.1</v>
      </c>
    </row>
    <row r="178" spans="1:8" s="1" customFormat="1" ht="31.5" customHeight="1" x14ac:dyDescent="0.25">
      <c r="A178" s="32">
        <v>163</v>
      </c>
      <c r="B178" s="32"/>
      <c r="C178" s="36" t="s">
        <v>386</v>
      </c>
      <c r="D178" s="33" t="s">
        <v>387</v>
      </c>
      <c r="E178" s="32" t="s">
        <v>264</v>
      </c>
      <c r="F178" s="34">
        <v>4</v>
      </c>
      <c r="G178" s="35">
        <v>126.21</v>
      </c>
      <c r="H178" s="35">
        <f t="shared" si="4"/>
        <v>504.84</v>
      </c>
    </row>
    <row r="179" spans="1:8" s="1" customFormat="1" ht="31.5" customHeight="1" x14ac:dyDescent="0.25">
      <c r="A179" s="32">
        <v>164</v>
      </c>
      <c r="B179" s="32"/>
      <c r="C179" s="36" t="s">
        <v>265</v>
      </c>
      <c r="D179" s="33" t="s">
        <v>388</v>
      </c>
      <c r="E179" s="32" t="s">
        <v>323</v>
      </c>
      <c r="F179" s="34">
        <v>1</v>
      </c>
      <c r="G179" s="35">
        <v>376.93</v>
      </c>
      <c r="H179" s="35">
        <f t="shared" si="4"/>
        <v>376.93</v>
      </c>
    </row>
    <row r="180" spans="1:8" s="1" customFormat="1" ht="47.25" customHeight="1" x14ac:dyDescent="0.25">
      <c r="A180" s="32">
        <v>165</v>
      </c>
      <c r="B180" s="32"/>
      <c r="C180" s="36" t="s">
        <v>389</v>
      </c>
      <c r="D180" s="33" t="s">
        <v>390</v>
      </c>
      <c r="E180" s="32" t="s">
        <v>251</v>
      </c>
      <c r="F180" s="34">
        <v>1.4840743536128</v>
      </c>
      <c r="G180" s="35">
        <v>392</v>
      </c>
      <c r="H180" s="35">
        <f t="shared" si="4"/>
        <v>581.76</v>
      </c>
    </row>
    <row r="181" spans="1:8" s="1" customFormat="1" ht="31.5" customHeight="1" x14ac:dyDescent="0.25">
      <c r="A181" s="32">
        <v>166</v>
      </c>
      <c r="B181" s="32"/>
      <c r="C181" s="36" t="s">
        <v>391</v>
      </c>
      <c r="D181" s="33" t="s">
        <v>392</v>
      </c>
      <c r="E181" s="32" t="s">
        <v>251</v>
      </c>
      <c r="F181" s="34">
        <v>1.1350488861848E-2</v>
      </c>
      <c r="G181" s="35">
        <v>51099</v>
      </c>
      <c r="H181" s="35">
        <f t="shared" si="4"/>
        <v>580</v>
      </c>
    </row>
    <row r="182" spans="1:8" s="1" customFormat="1" ht="47.25" customHeight="1" x14ac:dyDescent="0.25">
      <c r="A182" s="32">
        <v>167</v>
      </c>
      <c r="B182" s="32"/>
      <c r="C182" s="36" t="s">
        <v>393</v>
      </c>
      <c r="D182" s="33" t="s">
        <v>394</v>
      </c>
      <c r="E182" s="32" t="s">
        <v>267</v>
      </c>
      <c r="F182" s="34">
        <v>8.1474997977125998</v>
      </c>
      <c r="G182" s="35">
        <v>70.400000000000006</v>
      </c>
      <c r="H182" s="35">
        <f t="shared" si="4"/>
        <v>573.58000000000004</v>
      </c>
    </row>
    <row r="183" spans="1:8" s="1" customFormat="1" ht="15.75" customHeight="1" x14ac:dyDescent="0.25">
      <c r="A183" s="32">
        <v>168</v>
      </c>
      <c r="B183" s="32"/>
      <c r="C183" s="36" t="s">
        <v>395</v>
      </c>
      <c r="D183" s="33" t="s">
        <v>396</v>
      </c>
      <c r="E183" s="32" t="s">
        <v>275</v>
      </c>
      <c r="F183" s="34">
        <v>43.381984175958003</v>
      </c>
      <c r="G183" s="35">
        <v>13.14</v>
      </c>
      <c r="H183" s="35">
        <f t="shared" si="4"/>
        <v>570.04</v>
      </c>
    </row>
    <row r="184" spans="1:8" s="1" customFormat="1" ht="31.5" customHeight="1" x14ac:dyDescent="0.25">
      <c r="A184" s="32">
        <v>169</v>
      </c>
      <c r="B184" s="32"/>
      <c r="C184" s="36" t="s">
        <v>265</v>
      </c>
      <c r="D184" s="33" t="s">
        <v>397</v>
      </c>
      <c r="E184" s="32" t="s">
        <v>323</v>
      </c>
      <c r="F184" s="34">
        <v>3</v>
      </c>
      <c r="G184" s="35">
        <v>172.29</v>
      </c>
      <c r="H184" s="35">
        <f t="shared" si="4"/>
        <v>516.87</v>
      </c>
    </row>
    <row r="185" spans="1:8" s="1" customFormat="1" ht="47.25" customHeight="1" x14ac:dyDescent="0.25">
      <c r="A185" s="32">
        <v>170</v>
      </c>
      <c r="B185" s="32"/>
      <c r="C185" s="36" t="s">
        <v>265</v>
      </c>
      <c r="D185" s="33" t="s">
        <v>398</v>
      </c>
      <c r="E185" s="32" t="s">
        <v>267</v>
      </c>
      <c r="F185" s="34">
        <v>24.698965508331</v>
      </c>
      <c r="G185" s="35">
        <v>21.44</v>
      </c>
      <c r="H185" s="35">
        <f t="shared" si="4"/>
        <v>529.54999999999995</v>
      </c>
    </row>
    <row r="186" spans="1:8" s="1" customFormat="1" ht="47.25" customHeight="1" x14ac:dyDescent="0.25">
      <c r="A186" s="32">
        <v>171</v>
      </c>
      <c r="B186" s="32"/>
      <c r="C186" s="36" t="s">
        <v>399</v>
      </c>
      <c r="D186" s="33" t="s">
        <v>400</v>
      </c>
      <c r="E186" s="32" t="s">
        <v>251</v>
      </c>
      <c r="F186" s="34">
        <v>6.4585171302354999E-2</v>
      </c>
      <c r="G186" s="35">
        <v>8014.15</v>
      </c>
      <c r="H186" s="35">
        <f t="shared" si="4"/>
        <v>517.6</v>
      </c>
    </row>
    <row r="187" spans="1:8" s="1" customFormat="1" ht="31.5" customHeight="1" x14ac:dyDescent="0.25">
      <c r="A187" s="32">
        <v>172</v>
      </c>
      <c r="B187" s="32"/>
      <c r="C187" s="36" t="s">
        <v>265</v>
      </c>
      <c r="D187" s="33" t="s">
        <v>401</v>
      </c>
      <c r="E187" s="32" t="s">
        <v>323</v>
      </c>
      <c r="F187" s="34">
        <v>43</v>
      </c>
      <c r="G187" s="35">
        <v>11.98</v>
      </c>
      <c r="H187" s="35">
        <f t="shared" si="4"/>
        <v>515.14</v>
      </c>
    </row>
    <row r="188" spans="1:8" s="1" customFormat="1" ht="47.25" customHeight="1" x14ac:dyDescent="0.25">
      <c r="A188" s="32">
        <v>173</v>
      </c>
      <c r="B188" s="32"/>
      <c r="C188" s="36" t="s">
        <v>402</v>
      </c>
      <c r="D188" s="33" t="s">
        <v>403</v>
      </c>
      <c r="E188" s="32" t="s">
        <v>264</v>
      </c>
      <c r="F188" s="34">
        <v>1</v>
      </c>
      <c r="G188" s="35">
        <v>645.83000000000004</v>
      </c>
      <c r="H188" s="35">
        <f t="shared" si="4"/>
        <v>645.83000000000004</v>
      </c>
    </row>
    <row r="189" spans="1:8" s="1" customFormat="1" ht="15.75" customHeight="1" x14ac:dyDescent="0.25">
      <c r="A189" s="32">
        <v>174</v>
      </c>
      <c r="B189" s="32"/>
      <c r="C189" s="36" t="s">
        <v>404</v>
      </c>
      <c r="D189" s="33" t="s">
        <v>405</v>
      </c>
      <c r="E189" s="32" t="s">
        <v>251</v>
      </c>
      <c r="F189" s="34">
        <v>3.2795888245603998E-2</v>
      </c>
      <c r="G189" s="35">
        <v>15620</v>
      </c>
      <c r="H189" s="35">
        <f t="shared" si="4"/>
        <v>512.27</v>
      </c>
    </row>
    <row r="190" spans="1:8" s="1" customFormat="1" ht="31.5" customHeight="1" x14ac:dyDescent="0.25">
      <c r="A190" s="32">
        <v>175</v>
      </c>
      <c r="B190" s="32"/>
      <c r="C190" s="36" t="s">
        <v>265</v>
      </c>
      <c r="D190" s="33" t="s">
        <v>406</v>
      </c>
      <c r="E190" s="32" t="s">
        <v>323</v>
      </c>
      <c r="F190" s="34">
        <v>2</v>
      </c>
      <c r="G190" s="35">
        <v>210.22</v>
      </c>
      <c r="H190" s="35">
        <f t="shared" si="4"/>
        <v>420.44</v>
      </c>
    </row>
    <row r="191" spans="1:8" s="1" customFormat="1" ht="31.5" customHeight="1" x14ac:dyDescent="0.25">
      <c r="A191" s="32">
        <v>176</v>
      </c>
      <c r="B191" s="32"/>
      <c r="C191" s="36" t="s">
        <v>407</v>
      </c>
      <c r="D191" s="33" t="s">
        <v>408</v>
      </c>
      <c r="E191" s="32" t="s">
        <v>251</v>
      </c>
      <c r="F191" s="34">
        <v>0.11200188476217</v>
      </c>
      <c r="G191" s="35">
        <v>4316</v>
      </c>
      <c r="H191" s="35">
        <f t="shared" si="4"/>
        <v>483.4</v>
      </c>
    </row>
    <row r="192" spans="1:8" s="1" customFormat="1" ht="31.5" customHeight="1" x14ac:dyDescent="0.25">
      <c r="A192" s="32">
        <v>177</v>
      </c>
      <c r="B192" s="32"/>
      <c r="C192" s="36" t="s">
        <v>409</v>
      </c>
      <c r="D192" s="33" t="s">
        <v>410</v>
      </c>
      <c r="E192" s="32" t="s">
        <v>275</v>
      </c>
      <c r="F192" s="34">
        <v>4.6360813130510001</v>
      </c>
      <c r="G192" s="35">
        <v>96.29</v>
      </c>
      <c r="H192" s="35">
        <f t="shared" si="4"/>
        <v>446.41</v>
      </c>
    </row>
    <row r="193" spans="1:8" s="1" customFormat="1" ht="31.5" customHeight="1" x14ac:dyDescent="0.25">
      <c r="A193" s="32">
        <v>178</v>
      </c>
      <c r="B193" s="32"/>
      <c r="C193" s="36" t="s">
        <v>411</v>
      </c>
      <c r="D193" s="33" t="s">
        <v>412</v>
      </c>
      <c r="E193" s="32" t="s">
        <v>264</v>
      </c>
      <c r="F193" s="34">
        <v>17</v>
      </c>
      <c r="G193" s="35">
        <v>25.29</v>
      </c>
      <c r="H193" s="35">
        <f t="shared" si="4"/>
        <v>429.93</v>
      </c>
    </row>
    <row r="194" spans="1:8" s="1" customFormat="1" ht="63" customHeight="1" x14ac:dyDescent="0.25">
      <c r="A194" s="32">
        <v>179</v>
      </c>
      <c r="B194" s="32"/>
      <c r="C194" s="36" t="s">
        <v>413</v>
      </c>
      <c r="D194" s="33" t="s">
        <v>414</v>
      </c>
      <c r="E194" s="32" t="s">
        <v>267</v>
      </c>
      <c r="F194" s="34">
        <v>64.228762090271005</v>
      </c>
      <c r="G194" s="35">
        <v>6.91</v>
      </c>
      <c r="H194" s="35">
        <f t="shared" si="4"/>
        <v>443.82</v>
      </c>
    </row>
    <row r="195" spans="1:8" s="1" customFormat="1" ht="15.75" customHeight="1" x14ac:dyDescent="0.25">
      <c r="A195" s="32">
        <v>180</v>
      </c>
      <c r="B195" s="32"/>
      <c r="C195" s="36" t="s">
        <v>415</v>
      </c>
      <c r="D195" s="33" t="s">
        <v>416</v>
      </c>
      <c r="E195" s="32" t="s">
        <v>251</v>
      </c>
      <c r="F195" s="34">
        <v>6.0429013457063002E-2</v>
      </c>
      <c r="G195" s="35">
        <v>7200</v>
      </c>
      <c r="H195" s="35">
        <f t="shared" si="4"/>
        <v>435.09</v>
      </c>
    </row>
    <row r="196" spans="1:8" s="1" customFormat="1" ht="31.5" customHeight="1" x14ac:dyDescent="0.25">
      <c r="A196" s="32">
        <v>181</v>
      </c>
      <c r="B196" s="32"/>
      <c r="C196" s="36" t="s">
        <v>417</v>
      </c>
      <c r="D196" s="33" t="s">
        <v>418</v>
      </c>
      <c r="E196" s="32" t="s">
        <v>251</v>
      </c>
      <c r="F196" s="34">
        <v>3.9561980785841999E-2</v>
      </c>
      <c r="G196" s="35">
        <v>10898.65</v>
      </c>
      <c r="H196" s="35">
        <f t="shared" si="4"/>
        <v>431.17</v>
      </c>
    </row>
    <row r="197" spans="1:8" s="1" customFormat="1" ht="31.5" customHeight="1" x14ac:dyDescent="0.25">
      <c r="A197" s="32">
        <v>182</v>
      </c>
      <c r="B197" s="32"/>
      <c r="C197" s="36" t="s">
        <v>419</v>
      </c>
      <c r="D197" s="33" t="s">
        <v>420</v>
      </c>
      <c r="E197" s="32" t="s">
        <v>251</v>
      </c>
      <c r="F197" s="34">
        <v>3.5969650867300001E-2</v>
      </c>
      <c r="G197" s="35">
        <v>11500</v>
      </c>
      <c r="H197" s="35">
        <f t="shared" si="4"/>
        <v>413.65</v>
      </c>
    </row>
    <row r="198" spans="1:8" s="1" customFormat="1" ht="31.5" customHeight="1" x14ac:dyDescent="0.25">
      <c r="A198" s="32">
        <v>183</v>
      </c>
      <c r="B198" s="32"/>
      <c r="C198" s="36" t="s">
        <v>421</v>
      </c>
      <c r="D198" s="33" t="s">
        <v>422</v>
      </c>
      <c r="E198" s="32" t="s">
        <v>264</v>
      </c>
      <c r="F198" s="34">
        <v>3</v>
      </c>
      <c r="G198" s="35">
        <v>126.59</v>
      </c>
      <c r="H198" s="35">
        <f t="shared" si="4"/>
        <v>379.77</v>
      </c>
    </row>
    <row r="199" spans="1:8" s="1" customFormat="1" ht="31.5" customHeight="1" x14ac:dyDescent="0.25">
      <c r="A199" s="32">
        <v>184</v>
      </c>
      <c r="B199" s="32"/>
      <c r="C199" s="36" t="s">
        <v>423</v>
      </c>
      <c r="D199" s="33" t="s">
        <v>424</v>
      </c>
      <c r="E199" s="32" t="s">
        <v>330</v>
      </c>
      <c r="F199" s="34">
        <v>3.9966131735177002</v>
      </c>
      <c r="G199" s="35">
        <v>94.68</v>
      </c>
      <c r="H199" s="35">
        <f t="shared" si="4"/>
        <v>378.4</v>
      </c>
    </row>
    <row r="200" spans="1:8" s="1" customFormat="1" ht="15.75" customHeight="1" x14ac:dyDescent="0.25">
      <c r="A200" s="32">
        <v>185</v>
      </c>
      <c r="B200" s="32"/>
      <c r="C200" s="36" t="s">
        <v>425</v>
      </c>
      <c r="D200" s="33" t="s">
        <v>426</v>
      </c>
      <c r="E200" s="32" t="s">
        <v>251</v>
      </c>
      <c r="F200" s="34">
        <v>4.7320085058836003E-2</v>
      </c>
      <c r="G200" s="35">
        <v>7932.6</v>
      </c>
      <c r="H200" s="35">
        <f t="shared" si="4"/>
        <v>375.37</v>
      </c>
    </row>
    <row r="201" spans="1:8" s="1" customFormat="1" ht="31.5" customHeight="1" x14ac:dyDescent="0.25">
      <c r="A201" s="32">
        <v>186</v>
      </c>
      <c r="B201" s="32"/>
      <c r="C201" s="36" t="s">
        <v>427</v>
      </c>
      <c r="D201" s="33" t="s">
        <v>428</v>
      </c>
      <c r="E201" s="32" t="s">
        <v>288</v>
      </c>
      <c r="F201" s="34">
        <v>0.18</v>
      </c>
      <c r="G201" s="35">
        <v>2038.25</v>
      </c>
      <c r="H201" s="35">
        <f t="shared" si="4"/>
        <v>366.89</v>
      </c>
    </row>
    <row r="202" spans="1:8" s="1" customFormat="1" ht="31.5" customHeight="1" x14ac:dyDescent="0.25">
      <c r="A202" s="32">
        <v>187</v>
      </c>
      <c r="B202" s="32"/>
      <c r="C202" s="36" t="s">
        <v>429</v>
      </c>
      <c r="D202" s="33" t="s">
        <v>430</v>
      </c>
      <c r="E202" s="32" t="s">
        <v>251</v>
      </c>
      <c r="F202" s="34">
        <v>3.8152027910896003E-2</v>
      </c>
      <c r="G202" s="35">
        <v>9800.07</v>
      </c>
      <c r="H202" s="35">
        <f t="shared" si="4"/>
        <v>373.89</v>
      </c>
    </row>
    <row r="203" spans="1:8" s="1" customFormat="1" ht="15.75" customHeight="1" x14ac:dyDescent="0.25">
      <c r="A203" s="32">
        <v>188</v>
      </c>
      <c r="B203" s="32"/>
      <c r="C203" s="36" t="s">
        <v>431</v>
      </c>
      <c r="D203" s="33" t="s">
        <v>432</v>
      </c>
      <c r="E203" s="32" t="s">
        <v>251</v>
      </c>
      <c r="F203" s="34">
        <v>4.6658889389911001E-2</v>
      </c>
      <c r="G203" s="35">
        <v>7977</v>
      </c>
      <c r="H203" s="35">
        <f t="shared" si="4"/>
        <v>372.2</v>
      </c>
    </row>
    <row r="204" spans="1:8" s="1" customFormat="1" ht="15.75" customHeight="1" x14ac:dyDescent="0.25">
      <c r="A204" s="32">
        <v>189</v>
      </c>
      <c r="B204" s="32"/>
      <c r="C204" s="36" t="s">
        <v>433</v>
      </c>
      <c r="D204" s="33" t="s">
        <v>434</v>
      </c>
      <c r="E204" s="32" t="s">
        <v>248</v>
      </c>
      <c r="F204" s="34">
        <v>3.3571520063026998</v>
      </c>
      <c r="G204" s="35">
        <v>108.4</v>
      </c>
      <c r="H204" s="35">
        <f t="shared" si="4"/>
        <v>363.92</v>
      </c>
    </row>
    <row r="205" spans="1:8" s="1" customFormat="1" ht="47.25" customHeight="1" x14ac:dyDescent="0.25">
      <c r="A205" s="32">
        <v>190</v>
      </c>
      <c r="B205" s="32"/>
      <c r="C205" s="36" t="s">
        <v>435</v>
      </c>
      <c r="D205" s="33" t="s">
        <v>436</v>
      </c>
      <c r="E205" s="32" t="s">
        <v>264</v>
      </c>
      <c r="F205" s="34">
        <v>12</v>
      </c>
      <c r="G205" s="35">
        <v>30.22</v>
      </c>
      <c r="H205" s="35">
        <f t="shared" si="4"/>
        <v>362.64</v>
      </c>
    </row>
    <row r="206" spans="1:8" s="1" customFormat="1" ht="31.5" customHeight="1" x14ac:dyDescent="0.25">
      <c r="A206" s="32">
        <v>191</v>
      </c>
      <c r="B206" s="32"/>
      <c r="C206" s="36" t="s">
        <v>437</v>
      </c>
      <c r="D206" s="33" t="s">
        <v>438</v>
      </c>
      <c r="E206" s="32" t="s">
        <v>251</v>
      </c>
      <c r="F206" s="34">
        <v>6.2747681772094999E-2</v>
      </c>
      <c r="G206" s="35">
        <v>5763</v>
      </c>
      <c r="H206" s="35">
        <f t="shared" si="4"/>
        <v>361.61</v>
      </c>
    </row>
    <row r="207" spans="1:8" s="1" customFormat="1" ht="31.5" customHeight="1" x14ac:dyDescent="0.25">
      <c r="A207" s="32">
        <v>192</v>
      </c>
      <c r="B207" s="32"/>
      <c r="C207" s="36" t="s">
        <v>439</v>
      </c>
      <c r="D207" s="33" t="s">
        <v>440</v>
      </c>
      <c r="E207" s="32" t="s">
        <v>441</v>
      </c>
      <c r="F207" s="34">
        <v>50</v>
      </c>
      <c r="G207" s="35">
        <v>6.62</v>
      </c>
      <c r="H207" s="35">
        <f t="shared" si="4"/>
        <v>331</v>
      </c>
    </row>
    <row r="208" spans="1:8" s="1" customFormat="1" ht="31.5" customHeight="1" x14ac:dyDescent="0.25">
      <c r="A208" s="32">
        <v>193</v>
      </c>
      <c r="B208" s="32"/>
      <c r="C208" s="36" t="s">
        <v>265</v>
      </c>
      <c r="D208" s="33" t="s">
        <v>442</v>
      </c>
      <c r="E208" s="32" t="s">
        <v>323</v>
      </c>
      <c r="F208" s="34">
        <v>3</v>
      </c>
      <c r="G208" s="35">
        <v>109.52</v>
      </c>
      <c r="H208" s="35">
        <f t="shared" si="4"/>
        <v>328.56</v>
      </c>
    </row>
    <row r="209" spans="1:8" s="1" customFormat="1" ht="31.5" customHeight="1" x14ac:dyDescent="0.25">
      <c r="A209" s="32">
        <v>194</v>
      </c>
      <c r="B209" s="32"/>
      <c r="C209" s="36" t="s">
        <v>265</v>
      </c>
      <c r="D209" s="33" t="s">
        <v>443</v>
      </c>
      <c r="E209" s="32" t="s">
        <v>323</v>
      </c>
      <c r="F209" s="34">
        <v>3</v>
      </c>
      <c r="G209" s="35">
        <v>109.38</v>
      </c>
      <c r="H209" s="35">
        <f t="shared" si="4"/>
        <v>328.14</v>
      </c>
    </row>
    <row r="210" spans="1:8" s="1" customFormat="1" ht="31.5" customHeight="1" x14ac:dyDescent="0.25">
      <c r="A210" s="32">
        <v>195</v>
      </c>
      <c r="B210" s="32"/>
      <c r="C210" s="36" t="s">
        <v>265</v>
      </c>
      <c r="D210" s="33" t="s">
        <v>444</v>
      </c>
      <c r="E210" s="32" t="s">
        <v>323</v>
      </c>
      <c r="F210" s="34">
        <v>3</v>
      </c>
      <c r="G210" s="35">
        <v>108.69</v>
      </c>
      <c r="H210" s="35">
        <f t="shared" si="4"/>
        <v>326.07</v>
      </c>
    </row>
    <row r="211" spans="1:8" s="1" customFormat="1" ht="31.5" customHeight="1" x14ac:dyDescent="0.25">
      <c r="A211" s="32">
        <v>196</v>
      </c>
      <c r="B211" s="32"/>
      <c r="C211" s="36" t="s">
        <v>445</v>
      </c>
      <c r="D211" s="33" t="s">
        <v>446</v>
      </c>
      <c r="E211" s="32" t="s">
        <v>248</v>
      </c>
      <c r="F211" s="34">
        <v>0.64920163562919997</v>
      </c>
      <c r="G211" s="35">
        <v>517.91</v>
      </c>
      <c r="H211" s="35">
        <f t="shared" si="4"/>
        <v>336.23</v>
      </c>
    </row>
    <row r="212" spans="1:8" s="1" customFormat="1" ht="47.25" customHeight="1" x14ac:dyDescent="0.25">
      <c r="A212" s="32">
        <v>197</v>
      </c>
      <c r="B212" s="32"/>
      <c r="C212" s="36" t="s">
        <v>447</v>
      </c>
      <c r="D212" s="33" t="s">
        <v>448</v>
      </c>
      <c r="E212" s="32" t="s">
        <v>275</v>
      </c>
      <c r="F212" s="34">
        <v>4.8430111742345998</v>
      </c>
      <c r="G212" s="35">
        <v>67.8</v>
      </c>
      <c r="H212" s="35">
        <f t="shared" si="4"/>
        <v>328.36</v>
      </c>
    </row>
    <row r="213" spans="1:8" s="1" customFormat="1" ht="31.5" customHeight="1" x14ac:dyDescent="0.25">
      <c r="A213" s="32">
        <v>198</v>
      </c>
      <c r="B213" s="32"/>
      <c r="C213" s="36" t="s">
        <v>265</v>
      </c>
      <c r="D213" s="33" t="s">
        <v>449</v>
      </c>
      <c r="E213" s="32" t="s">
        <v>323</v>
      </c>
      <c r="F213" s="34">
        <v>1</v>
      </c>
      <c r="G213" s="35">
        <v>204.1</v>
      </c>
      <c r="H213" s="35">
        <f t="shared" si="4"/>
        <v>204.1</v>
      </c>
    </row>
    <row r="214" spans="1:8" s="1" customFormat="1" ht="47.25" customHeight="1" x14ac:dyDescent="0.25">
      <c r="A214" s="32">
        <v>199</v>
      </c>
      <c r="B214" s="32"/>
      <c r="C214" s="36" t="s">
        <v>450</v>
      </c>
      <c r="D214" s="33" t="s">
        <v>451</v>
      </c>
      <c r="E214" s="32" t="s">
        <v>330</v>
      </c>
      <c r="F214" s="34">
        <v>0.79932547675633003</v>
      </c>
      <c r="G214" s="35">
        <v>405.49</v>
      </c>
      <c r="H214" s="35">
        <f t="shared" si="4"/>
        <v>324.12</v>
      </c>
    </row>
    <row r="215" spans="1:8" s="1" customFormat="1" ht="15.75" customHeight="1" x14ac:dyDescent="0.25">
      <c r="A215" s="32">
        <v>200</v>
      </c>
      <c r="B215" s="32"/>
      <c r="C215" s="36" t="s">
        <v>452</v>
      </c>
      <c r="D215" s="33" t="s">
        <v>453</v>
      </c>
      <c r="E215" s="32" t="s">
        <v>267</v>
      </c>
      <c r="F215" s="34">
        <v>5.0358521630219002</v>
      </c>
      <c r="G215" s="35">
        <v>64.349999999999994</v>
      </c>
      <c r="H215" s="35">
        <f t="shared" si="4"/>
        <v>324.06</v>
      </c>
    </row>
    <row r="216" spans="1:8" s="1" customFormat="1" ht="31.5" customHeight="1" x14ac:dyDescent="0.25">
      <c r="A216" s="32">
        <v>201</v>
      </c>
      <c r="B216" s="32"/>
      <c r="C216" s="36" t="s">
        <v>454</v>
      </c>
      <c r="D216" s="33" t="s">
        <v>455</v>
      </c>
      <c r="E216" s="32" t="s">
        <v>456</v>
      </c>
      <c r="F216" s="34">
        <v>3.5753931423253E-3</v>
      </c>
      <c r="G216" s="35">
        <v>89300</v>
      </c>
      <c r="H216" s="35">
        <f t="shared" si="4"/>
        <v>319.27999999999997</v>
      </c>
    </row>
    <row r="217" spans="1:8" s="1" customFormat="1" ht="47.25" customHeight="1" x14ac:dyDescent="0.25">
      <c r="A217" s="32">
        <v>202</v>
      </c>
      <c r="B217" s="32"/>
      <c r="C217" s="36" t="s">
        <v>265</v>
      </c>
      <c r="D217" s="33" t="s">
        <v>457</v>
      </c>
      <c r="E217" s="32" t="s">
        <v>264</v>
      </c>
      <c r="F217" s="34">
        <v>1</v>
      </c>
      <c r="G217" s="35">
        <v>384.55</v>
      </c>
      <c r="H217" s="35">
        <f t="shared" si="4"/>
        <v>384.55</v>
      </c>
    </row>
    <row r="218" spans="1:8" s="1" customFormat="1" ht="31.5" customHeight="1" x14ac:dyDescent="0.25">
      <c r="A218" s="32">
        <v>203</v>
      </c>
      <c r="B218" s="32"/>
      <c r="C218" s="36" t="s">
        <v>458</v>
      </c>
      <c r="D218" s="33" t="s">
        <v>459</v>
      </c>
      <c r="E218" s="32" t="s">
        <v>275</v>
      </c>
      <c r="F218" s="34">
        <v>10.859509933427001</v>
      </c>
      <c r="G218" s="35">
        <v>28.25</v>
      </c>
      <c r="H218" s="35">
        <f t="shared" si="4"/>
        <v>306.77999999999997</v>
      </c>
    </row>
    <row r="219" spans="1:8" s="1" customFormat="1" ht="31.5" customHeight="1" x14ac:dyDescent="0.25">
      <c r="A219" s="32">
        <v>204</v>
      </c>
      <c r="B219" s="32"/>
      <c r="C219" s="36" t="s">
        <v>460</v>
      </c>
      <c r="D219" s="33" t="s">
        <v>461</v>
      </c>
      <c r="E219" s="32" t="s">
        <v>251</v>
      </c>
      <c r="F219" s="34">
        <v>4.0861516856350998E-2</v>
      </c>
      <c r="G219" s="35">
        <v>7418.82</v>
      </c>
      <c r="H219" s="35">
        <f t="shared" si="4"/>
        <v>303.14</v>
      </c>
    </row>
    <row r="220" spans="1:8" s="1" customFormat="1" ht="47.25" customHeight="1" x14ac:dyDescent="0.25">
      <c r="A220" s="32">
        <v>205</v>
      </c>
      <c r="B220" s="32"/>
      <c r="C220" s="36" t="s">
        <v>462</v>
      </c>
      <c r="D220" s="33" t="s">
        <v>463</v>
      </c>
      <c r="E220" s="32" t="s">
        <v>251</v>
      </c>
      <c r="F220" s="34">
        <v>3.6249896339919999E-2</v>
      </c>
      <c r="G220" s="35">
        <v>8300</v>
      </c>
      <c r="H220" s="35">
        <f t="shared" si="4"/>
        <v>300.87</v>
      </c>
    </row>
    <row r="221" spans="1:8" s="1" customFormat="1" ht="31.5" customHeight="1" x14ac:dyDescent="0.25">
      <c r="A221" s="32">
        <v>206</v>
      </c>
      <c r="B221" s="32"/>
      <c r="C221" s="36" t="s">
        <v>464</v>
      </c>
      <c r="D221" s="33" t="s">
        <v>465</v>
      </c>
      <c r="E221" s="32" t="s">
        <v>264</v>
      </c>
      <c r="F221" s="34">
        <v>1</v>
      </c>
      <c r="G221" s="35">
        <v>371.2</v>
      </c>
      <c r="H221" s="35">
        <f t="shared" si="4"/>
        <v>371.2</v>
      </c>
    </row>
    <row r="222" spans="1:8" s="1" customFormat="1" ht="47.25" customHeight="1" x14ac:dyDescent="0.25">
      <c r="A222" s="32">
        <v>207</v>
      </c>
      <c r="B222" s="32"/>
      <c r="C222" s="36" t="s">
        <v>466</v>
      </c>
      <c r="D222" s="33" t="s">
        <v>467</v>
      </c>
      <c r="E222" s="32" t="s">
        <v>264</v>
      </c>
      <c r="F222" s="34">
        <v>1</v>
      </c>
      <c r="G222" s="35">
        <v>181.66</v>
      </c>
      <c r="H222" s="35">
        <f t="shared" si="4"/>
        <v>181.66</v>
      </c>
    </row>
    <row r="223" spans="1:8" s="1" customFormat="1" ht="15.75" customHeight="1" x14ac:dyDescent="0.25">
      <c r="A223" s="32">
        <v>208</v>
      </c>
      <c r="B223" s="32"/>
      <c r="C223" s="36" t="s">
        <v>468</v>
      </c>
      <c r="D223" s="33" t="s">
        <v>469</v>
      </c>
      <c r="E223" s="32" t="s">
        <v>309</v>
      </c>
      <c r="F223" s="34">
        <v>1.2229741728989E-2</v>
      </c>
      <c r="G223" s="35">
        <v>23111.65</v>
      </c>
      <c r="H223" s="35">
        <f t="shared" si="4"/>
        <v>282.64999999999998</v>
      </c>
    </row>
    <row r="224" spans="1:8" s="1" customFormat="1" ht="31.5" customHeight="1" x14ac:dyDescent="0.25">
      <c r="A224" s="32">
        <v>209</v>
      </c>
      <c r="B224" s="32"/>
      <c r="C224" s="36" t="s">
        <v>470</v>
      </c>
      <c r="D224" s="33" t="s">
        <v>471</v>
      </c>
      <c r="E224" s="32" t="s">
        <v>267</v>
      </c>
      <c r="F224" s="34">
        <v>15.986997963264001</v>
      </c>
      <c r="G224" s="35">
        <v>16.350000000000001</v>
      </c>
      <c r="H224" s="35">
        <f t="shared" si="4"/>
        <v>261.39</v>
      </c>
    </row>
    <row r="225" spans="1:8" s="1" customFormat="1" ht="47.25" customHeight="1" x14ac:dyDescent="0.25">
      <c r="A225" s="32">
        <v>210</v>
      </c>
      <c r="B225" s="32"/>
      <c r="C225" s="36" t="s">
        <v>472</v>
      </c>
      <c r="D225" s="33" t="s">
        <v>473</v>
      </c>
      <c r="E225" s="32" t="s">
        <v>267</v>
      </c>
      <c r="F225" s="34">
        <v>10.453899597842</v>
      </c>
      <c r="G225" s="35">
        <v>25</v>
      </c>
      <c r="H225" s="35">
        <f t="shared" si="4"/>
        <v>261.35000000000002</v>
      </c>
    </row>
    <row r="226" spans="1:8" s="1" customFormat="1" ht="15.75" customHeight="1" x14ac:dyDescent="0.25">
      <c r="A226" s="32">
        <v>211</v>
      </c>
      <c r="B226" s="32"/>
      <c r="C226" s="36" t="s">
        <v>474</v>
      </c>
      <c r="D226" s="33" t="s">
        <v>475</v>
      </c>
      <c r="E226" s="32" t="s">
        <v>251</v>
      </c>
      <c r="F226" s="34">
        <v>7.4817101145874004E-2</v>
      </c>
      <c r="G226" s="35">
        <v>3316.55</v>
      </c>
      <c r="H226" s="35">
        <f t="shared" si="4"/>
        <v>248.13</v>
      </c>
    </row>
    <row r="227" spans="1:8" s="1" customFormat="1" ht="31.5" customHeight="1" x14ac:dyDescent="0.25">
      <c r="A227" s="32">
        <v>212</v>
      </c>
      <c r="B227" s="32"/>
      <c r="C227" s="36" t="s">
        <v>476</v>
      </c>
      <c r="D227" s="33" t="s">
        <v>477</v>
      </c>
      <c r="E227" s="32" t="s">
        <v>264</v>
      </c>
      <c r="F227" s="34">
        <v>2</v>
      </c>
      <c r="G227" s="35">
        <v>101.68</v>
      </c>
      <c r="H227" s="35">
        <f t="shared" si="4"/>
        <v>203.36</v>
      </c>
    </row>
    <row r="228" spans="1:8" s="1" customFormat="1" ht="15.75" customHeight="1" x14ac:dyDescent="0.25">
      <c r="A228" s="32">
        <v>213</v>
      </c>
      <c r="B228" s="32"/>
      <c r="C228" s="36" t="s">
        <v>478</v>
      </c>
      <c r="D228" s="33" t="s">
        <v>479</v>
      </c>
      <c r="E228" s="32" t="s">
        <v>257</v>
      </c>
      <c r="F228" s="34">
        <v>37.383317550256997</v>
      </c>
      <c r="G228" s="35">
        <v>6.15</v>
      </c>
      <c r="H228" s="35">
        <f t="shared" si="4"/>
        <v>229.91</v>
      </c>
    </row>
    <row r="229" spans="1:8" s="1" customFormat="1" ht="31.5" customHeight="1" x14ac:dyDescent="0.25">
      <c r="A229" s="32">
        <v>214</v>
      </c>
      <c r="B229" s="32"/>
      <c r="C229" s="36" t="s">
        <v>480</v>
      </c>
      <c r="D229" s="33" t="s">
        <v>481</v>
      </c>
      <c r="E229" s="32" t="s">
        <v>257</v>
      </c>
      <c r="F229" s="34">
        <v>0.91921732402050005</v>
      </c>
      <c r="G229" s="35">
        <v>238.48</v>
      </c>
      <c r="H229" s="35">
        <f t="shared" si="4"/>
        <v>219.21</v>
      </c>
    </row>
    <row r="230" spans="1:8" s="1" customFormat="1" ht="47.25" customHeight="1" x14ac:dyDescent="0.25">
      <c r="A230" s="32">
        <v>215</v>
      </c>
      <c r="B230" s="32"/>
      <c r="C230" s="36" t="s">
        <v>482</v>
      </c>
      <c r="D230" s="33" t="s">
        <v>483</v>
      </c>
      <c r="E230" s="32" t="s">
        <v>264</v>
      </c>
      <c r="F230" s="34">
        <v>1</v>
      </c>
      <c r="G230" s="35">
        <v>270.91000000000003</v>
      </c>
      <c r="H230" s="35">
        <f t="shared" si="4"/>
        <v>270.91000000000003</v>
      </c>
    </row>
    <row r="231" spans="1:8" s="1" customFormat="1" ht="31.5" customHeight="1" x14ac:dyDescent="0.25">
      <c r="A231" s="32">
        <v>216</v>
      </c>
      <c r="B231" s="32"/>
      <c r="C231" s="36" t="s">
        <v>265</v>
      </c>
      <c r="D231" s="33" t="s">
        <v>484</v>
      </c>
      <c r="E231" s="32" t="s">
        <v>323</v>
      </c>
      <c r="F231" s="34">
        <v>1</v>
      </c>
      <c r="G231" s="35">
        <v>261.36</v>
      </c>
      <c r="H231" s="35">
        <f t="shared" si="4"/>
        <v>261.36</v>
      </c>
    </row>
    <row r="232" spans="1:8" s="1" customFormat="1" ht="47.25" customHeight="1" x14ac:dyDescent="0.25">
      <c r="A232" s="32">
        <v>217</v>
      </c>
      <c r="B232" s="32"/>
      <c r="C232" s="36" t="s">
        <v>485</v>
      </c>
      <c r="D232" s="33" t="s">
        <v>486</v>
      </c>
      <c r="E232" s="32" t="s">
        <v>267</v>
      </c>
      <c r="F232" s="34">
        <v>24.460916338985999</v>
      </c>
      <c r="G232" s="35">
        <v>8.3699999999999992</v>
      </c>
      <c r="H232" s="35">
        <f t="shared" si="4"/>
        <v>204.74</v>
      </c>
    </row>
    <row r="233" spans="1:8" s="1" customFormat="1" ht="47.25" customHeight="1" x14ac:dyDescent="0.25">
      <c r="A233" s="32">
        <v>218</v>
      </c>
      <c r="B233" s="32"/>
      <c r="C233" s="36" t="s">
        <v>265</v>
      </c>
      <c r="D233" s="33" t="s">
        <v>487</v>
      </c>
      <c r="E233" s="32" t="s">
        <v>323</v>
      </c>
      <c r="F233" s="34">
        <v>15</v>
      </c>
      <c r="G233" s="35">
        <v>12.15</v>
      </c>
      <c r="H233" s="35">
        <f t="shared" si="4"/>
        <v>182.25</v>
      </c>
    </row>
    <row r="234" spans="1:8" s="1" customFormat="1" ht="15.75" customHeight="1" x14ac:dyDescent="0.25">
      <c r="A234" s="32">
        <v>219</v>
      </c>
      <c r="B234" s="32"/>
      <c r="C234" s="36" t="s">
        <v>488</v>
      </c>
      <c r="D234" s="33" t="s">
        <v>489</v>
      </c>
      <c r="E234" s="32" t="s">
        <v>251</v>
      </c>
      <c r="F234" s="34">
        <v>7.3992991513459E-3</v>
      </c>
      <c r="G234" s="35">
        <v>27164.52</v>
      </c>
      <c r="H234" s="35">
        <f t="shared" si="4"/>
        <v>201</v>
      </c>
    </row>
    <row r="235" spans="1:8" s="1" customFormat="1" ht="31.5" customHeight="1" x14ac:dyDescent="0.25">
      <c r="A235" s="32">
        <v>220</v>
      </c>
      <c r="B235" s="32"/>
      <c r="C235" s="36" t="s">
        <v>490</v>
      </c>
      <c r="D235" s="33" t="s">
        <v>491</v>
      </c>
      <c r="E235" s="32" t="s">
        <v>264</v>
      </c>
      <c r="F235" s="34">
        <v>3</v>
      </c>
      <c r="G235" s="35">
        <v>61.93</v>
      </c>
      <c r="H235" s="35">
        <f t="shared" si="4"/>
        <v>185.79</v>
      </c>
    </row>
    <row r="236" spans="1:8" s="1" customFormat="1" ht="15.75" customHeight="1" x14ac:dyDescent="0.25">
      <c r="A236" s="32">
        <v>221</v>
      </c>
      <c r="B236" s="32"/>
      <c r="C236" s="36" t="s">
        <v>492</v>
      </c>
      <c r="D236" s="33" t="s">
        <v>493</v>
      </c>
      <c r="E236" s="32" t="s">
        <v>251</v>
      </c>
      <c r="F236" s="34">
        <v>5.8126767170151999E-2</v>
      </c>
      <c r="G236" s="35">
        <v>3390</v>
      </c>
      <c r="H236" s="35">
        <f t="shared" ref="H236:H299" si="5">ROUND(F236*G236,2)</f>
        <v>197.05</v>
      </c>
    </row>
    <row r="237" spans="1:8" s="1" customFormat="1" ht="31.5" customHeight="1" x14ac:dyDescent="0.25">
      <c r="A237" s="32">
        <v>222</v>
      </c>
      <c r="B237" s="32"/>
      <c r="C237" s="36" t="s">
        <v>494</v>
      </c>
      <c r="D237" s="33" t="s">
        <v>495</v>
      </c>
      <c r="E237" s="32" t="s">
        <v>264</v>
      </c>
      <c r="F237" s="34">
        <v>5</v>
      </c>
      <c r="G237" s="35">
        <v>34.94</v>
      </c>
      <c r="H237" s="35">
        <f t="shared" si="5"/>
        <v>174.7</v>
      </c>
    </row>
    <row r="238" spans="1:8" s="1" customFormat="1" ht="31.5" customHeight="1" x14ac:dyDescent="0.25">
      <c r="A238" s="32">
        <v>223</v>
      </c>
      <c r="B238" s="32"/>
      <c r="C238" s="36" t="s">
        <v>496</v>
      </c>
      <c r="D238" s="33" t="s">
        <v>497</v>
      </c>
      <c r="E238" s="32" t="s">
        <v>309</v>
      </c>
      <c r="F238" s="34">
        <v>1.6306193448415E-2</v>
      </c>
      <c r="G238" s="35">
        <v>11836.8</v>
      </c>
      <c r="H238" s="35">
        <f t="shared" si="5"/>
        <v>193.01</v>
      </c>
    </row>
    <row r="239" spans="1:8" s="1" customFormat="1" ht="15.75" customHeight="1" x14ac:dyDescent="0.25">
      <c r="A239" s="32">
        <v>224</v>
      </c>
      <c r="B239" s="32"/>
      <c r="C239" s="36" t="s">
        <v>498</v>
      </c>
      <c r="D239" s="33" t="s">
        <v>499</v>
      </c>
      <c r="E239" s="32" t="s">
        <v>251</v>
      </c>
      <c r="F239" s="34">
        <v>9.5290025795263994E-2</v>
      </c>
      <c r="G239" s="35">
        <v>1995</v>
      </c>
      <c r="H239" s="35">
        <f t="shared" si="5"/>
        <v>190.1</v>
      </c>
    </row>
    <row r="240" spans="1:8" s="1" customFormat="1" ht="15.75" customHeight="1" x14ac:dyDescent="0.25">
      <c r="A240" s="32">
        <v>225</v>
      </c>
      <c r="B240" s="32"/>
      <c r="C240" s="36" t="s">
        <v>500</v>
      </c>
      <c r="D240" s="33" t="s">
        <v>501</v>
      </c>
      <c r="E240" s="32" t="s">
        <v>502</v>
      </c>
      <c r="F240" s="34">
        <v>1.7025524278988</v>
      </c>
      <c r="G240" s="35">
        <v>110.7</v>
      </c>
      <c r="H240" s="35">
        <f t="shared" si="5"/>
        <v>188.47</v>
      </c>
    </row>
    <row r="241" spans="1:8" s="1" customFormat="1" ht="15.75" customHeight="1" x14ac:dyDescent="0.25">
      <c r="A241" s="32">
        <v>226</v>
      </c>
      <c r="B241" s="32"/>
      <c r="C241" s="36" t="s">
        <v>503</v>
      </c>
      <c r="D241" s="33" t="s">
        <v>504</v>
      </c>
      <c r="E241" s="32" t="s">
        <v>257</v>
      </c>
      <c r="F241" s="34">
        <v>7.2418617023821001</v>
      </c>
      <c r="G241" s="35">
        <v>25.56</v>
      </c>
      <c r="H241" s="35">
        <f t="shared" si="5"/>
        <v>185.1</v>
      </c>
    </row>
    <row r="242" spans="1:8" s="1" customFormat="1" ht="31.5" customHeight="1" x14ac:dyDescent="0.25">
      <c r="A242" s="32">
        <v>227</v>
      </c>
      <c r="B242" s="32"/>
      <c r="C242" s="36" t="s">
        <v>265</v>
      </c>
      <c r="D242" s="33" t="s">
        <v>505</v>
      </c>
      <c r="E242" s="32" t="s">
        <v>323</v>
      </c>
      <c r="F242" s="34">
        <v>1</v>
      </c>
      <c r="G242" s="35">
        <v>221.12</v>
      </c>
      <c r="H242" s="35">
        <f t="shared" si="5"/>
        <v>221.12</v>
      </c>
    </row>
    <row r="243" spans="1:8" s="1" customFormat="1" ht="47.25" customHeight="1" x14ac:dyDescent="0.25">
      <c r="A243" s="32">
        <v>228</v>
      </c>
      <c r="B243" s="32"/>
      <c r="C243" s="36" t="s">
        <v>506</v>
      </c>
      <c r="D243" s="33" t="s">
        <v>507</v>
      </c>
      <c r="E243" s="32" t="s">
        <v>248</v>
      </c>
      <c r="F243" s="34">
        <v>0.16126544859592001</v>
      </c>
      <c r="G243" s="35">
        <v>1056</v>
      </c>
      <c r="H243" s="35">
        <f t="shared" si="5"/>
        <v>170.3</v>
      </c>
    </row>
    <row r="244" spans="1:8" s="1" customFormat="1" ht="15.75" customHeight="1" x14ac:dyDescent="0.25">
      <c r="A244" s="32">
        <v>229</v>
      </c>
      <c r="B244" s="32"/>
      <c r="C244" s="36" t="s">
        <v>508</v>
      </c>
      <c r="D244" s="33" t="s">
        <v>509</v>
      </c>
      <c r="E244" s="32" t="s">
        <v>251</v>
      </c>
      <c r="F244" s="34">
        <v>0.22274466801358001</v>
      </c>
      <c r="G244" s="35">
        <v>734.5</v>
      </c>
      <c r="H244" s="35">
        <f t="shared" si="5"/>
        <v>163.61000000000001</v>
      </c>
    </row>
    <row r="245" spans="1:8" s="1" customFormat="1" ht="31.5" customHeight="1" x14ac:dyDescent="0.25">
      <c r="A245" s="32">
        <v>230</v>
      </c>
      <c r="B245" s="32"/>
      <c r="C245" s="36" t="s">
        <v>510</v>
      </c>
      <c r="D245" s="33" t="s">
        <v>511</v>
      </c>
      <c r="E245" s="32" t="s">
        <v>309</v>
      </c>
      <c r="F245" s="34">
        <v>2.0382578600455E-2</v>
      </c>
      <c r="G245" s="35">
        <v>7991.46</v>
      </c>
      <c r="H245" s="35">
        <f t="shared" si="5"/>
        <v>162.88999999999999</v>
      </c>
    </row>
    <row r="246" spans="1:8" s="1" customFormat="1" ht="31.5" customHeight="1" x14ac:dyDescent="0.25">
      <c r="A246" s="32">
        <v>231</v>
      </c>
      <c r="B246" s="32"/>
      <c r="C246" s="36" t="s">
        <v>512</v>
      </c>
      <c r="D246" s="33" t="s">
        <v>513</v>
      </c>
      <c r="E246" s="32" t="s">
        <v>309</v>
      </c>
      <c r="F246" s="34">
        <v>8.1530407395173001E-3</v>
      </c>
      <c r="G246" s="35">
        <v>19862.939999999999</v>
      </c>
      <c r="H246" s="35">
        <f t="shared" si="5"/>
        <v>161.94</v>
      </c>
    </row>
    <row r="247" spans="1:8" s="1" customFormat="1" ht="31.5" customHeight="1" x14ac:dyDescent="0.25">
      <c r="A247" s="32">
        <v>232</v>
      </c>
      <c r="B247" s="32"/>
      <c r="C247" s="36" t="s">
        <v>265</v>
      </c>
      <c r="D247" s="33" t="s">
        <v>514</v>
      </c>
      <c r="E247" s="32" t="s">
        <v>515</v>
      </c>
      <c r="F247" s="34">
        <v>1</v>
      </c>
      <c r="G247" s="35">
        <v>496.45</v>
      </c>
      <c r="H247" s="35">
        <f t="shared" si="5"/>
        <v>496.45</v>
      </c>
    </row>
    <row r="248" spans="1:8" s="1" customFormat="1" ht="47.25" customHeight="1" x14ac:dyDescent="0.25">
      <c r="A248" s="32">
        <v>233</v>
      </c>
      <c r="B248" s="32"/>
      <c r="C248" s="36" t="s">
        <v>516</v>
      </c>
      <c r="D248" s="33" t="s">
        <v>517</v>
      </c>
      <c r="E248" s="32" t="s">
        <v>330</v>
      </c>
      <c r="F248" s="34">
        <v>0.7993265775392</v>
      </c>
      <c r="G248" s="35">
        <v>198.3</v>
      </c>
      <c r="H248" s="35">
        <f t="shared" si="5"/>
        <v>158.51</v>
      </c>
    </row>
    <row r="249" spans="1:8" s="1" customFormat="1" ht="31.5" customHeight="1" x14ac:dyDescent="0.25">
      <c r="A249" s="32">
        <v>234</v>
      </c>
      <c r="B249" s="32"/>
      <c r="C249" s="36" t="s">
        <v>518</v>
      </c>
      <c r="D249" s="33" t="s">
        <v>519</v>
      </c>
      <c r="E249" s="32" t="s">
        <v>309</v>
      </c>
      <c r="F249" s="34">
        <v>3.2612405434386003E-2</v>
      </c>
      <c r="G249" s="35">
        <v>4832.12</v>
      </c>
      <c r="H249" s="35">
        <f t="shared" si="5"/>
        <v>157.59</v>
      </c>
    </row>
    <row r="250" spans="1:8" s="1" customFormat="1" ht="15.75" customHeight="1" x14ac:dyDescent="0.25">
      <c r="A250" s="32">
        <v>235</v>
      </c>
      <c r="B250" s="32"/>
      <c r="C250" s="36" t="s">
        <v>520</v>
      </c>
      <c r="D250" s="33" t="s">
        <v>521</v>
      </c>
      <c r="E250" s="32" t="s">
        <v>257</v>
      </c>
      <c r="F250" s="34">
        <v>17.260153436172999</v>
      </c>
      <c r="G250" s="35">
        <v>9.0399999999999991</v>
      </c>
      <c r="H250" s="35">
        <f t="shared" si="5"/>
        <v>156.03</v>
      </c>
    </row>
    <row r="251" spans="1:8" s="1" customFormat="1" ht="47.25" customHeight="1" x14ac:dyDescent="0.25">
      <c r="A251" s="32">
        <v>236</v>
      </c>
      <c r="B251" s="32"/>
      <c r="C251" s="36" t="s">
        <v>522</v>
      </c>
      <c r="D251" s="33" t="s">
        <v>523</v>
      </c>
      <c r="E251" s="32" t="s">
        <v>264</v>
      </c>
      <c r="F251" s="34">
        <v>1</v>
      </c>
      <c r="G251" s="35">
        <v>193.32</v>
      </c>
      <c r="H251" s="35">
        <f t="shared" si="5"/>
        <v>193.32</v>
      </c>
    </row>
    <row r="252" spans="1:8" s="1" customFormat="1" ht="31.5" customHeight="1" x14ac:dyDescent="0.25">
      <c r="A252" s="32">
        <v>237</v>
      </c>
      <c r="B252" s="32"/>
      <c r="C252" s="36" t="s">
        <v>265</v>
      </c>
      <c r="D252" s="33" t="s">
        <v>524</v>
      </c>
      <c r="E252" s="32" t="s">
        <v>525</v>
      </c>
      <c r="F252" s="34">
        <v>4.7960702259132E-3</v>
      </c>
      <c r="G252" s="35">
        <v>31772.560000000001</v>
      </c>
      <c r="H252" s="35">
        <f t="shared" si="5"/>
        <v>152.38</v>
      </c>
    </row>
    <row r="253" spans="1:8" s="1" customFormat="1" ht="63" customHeight="1" x14ac:dyDescent="0.25">
      <c r="A253" s="32">
        <v>238</v>
      </c>
      <c r="B253" s="32"/>
      <c r="C253" s="36" t="s">
        <v>526</v>
      </c>
      <c r="D253" s="33" t="s">
        <v>527</v>
      </c>
      <c r="E253" s="32" t="s">
        <v>251</v>
      </c>
      <c r="F253" s="34">
        <v>1.1989767160277999E-2</v>
      </c>
      <c r="G253" s="35">
        <v>12676.79</v>
      </c>
      <c r="H253" s="35">
        <f t="shared" si="5"/>
        <v>151.99</v>
      </c>
    </row>
    <row r="254" spans="1:8" s="1" customFormat="1" ht="15.75" customHeight="1" x14ac:dyDescent="0.25">
      <c r="A254" s="32">
        <v>239</v>
      </c>
      <c r="B254" s="32"/>
      <c r="C254" s="36" t="s">
        <v>528</v>
      </c>
      <c r="D254" s="33" t="s">
        <v>529</v>
      </c>
      <c r="E254" s="32" t="s">
        <v>248</v>
      </c>
      <c r="F254" s="34">
        <v>0.29063602527929</v>
      </c>
      <c r="G254" s="35">
        <v>519.79999999999995</v>
      </c>
      <c r="H254" s="35">
        <f t="shared" si="5"/>
        <v>151.07</v>
      </c>
    </row>
    <row r="255" spans="1:8" s="1" customFormat="1" ht="47.25" customHeight="1" x14ac:dyDescent="0.25">
      <c r="A255" s="32">
        <v>240</v>
      </c>
      <c r="B255" s="32"/>
      <c r="C255" s="36" t="s">
        <v>530</v>
      </c>
      <c r="D255" s="33" t="s">
        <v>531</v>
      </c>
      <c r="E255" s="32" t="s">
        <v>251</v>
      </c>
      <c r="F255" s="34">
        <v>4.9328649807917997E-3</v>
      </c>
      <c r="G255" s="35">
        <v>30554.42</v>
      </c>
      <c r="H255" s="35">
        <f t="shared" si="5"/>
        <v>150.72</v>
      </c>
    </row>
    <row r="256" spans="1:8" s="1" customFormat="1" ht="31.5" customHeight="1" x14ac:dyDescent="0.25">
      <c r="A256" s="32">
        <v>241</v>
      </c>
      <c r="B256" s="32"/>
      <c r="C256" s="36" t="s">
        <v>532</v>
      </c>
      <c r="D256" s="33" t="s">
        <v>533</v>
      </c>
      <c r="E256" s="32" t="s">
        <v>309</v>
      </c>
      <c r="F256" s="34">
        <v>8.1532065662431007E-3</v>
      </c>
      <c r="G256" s="35">
        <v>18047.849999999999</v>
      </c>
      <c r="H256" s="35">
        <f t="shared" si="5"/>
        <v>147.15</v>
      </c>
    </row>
    <row r="257" spans="1:8" s="1" customFormat="1" ht="31.5" customHeight="1" x14ac:dyDescent="0.25">
      <c r="A257" s="32">
        <v>242</v>
      </c>
      <c r="B257" s="32"/>
      <c r="C257" s="36" t="s">
        <v>265</v>
      </c>
      <c r="D257" s="33" t="s">
        <v>534</v>
      </c>
      <c r="E257" s="32" t="s">
        <v>264</v>
      </c>
      <c r="F257" s="34">
        <v>1</v>
      </c>
      <c r="G257" s="35">
        <v>180.61</v>
      </c>
      <c r="H257" s="35">
        <f t="shared" si="5"/>
        <v>180.61</v>
      </c>
    </row>
    <row r="258" spans="1:8" s="1" customFormat="1" ht="47.25" customHeight="1" x14ac:dyDescent="0.25">
      <c r="A258" s="32">
        <v>243</v>
      </c>
      <c r="B258" s="32"/>
      <c r="C258" s="36" t="s">
        <v>265</v>
      </c>
      <c r="D258" s="33" t="s">
        <v>535</v>
      </c>
      <c r="E258" s="32" t="s">
        <v>323</v>
      </c>
      <c r="F258" s="34">
        <v>10</v>
      </c>
      <c r="G258" s="35">
        <v>10.59</v>
      </c>
      <c r="H258" s="35">
        <f t="shared" si="5"/>
        <v>105.9</v>
      </c>
    </row>
    <row r="259" spans="1:8" s="1" customFormat="1" ht="15.75" customHeight="1" x14ac:dyDescent="0.25">
      <c r="A259" s="32">
        <v>244</v>
      </c>
      <c r="B259" s="32"/>
      <c r="C259" s="36" t="s">
        <v>536</v>
      </c>
      <c r="D259" s="33" t="s">
        <v>537</v>
      </c>
      <c r="E259" s="32" t="s">
        <v>251</v>
      </c>
      <c r="F259" s="34">
        <v>1.2539981137148999E-2</v>
      </c>
      <c r="G259" s="35">
        <v>11397.1</v>
      </c>
      <c r="H259" s="35">
        <f t="shared" si="5"/>
        <v>142.91999999999999</v>
      </c>
    </row>
    <row r="260" spans="1:8" s="1" customFormat="1" ht="47.25" customHeight="1" x14ac:dyDescent="0.25">
      <c r="A260" s="32">
        <v>245</v>
      </c>
      <c r="B260" s="32"/>
      <c r="C260" s="36" t="s">
        <v>538</v>
      </c>
      <c r="D260" s="33" t="s">
        <v>539</v>
      </c>
      <c r="E260" s="32" t="s">
        <v>264</v>
      </c>
      <c r="F260" s="34">
        <v>1</v>
      </c>
      <c r="G260" s="35">
        <v>88.55</v>
      </c>
      <c r="H260" s="35">
        <f t="shared" si="5"/>
        <v>88.55</v>
      </c>
    </row>
    <row r="261" spans="1:8" s="1" customFormat="1" ht="31.5" customHeight="1" x14ac:dyDescent="0.25">
      <c r="A261" s="32">
        <v>246</v>
      </c>
      <c r="B261" s="32"/>
      <c r="C261" s="36" t="s">
        <v>265</v>
      </c>
      <c r="D261" s="33" t="s">
        <v>540</v>
      </c>
      <c r="E261" s="32" t="s">
        <v>323</v>
      </c>
      <c r="F261" s="34">
        <v>1</v>
      </c>
      <c r="G261" s="35">
        <v>87.48</v>
      </c>
      <c r="H261" s="35">
        <f t="shared" si="5"/>
        <v>87.48</v>
      </c>
    </row>
    <row r="262" spans="1:8" s="1" customFormat="1" ht="63" customHeight="1" x14ac:dyDescent="0.25">
      <c r="A262" s="32">
        <v>247</v>
      </c>
      <c r="B262" s="32"/>
      <c r="C262" s="36" t="s">
        <v>541</v>
      </c>
      <c r="D262" s="33" t="s">
        <v>542</v>
      </c>
      <c r="E262" s="32" t="s">
        <v>251</v>
      </c>
      <c r="F262" s="34">
        <v>1.7959950156425E-2</v>
      </c>
      <c r="G262" s="35">
        <v>7712</v>
      </c>
      <c r="H262" s="35">
        <f t="shared" si="5"/>
        <v>138.51</v>
      </c>
    </row>
    <row r="263" spans="1:8" s="1" customFormat="1" ht="47.25" customHeight="1" x14ac:dyDescent="0.25">
      <c r="A263" s="32">
        <v>248</v>
      </c>
      <c r="B263" s="32"/>
      <c r="C263" s="36" t="s">
        <v>265</v>
      </c>
      <c r="D263" s="33" t="s">
        <v>543</v>
      </c>
      <c r="E263" s="32" t="s">
        <v>264</v>
      </c>
      <c r="F263" s="34">
        <v>2</v>
      </c>
      <c r="G263" s="35">
        <v>57.11</v>
      </c>
      <c r="H263" s="35">
        <f t="shared" si="5"/>
        <v>114.22</v>
      </c>
    </row>
    <row r="264" spans="1:8" s="1" customFormat="1" ht="31.5" customHeight="1" x14ac:dyDescent="0.25">
      <c r="A264" s="32">
        <v>249</v>
      </c>
      <c r="B264" s="32"/>
      <c r="C264" s="36" t="s">
        <v>544</v>
      </c>
      <c r="D264" s="33" t="s">
        <v>545</v>
      </c>
      <c r="E264" s="32" t="s">
        <v>248</v>
      </c>
      <c r="F264" s="34">
        <v>0.26291270905158998</v>
      </c>
      <c r="G264" s="35">
        <v>510.4</v>
      </c>
      <c r="H264" s="35">
        <f t="shared" si="5"/>
        <v>134.19</v>
      </c>
    </row>
    <row r="265" spans="1:8" s="1" customFormat="1" ht="78.75" customHeight="1" x14ac:dyDescent="0.25">
      <c r="A265" s="32">
        <v>250</v>
      </c>
      <c r="B265" s="32"/>
      <c r="C265" s="36" t="s">
        <v>265</v>
      </c>
      <c r="D265" s="33" t="s">
        <v>546</v>
      </c>
      <c r="E265" s="32" t="s">
        <v>323</v>
      </c>
      <c r="F265" s="34">
        <v>60</v>
      </c>
      <c r="G265" s="35">
        <v>1.92</v>
      </c>
      <c r="H265" s="35">
        <f t="shared" si="5"/>
        <v>115.2</v>
      </c>
    </row>
    <row r="266" spans="1:8" s="1" customFormat="1" ht="15.75" customHeight="1" x14ac:dyDescent="0.25">
      <c r="A266" s="32">
        <v>251</v>
      </c>
      <c r="B266" s="32"/>
      <c r="C266" s="36" t="s">
        <v>547</v>
      </c>
      <c r="D266" s="33" t="s">
        <v>548</v>
      </c>
      <c r="E266" s="32" t="s">
        <v>309</v>
      </c>
      <c r="F266" s="34">
        <v>1.646648909396E-2</v>
      </c>
      <c r="G266" s="35">
        <v>7601.28</v>
      </c>
      <c r="H266" s="35">
        <f t="shared" si="5"/>
        <v>125.17</v>
      </c>
    </row>
    <row r="267" spans="1:8" s="1" customFormat="1" ht="15.75" customHeight="1" x14ac:dyDescent="0.25">
      <c r="A267" s="32">
        <v>252</v>
      </c>
      <c r="B267" s="32"/>
      <c r="C267" s="36" t="s">
        <v>549</v>
      </c>
      <c r="D267" s="33" t="s">
        <v>550</v>
      </c>
      <c r="E267" s="32" t="s">
        <v>264</v>
      </c>
      <c r="F267" s="34">
        <v>3.1972607482938002E-2</v>
      </c>
      <c r="G267" s="35">
        <v>3828.3</v>
      </c>
      <c r="H267" s="35">
        <f t="shared" si="5"/>
        <v>122.4</v>
      </c>
    </row>
    <row r="268" spans="1:8" s="1" customFormat="1" ht="15.75" customHeight="1" x14ac:dyDescent="0.25">
      <c r="A268" s="32">
        <v>253</v>
      </c>
      <c r="B268" s="32"/>
      <c r="C268" s="36" t="s">
        <v>551</v>
      </c>
      <c r="D268" s="33" t="s">
        <v>552</v>
      </c>
      <c r="E268" s="32" t="s">
        <v>251</v>
      </c>
      <c r="F268" s="34">
        <v>1.1583155606574001E-2</v>
      </c>
      <c r="G268" s="35">
        <v>10465</v>
      </c>
      <c r="H268" s="35">
        <f t="shared" si="5"/>
        <v>121.22</v>
      </c>
    </row>
    <row r="269" spans="1:8" s="1" customFormat="1" ht="63" customHeight="1" x14ac:dyDescent="0.25">
      <c r="A269" s="32">
        <v>254</v>
      </c>
      <c r="B269" s="32"/>
      <c r="C269" s="36" t="s">
        <v>265</v>
      </c>
      <c r="D269" s="33" t="s">
        <v>553</v>
      </c>
      <c r="E269" s="32" t="s">
        <v>323</v>
      </c>
      <c r="F269" s="34">
        <v>3</v>
      </c>
      <c r="G269" s="35">
        <v>37.15</v>
      </c>
      <c r="H269" s="35">
        <f t="shared" si="5"/>
        <v>111.45</v>
      </c>
    </row>
    <row r="270" spans="1:8" s="1" customFormat="1" ht="47.25" customHeight="1" x14ac:dyDescent="0.25">
      <c r="A270" s="32">
        <v>255</v>
      </c>
      <c r="B270" s="32"/>
      <c r="C270" s="36" t="s">
        <v>554</v>
      </c>
      <c r="D270" s="33" t="s">
        <v>555</v>
      </c>
      <c r="E270" s="32" t="s">
        <v>251</v>
      </c>
      <c r="F270" s="34">
        <v>1.4452226533975999E-2</v>
      </c>
      <c r="G270" s="35">
        <v>8102.64</v>
      </c>
      <c r="H270" s="35">
        <f t="shared" si="5"/>
        <v>117.1</v>
      </c>
    </row>
    <row r="271" spans="1:8" s="1" customFormat="1" ht="63" customHeight="1" x14ac:dyDescent="0.25">
      <c r="A271" s="32">
        <v>256</v>
      </c>
      <c r="B271" s="32"/>
      <c r="C271" s="36" t="s">
        <v>265</v>
      </c>
      <c r="D271" s="33" t="s">
        <v>556</v>
      </c>
      <c r="E271" s="32" t="s">
        <v>323</v>
      </c>
      <c r="F271" s="34">
        <v>1</v>
      </c>
      <c r="G271" s="35">
        <v>144.49</v>
      </c>
      <c r="H271" s="35">
        <f t="shared" si="5"/>
        <v>144.49</v>
      </c>
    </row>
    <row r="272" spans="1:8" s="1" customFormat="1" ht="15.75" customHeight="1" x14ac:dyDescent="0.25">
      <c r="A272" s="32">
        <v>257</v>
      </c>
      <c r="B272" s="32"/>
      <c r="C272" s="36" t="s">
        <v>557</v>
      </c>
      <c r="D272" s="33" t="s">
        <v>558</v>
      </c>
      <c r="E272" s="32" t="s">
        <v>251</v>
      </c>
      <c r="F272" s="34">
        <v>1.1047187981128E-2</v>
      </c>
      <c r="G272" s="35">
        <v>10315.01</v>
      </c>
      <c r="H272" s="35">
        <f t="shared" si="5"/>
        <v>113.95</v>
      </c>
    </row>
    <row r="273" spans="1:8" s="1" customFormat="1" ht="15.75" customHeight="1" x14ac:dyDescent="0.25">
      <c r="A273" s="32">
        <v>258</v>
      </c>
      <c r="B273" s="32"/>
      <c r="C273" s="36" t="s">
        <v>559</v>
      </c>
      <c r="D273" s="33" t="s">
        <v>560</v>
      </c>
      <c r="E273" s="32" t="s">
        <v>441</v>
      </c>
      <c r="F273" s="34">
        <v>0.3</v>
      </c>
      <c r="G273" s="35">
        <v>277.5</v>
      </c>
      <c r="H273" s="35">
        <f t="shared" si="5"/>
        <v>83.25</v>
      </c>
    </row>
    <row r="274" spans="1:8" s="1" customFormat="1" ht="31.5" customHeight="1" x14ac:dyDescent="0.25">
      <c r="A274" s="32">
        <v>259</v>
      </c>
      <c r="B274" s="32"/>
      <c r="C274" s="36" t="s">
        <v>561</v>
      </c>
      <c r="D274" s="33" t="s">
        <v>562</v>
      </c>
      <c r="E274" s="32" t="s">
        <v>251</v>
      </c>
      <c r="F274" s="34">
        <v>2.1762438100291E-2</v>
      </c>
      <c r="G274" s="35">
        <v>5000</v>
      </c>
      <c r="H274" s="35">
        <f t="shared" si="5"/>
        <v>108.81</v>
      </c>
    </row>
    <row r="275" spans="1:8" s="1" customFormat="1" ht="15.75" customHeight="1" x14ac:dyDescent="0.25">
      <c r="A275" s="32">
        <v>260</v>
      </c>
      <c r="B275" s="32"/>
      <c r="C275" s="36" t="s">
        <v>563</v>
      </c>
      <c r="D275" s="33" t="s">
        <v>564</v>
      </c>
      <c r="E275" s="32" t="s">
        <v>251</v>
      </c>
      <c r="F275" s="34">
        <v>7.5225415601845999E-3</v>
      </c>
      <c r="G275" s="35">
        <v>14312.87</v>
      </c>
      <c r="H275" s="35">
        <f t="shared" si="5"/>
        <v>107.67</v>
      </c>
    </row>
    <row r="276" spans="1:8" s="1" customFormat="1" ht="31.5" customHeight="1" x14ac:dyDescent="0.25">
      <c r="A276" s="32">
        <v>261</v>
      </c>
      <c r="B276" s="32"/>
      <c r="C276" s="36" t="s">
        <v>265</v>
      </c>
      <c r="D276" s="33" t="s">
        <v>565</v>
      </c>
      <c r="E276" s="32" t="s">
        <v>323</v>
      </c>
      <c r="F276" s="34">
        <v>3.9966042219598998</v>
      </c>
      <c r="G276" s="35">
        <v>25.22</v>
      </c>
      <c r="H276" s="35">
        <f t="shared" si="5"/>
        <v>100.79</v>
      </c>
    </row>
    <row r="277" spans="1:8" s="1" customFormat="1" ht="15.75" customHeight="1" x14ac:dyDescent="0.25">
      <c r="A277" s="32">
        <v>262</v>
      </c>
      <c r="B277" s="32"/>
      <c r="C277" s="36" t="s">
        <v>566</v>
      </c>
      <c r="D277" s="33" t="s">
        <v>567</v>
      </c>
      <c r="E277" s="32" t="s">
        <v>568</v>
      </c>
      <c r="F277" s="34">
        <v>2.1377006172313999</v>
      </c>
      <c r="G277" s="35">
        <v>46.86</v>
      </c>
      <c r="H277" s="35">
        <f t="shared" si="5"/>
        <v>100.17</v>
      </c>
    </row>
    <row r="278" spans="1:8" s="1" customFormat="1" ht="47.25" customHeight="1" x14ac:dyDescent="0.25">
      <c r="A278" s="32">
        <v>263</v>
      </c>
      <c r="B278" s="32"/>
      <c r="C278" s="36" t="s">
        <v>569</v>
      </c>
      <c r="D278" s="33" t="s">
        <v>570</v>
      </c>
      <c r="E278" s="32" t="s">
        <v>264</v>
      </c>
      <c r="F278" s="34">
        <v>1</v>
      </c>
      <c r="G278" s="35">
        <v>125.18</v>
      </c>
      <c r="H278" s="35">
        <f t="shared" si="5"/>
        <v>125.18</v>
      </c>
    </row>
    <row r="279" spans="1:8" s="1" customFormat="1" ht="47.25" customHeight="1" x14ac:dyDescent="0.25">
      <c r="A279" s="32">
        <v>264</v>
      </c>
      <c r="B279" s="32"/>
      <c r="C279" s="36" t="s">
        <v>571</v>
      </c>
      <c r="D279" s="33" t="s">
        <v>572</v>
      </c>
      <c r="E279" s="32" t="s">
        <v>248</v>
      </c>
      <c r="F279" s="34">
        <v>1.7985564866928001</v>
      </c>
      <c r="G279" s="35">
        <v>55.26</v>
      </c>
      <c r="H279" s="35">
        <f t="shared" si="5"/>
        <v>99.39</v>
      </c>
    </row>
    <row r="280" spans="1:8" s="1" customFormat="1" ht="47.25" customHeight="1" x14ac:dyDescent="0.25">
      <c r="A280" s="32">
        <v>265</v>
      </c>
      <c r="B280" s="32"/>
      <c r="C280" s="36" t="s">
        <v>265</v>
      </c>
      <c r="D280" s="33" t="s">
        <v>573</v>
      </c>
      <c r="E280" s="32" t="s">
        <v>264</v>
      </c>
      <c r="F280" s="34">
        <v>1</v>
      </c>
      <c r="G280" s="35">
        <v>62.1</v>
      </c>
      <c r="H280" s="35">
        <f t="shared" si="5"/>
        <v>62.1</v>
      </c>
    </row>
    <row r="281" spans="1:8" s="1" customFormat="1" ht="15.75" customHeight="1" x14ac:dyDescent="0.25">
      <c r="A281" s="32">
        <v>266</v>
      </c>
      <c r="B281" s="32"/>
      <c r="C281" s="36" t="s">
        <v>574</v>
      </c>
      <c r="D281" s="33" t="s">
        <v>575</v>
      </c>
      <c r="E281" s="32" t="s">
        <v>275</v>
      </c>
      <c r="F281" s="34">
        <v>6.3946045986309999E-2</v>
      </c>
      <c r="G281" s="35">
        <v>1539.5</v>
      </c>
      <c r="H281" s="35">
        <f t="shared" si="5"/>
        <v>98.44</v>
      </c>
    </row>
    <row r="282" spans="1:8" s="1" customFormat="1" ht="15.75" customHeight="1" x14ac:dyDescent="0.25">
      <c r="A282" s="32">
        <v>267</v>
      </c>
      <c r="B282" s="32"/>
      <c r="C282" s="36" t="s">
        <v>576</v>
      </c>
      <c r="D282" s="33" t="s">
        <v>577</v>
      </c>
      <c r="E282" s="32" t="s">
        <v>264</v>
      </c>
      <c r="F282" s="34">
        <v>1</v>
      </c>
      <c r="G282" s="35">
        <v>3046.2</v>
      </c>
      <c r="H282" s="35">
        <f t="shared" si="5"/>
        <v>3046.2</v>
      </c>
    </row>
    <row r="283" spans="1:8" s="1" customFormat="1" ht="15.75" customHeight="1" x14ac:dyDescent="0.25">
      <c r="A283" s="32">
        <v>268</v>
      </c>
      <c r="B283" s="32"/>
      <c r="C283" s="36" t="s">
        <v>578</v>
      </c>
      <c r="D283" s="33" t="s">
        <v>579</v>
      </c>
      <c r="E283" s="32" t="s">
        <v>267</v>
      </c>
      <c r="F283" s="34">
        <v>7.9933549201962997</v>
      </c>
      <c r="G283" s="35">
        <v>12.03</v>
      </c>
      <c r="H283" s="35">
        <f t="shared" si="5"/>
        <v>96.16</v>
      </c>
    </row>
    <row r="284" spans="1:8" s="1" customFormat="1" ht="31.5" customHeight="1" x14ac:dyDescent="0.25">
      <c r="A284" s="32">
        <v>269</v>
      </c>
      <c r="B284" s="32"/>
      <c r="C284" s="36" t="s">
        <v>580</v>
      </c>
      <c r="D284" s="33" t="s">
        <v>581</v>
      </c>
      <c r="E284" s="32" t="s">
        <v>248</v>
      </c>
      <c r="F284" s="34">
        <v>0.19129131563410001</v>
      </c>
      <c r="G284" s="35">
        <v>497</v>
      </c>
      <c r="H284" s="35">
        <f t="shared" si="5"/>
        <v>95.07</v>
      </c>
    </row>
    <row r="285" spans="1:8" s="1" customFormat="1" ht="31.5" customHeight="1" x14ac:dyDescent="0.25">
      <c r="A285" s="32">
        <v>270</v>
      </c>
      <c r="B285" s="32"/>
      <c r="C285" s="36" t="s">
        <v>582</v>
      </c>
      <c r="D285" s="33" t="s">
        <v>583</v>
      </c>
      <c r="E285" s="32" t="s">
        <v>264</v>
      </c>
      <c r="F285" s="34">
        <v>1</v>
      </c>
      <c r="G285" s="35">
        <v>59.19</v>
      </c>
      <c r="H285" s="35">
        <f t="shared" si="5"/>
        <v>59.19</v>
      </c>
    </row>
    <row r="286" spans="1:8" s="1" customFormat="1" ht="31.5" customHeight="1" x14ac:dyDescent="0.25">
      <c r="A286" s="32">
        <v>271</v>
      </c>
      <c r="B286" s="32"/>
      <c r="C286" s="36" t="s">
        <v>584</v>
      </c>
      <c r="D286" s="33" t="s">
        <v>585</v>
      </c>
      <c r="E286" s="32" t="s">
        <v>288</v>
      </c>
      <c r="F286" s="34">
        <v>2</v>
      </c>
      <c r="G286" s="35">
        <v>39</v>
      </c>
      <c r="H286" s="35">
        <f t="shared" si="5"/>
        <v>78</v>
      </c>
    </row>
    <row r="287" spans="1:8" s="1" customFormat="1" ht="31.5" customHeight="1" x14ac:dyDescent="0.25">
      <c r="A287" s="32">
        <v>272</v>
      </c>
      <c r="B287" s="32"/>
      <c r="C287" s="36" t="s">
        <v>586</v>
      </c>
      <c r="D287" s="33" t="s">
        <v>587</v>
      </c>
      <c r="E287" s="32" t="s">
        <v>288</v>
      </c>
      <c r="F287" s="34">
        <v>3.9966278741443997E-2</v>
      </c>
      <c r="G287" s="35">
        <v>2202</v>
      </c>
      <c r="H287" s="35">
        <f t="shared" si="5"/>
        <v>88.01</v>
      </c>
    </row>
    <row r="288" spans="1:8" s="1" customFormat="1" ht="31.5" customHeight="1" x14ac:dyDescent="0.25">
      <c r="A288" s="32">
        <v>273</v>
      </c>
      <c r="B288" s="32"/>
      <c r="C288" s="36" t="s">
        <v>588</v>
      </c>
      <c r="D288" s="33" t="s">
        <v>589</v>
      </c>
      <c r="E288" s="32" t="s">
        <v>309</v>
      </c>
      <c r="F288" s="34">
        <v>1.6305620968245001E-2</v>
      </c>
      <c r="G288" s="35">
        <v>5365.89</v>
      </c>
      <c r="H288" s="35">
        <f t="shared" si="5"/>
        <v>87.49</v>
      </c>
    </row>
    <row r="289" spans="1:8" s="1" customFormat="1" ht="31.5" customHeight="1" x14ac:dyDescent="0.25">
      <c r="A289" s="32">
        <v>274</v>
      </c>
      <c r="B289" s="32"/>
      <c r="C289" s="36" t="s">
        <v>590</v>
      </c>
      <c r="D289" s="33" t="s">
        <v>591</v>
      </c>
      <c r="E289" s="32" t="s">
        <v>288</v>
      </c>
      <c r="F289" s="34">
        <v>3</v>
      </c>
      <c r="G289" s="35">
        <v>20</v>
      </c>
      <c r="H289" s="35">
        <f t="shared" si="5"/>
        <v>60</v>
      </c>
    </row>
    <row r="290" spans="1:8" s="1" customFormat="1" ht="31.5" customHeight="1" x14ac:dyDescent="0.25">
      <c r="A290" s="32">
        <v>275</v>
      </c>
      <c r="B290" s="32"/>
      <c r="C290" s="36" t="s">
        <v>592</v>
      </c>
      <c r="D290" s="33" t="s">
        <v>593</v>
      </c>
      <c r="E290" s="32" t="s">
        <v>264</v>
      </c>
      <c r="F290" s="34">
        <v>2.3979399033469</v>
      </c>
      <c r="G290" s="35">
        <v>35.64</v>
      </c>
      <c r="H290" s="35">
        <f t="shared" si="5"/>
        <v>85.46</v>
      </c>
    </row>
    <row r="291" spans="1:8" s="1" customFormat="1" ht="15.75" customHeight="1" x14ac:dyDescent="0.25">
      <c r="A291" s="32">
        <v>276</v>
      </c>
      <c r="B291" s="32"/>
      <c r="C291" s="36" t="s">
        <v>594</v>
      </c>
      <c r="D291" s="33" t="s">
        <v>595</v>
      </c>
      <c r="E291" s="32" t="s">
        <v>248</v>
      </c>
      <c r="F291" s="34">
        <v>34.835195212015002</v>
      </c>
      <c r="G291" s="35">
        <v>2.44</v>
      </c>
      <c r="H291" s="35">
        <f t="shared" si="5"/>
        <v>85</v>
      </c>
    </row>
    <row r="292" spans="1:8" s="1" customFormat="1" ht="15.75" customHeight="1" x14ac:dyDescent="0.25">
      <c r="A292" s="32">
        <v>277</v>
      </c>
      <c r="B292" s="32"/>
      <c r="C292" s="36" t="s">
        <v>596</v>
      </c>
      <c r="D292" s="33" t="s">
        <v>597</v>
      </c>
      <c r="E292" s="32" t="s">
        <v>288</v>
      </c>
      <c r="F292" s="34">
        <v>0.3</v>
      </c>
      <c r="G292" s="35">
        <v>208</v>
      </c>
      <c r="H292" s="35">
        <f t="shared" si="5"/>
        <v>62.4</v>
      </c>
    </row>
    <row r="293" spans="1:8" s="1" customFormat="1" ht="47.25" customHeight="1" x14ac:dyDescent="0.25">
      <c r="A293" s="32">
        <v>278</v>
      </c>
      <c r="B293" s="32"/>
      <c r="C293" s="36" t="s">
        <v>598</v>
      </c>
      <c r="D293" s="33" t="s">
        <v>599</v>
      </c>
      <c r="E293" s="32" t="s">
        <v>251</v>
      </c>
      <c r="F293" s="34">
        <v>1.4251242329995001E-2</v>
      </c>
      <c r="G293" s="35">
        <v>5804</v>
      </c>
      <c r="H293" s="35">
        <f t="shared" si="5"/>
        <v>82.71</v>
      </c>
    </row>
    <row r="294" spans="1:8" s="1" customFormat="1" ht="31.5" customHeight="1" x14ac:dyDescent="0.25">
      <c r="A294" s="32">
        <v>279</v>
      </c>
      <c r="B294" s="32"/>
      <c r="C294" s="36" t="s">
        <v>265</v>
      </c>
      <c r="D294" s="33" t="s">
        <v>600</v>
      </c>
      <c r="E294" s="32" t="s">
        <v>257</v>
      </c>
      <c r="F294" s="34">
        <v>0.79932991197174996</v>
      </c>
      <c r="G294" s="35">
        <v>100.86</v>
      </c>
      <c r="H294" s="35">
        <f t="shared" si="5"/>
        <v>80.62</v>
      </c>
    </row>
    <row r="295" spans="1:8" s="1" customFormat="1" ht="15.75" customHeight="1" x14ac:dyDescent="0.25">
      <c r="A295" s="32">
        <v>280</v>
      </c>
      <c r="B295" s="32"/>
      <c r="C295" s="36" t="s">
        <v>601</v>
      </c>
      <c r="D295" s="33" t="s">
        <v>602</v>
      </c>
      <c r="E295" s="32" t="s">
        <v>257</v>
      </c>
      <c r="F295" s="34">
        <v>4.7959534489733002</v>
      </c>
      <c r="G295" s="35">
        <v>16.5</v>
      </c>
      <c r="H295" s="35">
        <f t="shared" si="5"/>
        <v>79.13</v>
      </c>
    </row>
    <row r="296" spans="1:8" s="1" customFormat="1" ht="31.5" customHeight="1" x14ac:dyDescent="0.25">
      <c r="A296" s="32">
        <v>281</v>
      </c>
      <c r="B296" s="32"/>
      <c r="C296" s="36" t="s">
        <v>603</v>
      </c>
      <c r="D296" s="33" t="s">
        <v>604</v>
      </c>
      <c r="E296" s="32" t="s">
        <v>267</v>
      </c>
      <c r="F296" s="34">
        <v>24.416973638670001</v>
      </c>
      <c r="G296" s="35">
        <v>3.18</v>
      </c>
      <c r="H296" s="35">
        <f t="shared" si="5"/>
        <v>77.650000000000006</v>
      </c>
    </row>
    <row r="297" spans="1:8" s="1" customFormat="1" ht="15.75" customHeight="1" x14ac:dyDescent="0.25">
      <c r="A297" s="32">
        <v>282</v>
      </c>
      <c r="B297" s="32"/>
      <c r="C297" s="36" t="s">
        <v>605</v>
      </c>
      <c r="D297" s="33" t="s">
        <v>606</v>
      </c>
      <c r="E297" s="32" t="s">
        <v>288</v>
      </c>
      <c r="F297" s="34">
        <v>0.8</v>
      </c>
      <c r="G297" s="35">
        <v>86</v>
      </c>
      <c r="H297" s="35">
        <f t="shared" si="5"/>
        <v>68.8</v>
      </c>
    </row>
    <row r="298" spans="1:8" s="1" customFormat="1" ht="31.5" customHeight="1" x14ac:dyDescent="0.25">
      <c r="A298" s="32">
        <v>283</v>
      </c>
      <c r="B298" s="32"/>
      <c r="C298" s="36" t="s">
        <v>607</v>
      </c>
      <c r="D298" s="33" t="s">
        <v>608</v>
      </c>
      <c r="E298" s="32" t="s">
        <v>609</v>
      </c>
      <c r="F298" s="34">
        <v>0.43528590985333998</v>
      </c>
      <c r="G298" s="35">
        <v>173</v>
      </c>
      <c r="H298" s="35">
        <f t="shared" si="5"/>
        <v>75.3</v>
      </c>
    </row>
    <row r="299" spans="1:8" s="1" customFormat="1" ht="47.25" customHeight="1" x14ac:dyDescent="0.25">
      <c r="A299" s="32">
        <v>284</v>
      </c>
      <c r="B299" s="32"/>
      <c r="C299" s="36" t="s">
        <v>610</v>
      </c>
      <c r="D299" s="33" t="s">
        <v>611</v>
      </c>
      <c r="E299" s="32" t="s">
        <v>257</v>
      </c>
      <c r="F299" s="34">
        <v>5.6119496290770998</v>
      </c>
      <c r="G299" s="35">
        <v>13.08</v>
      </c>
      <c r="H299" s="35">
        <f t="shared" si="5"/>
        <v>73.400000000000006</v>
      </c>
    </row>
    <row r="300" spans="1:8" s="1" customFormat="1" ht="31.5" customHeight="1" x14ac:dyDescent="0.25">
      <c r="A300" s="32">
        <v>285</v>
      </c>
      <c r="B300" s="32"/>
      <c r="C300" s="36" t="s">
        <v>612</v>
      </c>
      <c r="D300" s="33" t="s">
        <v>613</v>
      </c>
      <c r="E300" s="32" t="s">
        <v>257</v>
      </c>
      <c r="F300" s="34">
        <v>3.0774827787491001</v>
      </c>
      <c r="G300" s="35">
        <v>23.69</v>
      </c>
      <c r="H300" s="35">
        <f t="shared" ref="H300:H363" si="6">ROUND(F300*G300,2)</f>
        <v>72.91</v>
      </c>
    </row>
    <row r="301" spans="1:8" s="1" customFormat="1" ht="15.75" customHeight="1" x14ac:dyDescent="0.25">
      <c r="A301" s="32">
        <v>286</v>
      </c>
      <c r="B301" s="32"/>
      <c r="C301" s="36" t="s">
        <v>614</v>
      </c>
      <c r="D301" s="33" t="s">
        <v>615</v>
      </c>
      <c r="E301" s="32" t="s">
        <v>251</v>
      </c>
      <c r="F301" s="34">
        <v>7.0983245654902003E-3</v>
      </c>
      <c r="G301" s="35">
        <v>10200</v>
      </c>
      <c r="H301" s="35">
        <f t="shared" si="6"/>
        <v>72.400000000000006</v>
      </c>
    </row>
    <row r="302" spans="1:8" s="1" customFormat="1" ht="15.75" customHeight="1" x14ac:dyDescent="0.25">
      <c r="A302" s="32">
        <v>287</v>
      </c>
      <c r="B302" s="32"/>
      <c r="C302" s="36" t="s">
        <v>616</v>
      </c>
      <c r="D302" s="33" t="s">
        <v>617</v>
      </c>
      <c r="E302" s="32" t="s">
        <v>264</v>
      </c>
      <c r="F302" s="34">
        <v>5</v>
      </c>
      <c r="G302" s="35">
        <v>10.54</v>
      </c>
      <c r="H302" s="35">
        <f t="shared" si="6"/>
        <v>52.7</v>
      </c>
    </row>
    <row r="303" spans="1:8" s="1" customFormat="1" ht="47.25" customHeight="1" x14ac:dyDescent="0.25">
      <c r="A303" s="32">
        <v>288</v>
      </c>
      <c r="B303" s="32"/>
      <c r="C303" s="36" t="s">
        <v>618</v>
      </c>
      <c r="D303" s="33" t="s">
        <v>619</v>
      </c>
      <c r="E303" s="32" t="s">
        <v>267</v>
      </c>
      <c r="F303" s="34">
        <v>1.6530997579403</v>
      </c>
      <c r="G303" s="35">
        <v>39.36</v>
      </c>
      <c r="H303" s="35">
        <f t="shared" si="6"/>
        <v>65.069999999999993</v>
      </c>
    </row>
    <row r="304" spans="1:8" s="1" customFormat="1" ht="47.25" customHeight="1" x14ac:dyDescent="0.25">
      <c r="A304" s="32">
        <v>289</v>
      </c>
      <c r="B304" s="32"/>
      <c r="C304" s="36" t="s">
        <v>620</v>
      </c>
      <c r="D304" s="33" t="s">
        <v>621</v>
      </c>
      <c r="E304" s="32" t="s">
        <v>257</v>
      </c>
      <c r="F304" s="34">
        <v>0.6733297261508</v>
      </c>
      <c r="G304" s="35">
        <v>91.29</v>
      </c>
      <c r="H304" s="35">
        <f t="shared" si="6"/>
        <v>61.47</v>
      </c>
    </row>
    <row r="305" spans="1:8" s="1" customFormat="1" ht="15.75" customHeight="1" x14ac:dyDescent="0.25">
      <c r="A305" s="32">
        <v>290</v>
      </c>
      <c r="B305" s="32"/>
      <c r="C305" s="36" t="s">
        <v>622</v>
      </c>
      <c r="D305" s="33" t="s">
        <v>623</v>
      </c>
      <c r="E305" s="32" t="s">
        <v>257</v>
      </c>
      <c r="F305" s="34">
        <v>6.7731954570227</v>
      </c>
      <c r="G305" s="35">
        <v>9.0399999999999991</v>
      </c>
      <c r="H305" s="35">
        <f t="shared" si="6"/>
        <v>61.23</v>
      </c>
    </row>
    <row r="306" spans="1:8" s="1" customFormat="1" ht="31.5" customHeight="1" x14ac:dyDescent="0.25">
      <c r="A306" s="32">
        <v>291</v>
      </c>
      <c r="B306" s="32"/>
      <c r="C306" s="36" t="s">
        <v>624</v>
      </c>
      <c r="D306" s="33" t="s">
        <v>625</v>
      </c>
      <c r="E306" s="32" t="s">
        <v>251</v>
      </c>
      <c r="F306" s="34">
        <v>1.5494716252492E-3</v>
      </c>
      <c r="G306" s="35">
        <v>37870</v>
      </c>
      <c r="H306" s="35">
        <f t="shared" si="6"/>
        <v>58.68</v>
      </c>
    </row>
    <row r="307" spans="1:8" s="1" customFormat="1" ht="15.75" customHeight="1" x14ac:dyDescent="0.25">
      <c r="A307" s="32">
        <v>292</v>
      </c>
      <c r="B307" s="32"/>
      <c r="C307" s="36" t="s">
        <v>626</v>
      </c>
      <c r="D307" s="33" t="s">
        <v>627</v>
      </c>
      <c r="E307" s="32" t="s">
        <v>251</v>
      </c>
      <c r="F307" s="34">
        <v>4.2280876357271999E-2</v>
      </c>
      <c r="G307" s="35">
        <v>1383.1</v>
      </c>
      <c r="H307" s="35">
        <f t="shared" si="6"/>
        <v>58.48</v>
      </c>
    </row>
    <row r="308" spans="1:8" s="1" customFormat="1" ht="47.25" customHeight="1" x14ac:dyDescent="0.25">
      <c r="A308" s="32">
        <v>293</v>
      </c>
      <c r="B308" s="32"/>
      <c r="C308" s="36" t="s">
        <v>265</v>
      </c>
      <c r="D308" s="33" t="s">
        <v>628</v>
      </c>
      <c r="E308" s="32" t="s">
        <v>323</v>
      </c>
      <c r="F308" s="34">
        <v>3</v>
      </c>
      <c r="G308" s="35">
        <v>14.41</v>
      </c>
      <c r="H308" s="35">
        <f t="shared" si="6"/>
        <v>43.23</v>
      </c>
    </row>
    <row r="309" spans="1:8" s="1" customFormat="1" ht="47.25" customHeight="1" x14ac:dyDescent="0.25">
      <c r="A309" s="32">
        <v>294</v>
      </c>
      <c r="B309" s="32"/>
      <c r="C309" s="36" t="s">
        <v>629</v>
      </c>
      <c r="D309" s="33" t="s">
        <v>630</v>
      </c>
      <c r="E309" s="32" t="s">
        <v>264</v>
      </c>
      <c r="F309" s="34">
        <v>1</v>
      </c>
      <c r="G309" s="35">
        <v>72.03</v>
      </c>
      <c r="H309" s="35">
        <f t="shared" si="6"/>
        <v>72.03</v>
      </c>
    </row>
    <row r="310" spans="1:8" s="1" customFormat="1" ht="31.5" customHeight="1" x14ac:dyDescent="0.25">
      <c r="A310" s="32">
        <v>295</v>
      </c>
      <c r="B310" s="32"/>
      <c r="C310" s="36" t="s">
        <v>265</v>
      </c>
      <c r="D310" s="33" t="s">
        <v>631</v>
      </c>
      <c r="E310" s="32" t="s">
        <v>264</v>
      </c>
      <c r="F310" s="34">
        <v>1</v>
      </c>
      <c r="G310" s="35">
        <v>71.39</v>
      </c>
      <c r="H310" s="35">
        <f t="shared" si="6"/>
        <v>71.39</v>
      </c>
    </row>
    <row r="311" spans="1:8" s="1" customFormat="1" ht="15.75" customHeight="1" x14ac:dyDescent="0.25">
      <c r="A311" s="32">
        <v>296</v>
      </c>
      <c r="B311" s="32"/>
      <c r="C311" s="36" t="s">
        <v>632</v>
      </c>
      <c r="D311" s="33" t="s">
        <v>633</v>
      </c>
      <c r="E311" s="32" t="s">
        <v>267</v>
      </c>
      <c r="F311" s="34">
        <v>22.380218156748999</v>
      </c>
      <c r="G311" s="35">
        <v>2.48</v>
      </c>
      <c r="H311" s="35">
        <f t="shared" si="6"/>
        <v>55.5</v>
      </c>
    </row>
    <row r="312" spans="1:8" s="1" customFormat="1" ht="63" customHeight="1" x14ac:dyDescent="0.25">
      <c r="A312" s="32">
        <v>297</v>
      </c>
      <c r="B312" s="32"/>
      <c r="C312" s="36" t="s">
        <v>634</v>
      </c>
      <c r="D312" s="33" t="s">
        <v>635</v>
      </c>
      <c r="E312" s="32" t="s">
        <v>257</v>
      </c>
      <c r="F312" s="34">
        <v>19.640876333245998</v>
      </c>
      <c r="G312" s="35">
        <v>2.7</v>
      </c>
      <c r="H312" s="35">
        <f t="shared" si="6"/>
        <v>53.03</v>
      </c>
    </row>
    <row r="313" spans="1:8" s="1" customFormat="1" ht="15.75" customHeight="1" x14ac:dyDescent="0.25">
      <c r="A313" s="32">
        <v>298</v>
      </c>
      <c r="B313" s="32"/>
      <c r="C313" s="36" t="s">
        <v>636</v>
      </c>
      <c r="D313" s="33" t="s">
        <v>637</v>
      </c>
      <c r="E313" s="32" t="s">
        <v>264</v>
      </c>
      <c r="F313" s="34">
        <v>3</v>
      </c>
      <c r="G313" s="35">
        <v>14.14</v>
      </c>
      <c r="H313" s="35">
        <f t="shared" si="6"/>
        <v>42.42</v>
      </c>
    </row>
    <row r="314" spans="1:8" s="1" customFormat="1" ht="31.5" customHeight="1" x14ac:dyDescent="0.25">
      <c r="A314" s="32">
        <v>299</v>
      </c>
      <c r="B314" s="32"/>
      <c r="C314" s="36" t="s">
        <v>638</v>
      </c>
      <c r="D314" s="33" t="s">
        <v>639</v>
      </c>
      <c r="E314" s="32" t="s">
        <v>267</v>
      </c>
      <c r="F314" s="34">
        <v>61.609457465970998</v>
      </c>
      <c r="G314" s="35">
        <v>0.84</v>
      </c>
      <c r="H314" s="35">
        <f t="shared" si="6"/>
        <v>51.75</v>
      </c>
    </row>
    <row r="315" spans="1:8" s="1" customFormat="1" ht="94.5" customHeight="1" x14ac:dyDescent="0.25">
      <c r="A315" s="32">
        <v>300</v>
      </c>
      <c r="B315" s="32"/>
      <c r="C315" s="36" t="s">
        <v>640</v>
      </c>
      <c r="D315" s="33" t="s">
        <v>641</v>
      </c>
      <c r="E315" s="32" t="s">
        <v>257</v>
      </c>
      <c r="F315" s="34">
        <v>31.859632051767999</v>
      </c>
      <c r="G315" s="35">
        <v>1.58</v>
      </c>
      <c r="H315" s="35">
        <f t="shared" si="6"/>
        <v>50.34</v>
      </c>
    </row>
    <row r="316" spans="1:8" s="1" customFormat="1" ht="31.5" customHeight="1" x14ac:dyDescent="0.25">
      <c r="A316" s="32">
        <v>301</v>
      </c>
      <c r="B316" s="32"/>
      <c r="C316" s="36" t="s">
        <v>265</v>
      </c>
      <c r="D316" s="33" t="s">
        <v>642</v>
      </c>
      <c r="E316" s="32" t="s">
        <v>515</v>
      </c>
      <c r="F316" s="34">
        <v>0.39966312014097</v>
      </c>
      <c r="G316" s="35">
        <v>119.52</v>
      </c>
      <c r="H316" s="35">
        <f t="shared" si="6"/>
        <v>47.77</v>
      </c>
    </row>
    <row r="317" spans="1:8" s="1" customFormat="1" ht="31.5" customHeight="1" x14ac:dyDescent="0.25">
      <c r="A317" s="32">
        <v>302</v>
      </c>
      <c r="B317" s="32"/>
      <c r="C317" s="36" t="s">
        <v>643</v>
      </c>
      <c r="D317" s="33" t="s">
        <v>644</v>
      </c>
      <c r="E317" s="32" t="s">
        <v>441</v>
      </c>
      <c r="F317" s="34">
        <v>0.3</v>
      </c>
      <c r="G317" s="35">
        <v>117.9</v>
      </c>
      <c r="H317" s="35">
        <f t="shared" si="6"/>
        <v>35.369999999999997</v>
      </c>
    </row>
    <row r="318" spans="1:8" s="1" customFormat="1" ht="31.5" customHeight="1" x14ac:dyDescent="0.25">
      <c r="A318" s="32">
        <v>303</v>
      </c>
      <c r="B318" s="32"/>
      <c r="C318" s="36" t="s">
        <v>645</v>
      </c>
      <c r="D318" s="33" t="s">
        <v>646</v>
      </c>
      <c r="E318" s="32" t="s">
        <v>251</v>
      </c>
      <c r="F318" s="34">
        <v>2.5505174282842002E-3</v>
      </c>
      <c r="G318" s="35">
        <v>18390.16</v>
      </c>
      <c r="H318" s="35">
        <f t="shared" si="6"/>
        <v>46.9</v>
      </c>
    </row>
    <row r="319" spans="1:8" s="1" customFormat="1" ht="47.25" customHeight="1" x14ac:dyDescent="0.25">
      <c r="A319" s="32">
        <v>304</v>
      </c>
      <c r="B319" s="32"/>
      <c r="C319" s="36" t="s">
        <v>647</v>
      </c>
      <c r="D319" s="33" t="s">
        <v>648</v>
      </c>
      <c r="E319" s="32" t="s">
        <v>257</v>
      </c>
      <c r="F319" s="34">
        <v>1.5087023317601</v>
      </c>
      <c r="G319" s="35">
        <v>30.4</v>
      </c>
      <c r="H319" s="35">
        <f t="shared" si="6"/>
        <v>45.86</v>
      </c>
    </row>
    <row r="320" spans="1:8" s="1" customFormat="1" ht="15.75" customHeight="1" x14ac:dyDescent="0.25">
      <c r="A320" s="32">
        <v>305</v>
      </c>
      <c r="B320" s="32"/>
      <c r="C320" s="36" t="s">
        <v>649</v>
      </c>
      <c r="D320" s="33" t="s">
        <v>650</v>
      </c>
      <c r="E320" s="32" t="s">
        <v>257</v>
      </c>
      <c r="F320" s="34">
        <v>4.2599331304553001</v>
      </c>
      <c r="G320" s="35">
        <v>10.57</v>
      </c>
      <c r="H320" s="35">
        <f t="shared" si="6"/>
        <v>45.03</v>
      </c>
    </row>
    <row r="321" spans="1:8" s="1" customFormat="1" ht="15.75" customHeight="1" x14ac:dyDescent="0.25">
      <c r="A321" s="32">
        <v>306</v>
      </c>
      <c r="B321" s="32"/>
      <c r="C321" s="36" t="s">
        <v>651</v>
      </c>
      <c r="D321" s="33" t="s">
        <v>652</v>
      </c>
      <c r="E321" s="32" t="s">
        <v>251</v>
      </c>
      <c r="F321" s="34">
        <v>1.6781265242816E-2</v>
      </c>
      <c r="G321" s="35">
        <v>2606.9</v>
      </c>
      <c r="H321" s="35">
        <f t="shared" si="6"/>
        <v>43.75</v>
      </c>
    </row>
    <row r="322" spans="1:8" s="1" customFormat="1" ht="47.25" customHeight="1" x14ac:dyDescent="0.25">
      <c r="A322" s="32">
        <v>307</v>
      </c>
      <c r="B322" s="32"/>
      <c r="C322" s="36" t="s">
        <v>653</v>
      </c>
      <c r="D322" s="33" t="s">
        <v>654</v>
      </c>
      <c r="E322" s="32" t="s">
        <v>267</v>
      </c>
      <c r="F322" s="34">
        <v>4.3165707325540001</v>
      </c>
      <c r="G322" s="35">
        <v>10.1</v>
      </c>
      <c r="H322" s="35">
        <f t="shared" si="6"/>
        <v>43.6</v>
      </c>
    </row>
    <row r="323" spans="1:8" s="1" customFormat="1" ht="31.5" customHeight="1" x14ac:dyDescent="0.25">
      <c r="A323" s="32">
        <v>308</v>
      </c>
      <c r="B323" s="32"/>
      <c r="C323" s="36" t="s">
        <v>655</v>
      </c>
      <c r="D323" s="33" t="s">
        <v>656</v>
      </c>
      <c r="E323" s="32" t="s">
        <v>441</v>
      </c>
      <c r="F323" s="34">
        <v>0.5</v>
      </c>
      <c r="G323" s="35">
        <v>68</v>
      </c>
      <c r="H323" s="35">
        <f t="shared" si="6"/>
        <v>34</v>
      </c>
    </row>
    <row r="324" spans="1:8" s="1" customFormat="1" ht="15.75" customHeight="1" x14ac:dyDescent="0.25">
      <c r="A324" s="32">
        <v>309</v>
      </c>
      <c r="B324" s="32"/>
      <c r="C324" s="36" t="s">
        <v>657</v>
      </c>
      <c r="D324" s="33" t="s">
        <v>658</v>
      </c>
      <c r="E324" s="32" t="s">
        <v>288</v>
      </c>
      <c r="F324" s="34">
        <v>0.4</v>
      </c>
      <c r="G324" s="35">
        <v>899</v>
      </c>
      <c r="H324" s="35">
        <f t="shared" si="6"/>
        <v>359.6</v>
      </c>
    </row>
    <row r="325" spans="1:8" s="1" customFormat="1" ht="31.5" customHeight="1" x14ac:dyDescent="0.25">
      <c r="A325" s="32">
        <v>310</v>
      </c>
      <c r="B325" s="32"/>
      <c r="C325" s="36" t="s">
        <v>659</v>
      </c>
      <c r="D325" s="33" t="s">
        <v>660</v>
      </c>
      <c r="E325" s="32" t="s">
        <v>251</v>
      </c>
      <c r="F325" s="34">
        <v>6.2489523263624001E-4</v>
      </c>
      <c r="G325" s="35">
        <v>68050</v>
      </c>
      <c r="H325" s="35">
        <f t="shared" si="6"/>
        <v>42.52</v>
      </c>
    </row>
    <row r="326" spans="1:8" s="1" customFormat="1" ht="15.75" customHeight="1" x14ac:dyDescent="0.25">
      <c r="A326" s="32">
        <v>311</v>
      </c>
      <c r="B326" s="32"/>
      <c r="C326" s="36" t="s">
        <v>661</v>
      </c>
      <c r="D326" s="33" t="s">
        <v>662</v>
      </c>
      <c r="E326" s="32" t="s">
        <v>264</v>
      </c>
      <c r="F326" s="34">
        <v>1</v>
      </c>
      <c r="G326" s="35">
        <v>2632.8</v>
      </c>
      <c r="H326" s="35">
        <f t="shared" si="6"/>
        <v>2632.8</v>
      </c>
    </row>
    <row r="327" spans="1:8" s="1" customFormat="1" ht="15.75" customHeight="1" x14ac:dyDescent="0.25">
      <c r="A327" s="32">
        <v>312</v>
      </c>
      <c r="B327" s="32"/>
      <c r="C327" s="36" t="s">
        <v>663</v>
      </c>
      <c r="D327" s="33" t="s">
        <v>664</v>
      </c>
      <c r="E327" s="32" t="s">
        <v>251</v>
      </c>
      <c r="F327" s="34">
        <v>8.5535164208960998E-3</v>
      </c>
      <c r="G327" s="35">
        <v>4488.3999999999996</v>
      </c>
      <c r="H327" s="35">
        <f t="shared" si="6"/>
        <v>38.39</v>
      </c>
    </row>
    <row r="328" spans="1:8" s="1" customFormat="1" ht="47.25" customHeight="1" x14ac:dyDescent="0.25">
      <c r="A328" s="32">
        <v>313</v>
      </c>
      <c r="B328" s="32"/>
      <c r="C328" s="36" t="s">
        <v>265</v>
      </c>
      <c r="D328" s="33" t="s">
        <v>665</v>
      </c>
      <c r="E328" s="32" t="s">
        <v>264</v>
      </c>
      <c r="F328" s="34">
        <v>1</v>
      </c>
      <c r="G328" s="35">
        <v>47.28</v>
      </c>
      <c r="H328" s="35">
        <f t="shared" si="6"/>
        <v>47.28</v>
      </c>
    </row>
    <row r="329" spans="1:8" s="1" customFormat="1" ht="15.75" customHeight="1" x14ac:dyDescent="0.25">
      <c r="A329" s="32">
        <v>314</v>
      </c>
      <c r="B329" s="32"/>
      <c r="C329" s="36" t="s">
        <v>666</v>
      </c>
      <c r="D329" s="33" t="s">
        <v>667</v>
      </c>
      <c r="E329" s="32" t="s">
        <v>248</v>
      </c>
      <c r="F329" s="34">
        <v>6.2054308792549001E-2</v>
      </c>
      <c r="G329" s="35">
        <v>600</v>
      </c>
      <c r="H329" s="35">
        <f t="shared" si="6"/>
        <v>37.229999999999997</v>
      </c>
    </row>
    <row r="330" spans="1:8" s="1" customFormat="1" ht="31.5" customHeight="1" x14ac:dyDescent="0.25">
      <c r="A330" s="32">
        <v>315</v>
      </c>
      <c r="B330" s="32"/>
      <c r="C330" s="36" t="s">
        <v>668</v>
      </c>
      <c r="D330" s="33" t="s">
        <v>669</v>
      </c>
      <c r="E330" s="32" t="s">
        <v>264</v>
      </c>
      <c r="F330" s="34">
        <v>1</v>
      </c>
      <c r="G330" s="35">
        <v>44.46</v>
      </c>
      <c r="H330" s="35">
        <f t="shared" si="6"/>
        <v>44.46</v>
      </c>
    </row>
    <row r="331" spans="1:8" s="1" customFormat="1" ht="31.5" customHeight="1" x14ac:dyDescent="0.25">
      <c r="A331" s="32">
        <v>316</v>
      </c>
      <c r="B331" s="32"/>
      <c r="C331" s="36" t="s">
        <v>670</v>
      </c>
      <c r="D331" s="33" t="s">
        <v>671</v>
      </c>
      <c r="E331" s="32" t="s">
        <v>264</v>
      </c>
      <c r="F331" s="34">
        <v>1</v>
      </c>
      <c r="G331" s="35">
        <v>72.8</v>
      </c>
      <c r="H331" s="35">
        <f t="shared" si="6"/>
        <v>72.8</v>
      </c>
    </row>
    <row r="332" spans="1:8" s="1" customFormat="1" ht="31.5" customHeight="1" x14ac:dyDescent="0.25">
      <c r="A332" s="32">
        <v>317</v>
      </c>
      <c r="B332" s="32"/>
      <c r="C332" s="36" t="s">
        <v>672</v>
      </c>
      <c r="D332" s="33" t="s">
        <v>673</v>
      </c>
      <c r="E332" s="32" t="s">
        <v>264</v>
      </c>
      <c r="F332" s="34">
        <v>1</v>
      </c>
      <c r="G332" s="35">
        <v>42.47</v>
      </c>
      <c r="H332" s="35">
        <f t="shared" si="6"/>
        <v>42.47</v>
      </c>
    </row>
    <row r="333" spans="1:8" s="1" customFormat="1" ht="31.5" customHeight="1" x14ac:dyDescent="0.25">
      <c r="A333" s="32">
        <v>318</v>
      </c>
      <c r="B333" s="32"/>
      <c r="C333" s="36" t="s">
        <v>674</v>
      </c>
      <c r="D333" s="33" t="s">
        <v>675</v>
      </c>
      <c r="E333" s="32" t="s">
        <v>264</v>
      </c>
      <c r="F333" s="34">
        <v>1</v>
      </c>
      <c r="G333" s="35">
        <v>21.11</v>
      </c>
      <c r="H333" s="35">
        <f t="shared" si="6"/>
        <v>21.11</v>
      </c>
    </row>
    <row r="334" spans="1:8" s="1" customFormat="1" ht="15.75" customHeight="1" x14ac:dyDescent="0.25">
      <c r="A334" s="32">
        <v>319</v>
      </c>
      <c r="B334" s="32"/>
      <c r="C334" s="36" t="s">
        <v>676</v>
      </c>
      <c r="D334" s="33" t="s">
        <v>677</v>
      </c>
      <c r="E334" s="32" t="s">
        <v>275</v>
      </c>
      <c r="F334" s="34">
        <v>9.1076309661780002</v>
      </c>
      <c r="G334" s="35">
        <v>3.62</v>
      </c>
      <c r="H334" s="35">
        <f t="shared" si="6"/>
        <v>32.97</v>
      </c>
    </row>
    <row r="335" spans="1:8" s="1" customFormat="1" ht="15.75" customHeight="1" x14ac:dyDescent="0.25">
      <c r="A335" s="32">
        <v>320</v>
      </c>
      <c r="B335" s="32"/>
      <c r="C335" s="36" t="s">
        <v>678</v>
      </c>
      <c r="D335" s="33" t="s">
        <v>679</v>
      </c>
      <c r="E335" s="32" t="s">
        <v>251</v>
      </c>
      <c r="F335" s="34">
        <v>6.5310748187238001E-3</v>
      </c>
      <c r="G335" s="35">
        <v>4920</v>
      </c>
      <c r="H335" s="35">
        <f t="shared" si="6"/>
        <v>32.130000000000003</v>
      </c>
    </row>
    <row r="336" spans="1:8" s="1" customFormat="1" ht="31.5" customHeight="1" x14ac:dyDescent="0.25">
      <c r="A336" s="32">
        <v>321</v>
      </c>
      <c r="B336" s="32"/>
      <c r="C336" s="36" t="s">
        <v>680</v>
      </c>
      <c r="D336" s="33" t="s">
        <v>681</v>
      </c>
      <c r="E336" s="32" t="s">
        <v>682</v>
      </c>
      <c r="F336" s="34">
        <v>31.773191599448001</v>
      </c>
      <c r="G336" s="35">
        <v>1</v>
      </c>
      <c r="H336" s="35">
        <f t="shared" si="6"/>
        <v>31.77</v>
      </c>
    </row>
    <row r="337" spans="1:8" s="1" customFormat="1" ht="47.25" customHeight="1" x14ac:dyDescent="0.25">
      <c r="A337" s="32">
        <v>322</v>
      </c>
      <c r="B337" s="32"/>
      <c r="C337" s="36" t="s">
        <v>683</v>
      </c>
      <c r="D337" s="33" t="s">
        <v>684</v>
      </c>
      <c r="E337" s="32" t="s">
        <v>248</v>
      </c>
      <c r="F337" s="34">
        <v>2.4333780902715998E-2</v>
      </c>
      <c r="G337" s="35">
        <v>1287</v>
      </c>
      <c r="H337" s="35">
        <f t="shared" si="6"/>
        <v>31.32</v>
      </c>
    </row>
    <row r="338" spans="1:8" s="1" customFormat="1" ht="47.25" customHeight="1" x14ac:dyDescent="0.25">
      <c r="A338" s="32">
        <v>323</v>
      </c>
      <c r="B338" s="32"/>
      <c r="C338" s="36" t="s">
        <v>685</v>
      </c>
      <c r="D338" s="33" t="s">
        <v>686</v>
      </c>
      <c r="E338" s="32" t="s">
        <v>251</v>
      </c>
      <c r="F338" s="34">
        <v>3.8366012180747E-3</v>
      </c>
      <c r="G338" s="35">
        <v>7917</v>
      </c>
      <c r="H338" s="35">
        <f t="shared" si="6"/>
        <v>30.37</v>
      </c>
    </row>
    <row r="339" spans="1:8" s="1" customFormat="1" ht="15.75" customHeight="1" x14ac:dyDescent="0.25">
      <c r="A339" s="32">
        <v>324</v>
      </c>
      <c r="B339" s="32"/>
      <c r="C339" s="36" t="s">
        <v>687</v>
      </c>
      <c r="D339" s="33" t="s">
        <v>688</v>
      </c>
      <c r="E339" s="32" t="s">
        <v>441</v>
      </c>
      <c r="F339" s="34">
        <v>0.1</v>
      </c>
      <c r="G339" s="35">
        <v>379</v>
      </c>
      <c r="H339" s="35">
        <f t="shared" si="6"/>
        <v>37.9</v>
      </c>
    </row>
    <row r="340" spans="1:8" s="1" customFormat="1" ht="31.5" customHeight="1" x14ac:dyDescent="0.25">
      <c r="A340" s="32">
        <v>325</v>
      </c>
      <c r="B340" s="32"/>
      <c r="C340" s="36" t="s">
        <v>265</v>
      </c>
      <c r="D340" s="33" t="s">
        <v>689</v>
      </c>
      <c r="E340" s="32" t="s">
        <v>264</v>
      </c>
      <c r="F340" s="34">
        <v>1</v>
      </c>
      <c r="G340" s="35">
        <v>37.82</v>
      </c>
      <c r="H340" s="35">
        <f t="shared" si="6"/>
        <v>37.82</v>
      </c>
    </row>
    <row r="341" spans="1:8" s="1" customFormat="1" ht="15.75" customHeight="1" x14ac:dyDescent="0.25">
      <c r="A341" s="32">
        <v>326</v>
      </c>
      <c r="B341" s="32"/>
      <c r="C341" s="36" t="s">
        <v>690</v>
      </c>
      <c r="D341" s="33" t="s">
        <v>691</v>
      </c>
      <c r="E341" s="32" t="s">
        <v>251</v>
      </c>
      <c r="F341" s="34">
        <v>2.4851297718006E-3</v>
      </c>
      <c r="G341" s="35">
        <v>11978</v>
      </c>
      <c r="H341" s="35">
        <f t="shared" si="6"/>
        <v>29.77</v>
      </c>
    </row>
    <row r="342" spans="1:8" s="1" customFormat="1" ht="63" customHeight="1" x14ac:dyDescent="0.25">
      <c r="A342" s="32">
        <v>327</v>
      </c>
      <c r="B342" s="32"/>
      <c r="C342" s="36" t="s">
        <v>692</v>
      </c>
      <c r="D342" s="33" t="s">
        <v>693</v>
      </c>
      <c r="E342" s="32" t="s">
        <v>275</v>
      </c>
      <c r="F342" s="34">
        <v>6.7135757177848996</v>
      </c>
      <c r="G342" s="35">
        <v>4.4000000000000004</v>
      </c>
      <c r="H342" s="35">
        <f t="shared" si="6"/>
        <v>29.54</v>
      </c>
    </row>
    <row r="343" spans="1:8" s="1" customFormat="1" ht="15.75" customHeight="1" x14ac:dyDescent="0.25">
      <c r="A343" s="32">
        <v>328</v>
      </c>
      <c r="B343" s="32"/>
      <c r="C343" s="36" t="s">
        <v>694</v>
      </c>
      <c r="D343" s="33" t="s">
        <v>695</v>
      </c>
      <c r="E343" s="32" t="s">
        <v>288</v>
      </c>
      <c r="F343" s="34">
        <v>0.3</v>
      </c>
      <c r="G343" s="35">
        <v>63</v>
      </c>
      <c r="H343" s="35">
        <f t="shared" si="6"/>
        <v>18.899999999999999</v>
      </c>
    </row>
    <row r="344" spans="1:8" s="1" customFormat="1" ht="47.25" customHeight="1" x14ac:dyDescent="0.25">
      <c r="A344" s="32">
        <v>329</v>
      </c>
      <c r="B344" s="32"/>
      <c r="C344" s="36" t="s">
        <v>696</v>
      </c>
      <c r="D344" s="33" t="s">
        <v>697</v>
      </c>
      <c r="E344" s="32" t="s">
        <v>257</v>
      </c>
      <c r="F344" s="34">
        <v>3.6166613491735999</v>
      </c>
      <c r="G344" s="35">
        <v>7.59</v>
      </c>
      <c r="H344" s="35">
        <f t="shared" si="6"/>
        <v>27.45</v>
      </c>
    </row>
    <row r="345" spans="1:8" s="1" customFormat="1" ht="15.75" customHeight="1" x14ac:dyDescent="0.25">
      <c r="A345" s="32">
        <v>330</v>
      </c>
      <c r="B345" s="32"/>
      <c r="C345" s="36" t="s">
        <v>698</v>
      </c>
      <c r="D345" s="33" t="s">
        <v>699</v>
      </c>
      <c r="E345" s="32" t="s">
        <v>248</v>
      </c>
      <c r="F345" s="34">
        <v>4.3820495280421001</v>
      </c>
      <c r="G345" s="35">
        <v>6.22</v>
      </c>
      <c r="H345" s="35">
        <f t="shared" si="6"/>
        <v>27.26</v>
      </c>
    </row>
    <row r="346" spans="1:8" s="1" customFormat="1" ht="15.75" customHeight="1" x14ac:dyDescent="0.25">
      <c r="A346" s="32">
        <v>331</v>
      </c>
      <c r="B346" s="32"/>
      <c r="C346" s="36" t="s">
        <v>700</v>
      </c>
      <c r="D346" s="33" t="s">
        <v>701</v>
      </c>
      <c r="E346" s="32" t="s">
        <v>257</v>
      </c>
      <c r="F346" s="34">
        <v>4.3368118594069998</v>
      </c>
      <c r="G346" s="35">
        <v>6.2</v>
      </c>
      <c r="H346" s="35">
        <f t="shared" si="6"/>
        <v>26.89</v>
      </c>
    </row>
    <row r="347" spans="1:8" s="1" customFormat="1" ht="15.75" customHeight="1" x14ac:dyDescent="0.25">
      <c r="A347" s="32">
        <v>332</v>
      </c>
      <c r="B347" s="32"/>
      <c r="C347" s="36" t="s">
        <v>702</v>
      </c>
      <c r="D347" s="33" t="s">
        <v>703</v>
      </c>
      <c r="E347" s="32" t="s">
        <v>257</v>
      </c>
      <c r="F347" s="34">
        <v>4.3513285979746996</v>
      </c>
      <c r="G347" s="35">
        <v>6.09</v>
      </c>
      <c r="H347" s="35">
        <f t="shared" si="6"/>
        <v>26.5</v>
      </c>
    </row>
    <row r="348" spans="1:8" s="1" customFormat="1" ht="15.75" customHeight="1" x14ac:dyDescent="0.25">
      <c r="A348" s="32">
        <v>333</v>
      </c>
      <c r="B348" s="32"/>
      <c r="C348" s="36" t="s">
        <v>704</v>
      </c>
      <c r="D348" s="33" t="s">
        <v>705</v>
      </c>
      <c r="E348" s="32" t="s">
        <v>706</v>
      </c>
      <c r="F348" s="34">
        <v>0.30596013743301997</v>
      </c>
      <c r="G348" s="35">
        <v>84.75</v>
      </c>
      <c r="H348" s="35">
        <f t="shared" si="6"/>
        <v>25.93</v>
      </c>
    </row>
    <row r="349" spans="1:8" s="1" customFormat="1" ht="15.75" customHeight="1" x14ac:dyDescent="0.25">
      <c r="A349" s="32">
        <v>334</v>
      </c>
      <c r="B349" s="32"/>
      <c r="C349" s="36" t="s">
        <v>707</v>
      </c>
      <c r="D349" s="33" t="s">
        <v>708</v>
      </c>
      <c r="E349" s="32" t="s">
        <v>248</v>
      </c>
      <c r="F349" s="34">
        <v>5.3315734420586E-2</v>
      </c>
      <c r="G349" s="35">
        <v>485.9</v>
      </c>
      <c r="H349" s="35">
        <f t="shared" si="6"/>
        <v>25.91</v>
      </c>
    </row>
    <row r="350" spans="1:8" s="1" customFormat="1" ht="31.5" customHeight="1" x14ac:dyDescent="0.25">
      <c r="A350" s="32">
        <v>335</v>
      </c>
      <c r="B350" s="32"/>
      <c r="C350" s="36" t="s">
        <v>709</v>
      </c>
      <c r="D350" s="33" t="s">
        <v>710</v>
      </c>
      <c r="E350" s="32" t="s">
        <v>251</v>
      </c>
      <c r="F350" s="34">
        <v>3.8372778419338998E-3</v>
      </c>
      <c r="G350" s="35">
        <v>6726.18</v>
      </c>
      <c r="H350" s="35">
        <f t="shared" si="6"/>
        <v>25.81</v>
      </c>
    </row>
    <row r="351" spans="1:8" s="1" customFormat="1" ht="47.25" customHeight="1" x14ac:dyDescent="0.25">
      <c r="A351" s="32">
        <v>336</v>
      </c>
      <c r="B351" s="32"/>
      <c r="C351" s="36" t="s">
        <v>711</v>
      </c>
      <c r="D351" s="33" t="s">
        <v>712</v>
      </c>
      <c r="E351" s="32" t="s">
        <v>267</v>
      </c>
      <c r="F351" s="34">
        <v>4.7962230739036</v>
      </c>
      <c r="G351" s="35">
        <v>5.31</v>
      </c>
      <c r="H351" s="35">
        <f t="shared" si="6"/>
        <v>25.47</v>
      </c>
    </row>
    <row r="352" spans="1:8" s="1" customFormat="1" ht="31.5" customHeight="1" x14ac:dyDescent="0.25">
      <c r="A352" s="32">
        <v>337</v>
      </c>
      <c r="B352" s="32"/>
      <c r="C352" s="36" t="s">
        <v>713</v>
      </c>
      <c r="D352" s="33" t="s">
        <v>714</v>
      </c>
      <c r="E352" s="32" t="s">
        <v>257</v>
      </c>
      <c r="F352" s="34">
        <v>1.0842512988002</v>
      </c>
      <c r="G352" s="35">
        <v>23.09</v>
      </c>
      <c r="H352" s="35">
        <f t="shared" si="6"/>
        <v>25.04</v>
      </c>
    </row>
    <row r="353" spans="1:8" s="1" customFormat="1" ht="47.25" customHeight="1" x14ac:dyDescent="0.25">
      <c r="A353" s="32">
        <v>338</v>
      </c>
      <c r="B353" s="32"/>
      <c r="C353" s="36" t="s">
        <v>715</v>
      </c>
      <c r="D353" s="33" t="s">
        <v>716</v>
      </c>
      <c r="E353" s="32" t="s">
        <v>441</v>
      </c>
      <c r="F353" s="34">
        <v>0.1</v>
      </c>
      <c r="G353" s="35">
        <v>154.19999999999999</v>
      </c>
      <c r="H353" s="35">
        <f t="shared" si="6"/>
        <v>15.42</v>
      </c>
    </row>
    <row r="354" spans="1:8" s="1" customFormat="1" ht="15.75" customHeight="1" x14ac:dyDescent="0.25">
      <c r="A354" s="32">
        <v>339</v>
      </c>
      <c r="B354" s="32"/>
      <c r="C354" s="36" t="s">
        <v>717</v>
      </c>
      <c r="D354" s="33" t="s">
        <v>718</v>
      </c>
      <c r="E354" s="32" t="s">
        <v>251</v>
      </c>
      <c r="F354" s="34">
        <v>3.3664987369570999E-2</v>
      </c>
      <c r="G354" s="35">
        <v>688.8</v>
      </c>
      <c r="H354" s="35">
        <f t="shared" si="6"/>
        <v>23.19</v>
      </c>
    </row>
    <row r="355" spans="1:8" s="1" customFormat="1" ht="31.5" customHeight="1" x14ac:dyDescent="0.25">
      <c r="A355" s="32">
        <v>340</v>
      </c>
      <c r="B355" s="32"/>
      <c r="C355" s="36" t="s">
        <v>719</v>
      </c>
      <c r="D355" s="33" t="s">
        <v>720</v>
      </c>
      <c r="E355" s="32" t="s">
        <v>264</v>
      </c>
      <c r="F355" s="34">
        <v>1</v>
      </c>
      <c r="G355" s="35">
        <v>28.58</v>
      </c>
      <c r="H355" s="35">
        <f t="shared" si="6"/>
        <v>28.58</v>
      </c>
    </row>
    <row r="356" spans="1:8" s="1" customFormat="1" ht="47.25" customHeight="1" x14ac:dyDescent="0.25">
      <c r="A356" s="32">
        <v>341</v>
      </c>
      <c r="B356" s="32"/>
      <c r="C356" s="36" t="s">
        <v>265</v>
      </c>
      <c r="D356" s="33" t="s">
        <v>721</v>
      </c>
      <c r="E356" s="32" t="s">
        <v>264</v>
      </c>
      <c r="F356" s="34">
        <v>1</v>
      </c>
      <c r="G356" s="35">
        <v>28.45</v>
      </c>
      <c r="H356" s="35">
        <f t="shared" si="6"/>
        <v>28.45</v>
      </c>
    </row>
    <row r="357" spans="1:8" s="1" customFormat="1" ht="15.75" customHeight="1" x14ac:dyDescent="0.25">
      <c r="A357" s="32">
        <v>342</v>
      </c>
      <c r="B357" s="32"/>
      <c r="C357" s="36" t="s">
        <v>722</v>
      </c>
      <c r="D357" s="33" t="s">
        <v>723</v>
      </c>
      <c r="E357" s="32" t="s">
        <v>288</v>
      </c>
      <c r="F357" s="34">
        <v>0.1</v>
      </c>
      <c r="G357" s="35">
        <v>143</v>
      </c>
      <c r="H357" s="35">
        <f t="shared" si="6"/>
        <v>14.3</v>
      </c>
    </row>
    <row r="358" spans="1:8" s="1" customFormat="1" ht="15.75" customHeight="1" x14ac:dyDescent="0.25">
      <c r="A358" s="32">
        <v>343</v>
      </c>
      <c r="B358" s="32"/>
      <c r="C358" s="36" t="s">
        <v>724</v>
      </c>
      <c r="D358" s="33" t="s">
        <v>725</v>
      </c>
      <c r="E358" s="32" t="s">
        <v>257</v>
      </c>
      <c r="F358" s="34">
        <v>0.73952876345209995</v>
      </c>
      <c r="G358" s="35">
        <v>28.6</v>
      </c>
      <c r="H358" s="35">
        <f t="shared" si="6"/>
        <v>21.15</v>
      </c>
    </row>
    <row r="359" spans="1:8" s="1" customFormat="1" ht="47.25" customHeight="1" x14ac:dyDescent="0.25">
      <c r="A359" s="32">
        <v>344</v>
      </c>
      <c r="B359" s="32"/>
      <c r="C359" s="36" t="s">
        <v>726</v>
      </c>
      <c r="D359" s="33" t="s">
        <v>727</v>
      </c>
      <c r="E359" s="32" t="s">
        <v>267</v>
      </c>
      <c r="F359" s="34">
        <v>1.1989678404057</v>
      </c>
      <c r="G359" s="35">
        <v>17.440000000000001</v>
      </c>
      <c r="H359" s="35">
        <f t="shared" si="6"/>
        <v>20.91</v>
      </c>
    </row>
    <row r="360" spans="1:8" s="1" customFormat="1" ht="47.25" customHeight="1" x14ac:dyDescent="0.25">
      <c r="A360" s="32">
        <v>345</v>
      </c>
      <c r="B360" s="32"/>
      <c r="C360" s="36" t="s">
        <v>728</v>
      </c>
      <c r="D360" s="33" t="s">
        <v>729</v>
      </c>
      <c r="E360" s="32" t="s">
        <v>267</v>
      </c>
      <c r="F360" s="34">
        <v>5.5949028705905004</v>
      </c>
      <c r="G360" s="35">
        <v>3.7</v>
      </c>
      <c r="H360" s="35">
        <f t="shared" si="6"/>
        <v>20.7</v>
      </c>
    </row>
    <row r="361" spans="1:8" s="1" customFormat="1" ht="15.75" customHeight="1" x14ac:dyDescent="0.25">
      <c r="A361" s="32">
        <v>346</v>
      </c>
      <c r="B361" s="32"/>
      <c r="C361" s="36" t="s">
        <v>730</v>
      </c>
      <c r="D361" s="33" t="s">
        <v>731</v>
      </c>
      <c r="E361" s="32" t="s">
        <v>275</v>
      </c>
      <c r="F361" s="34">
        <v>0.35811855873602</v>
      </c>
      <c r="G361" s="35">
        <v>57.63</v>
      </c>
      <c r="H361" s="35">
        <f t="shared" si="6"/>
        <v>20.64</v>
      </c>
    </row>
    <row r="362" spans="1:8" s="1" customFormat="1" ht="15.75" customHeight="1" x14ac:dyDescent="0.25">
      <c r="A362" s="32">
        <v>347</v>
      </c>
      <c r="B362" s="32"/>
      <c r="C362" s="36" t="s">
        <v>732</v>
      </c>
      <c r="D362" s="33" t="s">
        <v>733</v>
      </c>
      <c r="E362" s="32" t="s">
        <v>441</v>
      </c>
      <c r="F362" s="34">
        <v>0.5</v>
      </c>
      <c r="G362" s="35">
        <v>39</v>
      </c>
      <c r="H362" s="35">
        <f t="shared" si="6"/>
        <v>19.5</v>
      </c>
    </row>
    <row r="363" spans="1:8" s="1" customFormat="1" ht="63" customHeight="1" x14ac:dyDescent="0.25">
      <c r="A363" s="32">
        <v>348</v>
      </c>
      <c r="B363" s="32"/>
      <c r="C363" s="36" t="s">
        <v>734</v>
      </c>
      <c r="D363" s="33" t="s">
        <v>735</v>
      </c>
      <c r="E363" s="32" t="s">
        <v>288</v>
      </c>
      <c r="F363" s="34">
        <v>5</v>
      </c>
      <c r="G363" s="35">
        <v>2</v>
      </c>
      <c r="H363" s="35">
        <f t="shared" si="6"/>
        <v>10</v>
      </c>
    </row>
    <row r="364" spans="1:8" s="1" customFormat="1" ht="47.25" customHeight="1" x14ac:dyDescent="0.25">
      <c r="A364" s="32">
        <v>349</v>
      </c>
      <c r="B364" s="32"/>
      <c r="C364" s="36" t="s">
        <v>736</v>
      </c>
      <c r="D364" s="33" t="s">
        <v>737</v>
      </c>
      <c r="E364" s="32" t="s">
        <v>264</v>
      </c>
      <c r="F364" s="34">
        <v>2.3981240203541998</v>
      </c>
      <c r="G364" s="35">
        <v>8.1</v>
      </c>
      <c r="H364" s="35">
        <f t="shared" ref="H364:H427" si="7">ROUND(F364*G364,2)</f>
        <v>19.420000000000002</v>
      </c>
    </row>
    <row r="365" spans="1:8" s="1" customFormat="1" ht="15.75" customHeight="1" x14ac:dyDescent="0.25">
      <c r="A365" s="32">
        <v>350</v>
      </c>
      <c r="B365" s="32"/>
      <c r="C365" s="36" t="s">
        <v>738</v>
      </c>
      <c r="D365" s="33" t="s">
        <v>739</v>
      </c>
      <c r="E365" s="32" t="s">
        <v>288</v>
      </c>
      <c r="F365" s="34">
        <v>0.01</v>
      </c>
      <c r="G365" s="35">
        <v>3000</v>
      </c>
      <c r="H365" s="35">
        <f t="shared" si="7"/>
        <v>30</v>
      </c>
    </row>
    <row r="366" spans="1:8" s="1" customFormat="1" ht="47.25" customHeight="1" x14ac:dyDescent="0.25">
      <c r="A366" s="32">
        <v>351</v>
      </c>
      <c r="B366" s="32"/>
      <c r="C366" s="36" t="s">
        <v>740</v>
      </c>
      <c r="D366" s="33" t="s">
        <v>741</v>
      </c>
      <c r="E366" s="32" t="s">
        <v>248</v>
      </c>
      <c r="F366" s="34">
        <v>1.7856146127096E-2</v>
      </c>
      <c r="G366" s="35">
        <v>1056</v>
      </c>
      <c r="H366" s="35">
        <f t="shared" si="7"/>
        <v>18.86</v>
      </c>
    </row>
    <row r="367" spans="1:8" s="1" customFormat="1" ht="47.25" customHeight="1" x14ac:dyDescent="0.25">
      <c r="A367" s="32">
        <v>352</v>
      </c>
      <c r="B367" s="32"/>
      <c r="C367" s="36" t="s">
        <v>742</v>
      </c>
      <c r="D367" s="33" t="s">
        <v>743</v>
      </c>
      <c r="E367" s="32" t="s">
        <v>441</v>
      </c>
      <c r="F367" s="34">
        <v>0.15986476366405999</v>
      </c>
      <c r="G367" s="35">
        <v>113.2</v>
      </c>
      <c r="H367" s="35">
        <f t="shared" si="7"/>
        <v>18.100000000000001</v>
      </c>
    </row>
    <row r="368" spans="1:8" s="1" customFormat="1" ht="15.75" customHeight="1" x14ac:dyDescent="0.25">
      <c r="A368" s="32">
        <v>353</v>
      </c>
      <c r="B368" s="32"/>
      <c r="C368" s="36" t="s">
        <v>744</v>
      </c>
      <c r="D368" s="33" t="s">
        <v>745</v>
      </c>
      <c r="E368" s="32" t="s">
        <v>275</v>
      </c>
      <c r="F368" s="34">
        <v>0.50033986664189001</v>
      </c>
      <c r="G368" s="35">
        <v>35.53</v>
      </c>
      <c r="H368" s="35">
        <f t="shared" si="7"/>
        <v>17.78</v>
      </c>
    </row>
    <row r="369" spans="1:8" s="1" customFormat="1" ht="15.75" customHeight="1" x14ac:dyDescent="0.25">
      <c r="A369" s="32">
        <v>354</v>
      </c>
      <c r="B369" s="32"/>
      <c r="C369" s="36" t="s">
        <v>746</v>
      </c>
      <c r="D369" s="33" t="s">
        <v>747</v>
      </c>
      <c r="E369" s="32" t="s">
        <v>288</v>
      </c>
      <c r="F369" s="34">
        <v>0.03</v>
      </c>
      <c r="G369" s="35">
        <v>528</v>
      </c>
      <c r="H369" s="35">
        <f t="shared" si="7"/>
        <v>15.84</v>
      </c>
    </row>
    <row r="370" spans="1:8" s="1" customFormat="1" ht="15.75" customHeight="1" x14ac:dyDescent="0.25">
      <c r="A370" s="32">
        <v>355</v>
      </c>
      <c r="B370" s="32"/>
      <c r="C370" s="36" t="s">
        <v>748</v>
      </c>
      <c r="D370" s="33" t="s">
        <v>749</v>
      </c>
      <c r="E370" s="32" t="s">
        <v>257</v>
      </c>
      <c r="F370" s="34">
        <v>9.4883169259796993</v>
      </c>
      <c r="G370" s="35">
        <v>1.82</v>
      </c>
      <c r="H370" s="35">
        <f t="shared" si="7"/>
        <v>17.27</v>
      </c>
    </row>
    <row r="371" spans="1:8" s="1" customFormat="1" ht="31.5" customHeight="1" x14ac:dyDescent="0.25">
      <c r="A371" s="32">
        <v>356</v>
      </c>
      <c r="B371" s="32"/>
      <c r="C371" s="36" t="s">
        <v>750</v>
      </c>
      <c r="D371" s="33" t="s">
        <v>751</v>
      </c>
      <c r="E371" s="32" t="s">
        <v>264</v>
      </c>
      <c r="F371" s="34">
        <v>0.2</v>
      </c>
      <c r="G371" s="35">
        <v>42.37</v>
      </c>
      <c r="H371" s="35">
        <f t="shared" si="7"/>
        <v>8.4700000000000006</v>
      </c>
    </row>
    <row r="372" spans="1:8" s="1" customFormat="1" ht="15.75" customHeight="1" x14ac:dyDescent="0.25">
      <c r="A372" s="32">
        <v>357</v>
      </c>
      <c r="B372" s="32"/>
      <c r="C372" s="36" t="s">
        <v>752</v>
      </c>
      <c r="D372" s="33" t="s">
        <v>753</v>
      </c>
      <c r="E372" s="32" t="s">
        <v>257</v>
      </c>
      <c r="F372" s="34">
        <v>1.0214960675172</v>
      </c>
      <c r="G372" s="35">
        <v>15.9</v>
      </c>
      <c r="H372" s="35">
        <f t="shared" si="7"/>
        <v>16.239999999999998</v>
      </c>
    </row>
    <row r="373" spans="1:8" s="1" customFormat="1" ht="15.75" customHeight="1" x14ac:dyDescent="0.25">
      <c r="A373" s="32">
        <v>358</v>
      </c>
      <c r="B373" s="32"/>
      <c r="C373" s="36" t="s">
        <v>754</v>
      </c>
      <c r="D373" s="33" t="s">
        <v>755</v>
      </c>
      <c r="E373" s="32" t="s">
        <v>288</v>
      </c>
      <c r="F373" s="34">
        <v>0.01</v>
      </c>
      <c r="G373" s="35">
        <v>1983</v>
      </c>
      <c r="H373" s="35">
        <f t="shared" si="7"/>
        <v>19.829999999999998</v>
      </c>
    </row>
    <row r="374" spans="1:8" s="1" customFormat="1" ht="63" customHeight="1" x14ac:dyDescent="0.25">
      <c r="A374" s="32">
        <v>359</v>
      </c>
      <c r="B374" s="32"/>
      <c r="C374" s="36" t="s">
        <v>756</v>
      </c>
      <c r="D374" s="33" t="s">
        <v>757</v>
      </c>
      <c r="E374" s="32" t="s">
        <v>257</v>
      </c>
      <c r="F374" s="34">
        <v>2.1236206812369001</v>
      </c>
      <c r="G374" s="35">
        <v>7.46</v>
      </c>
      <c r="H374" s="35">
        <f t="shared" si="7"/>
        <v>15.84</v>
      </c>
    </row>
    <row r="375" spans="1:8" s="1" customFormat="1" ht="15.75" customHeight="1" x14ac:dyDescent="0.25">
      <c r="A375" s="32">
        <v>360</v>
      </c>
      <c r="B375" s="32"/>
      <c r="C375" s="36" t="s">
        <v>520</v>
      </c>
      <c r="D375" s="33" t="s">
        <v>521</v>
      </c>
      <c r="E375" s="32" t="s">
        <v>257</v>
      </c>
      <c r="F375" s="34">
        <v>1.6535085515186001</v>
      </c>
      <c r="G375" s="35">
        <v>9.0399999999999991</v>
      </c>
      <c r="H375" s="35">
        <f t="shared" si="7"/>
        <v>14.95</v>
      </c>
    </row>
    <row r="376" spans="1:8" s="1" customFormat="1" ht="15.75" customHeight="1" x14ac:dyDescent="0.25">
      <c r="A376" s="32">
        <v>361</v>
      </c>
      <c r="B376" s="32"/>
      <c r="C376" s="36" t="s">
        <v>758</v>
      </c>
      <c r="D376" s="33" t="s">
        <v>759</v>
      </c>
      <c r="E376" s="32" t="s">
        <v>257</v>
      </c>
      <c r="F376" s="34">
        <v>1.2879567740504001</v>
      </c>
      <c r="G376" s="35">
        <v>11.5</v>
      </c>
      <c r="H376" s="35">
        <f t="shared" si="7"/>
        <v>14.81</v>
      </c>
    </row>
    <row r="377" spans="1:8" s="1" customFormat="1" ht="31.5" customHeight="1" x14ac:dyDescent="0.25">
      <c r="A377" s="32">
        <v>362</v>
      </c>
      <c r="B377" s="32"/>
      <c r="C377" s="36" t="s">
        <v>760</v>
      </c>
      <c r="D377" s="33" t="s">
        <v>761</v>
      </c>
      <c r="E377" s="32" t="s">
        <v>275</v>
      </c>
      <c r="F377" s="34">
        <v>0.20425342582787001</v>
      </c>
      <c r="G377" s="35">
        <v>72.319999999999993</v>
      </c>
      <c r="H377" s="35">
        <f t="shared" si="7"/>
        <v>14.77</v>
      </c>
    </row>
    <row r="378" spans="1:8" s="1" customFormat="1" ht="31.5" customHeight="1" x14ac:dyDescent="0.25">
      <c r="A378" s="32">
        <v>363</v>
      </c>
      <c r="B378" s="32"/>
      <c r="C378" s="36" t="s">
        <v>762</v>
      </c>
      <c r="D378" s="33" t="s">
        <v>763</v>
      </c>
      <c r="E378" s="32" t="s">
        <v>254</v>
      </c>
      <c r="F378" s="34">
        <v>7.0000000000000007E-2</v>
      </c>
      <c r="G378" s="35">
        <v>180</v>
      </c>
      <c r="H378" s="35">
        <f t="shared" si="7"/>
        <v>12.6</v>
      </c>
    </row>
    <row r="379" spans="1:8" s="1" customFormat="1" ht="15.75" customHeight="1" x14ac:dyDescent="0.25">
      <c r="A379" s="32">
        <v>364</v>
      </c>
      <c r="B379" s="32"/>
      <c r="C379" s="36" t="s">
        <v>764</v>
      </c>
      <c r="D379" s="33" t="s">
        <v>765</v>
      </c>
      <c r="E379" s="32" t="s">
        <v>257</v>
      </c>
      <c r="F379" s="34">
        <v>1.4526407298945001</v>
      </c>
      <c r="G379" s="35">
        <v>9.42</v>
      </c>
      <c r="H379" s="35">
        <f t="shared" si="7"/>
        <v>13.68</v>
      </c>
    </row>
    <row r="380" spans="1:8" s="1" customFormat="1" ht="31.5" customHeight="1" x14ac:dyDescent="0.25">
      <c r="A380" s="32">
        <v>365</v>
      </c>
      <c r="B380" s="32"/>
      <c r="C380" s="36" t="s">
        <v>766</v>
      </c>
      <c r="D380" s="33" t="s">
        <v>767</v>
      </c>
      <c r="E380" s="32" t="s">
        <v>251</v>
      </c>
      <c r="F380" s="34">
        <v>2.0619437528522E-3</v>
      </c>
      <c r="G380" s="35">
        <v>6508.75</v>
      </c>
      <c r="H380" s="35">
        <f t="shared" si="7"/>
        <v>13.42</v>
      </c>
    </row>
    <row r="381" spans="1:8" s="1" customFormat="1" ht="31.5" customHeight="1" x14ac:dyDescent="0.25">
      <c r="A381" s="32">
        <v>366</v>
      </c>
      <c r="B381" s="32"/>
      <c r="C381" s="36" t="s">
        <v>768</v>
      </c>
      <c r="D381" s="33" t="s">
        <v>769</v>
      </c>
      <c r="E381" s="32" t="s">
        <v>264</v>
      </c>
      <c r="F381" s="34">
        <v>1</v>
      </c>
      <c r="G381" s="35">
        <v>8.0399999999999991</v>
      </c>
      <c r="H381" s="35">
        <f t="shared" si="7"/>
        <v>8.0399999999999991</v>
      </c>
    </row>
    <row r="382" spans="1:8" s="1" customFormat="1" ht="47.25" customHeight="1" x14ac:dyDescent="0.25">
      <c r="A382" s="32">
        <v>367</v>
      </c>
      <c r="B382" s="32"/>
      <c r="C382" s="36" t="s">
        <v>770</v>
      </c>
      <c r="D382" s="33" t="s">
        <v>771</v>
      </c>
      <c r="E382" s="32" t="s">
        <v>267</v>
      </c>
      <c r="F382" s="34">
        <v>2.3980628664435</v>
      </c>
      <c r="G382" s="35">
        <v>5.54</v>
      </c>
      <c r="H382" s="35">
        <f t="shared" si="7"/>
        <v>13.29</v>
      </c>
    </row>
    <row r="383" spans="1:8" s="1" customFormat="1" ht="15.75" customHeight="1" x14ac:dyDescent="0.25">
      <c r="A383" s="32">
        <v>368</v>
      </c>
      <c r="B383" s="32"/>
      <c r="C383" s="36" t="s">
        <v>772</v>
      </c>
      <c r="D383" s="33" t="s">
        <v>773</v>
      </c>
      <c r="E383" s="32" t="s">
        <v>251</v>
      </c>
      <c r="F383" s="34">
        <v>4.3099467379410002E-3</v>
      </c>
      <c r="G383" s="35">
        <v>3039.7</v>
      </c>
      <c r="H383" s="35">
        <f t="shared" si="7"/>
        <v>13.1</v>
      </c>
    </row>
    <row r="384" spans="1:8" s="1" customFormat="1" ht="31.5" customHeight="1" x14ac:dyDescent="0.25">
      <c r="A384" s="32">
        <v>369</v>
      </c>
      <c r="B384" s="32"/>
      <c r="C384" s="36" t="s">
        <v>774</v>
      </c>
      <c r="D384" s="33" t="s">
        <v>775</v>
      </c>
      <c r="E384" s="32" t="s">
        <v>288</v>
      </c>
      <c r="F384" s="34">
        <v>0.5</v>
      </c>
      <c r="G384" s="35">
        <v>24</v>
      </c>
      <c r="H384" s="35">
        <f t="shared" si="7"/>
        <v>12</v>
      </c>
    </row>
    <row r="385" spans="1:8" s="1" customFormat="1" ht="15.75" customHeight="1" x14ac:dyDescent="0.25">
      <c r="A385" s="32">
        <v>370</v>
      </c>
      <c r="B385" s="32"/>
      <c r="C385" s="36" t="s">
        <v>776</v>
      </c>
      <c r="D385" s="33" t="s">
        <v>777</v>
      </c>
      <c r="E385" s="32" t="s">
        <v>251</v>
      </c>
      <c r="F385" s="34">
        <v>3.3449349912363999E-4</v>
      </c>
      <c r="G385" s="35">
        <v>37900</v>
      </c>
      <c r="H385" s="35">
        <f t="shared" si="7"/>
        <v>12.68</v>
      </c>
    </row>
    <row r="386" spans="1:8" s="1" customFormat="1" ht="31.5" customHeight="1" x14ac:dyDescent="0.25">
      <c r="A386" s="32">
        <v>371</v>
      </c>
      <c r="B386" s="32"/>
      <c r="C386" s="36" t="s">
        <v>778</v>
      </c>
      <c r="D386" s="33" t="s">
        <v>779</v>
      </c>
      <c r="E386" s="32" t="s">
        <v>251</v>
      </c>
      <c r="F386" s="34">
        <v>8.9071749011020006E-3</v>
      </c>
      <c r="G386" s="35">
        <v>1412.5</v>
      </c>
      <c r="H386" s="35">
        <f t="shared" si="7"/>
        <v>12.58</v>
      </c>
    </row>
    <row r="387" spans="1:8" s="1" customFormat="1" ht="31.5" customHeight="1" x14ac:dyDescent="0.25">
      <c r="A387" s="32">
        <v>372</v>
      </c>
      <c r="B387" s="32"/>
      <c r="C387" s="36" t="s">
        <v>780</v>
      </c>
      <c r="D387" s="33" t="s">
        <v>781</v>
      </c>
      <c r="E387" s="32" t="s">
        <v>251</v>
      </c>
      <c r="F387" s="34">
        <v>1.0490397425538E-3</v>
      </c>
      <c r="G387" s="35">
        <v>11978</v>
      </c>
      <c r="H387" s="35">
        <f t="shared" si="7"/>
        <v>12.57</v>
      </c>
    </row>
    <row r="388" spans="1:8" s="1" customFormat="1" ht="15.75" customHeight="1" x14ac:dyDescent="0.25">
      <c r="A388" s="32">
        <v>373</v>
      </c>
      <c r="B388" s="32"/>
      <c r="C388" s="36" t="s">
        <v>782</v>
      </c>
      <c r="D388" s="33" t="s">
        <v>783</v>
      </c>
      <c r="E388" s="32" t="s">
        <v>251</v>
      </c>
      <c r="F388" s="34">
        <v>1.0057483499858E-3</v>
      </c>
      <c r="G388" s="35">
        <v>12430</v>
      </c>
      <c r="H388" s="35">
        <f t="shared" si="7"/>
        <v>12.5</v>
      </c>
    </row>
    <row r="389" spans="1:8" s="1" customFormat="1" ht="31.5" customHeight="1" x14ac:dyDescent="0.25">
      <c r="A389" s="32">
        <v>374</v>
      </c>
      <c r="B389" s="32"/>
      <c r="C389" s="36" t="s">
        <v>784</v>
      </c>
      <c r="D389" s="33" t="s">
        <v>785</v>
      </c>
      <c r="E389" s="32" t="s">
        <v>251</v>
      </c>
      <c r="F389" s="34">
        <v>1.9680657067848001E-3</v>
      </c>
      <c r="G389" s="35">
        <v>6210</v>
      </c>
      <c r="H389" s="35">
        <f t="shared" si="7"/>
        <v>12.22</v>
      </c>
    </row>
    <row r="390" spans="1:8" s="1" customFormat="1" ht="15.75" customHeight="1" x14ac:dyDescent="0.25">
      <c r="A390" s="32">
        <v>375</v>
      </c>
      <c r="B390" s="32"/>
      <c r="C390" s="36" t="s">
        <v>786</v>
      </c>
      <c r="D390" s="33" t="s">
        <v>787</v>
      </c>
      <c r="E390" s="32" t="s">
        <v>609</v>
      </c>
      <c r="F390" s="34">
        <v>8.3940785797303005E-2</v>
      </c>
      <c r="G390" s="35">
        <v>143.97999999999999</v>
      </c>
      <c r="H390" s="35">
        <f t="shared" si="7"/>
        <v>12.09</v>
      </c>
    </row>
    <row r="391" spans="1:8" s="1" customFormat="1" ht="31.5" customHeight="1" x14ac:dyDescent="0.25">
      <c r="A391" s="32">
        <v>376</v>
      </c>
      <c r="B391" s="32"/>
      <c r="C391" s="36" t="s">
        <v>788</v>
      </c>
      <c r="D391" s="33" t="s">
        <v>789</v>
      </c>
      <c r="E391" s="32" t="s">
        <v>257</v>
      </c>
      <c r="F391" s="34">
        <v>0.49281561808542002</v>
      </c>
      <c r="G391" s="35">
        <v>24.41</v>
      </c>
      <c r="H391" s="35">
        <f t="shared" si="7"/>
        <v>12.03</v>
      </c>
    </row>
    <row r="392" spans="1:8" s="1" customFormat="1" ht="15.75" customHeight="1" x14ac:dyDescent="0.25">
      <c r="A392" s="32">
        <v>377</v>
      </c>
      <c r="B392" s="32"/>
      <c r="C392" s="36" t="s">
        <v>790</v>
      </c>
      <c r="D392" s="33" t="s">
        <v>791</v>
      </c>
      <c r="E392" s="32" t="s">
        <v>275</v>
      </c>
      <c r="F392" s="34">
        <v>1.8989666673325001</v>
      </c>
      <c r="G392" s="35">
        <v>6.2</v>
      </c>
      <c r="H392" s="35">
        <f t="shared" si="7"/>
        <v>11.77</v>
      </c>
    </row>
    <row r="393" spans="1:8" s="1" customFormat="1" ht="15.75" customHeight="1" x14ac:dyDescent="0.25">
      <c r="A393" s="32">
        <v>378</v>
      </c>
      <c r="B393" s="32"/>
      <c r="C393" s="36" t="s">
        <v>286</v>
      </c>
      <c r="D393" s="33" t="s">
        <v>792</v>
      </c>
      <c r="E393" s="32" t="s">
        <v>288</v>
      </c>
      <c r="F393" s="34">
        <v>0.01</v>
      </c>
      <c r="G393" s="35">
        <v>1776</v>
      </c>
      <c r="H393" s="35">
        <f t="shared" si="7"/>
        <v>17.760000000000002</v>
      </c>
    </row>
    <row r="394" spans="1:8" s="1" customFormat="1" ht="31.5" customHeight="1" x14ac:dyDescent="0.25">
      <c r="A394" s="32">
        <v>379</v>
      </c>
      <c r="B394" s="32"/>
      <c r="C394" s="36" t="s">
        <v>793</v>
      </c>
      <c r="D394" s="33" t="s">
        <v>794</v>
      </c>
      <c r="E394" s="32" t="s">
        <v>251</v>
      </c>
      <c r="F394" s="34">
        <v>7.1939301734599004E-3</v>
      </c>
      <c r="G394" s="35">
        <v>1530</v>
      </c>
      <c r="H394" s="35">
        <f t="shared" si="7"/>
        <v>11.01</v>
      </c>
    </row>
    <row r="395" spans="1:8" s="1" customFormat="1" ht="31.5" customHeight="1" x14ac:dyDescent="0.25">
      <c r="A395" s="32">
        <v>380</v>
      </c>
      <c r="B395" s="32"/>
      <c r="C395" s="36" t="s">
        <v>795</v>
      </c>
      <c r="D395" s="33" t="s">
        <v>796</v>
      </c>
      <c r="E395" s="32" t="s">
        <v>502</v>
      </c>
      <c r="F395" s="34">
        <v>0.15986390807226</v>
      </c>
      <c r="G395" s="35">
        <v>65.900000000000006</v>
      </c>
      <c r="H395" s="35">
        <f t="shared" si="7"/>
        <v>10.54</v>
      </c>
    </row>
    <row r="396" spans="1:8" s="1" customFormat="1" ht="15.75" customHeight="1" x14ac:dyDescent="0.25">
      <c r="A396" s="32">
        <v>381</v>
      </c>
      <c r="B396" s="32"/>
      <c r="C396" s="36" t="s">
        <v>797</v>
      </c>
      <c r="D396" s="33" t="s">
        <v>798</v>
      </c>
      <c r="E396" s="32" t="s">
        <v>288</v>
      </c>
      <c r="F396" s="34">
        <v>1</v>
      </c>
      <c r="G396" s="35">
        <v>8</v>
      </c>
      <c r="H396" s="35">
        <f t="shared" si="7"/>
        <v>8</v>
      </c>
    </row>
    <row r="397" spans="1:8" s="1" customFormat="1" ht="15.75" customHeight="1" x14ac:dyDescent="0.25">
      <c r="A397" s="32">
        <v>382</v>
      </c>
      <c r="B397" s="32"/>
      <c r="C397" s="36" t="s">
        <v>799</v>
      </c>
      <c r="D397" s="33" t="s">
        <v>800</v>
      </c>
      <c r="E397" s="32" t="s">
        <v>257</v>
      </c>
      <c r="F397" s="34">
        <v>1.5986511496578</v>
      </c>
      <c r="G397" s="35">
        <v>6.5</v>
      </c>
      <c r="H397" s="35">
        <f t="shared" si="7"/>
        <v>10.39</v>
      </c>
    </row>
    <row r="398" spans="1:8" s="1" customFormat="1" ht="15.75" customHeight="1" x14ac:dyDescent="0.25">
      <c r="A398" s="32">
        <v>383</v>
      </c>
      <c r="B398" s="32"/>
      <c r="C398" s="36" t="s">
        <v>801</v>
      </c>
      <c r="D398" s="33" t="s">
        <v>802</v>
      </c>
      <c r="E398" s="32" t="s">
        <v>288</v>
      </c>
      <c r="F398" s="34">
        <v>0.1</v>
      </c>
      <c r="G398" s="35">
        <v>50</v>
      </c>
      <c r="H398" s="35">
        <f t="shared" si="7"/>
        <v>5</v>
      </c>
    </row>
    <row r="399" spans="1:8" s="1" customFormat="1" ht="47.25" customHeight="1" x14ac:dyDescent="0.25">
      <c r="A399" s="32">
        <v>384</v>
      </c>
      <c r="B399" s="32"/>
      <c r="C399" s="36" t="s">
        <v>803</v>
      </c>
      <c r="D399" s="33" t="s">
        <v>804</v>
      </c>
      <c r="E399" s="32" t="s">
        <v>441</v>
      </c>
      <c r="F399" s="34">
        <v>0.1</v>
      </c>
      <c r="G399" s="35">
        <v>61.8</v>
      </c>
      <c r="H399" s="35">
        <f t="shared" si="7"/>
        <v>6.18</v>
      </c>
    </row>
    <row r="400" spans="1:8" s="1" customFormat="1" ht="15.75" customHeight="1" x14ac:dyDescent="0.25">
      <c r="A400" s="32">
        <v>385</v>
      </c>
      <c r="B400" s="32"/>
      <c r="C400" s="36" t="s">
        <v>805</v>
      </c>
      <c r="D400" s="33" t="s">
        <v>806</v>
      </c>
      <c r="E400" s="32" t="s">
        <v>251</v>
      </c>
      <c r="F400" s="34">
        <v>4.9883166148389996E-3</v>
      </c>
      <c r="G400" s="35">
        <v>1946.91</v>
      </c>
      <c r="H400" s="35">
        <f t="shared" si="7"/>
        <v>9.7100000000000009</v>
      </c>
    </row>
    <row r="401" spans="1:8" s="1" customFormat="1" ht="47.25" customHeight="1" x14ac:dyDescent="0.25">
      <c r="A401" s="32">
        <v>386</v>
      </c>
      <c r="B401" s="32"/>
      <c r="C401" s="36" t="s">
        <v>807</v>
      </c>
      <c r="D401" s="33" t="s">
        <v>808</v>
      </c>
      <c r="E401" s="32" t="s">
        <v>264</v>
      </c>
      <c r="F401" s="34">
        <v>1</v>
      </c>
      <c r="G401" s="35">
        <v>6.07</v>
      </c>
      <c r="H401" s="35">
        <f t="shared" si="7"/>
        <v>6.07</v>
      </c>
    </row>
    <row r="402" spans="1:8" s="1" customFormat="1" ht="15.75" customHeight="1" x14ac:dyDescent="0.25">
      <c r="A402" s="32">
        <v>387</v>
      </c>
      <c r="B402" s="32"/>
      <c r="C402" s="36" t="s">
        <v>809</v>
      </c>
      <c r="D402" s="33" t="s">
        <v>810</v>
      </c>
      <c r="E402" s="32" t="s">
        <v>257</v>
      </c>
      <c r="F402" s="34">
        <v>0.47977177855205</v>
      </c>
      <c r="G402" s="35">
        <v>19.61</v>
      </c>
      <c r="H402" s="35">
        <f t="shared" si="7"/>
        <v>9.41</v>
      </c>
    </row>
    <row r="403" spans="1:8" s="1" customFormat="1" ht="31.5" customHeight="1" x14ac:dyDescent="0.25">
      <c r="A403" s="32">
        <v>388</v>
      </c>
      <c r="B403" s="32"/>
      <c r="C403" s="36" t="s">
        <v>811</v>
      </c>
      <c r="D403" s="33" t="s">
        <v>812</v>
      </c>
      <c r="E403" s="32" t="s">
        <v>251</v>
      </c>
      <c r="F403" s="34">
        <v>1.5992059479050999E-3</v>
      </c>
      <c r="G403" s="35">
        <v>5763</v>
      </c>
      <c r="H403" s="35">
        <f t="shared" si="7"/>
        <v>9.2200000000000006</v>
      </c>
    </row>
    <row r="404" spans="1:8" s="1" customFormat="1" ht="15.75" customHeight="1" x14ac:dyDescent="0.25">
      <c r="A404" s="32">
        <v>389</v>
      </c>
      <c r="B404" s="32"/>
      <c r="C404" s="36" t="s">
        <v>813</v>
      </c>
      <c r="D404" s="33" t="s">
        <v>814</v>
      </c>
      <c r="E404" s="32" t="s">
        <v>288</v>
      </c>
      <c r="F404" s="34">
        <v>0.08</v>
      </c>
      <c r="G404" s="35">
        <v>100</v>
      </c>
      <c r="H404" s="35">
        <f t="shared" si="7"/>
        <v>8</v>
      </c>
    </row>
    <row r="405" spans="1:8" s="1" customFormat="1" ht="47.25" customHeight="1" x14ac:dyDescent="0.25">
      <c r="A405" s="32">
        <v>390</v>
      </c>
      <c r="B405" s="32"/>
      <c r="C405" s="36" t="s">
        <v>815</v>
      </c>
      <c r="D405" s="33" t="s">
        <v>816</v>
      </c>
      <c r="E405" s="32" t="s">
        <v>248</v>
      </c>
      <c r="F405" s="34">
        <v>6.6731574504653004E-3</v>
      </c>
      <c r="G405" s="35">
        <v>1320</v>
      </c>
      <c r="H405" s="35">
        <f t="shared" si="7"/>
        <v>8.81</v>
      </c>
    </row>
    <row r="406" spans="1:8" s="1" customFormat="1" ht="31.5" customHeight="1" x14ac:dyDescent="0.25">
      <c r="A406" s="32">
        <v>391</v>
      </c>
      <c r="B406" s="32"/>
      <c r="C406" s="36" t="s">
        <v>817</v>
      </c>
      <c r="D406" s="33" t="s">
        <v>818</v>
      </c>
      <c r="E406" s="32" t="s">
        <v>251</v>
      </c>
      <c r="F406" s="34">
        <v>4.9558185639389995E-4</v>
      </c>
      <c r="G406" s="35">
        <v>17500</v>
      </c>
      <c r="H406" s="35">
        <f t="shared" si="7"/>
        <v>8.67</v>
      </c>
    </row>
    <row r="407" spans="1:8" s="1" customFormat="1" ht="15.75" customHeight="1" x14ac:dyDescent="0.25">
      <c r="A407" s="32">
        <v>392</v>
      </c>
      <c r="B407" s="32"/>
      <c r="C407" s="36" t="s">
        <v>819</v>
      </c>
      <c r="D407" s="33" t="s">
        <v>820</v>
      </c>
      <c r="E407" s="32" t="s">
        <v>251</v>
      </c>
      <c r="F407" s="34">
        <v>1.1341216271132E-3</v>
      </c>
      <c r="G407" s="35">
        <v>7640</v>
      </c>
      <c r="H407" s="35">
        <f t="shared" si="7"/>
        <v>8.66</v>
      </c>
    </row>
    <row r="408" spans="1:8" s="1" customFormat="1" ht="15.75" customHeight="1" x14ac:dyDescent="0.25">
      <c r="A408" s="32">
        <v>393</v>
      </c>
      <c r="B408" s="32"/>
      <c r="C408" s="36" t="s">
        <v>821</v>
      </c>
      <c r="D408" s="33" t="s">
        <v>822</v>
      </c>
      <c r="E408" s="32" t="s">
        <v>275</v>
      </c>
      <c r="F408" s="34">
        <v>0.25736996905885001</v>
      </c>
      <c r="G408" s="35">
        <v>32.299999999999997</v>
      </c>
      <c r="H408" s="35">
        <f t="shared" si="7"/>
        <v>8.31</v>
      </c>
    </row>
    <row r="409" spans="1:8" s="1" customFormat="1" ht="15.75" customHeight="1" x14ac:dyDescent="0.25">
      <c r="A409" s="32">
        <v>394</v>
      </c>
      <c r="B409" s="32"/>
      <c r="C409" s="36" t="s">
        <v>823</v>
      </c>
      <c r="D409" s="33" t="s">
        <v>824</v>
      </c>
      <c r="E409" s="32" t="s">
        <v>251</v>
      </c>
      <c r="F409" s="34">
        <v>1.3840384389674E-3</v>
      </c>
      <c r="G409" s="35">
        <v>5989</v>
      </c>
      <c r="H409" s="35">
        <f t="shared" si="7"/>
        <v>8.2899999999999991</v>
      </c>
    </row>
    <row r="410" spans="1:8" s="1" customFormat="1" ht="31.5" customHeight="1" x14ac:dyDescent="0.25">
      <c r="A410" s="32">
        <v>395</v>
      </c>
      <c r="B410" s="32"/>
      <c r="C410" s="36" t="s">
        <v>825</v>
      </c>
      <c r="D410" s="33" t="s">
        <v>826</v>
      </c>
      <c r="E410" s="32" t="s">
        <v>248</v>
      </c>
      <c r="F410" s="34">
        <v>7.3247289038863997E-3</v>
      </c>
      <c r="G410" s="35">
        <v>1100</v>
      </c>
      <c r="H410" s="35">
        <f t="shared" si="7"/>
        <v>8.06</v>
      </c>
    </row>
    <row r="411" spans="1:8" s="1" customFormat="1" ht="15.75" customHeight="1" x14ac:dyDescent="0.25">
      <c r="A411" s="32">
        <v>396</v>
      </c>
      <c r="B411" s="32"/>
      <c r="C411" s="36" t="s">
        <v>827</v>
      </c>
      <c r="D411" s="33" t="s">
        <v>828</v>
      </c>
      <c r="E411" s="32" t="s">
        <v>257</v>
      </c>
      <c r="F411" s="34">
        <v>1.1947227090732</v>
      </c>
      <c r="G411" s="35">
        <v>6.67</v>
      </c>
      <c r="H411" s="35">
        <f t="shared" si="7"/>
        <v>7.97</v>
      </c>
    </row>
    <row r="412" spans="1:8" s="1" customFormat="1" ht="15.75" customHeight="1" x14ac:dyDescent="0.25">
      <c r="A412" s="32">
        <v>397</v>
      </c>
      <c r="B412" s="32"/>
      <c r="C412" s="36" t="s">
        <v>829</v>
      </c>
      <c r="D412" s="33" t="s">
        <v>830</v>
      </c>
      <c r="E412" s="32" t="s">
        <v>257</v>
      </c>
      <c r="F412" s="34">
        <v>0.20177798537868</v>
      </c>
      <c r="G412" s="35">
        <v>39.020000000000003</v>
      </c>
      <c r="H412" s="35">
        <f t="shared" si="7"/>
        <v>7.87</v>
      </c>
    </row>
    <row r="413" spans="1:8" s="1" customFormat="1" ht="31.5" customHeight="1" x14ac:dyDescent="0.25">
      <c r="A413" s="32">
        <v>398</v>
      </c>
      <c r="B413" s="32"/>
      <c r="C413" s="36" t="s">
        <v>831</v>
      </c>
      <c r="D413" s="33" t="s">
        <v>832</v>
      </c>
      <c r="E413" s="32" t="s">
        <v>257</v>
      </c>
      <c r="F413" s="34">
        <v>0.29106521915111999</v>
      </c>
      <c r="G413" s="35">
        <v>26.94</v>
      </c>
      <c r="H413" s="35">
        <f t="shared" si="7"/>
        <v>7.84</v>
      </c>
    </row>
    <row r="414" spans="1:8" s="1" customFormat="1" ht="15.75" customHeight="1" x14ac:dyDescent="0.25">
      <c r="A414" s="32">
        <v>399</v>
      </c>
      <c r="B414" s="32"/>
      <c r="C414" s="36" t="s">
        <v>833</v>
      </c>
      <c r="D414" s="33" t="s">
        <v>834</v>
      </c>
      <c r="E414" s="32" t="s">
        <v>251</v>
      </c>
      <c r="F414" s="34">
        <v>5.1140069553128999E-3</v>
      </c>
      <c r="G414" s="35">
        <v>1525.5</v>
      </c>
      <c r="H414" s="35">
        <f t="shared" si="7"/>
        <v>7.8</v>
      </c>
    </row>
    <row r="415" spans="1:8" s="1" customFormat="1" ht="47.25" customHeight="1" x14ac:dyDescent="0.25">
      <c r="A415" s="32">
        <v>400</v>
      </c>
      <c r="B415" s="32"/>
      <c r="C415" s="36" t="s">
        <v>835</v>
      </c>
      <c r="D415" s="33" t="s">
        <v>836</v>
      </c>
      <c r="E415" s="32" t="s">
        <v>251</v>
      </c>
      <c r="F415" s="34">
        <v>1.1634586902161E-3</v>
      </c>
      <c r="G415" s="35">
        <v>6513</v>
      </c>
      <c r="H415" s="35">
        <f t="shared" si="7"/>
        <v>7.58</v>
      </c>
    </row>
    <row r="416" spans="1:8" s="1" customFormat="1" ht="15.75" customHeight="1" x14ac:dyDescent="0.25">
      <c r="A416" s="32">
        <v>401</v>
      </c>
      <c r="B416" s="32"/>
      <c r="C416" s="36" t="s">
        <v>837</v>
      </c>
      <c r="D416" s="33" t="s">
        <v>838</v>
      </c>
      <c r="E416" s="32" t="s">
        <v>502</v>
      </c>
      <c r="F416" s="34">
        <v>1.0923328581816001</v>
      </c>
      <c r="G416" s="35">
        <v>6.9</v>
      </c>
      <c r="H416" s="35">
        <f t="shared" si="7"/>
        <v>7.54</v>
      </c>
    </row>
    <row r="417" spans="1:8" s="1" customFormat="1" ht="31.5" customHeight="1" x14ac:dyDescent="0.25">
      <c r="A417" s="32">
        <v>402</v>
      </c>
      <c r="B417" s="32"/>
      <c r="C417" s="36" t="s">
        <v>839</v>
      </c>
      <c r="D417" s="33" t="s">
        <v>840</v>
      </c>
      <c r="E417" s="32" t="s">
        <v>267</v>
      </c>
      <c r="F417" s="34">
        <v>43.954038185853001</v>
      </c>
      <c r="G417" s="35">
        <v>0.17</v>
      </c>
      <c r="H417" s="35">
        <f t="shared" si="7"/>
        <v>7.47</v>
      </c>
    </row>
    <row r="418" spans="1:8" s="1" customFormat="1" ht="47.25" customHeight="1" x14ac:dyDescent="0.25">
      <c r="A418" s="32">
        <v>403</v>
      </c>
      <c r="B418" s="32"/>
      <c r="C418" s="36" t="s">
        <v>835</v>
      </c>
      <c r="D418" s="33" t="s">
        <v>836</v>
      </c>
      <c r="E418" s="32" t="s">
        <v>251</v>
      </c>
      <c r="F418" s="34">
        <v>1.1425949795266001E-3</v>
      </c>
      <c r="G418" s="35">
        <v>6513</v>
      </c>
      <c r="H418" s="35">
        <f t="shared" si="7"/>
        <v>7.44</v>
      </c>
    </row>
    <row r="419" spans="1:8" s="1" customFormat="1" ht="31.5" customHeight="1" x14ac:dyDescent="0.25">
      <c r="A419" s="32">
        <v>404</v>
      </c>
      <c r="B419" s="32"/>
      <c r="C419" s="36" t="s">
        <v>841</v>
      </c>
      <c r="D419" s="33" t="s">
        <v>842</v>
      </c>
      <c r="E419" s="32" t="s">
        <v>251</v>
      </c>
      <c r="F419" s="34">
        <v>4.7939711757993998E-4</v>
      </c>
      <c r="G419" s="35">
        <v>15323</v>
      </c>
      <c r="H419" s="35">
        <f t="shared" si="7"/>
        <v>7.35</v>
      </c>
    </row>
    <row r="420" spans="1:8" s="1" customFormat="1" ht="15.75" customHeight="1" x14ac:dyDescent="0.25">
      <c r="A420" s="32">
        <v>405</v>
      </c>
      <c r="B420" s="32"/>
      <c r="C420" s="36" t="s">
        <v>843</v>
      </c>
      <c r="D420" s="33" t="s">
        <v>844</v>
      </c>
      <c r="E420" s="32" t="s">
        <v>288</v>
      </c>
      <c r="F420" s="34">
        <v>0.04</v>
      </c>
      <c r="G420" s="35">
        <v>150</v>
      </c>
      <c r="H420" s="35">
        <f t="shared" si="7"/>
        <v>6</v>
      </c>
    </row>
    <row r="421" spans="1:8" s="1" customFormat="1" ht="15.75" customHeight="1" x14ac:dyDescent="0.25">
      <c r="A421" s="32">
        <v>406</v>
      </c>
      <c r="B421" s="32"/>
      <c r="C421" s="36" t="s">
        <v>845</v>
      </c>
      <c r="D421" s="33" t="s">
        <v>846</v>
      </c>
      <c r="E421" s="32" t="s">
        <v>251</v>
      </c>
      <c r="F421" s="34">
        <v>3.7111544545626002E-3</v>
      </c>
      <c r="G421" s="35">
        <v>1820</v>
      </c>
      <c r="H421" s="35">
        <f t="shared" si="7"/>
        <v>6.75</v>
      </c>
    </row>
    <row r="422" spans="1:8" s="1" customFormat="1" ht="15.75" customHeight="1" x14ac:dyDescent="0.25">
      <c r="A422" s="32">
        <v>407</v>
      </c>
      <c r="B422" s="32"/>
      <c r="C422" s="36" t="s">
        <v>847</v>
      </c>
      <c r="D422" s="33" t="s">
        <v>848</v>
      </c>
      <c r="E422" s="32" t="s">
        <v>254</v>
      </c>
      <c r="F422" s="34">
        <v>0.03</v>
      </c>
      <c r="G422" s="35">
        <v>176.21</v>
      </c>
      <c r="H422" s="35">
        <f t="shared" si="7"/>
        <v>5.29</v>
      </c>
    </row>
    <row r="423" spans="1:8" s="1" customFormat="1" ht="15.75" customHeight="1" x14ac:dyDescent="0.25">
      <c r="A423" s="32">
        <v>408</v>
      </c>
      <c r="B423" s="32"/>
      <c r="C423" s="36" t="s">
        <v>849</v>
      </c>
      <c r="D423" s="33" t="s">
        <v>850</v>
      </c>
      <c r="E423" s="32" t="s">
        <v>251</v>
      </c>
      <c r="F423" s="34">
        <v>8.5785360765688998E-4</v>
      </c>
      <c r="G423" s="35">
        <v>7826.9</v>
      </c>
      <c r="H423" s="35">
        <f t="shared" si="7"/>
        <v>6.71</v>
      </c>
    </row>
    <row r="424" spans="1:8" s="1" customFormat="1" ht="15.75" customHeight="1" x14ac:dyDescent="0.25">
      <c r="A424" s="32">
        <v>409</v>
      </c>
      <c r="B424" s="32"/>
      <c r="C424" s="36" t="s">
        <v>851</v>
      </c>
      <c r="D424" s="33" t="s">
        <v>852</v>
      </c>
      <c r="E424" s="32" t="s">
        <v>251</v>
      </c>
      <c r="F424" s="34">
        <v>5.3631337844512004E-4</v>
      </c>
      <c r="G424" s="35">
        <v>12430</v>
      </c>
      <c r="H424" s="35">
        <f t="shared" si="7"/>
        <v>6.67</v>
      </c>
    </row>
    <row r="425" spans="1:8" s="1" customFormat="1" ht="15.75" customHeight="1" x14ac:dyDescent="0.25">
      <c r="A425" s="32">
        <v>410</v>
      </c>
      <c r="B425" s="32"/>
      <c r="C425" s="36" t="s">
        <v>853</v>
      </c>
      <c r="D425" s="33" t="s">
        <v>854</v>
      </c>
      <c r="E425" s="32" t="s">
        <v>257</v>
      </c>
      <c r="F425" s="34">
        <v>6.3914484446886993E-2</v>
      </c>
      <c r="G425" s="35">
        <v>100.8</v>
      </c>
      <c r="H425" s="35">
        <f t="shared" si="7"/>
        <v>6.44</v>
      </c>
    </row>
    <row r="426" spans="1:8" s="1" customFormat="1" ht="15.75" customHeight="1" x14ac:dyDescent="0.25">
      <c r="A426" s="32">
        <v>411</v>
      </c>
      <c r="B426" s="32"/>
      <c r="C426" s="36" t="s">
        <v>855</v>
      </c>
      <c r="D426" s="33" t="s">
        <v>856</v>
      </c>
      <c r="E426" s="32" t="s">
        <v>257</v>
      </c>
      <c r="F426" s="34">
        <v>0.13624060353194001</v>
      </c>
      <c r="G426" s="35">
        <v>45</v>
      </c>
      <c r="H426" s="35">
        <f t="shared" si="7"/>
        <v>6.13</v>
      </c>
    </row>
    <row r="427" spans="1:8" s="1" customFormat="1" ht="31.5" customHeight="1" x14ac:dyDescent="0.25">
      <c r="A427" s="32">
        <v>412</v>
      </c>
      <c r="B427" s="32"/>
      <c r="C427" s="36" t="s">
        <v>857</v>
      </c>
      <c r="D427" s="33" t="s">
        <v>858</v>
      </c>
      <c r="E427" s="32" t="s">
        <v>441</v>
      </c>
      <c r="F427" s="34">
        <v>1</v>
      </c>
      <c r="G427" s="35">
        <v>2.9</v>
      </c>
      <c r="H427" s="35">
        <f t="shared" si="7"/>
        <v>2.9</v>
      </c>
    </row>
    <row r="428" spans="1:8" s="1" customFormat="1" ht="15.75" customHeight="1" x14ac:dyDescent="0.25">
      <c r="A428" s="32">
        <v>413</v>
      </c>
      <c r="B428" s="32"/>
      <c r="C428" s="36" t="s">
        <v>859</v>
      </c>
      <c r="D428" s="33" t="s">
        <v>860</v>
      </c>
      <c r="E428" s="32" t="s">
        <v>254</v>
      </c>
      <c r="F428" s="34">
        <v>0.02</v>
      </c>
      <c r="G428" s="35">
        <v>270</v>
      </c>
      <c r="H428" s="35">
        <f t="shared" ref="H428:H491" si="8">ROUND(F428*G428,2)</f>
        <v>5.4</v>
      </c>
    </row>
    <row r="429" spans="1:8" s="1" customFormat="1" ht="31.5" customHeight="1" x14ac:dyDescent="0.25">
      <c r="A429" s="32">
        <v>414</v>
      </c>
      <c r="B429" s="32"/>
      <c r="C429" s="36" t="s">
        <v>861</v>
      </c>
      <c r="D429" s="33" t="s">
        <v>862</v>
      </c>
      <c r="E429" s="32" t="s">
        <v>264</v>
      </c>
      <c r="F429" s="34">
        <v>7.9910159568357004</v>
      </c>
      <c r="G429" s="35">
        <v>0.71</v>
      </c>
      <c r="H429" s="35">
        <f t="shared" si="8"/>
        <v>5.67</v>
      </c>
    </row>
    <row r="430" spans="1:8" s="1" customFormat="1" ht="15.75" customHeight="1" x14ac:dyDescent="0.25">
      <c r="A430" s="32">
        <v>415</v>
      </c>
      <c r="B430" s="32"/>
      <c r="C430" s="36" t="s">
        <v>863</v>
      </c>
      <c r="D430" s="33" t="s">
        <v>864</v>
      </c>
      <c r="E430" s="32" t="s">
        <v>264</v>
      </c>
      <c r="F430" s="34">
        <v>1</v>
      </c>
      <c r="G430" s="35">
        <v>5</v>
      </c>
      <c r="H430" s="35">
        <f t="shared" si="8"/>
        <v>5</v>
      </c>
    </row>
    <row r="431" spans="1:8" s="1" customFormat="1" ht="31.5" customHeight="1" x14ac:dyDescent="0.25">
      <c r="A431" s="32">
        <v>416</v>
      </c>
      <c r="B431" s="32"/>
      <c r="C431" s="36" t="s">
        <v>865</v>
      </c>
      <c r="D431" s="33" t="s">
        <v>866</v>
      </c>
      <c r="E431" s="32" t="s">
        <v>248</v>
      </c>
      <c r="F431" s="34">
        <v>3.2772348567984E-3</v>
      </c>
      <c r="G431" s="35">
        <v>1700</v>
      </c>
      <c r="H431" s="35">
        <f t="shared" si="8"/>
        <v>5.57</v>
      </c>
    </row>
    <row r="432" spans="1:8" s="1" customFormat="1" ht="15.75" customHeight="1" x14ac:dyDescent="0.25">
      <c r="A432" s="32">
        <v>417</v>
      </c>
      <c r="B432" s="32"/>
      <c r="C432" s="36" t="s">
        <v>867</v>
      </c>
      <c r="D432" s="33" t="s">
        <v>868</v>
      </c>
      <c r="E432" s="32" t="s">
        <v>257</v>
      </c>
      <c r="F432" s="34">
        <v>0.15516211865608001</v>
      </c>
      <c r="G432" s="35">
        <v>35.700000000000003</v>
      </c>
      <c r="H432" s="35">
        <f t="shared" si="8"/>
        <v>5.54</v>
      </c>
    </row>
    <row r="433" spans="1:8" s="1" customFormat="1" ht="15.75" customHeight="1" x14ac:dyDescent="0.25">
      <c r="A433" s="32">
        <v>418</v>
      </c>
      <c r="B433" s="32"/>
      <c r="C433" s="36" t="s">
        <v>869</v>
      </c>
      <c r="D433" s="33" t="s">
        <v>870</v>
      </c>
      <c r="E433" s="32" t="s">
        <v>248</v>
      </c>
      <c r="F433" s="34">
        <v>0.15794053849980999</v>
      </c>
      <c r="G433" s="35">
        <v>34.92</v>
      </c>
      <c r="H433" s="35">
        <f t="shared" si="8"/>
        <v>5.52</v>
      </c>
    </row>
    <row r="434" spans="1:8" s="1" customFormat="1" ht="31.5" customHeight="1" x14ac:dyDescent="0.25">
      <c r="A434" s="32">
        <v>419</v>
      </c>
      <c r="B434" s="32"/>
      <c r="C434" s="36" t="s">
        <v>871</v>
      </c>
      <c r="D434" s="33" t="s">
        <v>872</v>
      </c>
      <c r="E434" s="32" t="s">
        <v>254</v>
      </c>
      <c r="F434" s="34">
        <v>0.01</v>
      </c>
      <c r="G434" s="35">
        <v>3450</v>
      </c>
      <c r="H434" s="35">
        <f t="shared" si="8"/>
        <v>34.5</v>
      </c>
    </row>
    <row r="435" spans="1:8" s="1" customFormat="1" ht="15.75" customHeight="1" x14ac:dyDescent="0.25">
      <c r="A435" s="32">
        <v>420</v>
      </c>
      <c r="B435" s="32"/>
      <c r="C435" s="36" t="s">
        <v>873</v>
      </c>
      <c r="D435" s="33" t="s">
        <v>874</v>
      </c>
      <c r="E435" s="32" t="s">
        <v>251</v>
      </c>
      <c r="F435" s="34">
        <v>1.5667693797921001E-3</v>
      </c>
      <c r="G435" s="35">
        <v>3219.2</v>
      </c>
      <c r="H435" s="35">
        <f t="shared" si="8"/>
        <v>5.04</v>
      </c>
    </row>
    <row r="436" spans="1:8" s="1" customFormat="1" ht="31.5" customHeight="1" x14ac:dyDescent="0.25">
      <c r="A436" s="32">
        <v>421</v>
      </c>
      <c r="B436" s="32"/>
      <c r="C436" s="36" t="s">
        <v>875</v>
      </c>
      <c r="D436" s="33" t="s">
        <v>876</v>
      </c>
      <c r="E436" s="32" t="s">
        <v>251</v>
      </c>
      <c r="F436" s="34">
        <v>3.2609033902324E-4</v>
      </c>
      <c r="G436" s="35">
        <v>14830</v>
      </c>
      <c r="H436" s="35">
        <f t="shared" si="8"/>
        <v>4.84</v>
      </c>
    </row>
    <row r="437" spans="1:8" s="1" customFormat="1" ht="31.5" customHeight="1" x14ac:dyDescent="0.25">
      <c r="A437" s="32">
        <v>422</v>
      </c>
      <c r="B437" s="32"/>
      <c r="C437" s="36" t="s">
        <v>877</v>
      </c>
      <c r="D437" s="33" t="s">
        <v>878</v>
      </c>
      <c r="E437" s="32" t="s">
        <v>609</v>
      </c>
      <c r="F437" s="34">
        <v>0.11185302377608999</v>
      </c>
      <c r="G437" s="35">
        <v>38.590000000000003</v>
      </c>
      <c r="H437" s="35">
        <f t="shared" si="8"/>
        <v>4.32</v>
      </c>
    </row>
    <row r="438" spans="1:8" s="1" customFormat="1" ht="15.75" customHeight="1" x14ac:dyDescent="0.25">
      <c r="A438" s="32">
        <v>423</v>
      </c>
      <c r="B438" s="32"/>
      <c r="C438" s="36" t="s">
        <v>879</v>
      </c>
      <c r="D438" s="33" t="s">
        <v>880</v>
      </c>
      <c r="E438" s="32" t="s">
        <v>288</v>
      </c>
      <c r="F438" s="34">
        <v>3.1973022993154999E-2</v>
      </c>
      <c r="G438" s="35">
        <v>125</v>
      </c>
      <c r="H438" s="35">
        <f t="shared" si="8"/>
        <v>4</v>
      </c>
    </row>
    <row r="439" spans="1:8" s="1" customFormat="1" ht="31.5" customHeight="1" x14ac:dyDescent="0.25">
      <c r="A439" s="32">
        <v>424</v>
      </c>
      <c r="B439" s="32"/>
      <c r="C439" s="36" t="s">
        <v>881</v>
      </c>
      <c r="D439" s="33" t="s">
        <v>882</v>
      </c>
      <c r="E439" s="32" t="s">
        <v>251</v>
      </c>
      <c r="F439" s="34">
        <v>8.9348203007466002E-4</v>
      </c>
      <c r="G439" s="35">
        <v>4455.2</v>
      </c>
      <c r="H439" s="35">
        <f t="shared" si="8"/>
        <v>3.98</v>
      </c>
    </row>
    <row r="440" spans="1:8" s="1" customFormat="1" ht="15.75" customHeight="1" x14ac:dyDescent="0.25">
      <c r="A440" s="32">
        <v>425</v>
      </c>
      <c r="B440" s="32"/>
      <c r="C440" s="36" t="s">
        <v>883</v>
      </c>
      <c r="D440" s="33" t="s">
        <v>884</v>
      </c>
      <c r="E440" s="32" t="s">
        <v>288</v>
      </c>
      <c r="F440" s="34">
        <v>3.5969650867300001E-2</v>
      </c>
      <c r="G440" s="35">
        <v>110</v>
      </c>
      <c r="H440" s="35">
        <f t="shared" si="8"/>
        <v>3.96</v>
      </c>
    </row>
    <row r="441" spans="1:8" s="1" customFormat="1" ht="15.75" customHeight="1" x14ac:dyDescent="0.25">
      <c r="A441" s="32">
        <v>426</v>
      </c>
      <c r="B441" s="32"/>
      <c r="C441" s="36" t="s">
        <v>885</v>
      </c>
      <c r="D441" s="33" t="s">
        <v>886</v>
      </c>
      <c r="E441" s="32" t="s">
        <v>251</v>
      </c>
      <c r="F441" s="34">
        <v>3.8030062573888999E-4</v>
      </c>
      <c r="G441" s="35">
        <v>10362</v>
      </c>
      <c r="H441" s="35">
        <f t="shared" si="8"/>
        <v>3.94</v>
      </c>
    </row>
    <row r="442" spans="1:8" s="1" customFormat="1" ht="31.5" customHeight="1" x14ac:dyDescent="0.25">
      <c r="A442" s="32">
        <v>427</v>
      </c>
      <c r="B442" s="32"/>
      <c r="C442" s="36" t="s">
        <v>887</v>
      </c>
      <c r="D442" s="33" t="s">
        <v>888</v>
      </c>
      <c r="E442" s="32" t="s">
        <v>267</v>
      </c>
      <c r="F442" s="34">
        <v>0.40007915571031</v>
      </c>
      <c r="G442" s="35">
        <v>9.7899999999999991</v>
      </c>
      <c r="H442" s="35">
        <f t="shared" si="8"/>
        <v>3.92</v>
      </c>
    </row>
    <row r="443" spans="1:8" s="1" customFormat="1" ht="31.5" customHeight="1" x14ac:dyDescent="0.25">
      <c r="A443" s="32">
        <v>428</v>
      </c>
      <c r="B443" s="32"/>
      <c r="C443" s="36" t="s">
        <v>889</v>
      </c>
      <c r="D443" s="33" t="s">
        <v>890</v>
      </c>
      <c r="E443" s="32" t="s">
        <v>441</v>
      </c>
      <c r="F443" s="34">
        <v>0.2</v>
      </c>
      <c r="G443" s="35">
        <v>160.19999999999999</v>
      </c>
      <c r="H443" s="35">
        <f t="shared" si="8"/>
        <v>32.04</v>
      </c>
    </row>
    <row r="444" spans="1:8" s="1" customFormat="1" ht="31.5" customHeight="1" x14ac:dyDescent="0.25">
      <c r="A444" s="32">
        <v>429</v>
      </c>
      <c r="B444" s="32"/>
      <c r="C444" s="36" t="s">
        <v>891</v>
      </c>
      <c r="D444" s="33" t="s">
        <v>892</v>
      </c>
      <c r="E444" s="32" t="s">
        <v>257</v>
      </c>
      <c r="F444" s="34">
        <v>0.30206578743343998</v>
      </c>
      <c r="G444" s="35">
        <v>12.49</v>
      </c>
      <c r="H444" s="35">
        <f t="shared" si="8"/>
        <v>3.77</v>
      </c>
    </row>
    <row r="445" spans="1:8" s="1" customFormat="1" ht="15.75" customHeight="1" x14ac:dyDescent="0.25">
      <c r="A445" s="32">
        <v>430</v>
      </c>
      <c r="B445" s="32"/>
      <c r="C445" s="36" t="s">
        <v>893</v>
      </c>
      <c r="D445" s="33" t="s">
        <v>894</v>
      </c>
      <c r="E445" s="32" t="s">
        <v>251</v>
      </c>
      <c r="F445" s="34">
        <v>2.0462038135598002E-3</v>
      </c>
      <c r="G445" s="35">
        <v>1836</v>
      </c>
      <c r="H445" s="35">
        <f t="shared" si="8"/>
        <v>3.76</v>
      </c>
    </row>
    <row r="446" spans="1:8" s="1" customFormat="1" ht="15.75" customHeight="1" x14ac:dyDescent="0.25">
      <c r="A446" s="32">
        <v>431</v>
      </c>
      <c r="B446" s="32"/>
      <c r="C446" s="36" t="s">
        <v>895</v>
      </c>
      <c r="D446" s="33" t="s">
        <v>896</v>
      </c>
      <c r="E446" s="32" t="s">
        <v>257</v>
      </c>
      <c r="F446" s="34">
        <v>0.1342271363252</v>
      </c>
      <c r="G446" s="35">
        <v>26.44</v>
      </c>
      <c r="H446" s="35">
        <f t="shared" si="8"/>
        <v>3.55</v>
      </c>
    </row>
    <row r="447" spans="1:8" s="1" customFormat="1" ht="15.75" customHeight="1" x14ac:dyDescent="0.25">
      <c r="A447" s="32">
        <v>432</v>
      </c>
      <c r="B447" s="32"/>
      <c r="C447" s="36" t="s">
        <v>897</v>
      </c>
      <c r="D447" s="33" t="s">
        <v>898</v>
      </c>
      <c r="E447" s="32" t="s">
        <v>257</v>
      </c>
      <c r="F447" s="34">
        <v>0.30704522280456997</v>
      </c>
      <c r="G447" s="35">
        <v>11.22</v>
      </c>
      <c r="H447" s="35">
        <f t="shared" si="8"/>
        <v>3.45</v>
      </c>
    </row>
    <row r="448" spans="1:8" s="1" customFormat="1" ht="47.25" customHeight="1" x14ac:dyDescent="0.25">
      <c r="A448" s="32">
        <v>433</v>
      </c>
      <c r="B448" s="32"/>
      <c r="C448" s="36" t="s">
        <v>899</v>
      </c>
      <c r="D448" s="33" t="s">
        <v>900</v>
      </c>
      <c r="E448" s="32" t="s">
        <v>248</v>
      </c>
      <c r="F448" s="34">
        <v>7.0497398070362996E-2</v>
      </c>
      <c r="G448" s="35">
        <v>45.92</v>
      </c>
      <c r="H448" s="35">
        <f t="shared" si="8"/>
        <v>3.24</v>
      </c>
    </row>
    <row r="449" spans="1:8" s="1" customFormat="1" ht="15.75" customHeight="1" x14ac:dyDescent="0.25">
      <c r="A449" s="32">
        <v>434</v>
      </c>
      <c r="B449" s="32"/>
      <c r="C449" s="36" t="s">
        <v>901</v>
      </c>
      <c r="D449" s="33" t="s">
        <v>902</v>
      </c>
      <c r="E449" s="32" t="s">
        <v>257</v>
      </c>
      <c r="F449" s="34">
        <v>0.33571674142813002</v>
      </c>
      <c r="G449" s="35">
        <v>9.5</v>
      </c>
      <c r="H449" s="35">
        <f t="shared" si="8"/>
        <v>3.19</v>
      </c>
    </row>
    <row r="450" spans="1:8" s="1" customFormat="1" ht="31.5" customHeight="1" x14ac:dyDescent="0.25">
      <c r="A450" s="32">
        <v>435</v>
      </c>
      <c r="B450" s="32"/>
      <c r="C450" s="36" t="s">
        <v>903</v>
      </c>
      <c r="D450" s="33" t="s">
        <v>904</v>
      </c>
      <c r="E450" s="32" t="s">
        <v>251</v>
      </c>
      <c r="F450" s="34">
        <v>2.5593851873041001E-4</v>
      </c>
      <c r="G450" s="35">
        <v>12430</v>
      </c>
      <c r="H450" s="35">
        <f t="shared" si="8"/>
        <v>3.18</v>
      </c>
    </row>
    <row r="451" spans="1:8" s="1" customFormat="1" ht="15.75" customHeight="1" x14ac:dyDescent="0.25">
      <c r="A451" s="32">
        <v>436</v>
      </c>
      <c r="B451" s="32"/>
      <c r="C451" s="36" t="s">
        <v>905</v>
      </c>
      <c r="D451" s="33" t="s">
        <v>906</v>
      </c>
      <c r="E451" s="32" t="s">
        <v>275</v>
      </c>
      <c r="F451" s="34">
        <v>1.4500995659049001</v>
      </c>
      <c r="G451" s="35">
        <v>1.94</v>
      </c>
      <c r="H451" s="35">
        <f t="shared" si="8"/>
        <v>2.81</v>
      </c>
    </row>
    <row r="452" spans="1:8" s="1" customFormat="1" ht="63" customHeight="1" x14ac:dyDescent="0.25">
      <c r="A452" s="32">
        <v>437</v>
      </c>
      <c r="B452" s="32"/>
      <c r="C452" s="36" t="s">
        <v>907</v>
      </c>
      <c r="D452" s="33" t="s">
        <v>908</v>
      </c>
      <c r="E452" s="32" t="s">
        <v>502</v>
      </c>
      <c r="F452" s="34">
        <v>5.4253533260066003E-2</v>
      </c>
      <c r="G452" s="35">
        <v>50.24</v>
      </c>
      <c r="H452" s="35">
        <f t="shared" si="8"/>
        <v>2.73</v>
      </c>
    </row>
    <row r="453" spans="1:8" s="1" customFormat="1" ht="31.5" customHeight="1" x14ac:dyDescent="0.25">
      <c r="A453" s="32">
        <v>438</v>
      </c>
      <c r="B453" s="32"/>
      <c r="C453" s="36" t="s">
        <v>909</v>
      </c>
      <c r="D453" s="33" t="s">
        <v>910</v>
      </c>
      <c r="E453" s="32" t="s">
        <v>254</v>
      </c>
      <c r="F453" s="34">
        <v>0.01</v>
      </c>
      <c r="G453" s="35">
        <v>253.8</v>
      </c>
      <c r="H453" s="35">
        <f t="shared" si="8"/>
        <v>2.54</v>
      </c>
    </row>
    <row r="454" spans="1:8" s="1" customFormat="1" ht="47.25" customHeight="1" x14ac:dyDescent="0.25">
      <c r="A454" s="32">
        <v>439</v>
      </c>
      <c r="B454" s="32"/>
      <c r="C454" s="36" t="s">
        <v>911</v>
      </c>
      <c r="D454" s="33" t="s">
        <v>912</v>
      </c>
      <c r="E454" s="32" t="s">
        <v>251</v>
      </c>
      <c r="F454" s="34">
        <v>6.2083539792534004E-3</v>
      </c>
      <c r="G454" s="35">
        <v>412</v>
      </c>
      <c r="H454" s="35">
        <f t="shared" si="8"/>
        <v>2.56</v>
      </c>
    </row>
    <row r="455" spans="1:8" s="1" customFormat="1" ht="47.25" customHeight="1" x14ac:dyDescent="0.25">
      <c r="A455" s="32">
        <v>440</v>
      </c>
      <c r="B455" s="32"/>
      <c r="C455" s="36" t="s">
        <v>913</v>
      </c>
      <c r="D455" s="33" t="s">
        <v>914</v>
      </c>
      <c r="E455" s="32" t="s">
        <v>441</v>
      </c>
      <c r="F455" s="34">
        <v>0.5</v>
      </c>
      <c r="G455" s="35">
        <v>3.15</v>
      </c>
      <c r="H455" s="35">
        <f t="shared" si="8"/>
        <v>1.58</v>
      </c>
    </row>
    <row r="456" spans="1:8" s="1" customFormat="1" ht="15.75" customHeight="1" x14ac:dyDescent="0.25">
      <c r="A456" s="32">
        <v>441</v>
      </c>
      <c r="B456" s="32"/>
      <c r="C456" s="36" t="s">
        <v>915</v>
      </c>
      <c r="D456" s="33" t="s">
        <v>916</v>
      </c>
      <c r="E456" s="32" t="s">
        <v>251</v>
      </c>
      <c r="F456" s="34">
        <v>2.1568009044952E-3</v>
      </c>
      <c r="G456" s="35">
        <v>1160</v>
      </c>
      <c r="H456" s="35">
        <f t="shared" si="8"/>
        <v>2.5</v>
      </c>
    </row>
    <row r="457" spans="1:8" s="1" customFormat="1" ht="15.75" customHeight="1" x14ac:dyDescent="0.25">
      <c r="A457" s="32">
        <v>442</v>
      </c>
      <c r="B457" s="32"/>
      <c r="C457" s="36" t="s">
        <v>917</v>
      </c>
      <c r="D457" s="33" t="s">
        <v>918</v>
      </c>
      <c r="E457" s="32" t="s">
        <v>257</v>
      </c>
      <c r="F457" s="34">
        <v>1.5986511496577999E-2</v>
      </c>
      <c r="G457" s="35">
        <v>155</v>
      </c>
      <c r="H457" s="35">
        <f t="shared" si="8"/>
        <v>2.48</v>
      </c>
    </row>
    <row r="458" spans="1:8" s="1" customFormat="1" ht="31.5" customHeight="1" x14ac:dyDescent="0.25">
      <c r="A458" s="32">
        <v>443</v>
      </c>
      <c r="B458" s="32"/>
      <c r="C458" s="36" t="s">
        <v>919</v>
      </c>
      <c r="D458" s="33" t="s">
        <v>920</v>
      </c>
      <c r="E458" s="32" t="s">
        <v>251</v>
      </c>
      <c r="F458" s="34">
        <v>1.1168510964265001E-4</v>
      </c>
      <c r="G458" s="35">
        <v>21828.720000000001</v>
      </c>
      <c r="H458" s="35">
        <f t="shared" si="8"/>
        <v>2.44</v>
      </c>
    </row>
    <row r="459" spans="1:8" s="1" customFormat="1" ht="15.75" customHeight="1" x14ac:dyDescent="0.25">
      <c r="A459" s="32">
        <v>444</v>
      </c>
      <c r="B459" s="32"/>
      <c r="C459" s="36" t="s">
        <v>921</v>
      </c>
      <c r="D459" s="33" t="s">
        <v>922</v>
      </c>
      <c r="E459" s="32" t="s">
        <v>251</v>
      </c>
      <c r="F459" s="34">
        <v>7.9852704778109998E-5</v>
      </c>
      <c r="G459" s="35">
        <v>30030</v>
      </c>
      <c r="H459" s="35">
        <f t="shared" si="8"/>
        <v>2.4</v>
      </c>
    </row>
    <row r="460" spans="1:8" s="1" customFormat="1" ht="15.75" customHeight="1" x14ac:dyDescent="0.25">
      <c r="A460" s="32">
        <v>445</v>
      </c>
      <c r="B460" s="32"/>
      <c r="C460" s="36" t="s">
        <v>923</v>
      </c>
      <c r="D460" s="33" t="s">
        <v>924</v>
      </c>
      <c r="E460" s="32" t="s">
        <v>248</v>
      </c>
      <c r="F460" s="34">
        <v>8.9524464380833998E-4</v>
      </c>
      <c r="G460" s="35">
        <v>2500</v>
      </c>
      <c r="H460" s="35">
        <f t="shared" si="8"/>
        <v>2.2400000000000002</v>
      </c>
    </row>
    <row r="461" spans="1:8" s="1" customFormat="1" ht="15.75" customHeight="1" x14ac:dyDescent="0.25">
      <c r="A461" s="32">
        <v>446</v>
      </c>
      <c r="B461" s="32"/>
      <c r="C461" s="36" t="s">
        <v>925</v>
      </c>
      <c r="D461" s="33" t="s">
        <v>926</v>
      </c>
      <c r="E461" s="32" t="s">
        <v>257</v>
      </c>
      <c r="F461" s="34">
        <v>7.9817154696224996E-2</v>
      </c>
      <c r="G461" s="35">
        <v>27.74</v>
      </c>
      <c r="H461" s="35">
        <f t="shared" si="8"/>
        <v>2.21</v>
      </c>
    </row>
    <row r="462" spans="1:8" s="1" customFormat="1" ht="31.5" customHeight="1" x14ac:dyDescent="0.25">
      <c r="A462" s="32">
        <v>447</v>
      </c>
      <c r="B462" s="32"/>
      <c r="C462" s="36" t="s">
        <v>927</v>
      </c>
      <c r="D462" s="33" t="s">
        <v>928</v>
      </c>
      <c r="E462" s="32" t="s">
        <v>251</v>
      </c>
      <c r="F462" s="34">
        <v>2.4993661041846998E-4</v>
      </c>
      <c r="G462" s="35">
        <v>8475</v>
      </c>
      <c r="H462" s="35">
        <f t="shared" si="8"/>
        <v>2.12</v>
      </c>
    </row>
    <row r="463" spans="1:8" s="1" customFormat="1" ht="31.5" customHeight="1" x14ac:dyDescent="0.25">
      <c r="A463" s="32">
        <v>448</v>
      </c>
      <c r="B463" s="32"/>
      <c r="C463" s="36" t="s">
        <v>929</v>
      </c>
      <c r="D463" s="33" t="s">
        <v>930</v>
      </c>
      <c r="E463" s="32" t="s">
        <v>264</v>
      </c>
      <c r="F463" s="34">
        <v>1</v>
      </c>
      <c r="G463" s="35">
        <v>1.32</v>
      </c>
      <c r="H463" s="35">
        <f t="shared" si="8"/>
        <v>1.32</v>
      </c>
    </row>
    <row r="464" spans="1:8" s="1" customFormat="1" ht="15.75" customHeight="1" x14ac:dyDescent="0.25">
      <c r="A464" s="32">
        <v>449</v>
      </c>
      <c r="B464" s="32"/>
      <c r="C464" s="36" t="s">
        <v>931</v>
      </c>
      <c r="D464" s="33" t="s">
        <v>932</v>
      </c>
      <c r="E464" s="32" t="s">
        <v>251</v>
      </c>
      <c r="F464" s="34">
        <v>1.3916737907918001E-3</v>
      </c>
      <c r="G464" s="35">
        <v>1487.6</v>
      </c>
      <c r="H464" s="35">
        <f t="shared" si="8"/>
        <v>2.0699999999999998</v>
      </c>
    </row>
    <row r="465" spans="1:8" s="1" customFormat="1" ht="15.75" customHeight="1" x14ac:dyDescent="0.25">
      <c r="A465" s="32">
        <v>450</v>
      </c>
      <c r="B465" s="32"/>
      <c r="C465" s="36" t="s">
        <v>933</v>
      </c>
      <c r="D465" s="33" t="s">
        <v>934</v>
      </c>
      <c r="E465" s="32" t="s">
        <v>257</v>
      </c>
      <c r="F465" s="34">
        <v>4.4791944923368E-2</v>
      </c>
      <c r="G465" s="35">
        <v>44.97</v>
      </c>
      <c r="H465" s="35">
        <f t="shared" si="8"/>
        <v>2.0099999999999998</v>
      </c>
    </row>
    <row r="466" spans="1:8" s="1" customFormat="1" ht="31.5" customHeight="1" x14ac:dyDescent="0.25">
      <c r="A466" s="32">
        <v>451</v>
      </c>
      <c r="B466" s="32"/>
      <c r="C466" s="36" t="s">
        <v>935</v>
      </c>
      <c r="D466" s="33" t="s">
        <v>936</v>
      </c>
      <c r="E466" s="32" t="s">
        <v>251</v>
      </c>
      <c r="F466" s="34">
        <v>8.6813886795404996E-5</v>
      </c>
      <c r="G466" s="35">
        <v>22558</v>
      </c>
      <c r="H466" s="35">
        <f t="shared" si="8"/>
        <v>1.96</v>
      </c>
    </row>
    <row r="467" spans="1:8" s="1" customFormat="1" ht="15.75" customHeight="1" x14ac:dyDescent="0.25">
      <c r="A467" s="32">
        <v>452</v>
      </c>
      <c r="B467" s="32"/>
      <c r="C467" s="36" t="s">
        <v>937</v>
      </c>
      <c r="D467" s="33" t="s">
        <v>938</v>
      </c>
      <c r="E467" s="32" t="s">
        <v>257</v>
      </c>
      <c r="F467" s="34">
        <v>5.1230847922624001E-2</v>
      </c>
      <c r="G467" s="35">
        <v>37.29</v>
      </c>
      <c r="H467" s="35">
        <f t="shared" si="8"/>
        <v>1.91</v>
      </c>
    </row>
    <row r="468" spans="1:8" s="1" customFormat="1" ht="31.5" customHeight="1" x14ac:dyDescent="0.25">
      <c r="A468" s="32">
        <v>453</v>
      </c>
      <c r="B468" s="32"/>
      <c r="C468" s="36" t="s">
        <v>939</v>
      </c>
      <c r="D468" s="33" t="s">
        <v>940</v>
      </c>
      <c r="E468" s="32" t="s">
        <v>257</v>
      </c>
      <c r="F468" s="34">
        <v>0.11683725356852</v>
      </c>
      <c r="G468" s="35">
        <v>15.12</v>
      </c>
      <c r="H468" s="35">
        <f t="shared" si="8"/>
        <v>1.77</v>
      </c>
    </row>
    <row r="469" spans="1:8" s="1" customFormat="1" ht="15.75" customHeight="1" x14ac:dyDescent="0.25">
      <c r="A469" s="32">
        <v>454</v>
      </c>
      <c r="B469" s="32"/>
      <c r="C469" s="36" t="s">
        <v>941</v>
      </c>
      <c r="D469" s="33" t="s">
        <v>942</v>
      </c>
      <c r="E469" s="32" t="s">
        <v>275</v>
      </c>
      <c r="F469" s="34">
        <v>0.22714812533917</v>
      </c>
      <c r="G469" s="35">
        <v>7.46</v>
      </c>
      <c r="H469" s="35">
        <f t="shared" si="8"/>
        <v>1.69</v>
      </c>
    </row>
    <row r="470" spans="1:8" s="1" customFormat="1" ht="31.5" customHeight="1" x14ac:dyDescent="0.25">
      <c r="A470" s="32">
        <v>455</v>
      </c>
      <c r="B470" s="32"/>
      <c r="C470" s="36" t="s">
        <v>943</v>
      </c>
      <c r="D470" s="33" t="s">
        <v>944</v>
      </c>
      <c r="E470" s="32" t="s">
        <v>264</v>
      </c>
      <c r="F470" s="34">
        <v>1</v>
      </c>
      <c r="G470" s="35">
        <v>2.0499999999999998</v>
      </c>
      <c r="H470" s="35">
        <f t="shared" si="8"/>
        <v>2.0499999999999998</v>
      </c>
    </row>
    <row r="471" spans="1:8" s="1" customFormat="1" ht="15.75" customHeight="1" x14ac:dyDescent="0.25">
      <c r="A471" s="32">
        <v>456</v>
      </c>
      <c r="B471" s="32"/>
      <c r="C471" s="36" t="s">
        <v>945</v>
      </c>
      <c r="D471" s="33" t="s">
        <v>946</v>
      </c>
      <c r="E471" s="32" t="s">
        <v>251</v>
      </c>
      <c r="F471" s="34">
        <v>2.0147933603773E-3</v>
      </c>
      <c r="G471" s="35">
        <v>729.98</v>
      </c>
      <c r="H471" s="35">
        <f t="shared" si="8"/>
        <v>1.47</v>
      </c>
    </row>
    <row r="472" spans="1:8" s="1" customFormat="1" ht="15.75" customHeight="1" x14ac:dyDescent="0.25">
      <c r="A472" s="32">
        <v>457</v>
      </c>
      <c r="B472" s="32"/>
      <c r="C472" s="36" t="s">
        <v>947</v>
      </c>
      <c r="D472" s="33" t="s">
        <v>948</v>
      </c>
      <c r="E472" s="32" t="s">
        <v>257</v>
      </c>
      <c r="F472" s="34">
        <v>5.6272520467953002E-2</v>
      </c>
      <c r="G472" s="35">
        <v>25</v>
      </c>
      <c r="H472" s="35">
        <f t="shared" si="8"/>
        <v>1.41</v>
      </c>
    </row>
    <row r="473" spans="1:8" s="1" customFormat="1" ht="31.5" customHeight="1" x14ac:dyDescent="0.25">
      <c r="A473" s="32">
        <v>458</v>
      </c>
      <c r="B473" s="32"/>
      <c r="C473" s="36" t="s">
        <v>949</v>
      </c>
      <c r="D473" s="33" t="s">
        <v>950</v>
      </c>
      <c r="E473" s="32" t="s">
        <v>248</v>
      </c>
      <c r="F473" s="34">
        <v>2.1510090219647999E-3</v>
      </c>
      <c r="G473" s="35">
        <v>602</v>
      </c>
      <c r="H473" s="35">
        <f t="shared" si="8"/>
        <v>1.29</v>
      </c>
    </row>
    <row r="474" spans="1:8" s="1" customFormat="1" ht="15.75" customHeight="1" x14ac:dyDescent="0.25">
      <c r="A474" s="32">
        <v>459</v>
      </c>
      <c r="B474" s="32"/>
      <c r="C474" s="36" t="s">
        <v>951</v>
      </c>
      <c r="D474" s="33" t="s">
        <v>952</v>
      </c>
      <c r="E474" s="32" t="s">
        <v>257</v>
      </c>
      <c r="F474" s="34">
        <v>3.2080168949358001E-2</v>
      </c>
      <c r="G474" s="35">
        <v>35.630000000000003</v>
      </c>
      <c r="H474" s="35">
        <f t="shared" si="8"/>
        <v>1.1399999999999999</v>
      </c>
    </row>
    <row r="475" spans="1:8" s="1" customFormat="1" ht="15.75" customHeight="1" x14ac:dyDescent="0.25">
      <c r="A475" s="32">
        <v>460</v>
      </c>
      <c r="B475" s="32"/>
      <c r="C475" s="36" t="s">
        <v>953</v>
      </c>
      <c r="D475" s="33" t="s">
        <v>954</v>
      </c>
      <c r="E475" s="32" t="s">
        <v>248</v>
      </c>
      <c r="F475" s="34">
        <v>2.9058874330708001E-2</v>
      </c>
      <c r="G475" s="35">
        <v>38.51</v>
      </c>
      <c r="H475" s="35">
        <f t="shared" si="8"/>
        <v>1.1200000000000001</v>
      </c>
    </row>
    <row r="476" spans="1:8" s="1" customFormat="1" ht="15.75" customHeight="1" x14ac:dyDescent="0.25">
      <c r="A476" s="32">
        <v>461</v>
      </c>
      <c r="B476" s="32"/>
      <c r="C476" s="36" t="s">
        <v>955</v>
      </c>
      <c r="D476" s="33" t="s">
        <v>956</v>
      </c>
      <c r="E476" s="32" t="s">
        <v>254</v>
      </c>
      <c r="F476" s="34">
        <v>1E-3</v>
      </c>
      <c r="G476" s="35">
        <v>119</v>
      </c>
      <c r="H476" s="35">
        <f t="shared" si="8"/>
        <v>0.12</v>
      </c>
    </row>
    <row r="477" spans="1:8" s="1" customFormat="1" ht="15.75" customHeight="1" x14ac:dyDescent="0.25">
      <c r="A477" s="32">
        <v>462</v>
      </c>
      <c r="B477" s="32"/>
      <c r="C477" s="36" t="s">
        <v>957</v>
      </c>
      <c r="D477" s="33" t="s">
        <v>958</v>
      </c>
      <c r="E477" s="32" t="s">
        <v>251</v>
      </c>
      <c r="F477" s="34">
        <v>1.2752772703823001E-5</v>
      </c>
      <c r="G477" s="35">
        <v>70200</v>
      </c>
      <c r="H477" s="35">
        <f t="shared" si="8"/>
        <v>0.9</v>
      </c>
    </row>
    <row r="478" spans="1:8" s="1" customFormat="1" ht="31.5" customHeight="1" x14ac:dyDescent="0.25">
      <c r="A478" s="32">
        <v>463</v>
      </c>
      <c r="B478" s="32"/>
      <c r="C478" s="36" t="s">
        <v>959</v>
      </c>
      <c r="D478" s="33" t="s">
        <v>960</v>
      </c>
      <c r="E478" s="32" t="s">
        <v>257</v>
      </c>
      <c r="F478" s="34">
        <v>7.9712830036907004E-2</v>
      </c>
      <c r="G478" s="35">
        <v>11.13</v>
      </c>
      <c r="H478" s="35">
        <f t="shared" si="8"/>
        <v>0.89</v>
      </c>
    </row>
    <row r="479" spans="1:8" s="1" customFormat="1" ht="31.5" customHeight="1" x14ac:dyDescent="0.25">
      <c r="A479" s="32">
        <v>464</v>
      </c>
      <c r="B479" s="32"/>
      <c r="C479" s="36" t="s">
        <v>961</v>
      </c>
      <c r="D479" s="33" t="s">
        <v>962</v>
      </c>
      <c r="E479" s="32" t="s">
        <v>257</v>
      </c>
      <c r="F479" s="34">
        <v>6.3664500379326E-2</v>
      </c>
      <c r="G479" s="35">
        <v>13.56</v>
      </c>
      <c r="H479" s="35">
        <f t="shared" si="8"/>
        <v>0.86</v>
      </c>
    </row>
    <row r="480" spans="1:8" s="1" customFormat="1" ht="47.25" customHeight="1" x14ac:dyDescent="0.25">
      <c r="A480" s="32">
        <v>465</v>
      </c>
      <c r="B480" s="32"/>
      <c r="C480" s="36" t="s">
        <v>963</v>
      </c>
      <c r="D480" s="33" t="s">
        <v>964</v>
      </c>
      <c r="E480" s="32" t="s">
        <v>251</v>
      </c>
      <c r="F480" s="34">
        <v>5.0458900593916998E-5</v>
      </c>
      <c r="G480" s="35">
        <v>16950</v>
      </c>
      <c r="H480" s="35">
        <f t="shared" si="8"/>
        <v>0.86</v>
      </c>
    </row>
    <row r="481" spans="1:8" s="1" customFormat="1" ht="31.5" customHeight="1" x14ac:dyDescent="0.25">
      <c r="A481" s="32">
        <v>466</v>
      </c>
      <c r="B481" s="32"/>
      <c r="C481" s="36" t="s">
        <v>965</v>
      </c>
      <c r="D481" s="33" t="s">
        <v>966</v>
      </c>
      <c r="E481" s="32" t="s">
        <v>264</v>
      </c>
      <c r="F481" s="34">
        <v>1</v>
      </c>
      <c r="G481" s="35">
        <v>1.02</v>
      </c>
      <c r="H481" s="35">
        <f t="shared" si="8"/>
        <v>1.02</v>
      </c>
    </row>
    <row r="482" spans="1:8" s="1" customFormat="1" ht="15.75" customHeight="1" x14ac:dyDescent="0.25">
      <c r="A482" s="32">
        <v>467</v>
      </c>
      <c r="B482" s="32"/>
      <c r="C482" s="36" t="s">
        <v>967</v>
      </c>
      <c r="D482" s="33" t="s">
        <v>968</v>
      </c>
      <c r="E482" s="32" t="s">
        <v>257</v>
      </c>
      <c r="F482" s="34">
        <v>2.7905603602065E-2</v>
      </c>
      <c r="G482" s="35">
        <v>28.93</v>
      </c>
      <c r="H482" s="35">
        <f t="shared" si="8"/>
        <v>0.81</v>
      </c>
    </row>
    <row r="483" spans="1:8" s="1" customFormat="1" ht="47.25" customHeight="1" x14ac:dyDescent="0.25">
      <c r="A483" s="32">
        <v>468</v>
      </c>
      <c r="B483" s="32"/>
      <c r="C483" s="36" t="s">
        <v>969</v>
      </c>
      <c r="D483" s="33" t="s">
        <v>970</v>
      </c>
      <c r="E483" s="32" t="s">
        <v>288</v>
      </c>
      <c r="F483" s="34">
        <v>0.4</v>
      </c>
      <c r="G483" s="35">
        <v>2</v>
      </c>
      <c r="H483" s="35">
        <f t="shared" si="8"/>
        <v>0.8</v>
      </c>
    </row>
    <row r="484" spans="1:8" s="1" customFormat="1" ht="31.5" customHeight="1" x14ac:dyDescent="0.25">
      <c r="A484" s="32">
        <v>469</v>
      </c>
      <c r="B484" s="32"/>
      <c r="C484" s="36" t="s">
        <v>971</v>
      </c>
      <c r="D484" s="33" t="s">
        <v>972</v>
      </c>
      <c r="E484" s="32" t="s">
        <v>251</v>
      </c>
      <c r="F484" s="34">
        <v>6.4179425716187003E-5</v>
      </c>
      <c r="G484" s="35">
        <v>12330</v>
      </c>
      <c r="H484" s="35">
        <f t="shared" si="8"/>
        <v>0.79</v>
      </c>
    </row>
    <row r="485" spans="1:8" s="1" customFormat="1" ht="31.5" customHeight="1" x14ac:dyDescent="0.25">
      <c r="A485" s="32">
        <v>470</v>
      </c>
      <c r="B485" s="32"/>
      <c r="C485" s="36" t="s">
        <v>973</v>
      </c>
      <c r="D485" s="33" t="s">
        <v>974</v>
      </c>
      <c r="E485" s="32" t="s">
        <v>264</v>
      </c>
      <c r="F485" s="34">
        <v>1</v>
      </c>
      <c r="G485" s="35">
        <v>0.96</v>
      </c>
      <c r="H485" s="35">
        <f t="shared" si="8"/>
        <v>0.96</v>
      </c>
    </row>
    <row r="486" spans="1:8" s="1" customFormat="1" ht="15.75" customHeight="1" x14ac:dyDescent="0.25">
      <c r="A486" s="32">
        <v>471</v>
      </c>
      <c r="B486" s="32"/>
      <c r="C486" s="36" t="s">
        <v>975</v>
      </c>
      <c r="D486" s="33" t="s">
        <v>976</v>
      </c>
      <c r="E486" s="32" t="s">
        <v>251</v>
      </c>
      <c r="F486" s="34">
        <v>8.0350968829695995E-5</v>
      </c>
      <c r="G486" s="35">
        <v>9550.01</v>
      </c>
      <c r="H486" s="35">
        <f t="shared" si="8"/>
        <v>0.77</v>
      </c>
    </row>
    <row r="487" spans="1:8" s="1" customFormat="1" ht="31.5" customHeight="1" x14ac:dyDescent="0.25">
      <c r="A487" s="32">
        <v>472</v>
      </c>
      <c r="B487" s="32"/>
      <c r="C487" s="36" t="s">
        <v>977</v>
      </c>
      <c r="D487" s="33" t="s">
        <v>978</v>
      </c>
      <c r="E487" s="32" t="s">
        <v>251</v>
      </c>
      <c r="F487" s="34">
        <v>9.0765907764450999E-5</v>
      </c>
      <c r="G487" s="35">
        <v>8190</v>
      </c>
      <c r="H487" s="35">
        <f t="shared" si="8"/>
        <v>0.74</v>
      </c>
    </row>
    <row r="488" spans="1:8" s="1" customFormat="1" ht="15.75" customHeight="1" x14ac:dyDescent="0.25">
      <c r="A488" s="32">
        <v>473</v>
      </c>
      <c r="B488" s="32"/>
      <c r="C488" s="36" t="s">
        <v>979</v>
      </c>
      <c r="D488" s="33" t="s">
        <v>980</v>
      </c>
      <c r="E488" s="32" t="s">
        <v>257</v>
      </c>
      <c r="F488" s="34">
        <v>1.6022517153101001E-3</v>
      </c>
      <c r="G488" s="35">
        <v>444</v>
      </c>
      <c r="H488" s="35">
        <f t="shared" si="8"/>
        <v>0.71</v>
      </c>
    </row>
    <row r="489" spans="1:8" s="1" customFormat="1" ht="31.5" customHeight="1" x14ac:dyDescent="0.25">
      <c r="A489" s="32">
        <v>474</v>
      </c>
      <c r="B489" s="32"/>
      <c r="C489" s="36" t="s">
        <v>981</v>
      </c>
      <c r="D489" s="33" t="s">
        <v>982</v>
      </c>
      <c r="E489" s="32" t="s">
        <v>254</v>
      </c>
      <c r="F489" s="34">
        <v>3.0000000000000001E-3</v>
      </c>
      <c r="G489" s="35">
        <v>200</v>
      </c>
      <c r="H489" s="35">
        <f t="shared" si="8"/>
        <v>0.6</v>
      </c>
    </row>
    <row r="490" spans="1:8" s="1" customFormat="1" ht="15.75" customHeight="1" x14ac:dyDescent="0.25">
      <c r="A490" s="32">
        <v>475</v>
      </c>
      <c r="B490" s="32"/>
      <c r="C490" s="36" t="s">
        <v>983</v>
      </c>
      <c r="D490" s="33" t="s">
        <v>984</v>
      </c>
      <c r="E490" s="32" t="s">
        <v>251</v>
      </c>
      <c r="F490" s="34">
        <v>5.5635877014521002E-5</v>
      </c>
      <c r="G490" s="35">
        <v>11350</v>
      </c>
      <c r="H490" s="35">
        <f t="shared" si="8"/>
        <v>0.63</v>
      </c>
    </row>
    <row r="491" spans="1:8" s="1" customFormat="1" ht="15.75" customHeight="1" x14ac:dyDescent="0.25">
      <c r="A491" s="32">
        <v>476</v>
      </c>
      <c r="B491" s="32"/>
      <c r="C491" s="36" t="s">
        <v>985</v>
      </c>
      <c r="D491" s="33" t="s">
        <v>986</v>
      </c>
      <c r="E491" s="32" t="s">
        <v>257</v>
      </c>
      <c r="F491" s="34">
        <v>4.5057895675673001E-3</v>
      </c>
      <c r="G491" s="35">
        <v>133.05000000000001</v>
      </c>
      <c r="H491" s="35">
        <f t="shared" si="8"/>
        <v>0.6</v>
      </c>
    </row>
    <row r="492" spans="1:8" s="1" customFormat="1" ht="31.5" customHeight="1" x14ac:dyDescent="0.25">
      <c r="A492" s="32">
        <v>477</v>
      </c>
      <c r="B492" s="32"/>
      <c r="C492" s="36" t="s">
        <v>987</v>
      </c>
      <c r="D492" s="33" t="s">
        <v>988</v>
      </c>
      <c r="E492" s="32" t="s">
        <v>254</v>
      </c>
      <c r="F492" s="34">
        <v>3.0000000000000001E-3</v>
      </c>
      <c r="G492" s="35">
        <v>180</v>
      </c>
      <c r="H492" s="35">
        <f t="shared" ref="H492:H555" si="9">ROUND(F492*G492,2)</f>
        <v>0.54</v>
      </c>
    </row>
    <row r="493" spans="1:8" s="1" customFormat="1" ht="15.75" customHeight="1" x14ac:dyDescent="0.25">
      <c r="A493" s="32">
        <v>478</v>
      </c>
      <c r="B493" s="32"/>
      <c r="C493" s="36" t="s">
        <v>989</v>
      </c>
      <c r="D493" s="33" t="s">
        <v>990</v>
      </c>
      <c r="E493" s="32" t="s">
        <v>264</v>
      </c>
      <c r="F493" s="34">
        <v>8.0148297870338992E-3</v>
      </c>
      <c r="G493" s="35">
        <v>66.819999999999993</v>
      </c>
      <c r="H493" s="35">
        <f t="shared" si="9"/>
        <v>0.54</v>
      </c>
    </row>
    <row r="494" spans="1:8" s="1" customFormat="1" ht="15.75" customHeight="1" x14ac:dyDescent="0.25">
      <c r="A494" s="32">
        <v>479</v>
      </c>
      <c r="B494" s="32"/>
      <c r="C494" s="36" t="s">
        <v>991</v>
      </c>
      <c r="D494" s="33" t="s">
        <v>992</v>
      </c>
      <c r="E494" s="32" t="s">
        <v>251</v>
      </c>
      <c r="F494" s="34">
        <v>6.4098223460116996E-5</v>
      </c>
      <c r="G494" s="35">
        <v>8105.71</v>
      </c>
      <c r="H494" s="35">
        <f t="shared" si="9"/>
        <v>0.52</v>
      </c>
    </row>
    <row r="495" spans="1:8" s="1" customFormat="1" ht="15.75" customHeight="1" x14ac:dyDescent="0.25">
      <c r="A495" s="32">
        <v>480</v>
      </c>
      <c r="B495" s="32"/>
      <c r="C495" s="36" t="s">
        <v>993</v>
      </c>
      <c r="D495" s="33" t="s">
        <v>994</v>
      </c>
      <c r="E495" s="32" t="s">
        <v>264</v>
      </c>
      <c r="F495" s="34">
        <v>1</v>
      </c>
      <c r="G495" s="35">
        <v>0.62</v>
      </c>
      <c r="H495" s="35">
        <f t="shared" si="9"/>
        <v>0.62</v>
      </c>
    </row>
    <row r="496" spans="1:8" s="1" customFormat="1" ht="15.75" customHeight="1" x14ac:dyDescent="0.25">
      <c r="A496" s="32">
        <v>481</v>
      </c>
      <c r="B496" s="32"/>
      <c r="C496" s="36" t="s">
        <v>995</v>
      </c>
      <c r="D496" s="33" t="s">
        <v>996</v>
      </c>
      <c r="E496" s="32" t="s">
        <v>251</v>
      </c>
      <c r="F496" s="34">
        <v>3.9869819500715999E-5</v>
      </c>
      <c r="G496" s="35">
        <v>12430</v>
      </c>
      <c r="H496" s="35">
        <f t="shared" si="9"/>
        <v>0.5</v>
      </c>
    </row>
    <row r="497" spans="1:8" s="1" customFormat="1" ht="15.75" customHeight="1" x14ac:dyDescent="0.25">
      <c r="A497" s="32">
        <v>482</v>
      </c>
      <c r="B497" s="32"/>
      <c r="C497" s="36" t="s">
        <v>997</v>
      </c>
      <c r="D497" s="33" t="s">
        <v>998</v>
      </c>
      <c r="E497" s="32" t="s">
        <v>257</v>
      </c>
      <c r="F497" s="34">
        <v>3.0483397593875E-2</v>
      </c>
      <c r="G497" s="35">
        <v>11.8</v>
      </c>
      <c r="H497" s="35">
        <f t="shared" si="9"/>
        <v>0.36</v>
      </c>
    </row>
    <row r="498" spans="1:8" s="1" customFormat="1" ht="31.5" customHeight="1" x14ac:dyDescent="0.25">
      <c r="A498" s="32">
        <v>483</v>
      </c>
      <c r="B498" s="32"/>
      <c r="C498" s="36" t="s">
        <v>999</v>
      </c>
      <c r="D498" s="33" t="s">
        <v>1000</v>
      </c>
      <c r="E498" s="32" t="s">
        <v>251</v>
      </c>
      <c r="F498" s="34">
        <v>1.9391922229576E-4</v>
      </c>
      <c r="G498" s="35">
        <v>1690</v>
      </c>
      <c r="H498" s="35">
        <f t="shared" si="9"/>
        <v>0.33</v>
      </c>
    </row>
    <row r="499" spans="1:8" s="1" customFormat="1" ht="31.5" customHeight="1" x14ac:dyDescent="0.25">
      <c r="A499" s="32">
        <v>484</v>
      </c>
      <c r="B499" s="32"/>
      <c r="C499" s="36" t="s">
        <v>1001</v>
      </c>
      <c r="D499" s="33" t="s">
        <v>1002</v>
      </c>
      <c r="E499" s="32" t="s">
        <v>288</v>
      </c>
      <c r="F499" s="34">
        <v>0.01</v>
      </c>
      <c r="G499" s="35">
        <v>20</v>
      </c>
      <c r="H499" s="35">
        <f t="shared" si="9"/>
        <v>0.2</v>
      </c>
    </row>
    <row r="500" spans="1:8" s="1" customFormat="1" ht="15.75" customHeight="1" x14ac:dyDescent="0.25">
      <c r="A500" s="32">
        <v>485</v>
      </c>
      <c r="B500" s="32"/>
      <c r="C500" s="36" t="s">
        <v>1003</v>
      </c>
      <c r="D500" s="33" t="s">
        <v>1004</v>
      </c>
      <c r="E500" s="32" t="s">
        <v>441</v>
      </c>
      <c r="F500" s="34">
        <v>0.1</v>
      </c>
      <c r="G500" s="35">
        <v>19.899999999999999</v>
      </c>
      <c r="H500" s="35">
        <f t="shared" si="9"/>
        <v>1.99</v>
      </c>
    </row>
    <row r="501" spans="1:8" s="1" customFormat="1" ht="15.75" customHeight="1" x14ac:dyDescent="0.25">
      <c r="A501" s="32">
        <v>486</v>
      </c>
      <c r="B501" s="32"/>
      <c r="C501" s="36" t="s">
        <v>1005</v>
      </c>
      <c r="D501" s="33" t="s">
        <v>1006</v>
      </c>
      <c r="E501" s="32" t="s">
        <v>251</v>
      </c>
      <c r="F501" s="34">
        <v>1.0192742229362E-5</v>
      </c>
      <c r="G501" s="35">
        <v>29800</v>
      </c>
      <c r="H501" s="35">
        <f t="shared" si="9"/>
        <v>0.3</v>
      </c>
    </row>
    <row r="502" spans="1:8" s="1" customFormat="1" ht="31.5" customHeight="1" x14ac:dyDescent="0.25">
      <c r="A502" s="32">
        <v>487</v>
      </c>
      <c r="B502" s="32"/>
      <c r="C502" s="36" t="s">
        <v>1007</v>
      </c>
      <c r="D502" s="33" t="s">
        <v>1008</v>
      </c>
      <c r="E502" s="32" t="s">
        <v>254</v>
      </c>
      <c r="F502" s="34">
        <v>1E-3</v>
      </c>
      <c r="G502" s="35">
        <v>160</v>
      </c>
      <c r="H502" s="35">
        <f t="shared" si="9"/>
        <v>0.16</v>
      </c>
    </row>
    <row r="503" spans="1:8" s="1" customFormat="1" ht="15.75" customHeight="1" x14ac:dyDescent="0.25">
      <c r="A503" s="32">
        <v>488</v>
      </c>
      <c r="B503" s="32"/>
      <c r="C503" s="36" t="s">
        <v>1009</v>
      </c>
      <c r="D503" s="33" t="s">
        <v>1010</v>
      </c>
      <c r="E503" s="32" t="s">
        <v>251</v>
      </c>
      <c r="F503" s="34">
        <v>3.0181024654305999E-5</v>
      </c>
      <c r="G503" s="35">
        <v>8475</v>
      </c>
      <c r="H503" s="35">
        <f t="shared" si="9"/>
        <v>0.26</v>
      </c>
    </row>
    <row r="504" spans="1:8" s="1" customFormat="1" ht="78.75" customHeight="1" x14ac:dyDescent="0.25">
      <c r="A504" s="32">
        <v>489</v>
      </c>
      <c r="B504" s="32"/>
      <c r="C504" s="36" t="s">
        <v>299</v>
      </c>
      <c r="D504" s="33" t="s">
        <v>300</v>
      </c>
      <c r="E504" s="32" t="s">
        <v>251</v>
      </c>
      <c r="F504" s="34">
        <v>2.2280852260038001E-5</v>
      </c>
      <c r="G504" s="35">
        <v>10045</v>
      </c>
      <c r="H504" s="35">
        <f t="shared" si="9"/>
        <v>0.22</v>
      </c>
    </row>
    <row r="505" spans="1:8" s="1" customFormat="1" ht="15.75" customHeight="1" x14ac:dyDescent="0.25">
      <c r="A505" s="32">
        <v>490</v>
      </c>
      <c r="B505" s="32"/>
      <c r="C505" s="36" t="s">
        <v>1011</v>
      </c>
      <c r="D505" s="33" t="s">
        <v>1012</v>
      </c>
      <c r="E505" s="32" t="s">
        <v>275</v>
      </c>
      <c r="F505" s="34">
        <v>3.0653277960416E-2</v>
      </c>
      <c r="G505" s="35">
        <v>6.78</v>
      </c>
      <c r="H505" s="35">
        <f t="shared" si="9"/>
        <v>0.21</v>
      </c>
    </row>
    <row r="506" spans="1:8" s="1" customFormat="1" ht="31.5" customHeight="1" x14ac:dyDescent="0.25">
      <c r="A506" s="32">
        <v>491</v>
      </c>
      <c r="B506" s="32"/>
      <c r="C506" s="36" t="s">
        <v>1013</v>
      </c>
      <c r="D506" s="33" t="s">
        <v>1014</v>
      </c>
      <c r="E506" s="32" t="s">
        <v>248</v>
      </c>
      <c r="F506" s="34">
        <v>1.8993875045438999E-4</v>
      </c>
      <c r="G506" s="35">
        <v>1010</v>
      </c>
      <c r="H506" s="35">
        <f t="shared" si="9"/>
        <v>0.19</v>
      </c>
    </row>
    <row r="507" spans="1:8" s="1" customFormat="1" ht="15.75" customHeight="1" x14ac:dyDescent="0.25">
      <c r="A507" s="32">
        <v>492</v>
      </c>
      <c r="B507" s="32"/>
      <c r="C507" s="36" t="s">
        <v>1015</v>
      </c>
      <c r="D507" s="33" t="s">
        <v>1016</v>
      </c>
      <c r="E507" s="32" t="s">
        <v>257</v>
      </c>
      <c r="F507" s="34">
        <v>5.6394996298114002E-3</v>
      </c>
      <c r="G507" s="35">
        <v>32.6</v>
      </c>
      <c r="H507" s="35">
        <f t="shared" si="9"/>
        <v>0.18</v>
      </c>
    </row>
    <row r="508" spans="1:8" s="1" customFormat="1" ht="31.5" customHeight="1" x14ac:dyDescent="0.25">
      <c r="A508" s="32">
        <v>493</v>
      </c>
      <c r="B508" s="32"/>
      <c r="C508" s="36" t="s">
        <v>1017</v>
      </c>
      <c r="D508" s="33" t="s">
        <v>1018</v>
      </c>
      <c r="E508" s="32" t="s">
        <v>264</v>
      </c>
      <c r="F508" s="34">
        <v>1</v>
      </c>
      <c r="G508" s="35">
        <v>0.22</v>
      </c>
      <c r="H508" s="35">
        <f t="shared" si="9"/>
        <v>0.22</v>
      </c>
    </row>
    <row r="509" spans="1:8" s="1" customFormat="1" ht="15.75" customHeight="1" x14ac:dyDescent="0.25">
      <c r="A509" s="32">
        <v>494</v>
      </c>
      <c r="B509" s="32"/>
      <c r="C509" s="36" t="s">
        <v>1019</v>
      </c>
      <c r="D509" s="33" t="s">
        <v>1020</v>
      </c>
      <c r="E509" s="32" t="s">
        <v>257</v>
      </c>
      <c r="F509" s="34">
        <v>6.5062011306999002E-3</v>
      </c>
      <c r="G509" s="35">
        <v>25.8</v>
      </c>
      <c r="H509" s="35">
        <f t="shared" si="9"/>
        <v>0.17</v>
      </c>
    </row>
    <row r="510" spans="1:8" s="1" customFormat="1" ht="31.5" customHeight="1" x14ac:dyDescent="0.25">
      <c r="A510" s="32">
        <v>495</v>
      </c>
      <c r="B510" s="32"/>
      <c r="C510" s="36" t="s">
        <v>1021</v>
      </c>
      <c r="D510" s="33" t="s">
        <v>1022</v>
      </c>
      <c r="E510" s="32" t="s">
        <v>251</v>
      </c>
      <c r="F510" s="34">
        <v>8.0030234754126008E-6</v>
      </c>
      <c r="G510" s="35">
        <v>20974.37</v>
      </c>
      <c r="H510" s="35">
        <f t="shared" si="9"/>
        <v>0.17</v>
      </c>
    </row>
    <row r="511" spans="1:8" s="1" customFormat="1" ht="15.75" customHeight="1" x14ac:dyDescent="0.25">
      <c r="A511" s="32">
        <v>496</v>
      </c>
      <c r="B511" s="32"/>
      <c r="C511" s="36" t="s">
        <v>1023</v>
      </c>
      <c r="D511" s="33" t="s">
        <v>1024</v>
      </c>
      <c r="E511" s="32" t="s">
        <v>1025</v>
      </c>
      <c r="F511" s="34">
        <v>0.41912462749723001</v>
      </c>
      <c r="G511" s="35">
        <v>0.4</v>
      </c>
      <c r="H511" s="35">
        <f t="shared" si="9"/>
        <v>0.17</v>
      </c>
    </row>
    <row r="512" spans="1:8" s="1" customFormat="1" ht="15.75" customHeight="1" x14ac:dyDescent="0.25">
      <c r="A512" s="32">
        <v>497</v>
      </c>
      <c r="B512" s="32"/>
      <c r="C512" s="36" t="s">
        <v>1026</v>
      </c>
      <c r="D512" s="33" t="s">
        <v>1027</v>
      </c>
      <c r="E512" s="32" t="s">
        <v>251</v>
      </c>
      <c r="F512" s="34">
        <v>7.7167392582031999E-6</v>
      </c>
      <c r="G512" s="35">
        <v>12430</v>
      </c>
      <c r="H512" s="35">
        <f t="shared" si="9"/>
        <v>0.1</v>
      </c>
    </row>
    <row r="513" spans="1:8" s="1" customFormat="1" ht="15.75" customHeight="1" x14ac:dyDescent="0.25">
      <c r="A513" s="32">
        <v>498</v>
      </c>
      <c r="B513" s="32"/>
      <c r="C513" s="36" t="s">
        <v>1028</v>
      </c>
      <c r="D513" s="33" t="s">
        <v>1029</v>
      </c>
      <c r="E513" s="32" t="s">
        <v>251</v>
      </c>
      <c r="F513" s="34">
        <v>9.3299886705407994E-6</v>
      </c>
      <c r="G513" s="35">
        <v>9424</v>
      </c>
      <c r="H513" s="35">
        <f t="shared" si="9"/>
        <v>0.09</v>
      </c>
    </row>
    <row r="514" spans="1:8" s="1" customFormat="1" ht="15.75" customHeight="1" x14ac:dyDescent="0.25">
      <c r="A514" s="32">
        <v>499</v>
      </c>
      <c r="B514" s="32"/>
      <c r="C514" s="36" t="s">
        <v>1030</v>
      </c>
      <c r="D514" s="33" t="s">
        <v>1031</v>
      </c>
      <c r="E514" s="32" t="s">
        <v>251</v>
      </c>
      <c r="F514" s="34">
        <v>3.1439520913885999E-6</v>
      </c>
      <c r="G514" s="35">
        <v>17796.96</v>
      </c>
      <c r="H514" s="35">
        <f t="shared" si="9"/>
        <v>0.06</v>
      </c>
    </row>
    <row r="515" spans="1:8" s="1" customFormat="1" ht="31.5" customHeight="1" x14ac:dyDescent="0.25">
      <c r="A515" s="32">
        <v>500</v>
      </c>
      <c r="B515" s="32"/>
      <c r="C515" s="36" t="s">
        <v>1032</v>
      </c>
      <c r="D515" s="33" t="s">
        <v>1033</v>
      </c>
      <c r="E515" s="32" t="s">
        <v>1034</v>
      </c>
      <c r="F515" s="34">
        <v>2.6314557999999999</v>
      </c>
      <c r="G515" s="35"/>
      <c r="H515" s="35">
        <f t="shared" si="9"/>
        <v>0</v>
      </c>
    </row>
    <row r="516" spans="1:8" s="1" customFormat="1" ht="31.5" customHeight="1" x14ac:dyDescent="0.25">
      <c r="A516" s="32">
        <v>501</v>
      </c>
      <c r="B516" s="32"/>
      <c r="C516" s="36" t="s">
        <v>1035</v>
      </c>
      <c r="D516" s="33" t="s">
        <v>1036</v>
      </c>
      <c r="E516" s="32" t="s">
        <v>1034</v>
      </c>
      <c r="F516" s="34">
        <v>0.53373599999999999</v>
      </c>
      <c r="G516" s="35"/>
      <c r="H516" s="35">
        <f t="shared" si="9"/>
        <v>0</v>
      </c>
    </row>
    <row r="517" spans="1:8" s="1" customFormat="1" ht="31.5" customHeight="1" x14ac:dyDescent="0.25">
      <c r="A517" s="32">
        <v>502</v>
      </c>
      <c r="B517" s="32"/>
      <c r="C517" s="36" t="s">
        <v>1037</v>
      </c>
      <c r="D517" s="33" t="s">
        <v>1033</v>
      </c>
      <c r="E517" s="32" t="s">
        <v>1034</v>
      </c>
      <c r="F517" s="34">
        <v>0.57599999999999996</v>
      </c>
      <c r="G517" s="35"/>
      <c r="H517" s="35">
        <f t="shared" si="9"/>
        <v>0</v>
      </c>
    </row>
    <row r="518" spans="1:8" s="1" customFormat="1" ht="31.5" customHeight="1" x14ac:dyDescent="0.25">
      <c r="A518" s="32">
        <v>503</v>
      </c>
      <c r="B518" s="32"/>
      <c r="C518" s="36" t="s">
        <v>1038</v>
      </c>
      <c r="D518" s="33" t="s">
        <v>1033</v>
      </c>
      <c r="E518" s="32" t="s">
        <v>1034</v>
      </c>
      <c r="F518" s="34">
        <v>0.11956799999999999</v>
      </c>
      <c r="G518" s="35"/>
      <c r="H518" s="35">
        <f t="shared" si="9"/>
        <v>0</v>
      </c>
    </row>
    <row r="519" spans="1:8" s="1" customFormat="1" ht="15.75" customHeight="1" x14ac:dyDescent="0.25">
      <c r="A519" s="32">
        <v>504</v>
      </c>
      <c r="B519" s="32"/>
      <c r="C519" s="36" t="s">
        <v>1039</v>
      </c>
      <c r="D519" s="33" t="s">
        <v>1040</v>
      </c>
      <c r="E519" s="32" t="s">
        <v>251</v>
      </c>
      <c r="F519" s="34">
        <v>8.4699999999999998E-2</v>
      </c>
      <c r="G519" s="35"/>
      <c r="H519" s="35">
        <f t="shared" si="9"/>
        <v>0</v>
      </c>
    </row>
    <row r="520" spans="1:8" s="1" customFormat="1" ht="31.5" customHeight="1" x14ac:dyDescent="0.25">
      <c r="A520" s="32">
        <v>505</v>
      </c>
      <c r="B520" s="32"/>
      <c r="C520" s="36" t="s">
        <v>1041</v>
      </c>
      <c r="D520" s="33" t="s">
        <v>1042</v>
      </c>
      <c r="E520" s="32" t="s">
        <v>257</v>
      </c>
      <c r="F520" s="34">
        <v>3.3789999999999997E-4</v>
      </c>
      <c r="G520" s="35">
        <v>2.15</v>
      </c>
      <c r="H520" s="35">
        <f t="shared" si="9"/>
        <v>0</v>
      </c>
    </row>
    <row r="521" spans="1:8" s="28" customFormat="1" ht="15.75" customHeight="1" x14ac:dyDescent="0.25">
      <c r="A521" s="171" t="s">
        <v>41</v>
      </c>
      <c r="B521" s="172"/>
      <c r="C521" s="173"/>
      <c r="D521" s="173"/>
      <c r="E521" s="172"/>
      <c r="F521" s="30"/>
      <c r="G521" s="31"/>
      <c r="H521" s="31">
        <f>SUM(H522:H536)</f>
        <v>199129.5</v>
      </c>
    </row>
    <row r="522" spans="1:8" s="1" customFormat="1" ht="78.75" customHeight="1" x14ac:dyDescent="0.25">
      <c r="A522" s="32">
        <v>506</v>
      </c>
      <c r="B522" s="32"/>
      <c r="C522" s="36" t="s">
        <v>265</v>
      </c>
      <c r="D522" s="33" t="s">
        <v>1043</v>
      </c>
      <c r="E522" s="32" t="s">
        <v>323</v>
      </c>
      <c r="F522" s="34">
        <v>1</v>
      </c>
      <c r="G522" s="35">
        <v>59890.55</v>
      </c>
      <c r="H522" s="35">
        <f t="shared" ref="H522:H536" si="10">ROUND(F522*G522,2)</f>
        <v>59890.55</v>
      </c>
    </row>
    <row r="523" spans="1:8" s="1" customFormat="1" ht="78.75" customHeight="1" x14ac:dyDescent="0.25">
      <c r="A523" s="32">
        <v>507</v>
      </c>
      <c r="B523" s="32"/>
      <c r="C523" s="36" t="s">
        <v>265</v>
      </c>
      <c r="D523" s="33" t="s">
        <v>1044</v>
      </c>
      <c r="E523" s="32" t="s">
        <v>323</v>
      </c>
      <c r="F523" s="34">
        <v>1</v>
      </c>
      <c r="G523" s="35">
        <v>48074.43</v>
      </c>
      <c r="H523" s="35">
        <f t="shared" si="10"/>
        <v>48074.43</v>
      </c>
    </row>
    <row r="524" spans="1:8" s="1" customFormat="1" ht="78.75" customHeight="1" x14ac:dyDescent="0.25">
      <c r="A524" s="32">
        <v>508</v>
      </c>
      <c r="B524" s="32"/>
      <c r="C524" s="36" t="s">
        <v>265</v>
      </c>
      <c r="D524" s="33" t="s">
        <v>1045</v>
      </c>
      <c r="E524" s="32" t="s">
        <v>323</v>
      </c>
      <c r="F524" s="34">
        <v>1</v>
      </c>
      <c r="G524" s="35">
        <v>29440.36</v>
      </c>
      <c r="H524" s="35">
        <f t="shared" si="10"/>
        <v>29440.36</v>
      </c>
    </row>
    <row r="525" spans="1:8" s="1" customFormat="1" ht="63" customHeight="1" x14ac:dyDescent="0.25">
      <c r="A525" s="32">
        <v>509</v>
      </c>
      <c r="B525" s="32"/>
      <c r="C525" s="36" t="s">
        <v>1046</v>
      </c>
      <c r="D525" s="33" t="s">
        <v>1047</v>
      </c>
      <c r="E525" s="32" t="s">
        <v>264</v>
      </c>
      <c r="F525" s="34">
        <v>2</v>
      </c>
      <c r="G525" s="35">
        <v>11133.19</v>
      </c>
      <c r="H525" s="35">
        <f t="shared" si="10"/>
        <v>22266.38</v>
      </c>
    </row>
    <row r="526" spans="1:8" s="1" customFormat="1" ht="63" customHeight="1" x14ac:dyDescent="0.25">
      <c r="A526" s="32">
        <v>510</v>
      </c>
      <c r="B526" s="32"/>
      <c r="C526" s="36" t="s">
        <v>265</v>
      </c>
      <c r="D526" s="33" t="s">
        <v>1048</v>
      </c>
      <c r="E526" s="32" t="s">
        <v>323</v>
      </c>
      <c r="F526" s="34">
        <v>1</v>
      </c>
      <c r="G526" s="35">
        <v>22166.52</v>
      </c>
      <c r="H526" s="35">
        <f t="shared" si="10"/>
        <v>22166.52</v>
      </c>
    </row>
    <row r="527" spans="1:8" s="1" customFormat="1" ht="47.25" customHeight="1" x14ac:dyDescent="0.25">
      <c r="A527" s="32">
        <v>511</v>
      </c>
      <c r="B527" s="32"/>
      <c r="C527" s="36" t="s">
        <v>265</v>
      </c>
      <c r="D527" s="33" t="s">
        <v>1049</v>
      </c>
      <c r="E527" s="32" t="s">
        <v>264</v>
      </c>
      <c r="F527" s="34">
        <v>2</v>
      </c>
      <c r="G527" s="35">
        <v>2432.52</v>
      </c>
      <c r="H527" s="35">
        <f t="shared" si="10"/>
        <v>4865.04</v>
      </c>
    </row>
    <row r="528" spans="1:8" s="1" customFormat="1" ht="78.75" customHeight="1" x14ac:dyDescent="0.25">
      <c r="A528" s="32">
        <v>512</v>
      </c>
      <c r="B528" s="32"/>
      <c r="C528" s="36" t="s">
        <v>265</v>
      </c>
      <c r="D528" s="33" t="s">
        <v>1050</v>
      </c>
      <c r="E528" s="32" t="s">
        <v>330</v>
      </c>
      <c r="F528" s="34">
        <v>1</v>
      </c>
      <c r="G528" s="35">
        <v>4205.59</v>
      </c>
      <c r="H528" s="35">
        <f t="shared" si="10"/>
        <v>4205.59</v>
      </c>
    </row>
    <row r="529" spans="1:8" s="1" customFormat="1" ht="47.25" customHeight="1" x14ac:dyDescent="0.25">
      <c r="A529" s="32">
        <v>513</v>
      </c>
      <c r="B529" s="32"/>
      <c r="C529" s="36" t="s">
        <v>265</v>
      </c>
      <c r="D529" s="33" t="s">
        <v>1051</v>
      </c>
      <c r="E529" s="32" t="s">
        <v>264</v>
      </c>
      <c r="F529" s="34">
        <v>1</v>
      </c>
      <c r="G529" s="35">
        <v>3726.32</v>
      </c>
      <c r="H529" s="35">
        <f t="shared" si="10"/>
        <v>3726.32</v>
      </c>
    </row>
    <row r="530" spans="1:8" s="1" customFormat="1" ht="47.25" customHeight="1" x14ac:dyDescent="0.25">
      <c r="A530" s="32">
        <v>514</v>
      </c>
      <c r="B530" s="32"/>
      <c r="C530" s="36" t="s">
        <v>265</v>
      </c>
      <c r="D530" s="33" t="s">
        <v>1052</v>
      </c>
      <c r="E530" s="32" t="s">
        <v>264</v>
      </c>
      <c r="F530" s="34">
        <v>1</v>
      </c>
      <c r="G530" s="35">
        <v>1644.28</v>
      </c>
      <c r="H530" s="35">
        <f t="shared" si="10"/>
        <v>1644.28</v>
      </c>
    </row>
    <row r="531" spans="1:8" s="1" customFormat="1" ht="47.25" customHeight="1" x14ac:dyDescent="0.25">
      <c r="A531" s="32">
        <v>515</v>
      </c>
      <c r="B531" s="32"/>
      <c r="C531" s="36" t="s">
        <v>265</v>
      </c>
      <c r="D531" s="33" t="s">
        <v>1053</v>
      </c>
      <c r="E531" s="32" t="s">
        <v>264</v>
      </c>
      <c r="F531" s="34">
        <v>1</v>
      </c>
      <c r="G531" s="35">
        <v>784.26</v>
      </c>
      <c r="H531" s="35">
        <f t="shared" si="10"/>
        <v>784.26</v>
      </c>
    </row>
    <row r="532" spans="1:8" s="1" customFormat="1" ht="47.25" customHeight="1" x14ac:dyDescent="0.25">
      <c r="A532" s="32">
        <v>516</v>
      </c>
      <c r="B532" s="32"/>
      <c r="C532" s="36" t="s">
        <v>265</v>
      </c>
      <c r="D532" s="33" t="s">
        <v>1054</v>
      </c>
      <c r="E532" s="32" t="s">
        <v>323</v>
      </c>
      <c r="F532" s="34">
        <v>1</v>
      </c>
      <c r="G532" s="35">
        <v>779.82</v>
      </c>
      <c r="H532" s="35">
        <f t="shared" si="10"/>
        <v>779.82</v>
      </c>
    </row>
    <row r="533" spans="1:8" s="1" customFormat="1" ht="31.5" customHeight="1" x14ac:dyDescent="0.25">
      <c r="A533" s="32">
        <v>517</v>
      </c>
      <c r="B533" s="32"/>
      <c r="C533" s="36" t="s">
        <v>265</v>
      </c>
      <c r="D533" s="33" t="s">
        <v>1055</v>
      </c>
      <c r="E533" s="32" t="s">
        <v>323</v>
      </c>
      <c r="F533" s="34">
        <v>1</v>
      </c>
      <c r="G533" s="35">
        <v>744.75</v>
      </c>
      <c r="H533" s="35">
        <f t="shared" si="10"/>
        <v>744.75</v>
      </c>
    </row>
    <row r="534" spans="1:8" s="1" customFormat="1" ht="31.5" customHeight="1" x14ac:dyDescent="0.25">
      <c r="A534" s="32">
        <v>518</v>
      </c>
      <c r="B534" s="32"/>
      <c r="C534" s="36" t="s">
        <v>1056</v>
      </c>
      <c r="D534" s="33" t="s">
        <v>1057</v>
      </c>
      <c r="E534" s="32" t="s">
        <v>264</v>
      </c>
      <c r="F534" s="34">
        <v>1</v>
      </c>
      <c r="G534" s="35">
        <v>233.43</v>
      </c>
      <c r="H534" s="35">
        <f t="shared" si="10"/>
        <v>233.43</v>
      </c>
    </row>
    <row r="535" spans="1:8" s="1" customFormat="1" ht="31.5" customHeight="1" x14ac:dyDescent="0.25">
      <c r="A535" s="32">
        <v>519</v>
      </c>
      <c r="B535" s="32"/>
      <c r="C535" s="36" t="s">
        <v>265</v>
      </c>
      <c r="D535" s="33" t="s">
        <v>1058</v>
      </c>
      <c r="E535" s="32" t="s">
        <v>323</v>
      </c>
      <c r="F535" s="34">
        <v>1</v>
      </c>
      <c r="G535" s="35">
        <v>184.62</v>
      </c>
      <c r="H535" s="35">
        <f t="shared" si="10"/>
        <v>184.62</v>
      </c>
    </row>
    <row r="536" spans="1:8" s="1" customFormat="1" ht="31.5" customHeight="1" x14ac:dyDescent="0.25">
      <c r="A536" s="32">
        <v>520</v>
      </c>
      <c r="B536" s="32"/>
      <c r="C536" s="36" t="s">
        <v>1059</v>
      </c>
      <c r="D536" s="33" t="s">
        <v>1060</v>
      </c>
      <c r="E536" s="32" t="s">
        <v>264</v>
      </c>
      <c r="F536" s="34">
        <v>1</v>
      </c>
      <c r="G536" s="35">
        <v>123.15</v>
      </c>
      <c r="H536" s="35">
        <f t="shared" si="10"/>
        <v>123.15</v>
      </c>
    </row>
    <row r="537" spans="1:8" s="1" customFormat="1" ht="15.75" customHeight="1" x14ac:dyDescent="0.25"/>
    <row r="538" spans="1:8" s="1" customFormat="1" ht="15.75" customHeight="1" x14ac:dyDescent="0.25"/>
    <row r="539" spans="1:8" s="1" customFormat="1" ht="15.75" customHeight="1" x14ac:dyDescent="0.25"/>
    <row r="540" spans="1:8" s="1" customFormat="1" ht="15.75" customHeight="1" x14ac:dyDescent="0.25">
      <c r="B540" s="117"/>
      <c r="C540" s="117"/>
      <c r="D540" s="117"/>
    </row>
    <row r="541" spans="1:8" s="1" customFormat="1" ht="15.75" customHeight="1" x14ac:dyDescent="0.25">
      <c r="B541" s="117" t="s">
        <v>1061</v>
      </c>
      <c r="C541" s="117"/>
      <c r="D541" s="117"/>
    </row>
    <row r="542" spans="1:8" s="1" customFormat="1" ht="15.75" customHeight="1" x14ac:dyDescent="0.25">
      <c r="B542" s="123" t="s">
        <v>30</v>
      </c>
      <c r="C542" s="117"/>
      <c r="D542" s="117"/>
    </row>
    <row r="543" spans="1:8" s="1" customFormat="1" ht="15.75" customHeight="1" x14ac:dyDescent="0.25">
      <c r="B543" s="117"/>
      <c r="C543" s="117"/>
      <c r="D543" s="117"/>
    </row>
    <row r="544" spans="1:8" s="1" customFormat="1" ht="15.75" customHeight="1" x14ac:dyDescent="0.25">
      <c r="B544" s="117" t="s">
        <v>1204</v>
      </c>
      <c r="C544" s="117"/>
      <c r="D544" s="117"/>
    </row>
    <row r="545" spans="2:4" s="1" customFormat="1" ht="15.75" customHeight="1" x14ac:dyDescent="0.25">
      <c r="B545" s="123" t="s">
        <v>31</v>
      </c>
      <c r="C545" s="117"/>
      <c r="D545" s="117"/>
    </row>
    <row r="546" spans="2:4" s="1" customFormat="1" ht="15.75" customHeight="1" x14ac:dyDescent="0.25"/>
  </sheetData>
  <mergeCells count="16">
    <mergeCell ref="A521:E521"/>
    <mergeCell ref="A3:H3"/>
    <mergeCell ref="A4:H4"/>
    <mergeCell ref="C5:H5"/>
    <mergeCell ref="A7:H7"/>
    <mergeCell ref="A9:A10"/>
    <mergeCell ref="B9:B10"/>
    <mergeCell ref="C9:C10"/>
    <mergeCell ref="D9:D10"/>
    <mergeCell ref="E9:E10"/>
    <mergeCell ref="F9:F10"/>
    <mergeCell ref="G9:H9"/>
    <mergeCell ref="A12:E12"/>
    <mergeCell ref="A40:E40"/>
    <mergeCell ref="A42:E42"/>
    <mergeCell ref="A107:E107"/>
  </mergeCells>
  <conditionalFormatting sqref="F41:F536">
    <cfRule type="expression" dxfId="3" priority="1" stopIfTrue="1">
      <formula>ROUND(F12*10000,0)/10000=F12</formula>
    </cfRule>
  </conditionalFormatting>
  <conditionalFormatting sqref="F12:F39">
    <cfRule type="expression" dxfId="2" priority="2" stopIfTrue="1">
      <formula>ROUND(F12*10000,0)/10000=F12</formula>
    </cfRule>
  </conditionalFormatting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48"/>
  <sheetViews>
    <sheetView view="pageBreakPreview" topLeftCell="A31" zoomScale="60" zoomScaleNormal="85" workbookViewId="0">
      <selection activeCell="C44" sqref="C44"/>
    </sheetView>
  </sheetViews>
  <sheetFormatPr defaultColWidth="9.140625" defaultRowHeight="15" x14ac:dyDescent="0.25"/>
  <cols>
    <col min="1" max="1" width="4.140625" style="94" customWidth="1"/>
    <col min="2" max="2" width="36.42578125" style="94" customWidth="1"/>
    <col min="3" max="3" width="18.85546875" style="94" customWidth="1"/>
    <col min="4" max="4" width="18.42578125" style="94" customWidth="1"/>
    <col min="5" max="5" width="20.85546875" style="94" customWidth="1"/>
    <col min="6" max="10" width="9.140625" style="94"/>
    <col min="11" max="11" width="13.42578125" style="94" customWidth="1"/>
    <col min="12" max="12" width="9.140625" style="94"/>
  </cols>
  <sheetData>
    <row r="1" spans="1:5" ht="15.6" customHeight="1" x14ac:dyDescent="0.25">
      <c r="A1" s="92"/>
      <c r="B1" s="93"/>
      <c r="C1" s="93"/>
      <c r="D1" s="93"/>
      <c r="E1" s="93"/>
    </row>
    <row r="2" spans="1:5" ht="15.75" customHeight="1" x14ac:dyDescent="0.25">
      <c r="B2" s="93"/>
      <c r="C2" s="93"/>
      <c r="D2" s="93"/>
      <c r="E2" s="95" t="s">
        <v>1062</v>
      </c>
    </row>
    <row r="3" spans="1:5" ht="15.6" customHeight="1" x14ac:dyDescent="0.25">
      <c r="B3" s="93"/>
      <c r="C3" s="93"/>
      <c r="D3" s="93"/>
      <c r="E3" s="93"/>
    </row>
    <row r="4" spans="1:5" ht="15.6" customHeight="1" x14ac:dyDescent="0.25">
      <c r="B4" s="93"/>
      <c r="C4" s="93"/>
      <c r="D4" s="93"/>
      <c r="E4" s="93"/>
    </row>
    <row r="5" spans="1:5" ht="15.75" customHeight="1" x14ac:dyDescent="0.25">
      <c r="B5" s="158" t="s">
        <v>1063</v>
      </c>
      <c r="C5" s="158"/>
      <c r="D5" s="158"/>
      <c r="E5" s="158"/>
    </row>
    <row r="6" spans="1:5" ht="15.6" customHeight="1" x14ac:dyDescent="0.25">
      <c r="B6" s="96"/>
      <c r="C6" s="93"/>
      <c r="D6" s="93"/>
      <c r="E6" s="93"/>
    </row>
    <row r="7" spans="1:5" ht="15.6" customHeight="1" x14ac:dyDescent="0.25">
      <c r="B7" s="176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ЗПС 35 кВ </v>
      </c>
      <c r="C7" s="176"/>
      <c r="D7" s="176"/>
      <c r="E7" s="176"/>
    </row>
    <row r="8" spans="1:5" ht="15.6" customHeight="1" x14ac:dyDescent="0.25">
      <c r="B8" s="156" t="str">
        <f>'Прил.5 Расчет СМР и ОБ'!$A$7</f>
        <v>Единица измерения  — 1 ПС</v>
      </c>
      <c r="C8" s="176"/>
      <c r="D8" s="176"/>
      <c r="E8" s="176"/>
    </row>
    <row r="9" spans="1:5" ht="14.25" customHeight="1" x14ac:dyDescent="0.25">
      <c r="B9" s="97"/>
      <c r="C9" s="98"/>
      <c r="D9" s="98"/>
      <c r="E9" s="98"/>
    </row>
    <row r="10" spans="1:5" s="93" customFormat="1" ht="78.75" customHeight="1" x14ac:dyDescent="0.25">
      <c r="B10" s="99" t="s">
        <v>1064</v>
      </c>
      <c r="C10" s="99" t="s">
        <v>1065</v>
      </c>
      <c r="D10" s="99" t="s">
        <v>1066</v>
      </c>
      <c r="E10" s="99" t="s">
        <v>1067</v>
      </c>
    </row>
    <row r="11" spans="1:5" s="93" customFormat="1" ht="15" customHeight="1" x14ac:dyDescent="0.25">
      <c r="B11" s="100" t="s">
        <v>1068</v>
      </c>
      <c r="C11" s="101">
        <f>'Прил.5 Расчет СМР и ОБ'!J14</f>
        <v>391771.89</v>
      </c>
      <c r="D11" s="102">
        <f>C11/C24</f>
        <v>9.0631328522459864E-2</v>
      </c>
      <c r="E11" s="102">
        <f>C11/C40</f>
        <v>6.2666233862280846E-2</v>
      </c>
    </row>
    <row r="12" spans="1:5" s="93" customFormat="1" ht="15" customHeight="1" x14ac:dyDescent="0.25">
      <c r="B12" s="100" t="s">
        <v>1069</v>
      </c>
      <c r="C12" s="101">
        <f>'Прил.5 Расчет СМР и ОБ'!J30</f>
        <v>140199.82999999999</v>
      </c>
      <c r="D12" s="102">
        <f>C12/C24</f>
        <v>3.2433406213812382E-2</v>
      </c>
      <c r="E12" s="102">
        <f>C12/C40</f>
        <v>2.2425793066041613E-2</v>
      </c>
    </row>
    <row r="13" spans="1:5" s="93" customFormat="1" ht="15" customHeight="1" x14ac:dyDescent="0.25">
      <c r="B13" s="100" t="s">
        <v>1070</v>
      </c>
      <c r="C13" s="101">
        <f>'Прил.5 Расчет СМР и ОБ'!J84</f>
        <v>21926.809999999998</v>
      </c>
      <c r="D13" s="102">
        <f>C13/C24</f>
        <v>5.0724821542442924E-3</v>
      </c>
      <c r="E13" s="102">
        <f>C13/C40</f>
        <v>3.5073231091536407E-3</v>
      </c>
    </row>
    <row r="14" spans="1:5" s="93" customFormat="1" ht="15" customHeight="1" x14ac:dyDescent="0.25">
      <c r="B14" s="100" t="s">
        <v>1071</v>
      </c>
      <c r="C14" s="101">
        <f>C13+C12</f>
        <v>162126.63999999998</v>
      </c>
      <c r="D14" s="102">
        <f>C14/C24</f>
        <v>3.7505888368056677E-2</v>
      </c>
      <c r="E14" s="102">
        <f>C14/C40</f>
        <v>2.5933116175195253E-2</v>
      </c>
    </row>
    <row r="15" spans="1:5" s="93" customFormat="1" ht="15" customHeight="1" x14ac:dyDescent="0.25">
      <c r="B15" s="100" t="s">
        <v>1072</v>
      </c>
      <c r="C15" s="101">
        <f>'Прил.5 Расчет СМР и ОБ'!J16</f>
        <v>65429.279999999999</v>
      </c>
      <c r="D15" s="102">
        <f>C15/C24</f>
        <v>1.5136212479838745E-2</v>
      </c>
      <c r="E15" s="102">
        <f>C15/C40</f>
        <v>1.046580080546528E-2</v>
      </c>
    </row>
    <row r="16" spans="1:5" s="93" customFormat="1" ht="15" customHeight="1" x14ac:dyDescent="0.25">
      <c r="B16" s="100" t="s">
        <v>1073</v>
      </c>
      <c r="C16" s="101">
        <f>'Прил.5 Расчет СМР и ОБ'!J152</f>
        <v>2559236.7400000002</v>
      </c>
      <c r="D16" s="102">
        <f>C16/C24</f>
        <v>0.59204611578867794</v>
      </c>
      <c r="E16" s="102">
        <f>C16/C40</f>
        <v>0.40936507225615715</v>
      </c>
    </row>
    <row r="17" spans="2:5" s="93" customFormat="1" ht="15" customHeight="1" x14ac:dyDescent="0.25">
      <c r="B17" s="100" t="s">
        <v>1074</v>
      </c>
      <c r="C17" s="101">
        <f>'Прил.5 Расчет СМР и ОБ'!J523</f>
        <v>492294.38000000012</v>
      </c>
      <c r="D17" s="102">
        <f>C17/C24</f>
        <v>0.11388589845877074</v>
      </c>
      <c r="E17" s="102">
        <f>C17/C40</f>
        <v>7.8745401427771047E-2</v>
      </c>
    </row>
    <row r="18" spans="2:5" s="93" customFormat="1" ht="15" customHeight="1" x14ac:dyDescent="0.25">
      <c r="B18" s="100" t="s">
        <v>1075</v>
      </c>
      <c r="C18" s="101">
        <f>C17+C16</f>
        <v>3051531.12</v>
      </c>
      <c r="D18" s="102">
        <f>C18/C24</f>
        <v>0.70593201424744867</v>
      </c>
      <c r="E18" s="102">
        <f>C18/C40</f>
        <v>0.48811047368392818</v>
      </c>
    </row>
    <row r="19" spans="2:5" s="93" customFormat="1" ht="15" customHeight="1" x14ac:dyDescent="0.25">
      <c r="B19" s="100" t="s">
        <v>1076</v>
      </c>
      <c r="C19" s="101">
        <f>C18+C14+C11</f>
        <v>3605429.6500000004</v>
      </c>
      <c r="D19" s="102">
        <f>C19/C24</f>
        <v>0.83406923113796527</v>
      </c>
      <c r="E19" s="103">
        <f>C19/C40</f>
        <v>0.57670982372140434</v>
      </c>
    </row>
    <row r="20" spans="2:5" s="93" customFormat="1" ht="15" customHeight="1" x14ac:dyDescent="0.25">
      <c r="B20" s="100" t="s">
        <v>1077</v>
      </c>
      <c r="C20" s="101">
        <f>'Прил.5 Расчет СМР и ОБ'!J527</f>
        <v>262366.06844231999</v>
      </c>
      <c r="D20" s="102">
        <f>C20/C24</f>
        <v>6.0694975696551606E-2</v>
      </c>
      <c r="E20" s="102">
        <f>C20/C40</f>
        <v>4.1967006368255788E-2</v>
      </c>
    </row>
    <row r="21" spans="2:5" s="93" customFormat="1" ht="15" customHeight="1" x14ac:dyDescent="0.25">
      <c r="B21" s="100" t="s">
        <v>1078</v>
      </c>
      <c r="C21" s="104">
        <f>'Прил.5 Расчет СМР и ОБ'!D527</f>
        <v>0.57385257444183002</v>
      </c>
      <c r="D21" s="102"/>
      <c r="E21" s="103"/>
    </row>
    <row r="22" spans="2:5" s="93" customFormat="1" ht="15" customHeight="1" x14ac:dyDescent="0.25">
      <c r="B22" s="100" t="s">
        <v>1079</v>
      </c>
      <c r="C22" s="101">
        <f>'Прил.5 Расчет СМР и ОБ'!J526</f>
        <v>454902.58452819003</v>
      </c>
      <c r="D22" s="102">
        <f>C22/C24</f>
        <v>0.10523579316548325</v>
      </c>
      <c r="E22" s="102">
        <f>C22/C40</f>
        <v>7.2764362309402891E-2</v>
      </c>
    </row>
    <row r="23" spans="2:5" s="93" customFormat="1" ht="15" customHeight="1" x14ac:dyDescent="0.25">
      <c r="B23" s="100" t="s">
        <v>1080</v>
      </c>
      <c r="C23" s="104">
        <f>'Прил.5 Расчет СМР и ОБ'!D526</f>
        <v>0.99497248558700002</v>
      </c>
      <c r="D23" s="102"/>
      <c r="E23" s="103"/>
    </row>
    <row r="24" spans="2:5" s="93" customFormat="1" ht="15" customHeight="1" x14ac:dyDescent="0.25">
      <c r="B24" s="100" t="s">
        <v>1081</v>
      </c>
      <c r="C24" s="101">
        <f>C19+C20+C22</f>
        <v>4322698.30297051</v>
      </c>
      <c r="D24" s="102">
        <f>C24/C24</f>
        <v>1</v>
      </c>
      <c r="E24" s="102">
        <f>C24/C40</f>
        <v>0.69144119239906299</v>
      </c>
    </row>
    <row r="25" spans="2:5" s="93" customFormat="1" ht="31.5" customHeight="1" x14ac:dyDescent="0.25">
      <c r="B25" s="100" t="s">
        <v>1082</v>
      </c>
      <c r="C25" s="101">
        <f>'Прил.5 Расчет СМР и ОБ'!J105</f>
        <v>1246550.67</v>
      </c>
      <c r="D25" s="102"/>
      <c r="E25" s="102">
        <f>C25/C40</f>
        <v>0.19939316168753934</v>
      </c>
    </row>
    <row r="26" spans="2:5" s="93" customFormat="1" ht="31.5" customHeight="1" x14ac:dyDescent="0.25">
      <c r="B26" s="100" t="s">
        <v>1083</v>
      </c>
      <c r="C26" s="101">
        <f>C25</f>
        <v>1246550.67</v>
      </c>
      <c r="D26" s="102"/>
      <c r="E26" s="102">
        <f>C26/C40</f>
        <v>0.19939316168753934</v>
      </c>
    </row>
    <row r="27" spans="2:5" s="93" customFormat="1" ht="15" customHeight="1" x14ac:dyDescent="0.25">
      <c r="B27" s="100" t="s">
        <v>1084</v>
      </c>
      <c r="C27" s="105">
        <f>C24+C25</f>
        <v>5569248.9729705099</v>
      </c>
      <c r="D27" s="102"/>
      <c r="E27" s="102">
        <f>C27/C40</f>
        <v>0.89083435408660228</v>
      </c>
    </row>
    <row r="28" spans="2:5" s="93" customFormat="1" ht="33" customHeight="1" x14ac:dyDescent="0.25">
      <c r="B28" s="100" t="s">
        <v>1085</v>
      </c>
      <c r="C28" s="100"/>
      <c r="D28" s="103"/>
      <c r="E28" s="103"/>
    </row>
    <row r="29" spans="2:5" s="93" customFormat="1" ht="31.5" customHeight="1" x14ac:dyDescent="0.25">
      <c r="B29" s="100" t="s">
        <v>1086</v>
      </c>
      <c r="C29" s="105">
        <f>ROUND(C24*0.039,2)</f>
        <v>168585.23</v>
      </c>
      <c r="D29" s="103"/>
      <c r="E29" s="102">
        <f>C29/C40</f>
        <v>2.696620589319567E-2</v>
      </c>
    </row>
    <row r="30" spans="2:5" s="93" customFormat="1" ht="63" customHeight="1" x14ac:dyDescent="0.25">
      <c r="B30" s="100" t="s">
        <v>1087</v>
      </c>
      <c r="C30" s="105">
        <f>ROUND((C24+C29)*0.021,2)</f>
        <v>94316.95</v>
      </c>
      <c r="D30" s="103"/>
      <c r="E30" s="102">
        <f>C30/C40</f>
        <v>1.5086554693541308E-2</v>
      </c>
    </row>
    <row r="31" spans="2:5" s="93" customFormat="1" ht="15.75" customHeight="1" x14ac:dyDescent="0.25">
      <c r="B31" s="100" t="s">
        <v>1088</v>
      </c>
      <c r="C31" s="105">
        <v>98700.2</v>
      </c>
      <c r="D31" s="103"/>
      <c r="E31" s="102">
        <f>C31/C40</f>
        <v>1.578768148846486E-2</v>
      </c>
    </row>
    <row r="32" spans="2:5" s="93" customFormat="1" ht="31.5" customHeight="1" x14ac:dyDescent="0.25">
      <c r="B32" s="100" t="s">
        <v>1089</v>
      </c>
      <c r="C32" s="105">
        <v>0</v>
      </c>
      <c r="D32" s="103"/>
      <c r="E32" s="102">
        <f>C32/C40</f>
        <v>0</v>
      </c>
    </row>
    <row r="33" spans="2:11" s="93" customFormat="1" ht="47.25" customHeight="1" x14ac:dyDescent="0.25">
      <c r="B33" s="100" t="s">
        <v>1090</v>
      </c>
      <c r="C33" s="105">
        <v>0</v>
      </c>
      <c r="D33" s="103"/>
      <c r="E33" s="102">
        <f>C33/C40</f>
        <v>0</v>
      </c>
    </row>
    <row r="34" spans="2:11" s="93" customFormat="1" ht="63" customHeight="1" x14ac:dyDescent="0.25">
      <c r="B34" s="100" t="s">
        <v>1091</v>
      </c>
      <c r="C34" s="105">
        <v>0</v>
      </c>
      <c r="D34" s="103"/>
      <c r="E34" s="102">
        <f>C34/C40</f>
        <v>0</v>
      </c>
    </row>
    <row r="35" spans="2:11" s="93" customFormat="1" ht="94.5" customHeight="1" x14ac:dyDescent="0.25">
      <c r="B35" s="100" t="s">
        <v>1092</v>
      </c>
      <c r="C35" s="105">
        <v>0</v>
      </c>
      <c r="D35" s="103"/>
      <c r="E35" s="102">
        <f>C35/C40</f>
        <v>0</v>
      </c>
    </row>
    <row r="36" spans="2:11" s="93" customFormat="1" ht="47.25" customHeight="1" x14ac:dyDescent="0.25">
      <c r="B36" s="106" t="s">
        <v>1093</v>
      </c>
      <c r="C36" s="107">
        <f>ROUND((C27+C29+C31+C30)*0.0214,2)</f>
        <v>126920.22</v>
      </c>
      <c r="D36" s="108"/>
      <c r="E36" s="109">
        <f>C36/C40</f>
        <v>2.0301640805245456E-2</v>
      </c>
      <c r="K36" s="110"/>
    </row>
    <row r="37" spans="2:11" s="93" customFormat="1" ht="15.75" customHeight="1" x14ac:dyDescent="0.25">
      <c r="B37" s="111" t="s">
        <v>1094</v>
      </c>
      <c r="C37" s="111">
        <f>ROUND((C27+C29+C30+C31)*0.002,2)</f>
        <v>11861.7</v>
      </c>
      <c r="D37" s="112"/>
      <c r="E37" s="112">
        <f>C37/C40</f>
        <v>1.8973491594923178E-3</v>
      </c>
    </row>
    <row r="38" spans="2:11" s="93" customFormat="1" ht="63" customHeight="1" x14ac:dyDescent="0.25">
      <c r="B38" s="113" t="s">
        <v>1095</v>
      </c>
      <c r="C38" s="114">
        <f>C27+C29+C30+C31+C36+C37</f>
        <v>6069633.2729705106</v>
      </c>
      <c r="D38" s="115"/>
      <c r="E38" s="116">
        <f>C38/C40</f>
        <v>0.97087378612654196</v>
      </c>
    </row>
    <row r="39" spans="2:11" s="93" customFormat="1" ht="15.75" customHeight="1" x14ac:dyDescent="0.25">
      <c r="B39" s="100" t="s">
        <v>1096</v>
      </c>
      <c r="C39" s="101">
        <f>ROUND(C38*0.03,2)</f>
        <v>182089</v>
      </c>
      <c r="D39" s="103"/>
      <c r="E39" s="102">
        <f>C39/C40</f>
        <v>2.9126213873457988E-2</v>
      </c>
    </row>
    <row r="40" spans="2:11" s="93" customFormat="1" ht="15.75" customHeight="1" x14ac:dyDescent="0.25">
      <c r="B40" s="100" t="s">
        <v>1097</v>
      </c>
      <c r="C40" s="101">
        <f>C39+C38</f>
        <v>6251722.2729705106</v>
      </c>
      <c r="D40" s="103"/>
      <c r="E40" s="102">
        <f>C40/C40</f>
        <v>1</v>
      </c>
    </row>
    <row r="41" spans="2:11" s="93" customFormat="1" ht="31.5" customHeight="1" x14ac:dyDescent="0.25">
      <c r="B41" s="100" t="s">
        <v>1098</v>
      </c>
      <c r="C41" s="101">
        <f>C40/'Прил.5 Расчет СМР и ОБ'!E530</f>
        <v>6251722.2729705106</v>
      </c>
      <c r="D41" s="103"/>
      <c r="E41" s="103"/>
    </row>
    <row r="42" spans="2:11" s="93" customFormat="1" ht="15.75" customHeight="1" x14ac:dyDescent="0.25">
      <c r="B42" s="117"/>
      <c r="C42" s="117"/>
      <c r="D42" s="117"/>
    </row>
    <row r="43" spans="2:11" s="93" customFormat="1" ht="15.75" customHeight="1" x14ac:dyDescent="0.25">
      <c r="B43" s="117" t="s">
        <v>1061</v>
      </c>
      <c r="C43" s="117"/>
      <c r="D43" s="117"/>
    </row>
    <row r="44" spans="2:11" s="93" customFormat="1" ht="15.75" customHeight="1" x14ac:dyDescent="0.25">
      <c r="B44" s="123" t="s">
        <v>30</v>
      </c>
      <c r="C44" s="117"/>
      <c r="D44" s="117"/>
    </row>
    <row r="45" spans="2:11" s="93" customFormat="1" ht="15.75" customHeight="1" x14ac:dyDescent="0.25">
      <c r="B45" s="117"/>
      <c r="C45" s="117"/>
      <c r="D45" s="117"/>
    </row>
    <row r="46" spans="2:11" s="93" customFormat="1" ht="15.75" customHeight="1" x14ac:dyDescent="0.25">
      <c r="B46" s="117" t="s">
        <v>1204</v>
      </c>
      <c r="C46" s="117"/>
      <c r="D46" s="117"/>
    </row>
    <row r="47" spans="2:11" s="93" customFormat="1" ht="15.75" customHeight="1" x14ac:dyDescent="0.25">
      <c r="B47" s="123" t="s">
        <v>31</v>
      </c>
      <c r="C47" s="117"/>
      <c r="D47" s="117"/>
    </row>
    <row r="48" spans="2:11" s="93" customFormat="1" ht="15.75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6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537"/>
  <sheetViews>
    <sheetView tabSelected="1" view="pageBreakPreview" topLeftCell="A140" zoomScale="60" zoomScaleNormal="100" workbookViewId="0">
      <selection activeCell="X148" sqref="X148"/>
    </sheetView>
  </sheetViews>
  <sheetFormatPr defaultColWidth="9.140625" defaultRowHeight="15" outlineLevelRow="1" x14ac:dyDescent="0.25"/>
  <cols>
    <col min="1" max="1" width="5.5703125" style="44" customWidth="1"/>
    <col min="2" max="2" width="22.42578125" style="44" customWidth="1"/>
    <col min="3" max="3" width="39.140625" style="44" customWidth="1"/>
    <col min="4" max="4" width="10.5703125" style="44" customWidth="1"/>
    <col min="5" max="5" width="12.5703125" style="44" customWidth="1"/>
    <col min="6" max="6" width="14.42578125" style="44" customWidth="1"/>
    <col min="7" max="7" width="13.42578125" style="44" customWidth="1"/>
    <col min="8" max="8" width="12.5703125" style="44" customWidth="1"/>
    <col min="9" max="9" width="14.42578125" style="44" customWidth="1"/>
    <col min="10" max="10" width="15.140625" style="44" customWidth="1"/>
    <col min="11" max="11" width="22.42578125" style="44" customWidth="1"/>
    <col min="12" max="12" width="16.42578125" style="44" customWidth="1"/>
    <col min="13" max="13" width="10.85546875" style="44" customWidth="1"/>
    <col min="14" max="14" width="9.140625" style="44"/>
    <col min="15" max="15" width="9.140625" style="81"/>
  </cols>
  <sheetData>
    <row r="1" spans="1:11" s="44" customFormat="1" ht="13.7" customHeight="1" x14ac:dyDescent="0.2">
      <c r="A1" s="43"/>
    </row>
    <row r="2" spans="1:11" s="44" customFormat="1" ht="15.75" customHeight="1" x14ac:dyDescent="0.25">
      <c r="A2" s="45"/>
      <c r="B2" s="45"/>
      <c r="C2" s="45"/>
      <c r="D2" s="45"/>
      <c r="E2" s="45"/>
      <c r="F2" s="45"/>
      <c r="G2" s="45"/>
      <c r="H2" s="183" t="s">
        <v>1099</v>
      </c>
      <c r="I2" s="183"/>
      <c r="J2" s="183"/>
    </row>
    <row r="3" spans="1:11" s="44" customFormat="1" ht="15.6" customHeight="1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</row>
    <row r="4" spans="1:11" s="43" customFormat="1" ht="15.75" customHeight="1" x14ac:dyDescent="0.2">
      <c r="A4" s="158" t="s">
        <v>1100</v>
      </c>
      <c r="B4" s="158"/>
      <c r="C4" s="158"/>
      <c r="D4" s="158"/>
      <c r="E4" s="158"/>
      <c r="F4" s="158"/>
      <c r="G4" s="158"/>
      <c r="H4" s="158"/>
      <c r="I4" s="46"/>
      <c r="J4" s="46"/>
    </row>
    <row r="5" spans="1:11" s="43" customFormat="1" ht="15.6" customHeight="1" x14ac:dyDescent="0.2">
      <c r="A5" s="46"/>
      <c r="B5" s="46"/>
      <c r="C5" s="46"/>
      <c r="D5" s="46"/>
      <c r="E5" s="46"/>
      <c r="F5" s="46"/>
      <c r="G5" s="46"/>
      <c r="H5" s="46"/>
      <c r="I5" s="46"/>
      <c r="J5" s="46"/>
    </row>
    <row r="6" spans="1:11" s="43" customFormat="1" x14ac:dyDescent="0.2">
      <c r="A6" s="184" t="s">
        <v>1101</v>
      </c>
      <c r="B6" s="185"/>
      <c r="C6" s="185"/>
      <c r="D6" s="184" t="s">
        <v>1102</v>
      </c>
      <c r="E6" s="186"/>
      <c r="F6" s="186"/>
      <c r="G6" s="186"/>
      <c r="H6" s="186"/>
      <c r="I6" s="186"/>
      <c r="J6" s="186"/>
    </row>
    <row r="7" spans="1:11" s="43" customFormat="1" ht="15.75" customHeight="1" x14ac:dyDescent="0.2">
      <c r="A7" s="184" t="s">
        <v>1103</v>
      </c>
      <c r="B7" s="185"/>
      <c r="C7" s="185"/>
      <c r="D7" s="47"/>
      <c r="E7" s="47"/>
      <c r="F7" s="47"/>
      <c r="G7" s="47"/>
      <c r="H7" s="47"/>
      <c r="I7" s="47"/>
      <c r="J7" s="47"/>
    </row>
    <row r="8" spans="1:11" s="43" customFormat="1" ht="15.6" customHeigh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</row>
    <row r="9" spans="1:11" s="45" customFormat="1" ht="27" customHeight="1" x14ac:dyDescent="0.25">
      <c r="A9" s="187" t="s">
        <v>1104</v>
      </c>
      <c r="B9" s="164" t="s">
        <v>51</v>
      </c>
      <c r="C9" s="164" t="s">
        <v>1064</v>
      </c>
      <c r="D9" s="164" t="s">
        <v>53</v>
      </c>
      <c r="E9" s="164" t="s">
        <v>1105</v>
      </c>
      <c r="F9" s="164" t="s">
        <v>55</v>
      </c>
      <c r="G9" s="164"/>
      <c r="H9" s="164" t="s">
        <v>1106</v>
      </c>
      <c r="I9" s="164" t="s">
        <v>1107</v>
      </c>
      <c r="J9" s="164"/>
      <c r="K9" s="48"/>
    </row>
    <row r="10" spans="1:11" s="45" customFormat="1" ht="28.5" customHeight="1" x14ac:dyDescent="0.25">
      <c r="A10" s="187"/>
      <c r="B10" s="164"/>
      <c r="C10" s="164"/>
      <c r="D10" s="164"/>
      <c r="E10" s="164"/>
      <c r="F10" s="49" t="s">
        <v>1108</v>
      </c>
      <c r="G10" s="49" t="s">
        <v>57</v>
      </c>
      <c r="H10" s="164"/>
      <c r="I10" s="49" t="s">
        <v>1108</v>
      </c>
      <c r="J10" s="49" t="s">
        <v>57</v>
      </c>
    </row>
    <row r="11" spans="1:11" s="45" customFormat="1" ht="15.6" customHeight="1" x14ac:dyDescent="0.25">
      <c r="A11" s="50">
        <v>1</v>
      </c>
      <c r="B11" s="49">
        <v>2</v>
      </c>
      <c r="C11" s="49">
        <v>3</v>
      </c>
      <c r="D11" s="49">
        <v>4</v>
      </c>
      <c r="E11" s="49">
        <v>5</v>
      </c>
      <c r="F11" s="49">
        <v>6</v>
      </c>
      <c r="G11" s="49">
        <v>7</v>
      </c>
      <c r="H11" s="49">
        <v>8</v>
      </c>
      <c r="I11" s="49">
        <v>9</v>
      </c>
      <c r="J11" s="49">
        <v>10</v>
      </c>
    </row>
    <row r="12" spans="1:11" s="45" customFormat="1" ht="15.75" customHeight="1" x14ac:dyDescent="0.25">
      <c r="A12" s="51"/>
      <c r="B12" s="181" t="s">
        <v>1109</v>
      </c>
      <c r="C12" s="182"/>
      <c r="D12" s="179"/>
      <c r="E12" s="179"/>
      <c r="F12" s="179"/>
      <c r="G12" s="179"/>
      <c r="H12" s="179"/>
      <c r="I12" s="52"/>
      <c r="J12" s="52"/>
    </row>
    <row r="13" spans="1:11" s="45" customFormat="1" ht="31.5" customHeight="1" x14ac:dyDescent="0.25">
      <c r="A13" s="53">
        <v>1</v>
      </c>
      <c r="B13" s="53" t="s">
        <v>85</v>
      </c>
      <c r="C13" s="54" t="s">
        <v>1110</v>
      </c>
      <c r="D13" s="53" t="s">
        <v>62</v>
      </c>
      <c r="E13" s="55">
        <v>956</v>
      </c>
      <c r="F13" s="56">
        <v>8.86</v>
      </c>
      <c r="G13" s="56">
        <f>ROUND(E13*F13,2)</f>
        <v>8470.16</v>
      </c>
      <c r="H13" s="57">
        <f>G13/G14</f>
        <v>1</v>
      </c>
      <c r="I13" s="56">
        <f>ФОТр.тек.!E12</f>
        <v>409.80323030373</v>
      </c>
      <c r="J13" s="56">
        <f>ROUND(E13*I13,2)</f>
        <v>391771.89</v>
      </c>
    </row>
    <row r="14" spans="1:11" s="45" customFormat="1" ht="31.5" customHeight="1" x14ac:dyDescent="0.25">
      <c r="A14" s="53"/>
      <c r="B14" s="53"/>
      <c r="C14" s="54" t="s">
        <v>1111</v>
      </c>
      <c r="D14" s="53" t="s">
        <v>62</v>
      </c>
      <c r="E14" s="55">
        <f>SUM(E13:E13)</f>
        <v>956</v>
      </c>
      <c r="F14" s="56"/>
      <c r="G14" s="56">
        <f>SUM(G13:G13)</f>
        <v>8470.16</v>
      </c>
      <c r="H14" s="57">
        <v>1</v>
      </c>
      <c r="I14" s="56"/>
      <c r="J14" s="56">
        <f>SUM(J13:J13)</f>
        <v>391771.89</v>
      </c>
    </row>
    <row r="15" spans="1:11" s="45" customFormat="1" ht="15.75" customHeight="1" x14ac:dyDescent="0.25">
      <c r="A15" s="53"/>
      <c r="B15" s="172" t="s">
        <v>115</v>
      </c>
      <c r="C15" s="173"/>
      <c r="D15" s="172"/>
      <c r="E15" s="172"/>
      <c r="F15" s="177"/>
      <c r="G15" s="177"/>
      <c r="H15" s="172"/>
      <c r="I15" s="56"/>
      <c r="J15" s="56"/>
    </row>
    <row r="16" spans="1:11" s="45" customFormat="1" ht="15.75" customHeight="1" x14ac:dyDescent="0.25">
      <c r="A16" s="53">
        <v>2</v>
      </c>
      <c r="B16" s="53">
        <v>2</v>
      </c>
      <c r="C16" s="54" t="s">
        <v>115</v>
      </c>
      <c r="D16" s="53" t="s">
        <v>62</v>
      </c>
      <c r="E16" s="55">
        <v>112</v>
      </c>
      <c r="F16" s="56">
        <v>13.19</v>
      </c>
      <c r="G16" s="56">
        <f>ROUND(E16*F16,2)</f>
        <v>1477.28</v>
      </c>
      <c r="H16" s="57">
        <v>1</v>
      </c>
      <c r="I16" s="56">
        <f>ROUND(F16*Прил.10!$D$10,2)</f>
        <v>584.19000000000005</v>
      </c>
      <c r="J16" s="56">
        <f>ROUND(E16*I16,2)</f>
        <v>65429.279999999999</v>
      </c>
    </row>
    <row r="17" spans="1:10" s="45" customFormat="1" ht="15.75" customHeight="1" x14ac:dyDescent="0.25">
      <c r="A17" s="53"/>
      <c r="B17" s="171" t="s">
        <v>116</v>
      </c>
      <c r="C17" s="173"/>
      <c r="D17" s="172"/>
      <c r="E17" s="172"/>
      <c r="F17" s="177"/>
      <c r="G17" s="177"/>
      <c r="H17" s="172"/>
      <c r="I17" s="56"/>
      <c r="J17" s="56"/>
    </row>
    <row r="18" spans="1:10" s="45" customFormat="1" ht="15.75" customHeight="1" x14ac:dyDescent="0.25">
      <c r="A18" s="53"/>
      <c r="B18" s="172" t="s">
        <v>1112</v>
      </c>
      <c r="C18" s="173"/>
      <c r="D18" s="172"/>
      <c r="E18" s="172"/>
      <c r="F18" s="177"/>
      <c r="G18" s="177"/>
      <c r="H18" s="172"/>
      <c r="I18" s="56"/>
      <c r="J18" s="56"/>
    </row>
    <row r="19" spans="1:10" s="45" customFormat="1" ht="63" customHeight="1" x14ac:dyDescent="0.25">
      <c r="A19" s="53">
        <v>3</v>
      </c>
      <c r="B19" s="58" t="s">
        <v>117</v>
      </c>
      <c r="C19" s="59" t="s">
        <v>118</v>
      </c>
      <c r="D19" s="60" t="s">
        <v>119</v>
      </c>
      <c r="E19" s="61">
        <v>38.821070352515001</v>
      </c>
      <c r="F19" s="62">
        <v>90</v>
      </c>
      <c r="G19" s="62">
        <f t="shared" ref="G19:G29" si="0">ROUND(E19*F19,2)</f>
        <v>3493.9</v>
      </c>
      <c r="H19" s="57">
        <f>G19/G85</f>
        <v>0.29028457675729386</v>
      </c>
      <c r="I19" s="56">
        <f>ROUND(F19*Прил.10!$D$11,2)</f>
        <v>1212.3</v>
      </c>
      <c r="J19" s="56">
        <f t="shared" ref="J19:J29" si="1">ROUND(E19*I19,2)</f>
        <v>47062.78</v>
      </c>
    </row>
    <row r="20" spans="1:10" s="45" customFormat="1" ht="31.5" customHeight="1" x14ac:dyDescent="0.25">
      <c r="A20" s="53">
        <v>4</v>
      </c>
      <c r="B20" s="58" t="s">
        <v>120</v>
      </c>
      <c r="C20" s="59" t="s">
        <v>121</v>
      </c>
      <c r="D20" s="60" t="s">
        <v>119</v>
      </c>
      <c r="E20" s="61">
        <v>24.846452295591</v>
      </c>
      <c r="F20" s="62">
        <v>86.4</v>
      </c>
      <c r="G20" s="62">
        <f t="shared" si="0"/>
        <v>2146.73</v>
      </c>
      <c r="H20" s="57">
        <f>G20/G85</f>
        <v>0.17835731116007483</v>
      </c>
      <c r="I20" s="56">
        <f>ROUND(F20*Прил.10!$D$11,2)</f>
        <v>1163.81</v>
      </c>
      <c r="J20" s="56">
        <f t="shared" si="1"/>
        <v>28916.55</v>
      </c>
    </row>
    <row r="21" spans="1:10" s="45" customFormat="1" ht="31.5" customHeight="1" x14ac:dyDescent="0.25">
      <c r="A21" s="53">
        <v>5</v>
      </c>
      <c r="B21" s="58" t="s">
        <v>122</v>
      </c>
      <c r="C21" s="59" t="s">
        <v>123</v>
      </c>
      <c r="D21" s="60" t="s">
        <v>119</v>
      </c>
      <c r="E21" s="61">
        <v>11.468688663099</v>
      </c>
      <c r="F21" s="62">
        <v>120.04</v>
      </c>
      <c r="G21" s="62">
        <f t="shared" si="0"/>
        <v>1376.7</v>
      </c>
      <c r="H21" s="57">
        <f>G21/G85</f>
        <v>0.11438071405070736</v>
      </c>
      <c r="I21" s="56">
        <f>ROUND(F21*Прил.10!$D$11,2)</f>
        <v>1616.94</v>
      </c>
      <c r="J21" s="56">
        <f t="shared" si="1"/>
        <v>18544.18</v>
      </c>
    </row>
    <row r="22" spans="1:10" s="45" customFormat="1" ht="31.5" customHeight="1" x14ac:dyDescent="0.25">
      <c r="A22" s="53">
        <v>6</v>
      </c>
      <c r="B22" s="58" t="s">
        <v>124</v>
      </c>
      <c r="C22" s="59" t="s">
        <v>125</v>
      </c>
      <c r="D22" s="60" t="s">
        <v>119</v>
      </c>
      <c r="E22" s="61">
        <v>3.4554368753981999</v>
      </c>
      <c r="F22" s="62">
        <v>175.56</v>
      </c>
      <c r="G22" s="62">
        <f t="shared" si="0"/>
        <v>606.64</v>
      </c>
      <c r="H22" s="57">
        <f>G22/G85</f>
        <v>5.040162444375762E-2</v>
      </c>
      <c r="I22" s="56">
        <f>ROUND(F22*Прил.10!$D$11,2)</f>
        <v>2364.79</v>
      </c>
      <c r="J22" s="56">
        <f t="shared" si="1"/>
        <v>8171.38</v>
      </c>
    </row>
    <row r="23" spans="1:10" s="45" customFormat="1" ht="31.5" customHeight="1" x14ac:dyDescent="0.25">
      <c r="A23" s="53">
        <v>7</v>
      </c>
      <c r="B23" s="58" t="s">
        <v>126</v>
      </c>
      <c r="C23" s="59" t="s">
        <v>127</v>
      </c>
      <c r="D23" s="60" t="s">
        <v>119</v>
      </c>
      <c r="E23" s="61">
        <v>8.5801541285582008</v>
      </c>
      <c r="F23" s="62">
        <v>65.709999999999994</v>
      </c>
      <c r="G23" s="62">
        <f t="shared" si="0"/>
        <v>563.79999999999995</v>
      </c>
      <c r="H23" s="57">
        <f>G23/G85</f>
        <v>4.6842337896265566E-2</v>
      </c>
      <c r="I23" s="56">
        <f>ROUND(F23*Прил.10!$D$11,2)</f>
        <v>885.11</v>
      </c>
      <c r="J23" s="56">
        <f t="shared" si="1"/>
        <v>7594.38</v>
      </c>
    </row>
    <row r="24" spans="1:10" s="45" customFormat="1" ht="15.75" customHeight="1" x14ac:dyDescent="0.25">
      <c r="A24" s="53">
        <v>8</v>
      </c>
      <c r="B24" s="58" t="s">
        <v>128</v>
      </c>
      <c r="C24" s="59" t="s">
        <v>129</v>
      </c>
      <c r="D24" s="60" t="s">
        <v>119</v>
      </c>
      <c r="E24" s="61">
        <v>6.2443266970364997</v>
      </c>
      <c r="F24" s="62">
        <v>89.99</v>
      </c>
      <c r="G24" s="62">
        <f t="shared" si="0"/>
        <v>561.92999999999995</v>
      </c>
      <c r="H24" s="57">
        <f>G24/G85</f>
        <v>4.6686972213636949E-2</v>
      </c>
      <c r="I24" s="56">
        <f>ROUND(F24*Прил.10!$D$11,2)</f>
        <v>1212.17</v>
      </c>
      <c r="J24" s="56">
        <f t="shared" si="1"/>
        <v>7569.19</v>
      </c>
    </row>
    <row r="25" spans="1:10" s="45" customFormat="1" ht="31.5" customHeight="1" x14ac:dyDescent="0.25">
      <c r="A25" s="53">
        <v>9</v>
      </c>
      <c r="B25" s="58" t="s">
        <v>130</v>
      </c>
      <c r="C25" s="59" t="s">
        <v>131</v>
      </c>
      <c r="D25" s="60" t="s">
        <v>119</v>
      </c>
      <c r="E25" s="61">
        <v>4.1697415471498998</v>
      </c>
      <c r="F25" s="62">
        <v>115.4</v>
      </c>
      <c r="G25" s="62">
        <f t="shared" si="0"/>
        <v>481.19</v>
      </c>
      <c r="H25" s="57">
        <f>G25/G85</f>
        <v>3.9978830387201188E-2</v>
      </c>
      <c r="I25" s="56">
        <f>ROUND(F25*Прил.10!$D$11,2)</f>
        <v>1554.44</v>
      </c>
      <c r="J25" s="56">
        <f t="shared" si="1"/>
        <v>6481.61</v>
      </c>
    </row>
    <row r="26" spans="1:10" s="45" customFormat="1" ht="31.5" customHeight="1" x14ac:dyDescent="0.25">
      <c r="A26" s="53">
        <v>10</v>
      </c>
      <c r="B26" s="58" t="s">
        <v>132</v>
      </c>
      <c r="C26" s="59" t="s">
        <v>133</v>
      </c>
      <c r="D26" s="60" t="s">
        <v>119</v>
      </c>
      <c r="E26" s="61">
        <v>1.5332021357353001</v>
      </c>
      <c r="F26" s="62">
        <v>290.01</v>
      </c>
      <c r="G26" s="62">
        <f t="shared" si="0"/>
        <v>444.64</v>
      </c>
      <c r="H26" s="57">
        <f>G26/G85</f>
        <v>3.6942137499459952E-2</v>
      </c>
      <c r="I26" s="56">
        <f>ROUND(F26*Прил.10!$D$11,2)</f>
        <v>3906.43</v>
      </c>
      <c r="J26" s="56">
        <f t="shared" si="1"/>
        <v>5989.35</v>
      </c>
    </row>
    <row r="27" spans="1:10" s="45" customFormat="1" ht="31.5" customHeight="1" x14ac:dyDescent="0.25">
      <c r="A27" s="53">
        <v>11</v>
      </c>
      <c r="B27" s="58" t="s">
        <v>134</v>
      </c>
      <c r="C27" s="59" t="s">
        <v>135</v>
      </c>
      <c r="D27" s="60" t="s">
        <v>119</v>
      </c>
      <c r="E27" s="61">
        <v>3.2005341251799999</v>
      </c>
      <c r="F27" s="62">
        <v>96.89</v>
      </c>
      <c r="G27" s="62">
        <f t="shared" si="0"/>
        <v>310.10000000000002</v>
      </c>
      <c r="H27" s="57">
        <f>G27/G85</f>
        <v>2.5764116675473493E-2</v>
      </c>
      <c r="I27" s="56">
        <f>ROUND(F27*Прил.10!$D$11,2)</f>
        <v>1305.1099999999999</v>
      </c>
      <c r="J27" s="56">
        <f t="shared" si="1"/>
        <v>4177.05</v>
      </c>
    </row>
    <row r="28" spans="1:10" s="45" customFormat="1" ht="47.25" customHeight="1" x14ac:dyDescent="0.25">
      <c r="A28" s="53">
        <v>12</v>
      </c>
      <c r="B28" s="58" t="s">
        <v>136</v>
      </c>
      <c r="C28" s="59" t="s">
        <v>137</v>
      </c>
      <c r="D28" s="60" t="s">
        <v>119</v>
      </c>
      <c r="E28" s="61">
        <v>31.513363431894</v>
      </c>
      <c r="F28" s="62">
        <v>6.82</v>
      </c>
      <c r="G28" s="62">
        <f t="shared" si="0"/>
        <v>214.92</v>
      </c>
      <c r="H28" s="57">
        <f>G28/G85</f>
        <v>1.78562526794349E-2</v>
      </c>
      <c r="I28" s="56">
        <f>ROUND(F28*Прил.10!$D$11,2)</f>
        <v>91.87</v>
      </c>
      <c r="J28" s="56">
        <f t="shared" si="1"/>
        <v>2895.13</v>
      </c>
    </row>
    <row r="29" spans="1:10" s="45" customFormat="1" ht="15.75" customHeight="1" x14ac:dyDescent="0.25">
      <c r="A29" s="53">
        <v>13</v>
      </c>
      <c r="B29" s="58" t="s">
        <v>138</v>
      </c>
      <c r="C29" s="59" t="s">
        <v>139</v>
      </c>
      <c r="D29" s="60" t="s">
        <v>119</v>
      </c>
      <c r="E29" s="61">
        <v>3.4931589356869002</v>
      </c>
      <c r="F29" s="62">
        <v>59.47</v>
      </c>
      <c r="G29" s="62">
        <f t="shared" si="0"/>
        <v>207.74</v>
      </c>
      <c r="H29" s="57">
        <f>G29/G85</f>
        <v>1.7259714924743191E-2</v>
      </c>
      <c r="I29" s="56">
        <f>ROUND(F29*Прил.10!$D$11,2)</f>
        <v>801.06</v>
      </c>
      <c r="J29" s="56">
        <f t="shared" si="1"/>
        <v>2798.23</v>
      </c>
    </row>
    <row r="30" spans="1:10" s="45" customFormat="1" ht="15.75" customHeight="1" x14ac:dyDescent="0.25">
      <c r="A30" s="53"/>
      <c r="B30" s="178" t="s">
        <v>1113</v>
      </c>
      <c r="C30" s="172"/>
      <c r="D30" s="172"/>
      <c r="E30" s="172"/>
      <c r="F30" s="177"/>
      <c r="G30" s="62">
        <f>SUM(G19:G29)</f>
        <v>10408.290000000001</v>
      </c>
      <c r="H30" s="57">
        <f>SUM(H19:H29)</f>
        <v>0.864754588688049</v>
      </c>
      <c r="I30" s="56"/>
      <c r="J30" s="56">
        <f>SUM(J19:J29)</f>
        <v>140199.82999999999</v>
      </c>
    </row>
    <row r="31" spans="1:10" s="45" customFormat="1" ht="47.25" hidden="1" customHeight="1" outlineLevel="1" x14ac:dyDescent="0.25">
      <c r="A31" s="53">
        <v>14</v>
      </c>
      <c r="B31" s="58" t="s">
        <v>140</v>
      </c>
      <c r="C31" s="59" t="s">
        <v>141</v>
      </c>
      <c r="D31" s="60" t="s">
        <v>119</v>
      </c>
      <c r="E31" s="61">
        <v>2.1517286435359</v>
      </c>
      <c r="F31" s="62">
        <v>70.010000000000005</v>
      </c>
      <c r="G31" s="62">
        <f t="shared" ref="G31:G62" si="2">ROUND(E31*F31,2)</f>
        <v>150.63999999999999</v>
      </c>
      <c r="H31" s="57">
        <f>G31/G85</f>
        <v>1.2515661193141974E-2</v>
      </c>
      <c r="I31" s="56">
        <f>ROUND(F31*Прил.10!$D$11,2)</f>
        <v>943.03</v>
      </c>
      <c r="J31" s="56">
        <f t="shared" ref="J31:J62" si="3">ROUND(E31*I31,2)</f>
        <v>2029.14</v>
      </c>
    </row>
    <row r="32" spans="1:10" s="45" customFormat="1" ht="47.25" hidden="1" customHeight="1" outlineLevel="1" x14ac:dyDescent="0.25">
      <c r="A32" s="53">
        <v>15</v>
      </c>
      <c r="B32" s="58" t="s">
        <v>142</v>
      </c>
      <c r="C32" s="59" t="s">
        <v>143</v>
      </c>
      <c r="D32" s="60" t="s">
        <v>119</v>
      </c>
      <c r="E32" s="61">
        <v>1.3588507598799999</v>
      </c>
      <c r="F32" s="62">
        <v>110.86</v>
      </c>
      <c r="G32" s="62">
        <f t="shared" si="2"/>
        <v>150.63999999999999</v>
      </c>
      <c r="H32" s="57">
        <f>G32/G85</f>
        <v>1.2515661193141974E-2</v>
      </c>
      <c r="I32" s="56">
        <f>ROUND(F32*Прил.10!$D$11,2)</f>
        <v>1493.28</v>
      </c>
      <c r="J32" s="56">
        <f t="shared" si="3"/>
        <v>2029.14</v>
      </c>
    </row>
    <row r="33" spans="1:10" s="45" customFormat="1" ht="31.5" hidden="1" customHeight="1" outlineLevel="1" x14ac:dyDescent="0.25">
      <c r="A33" s="53">
        <v>16</v>
      </c>
      <c r="B33" s="58" t="s">
        <v>144</v>
      </c>
      <c r="C33" s="59" t="s">
        <v>145</v>
      </c>
      <c r="D33" s="60" t="s">
        <v>119</v>
      </c>
      <c r="E33" s="61">
        <v>0.40990754147371</v>
      </c>
      <c r="F33" s="62">
        <v>364.07</v>
      </c>
      <c r="G33" s="62">
        <f t="shared" si="2"/>
        <v>149.24</v>
      </c>
      <c r="H33" s="57">
        <f>G33/G85</f>
        <v>1.2399344639302366E-2</v>
      </c>
      <c r="I33" s="56">
        <f>ROUND(F33*Прил.10!$D$11,2)</f>
        <v>4904.0200000000004</v>
      </c>
      <c r="J33" s="56">
        <f t="shared" si="3"/>
        <v>2010.19</v>
      </c>
    </row>
    <row r="34" spans="1:10" s="45" customFormat="1" ht="31.5" hidden="1" customHeight="1" outlineLevel="1" x14ac:dyDescent="0.25">
      <c r="A34" s="53">
        <v>17</v>
      </c>
      <c r="B34" s="58" t="s">
        <v>146</v>
      </c>
      <c r="C34" s="59" t="s">
        <v>147</v>
      </c>
      <c r="D34" s="60" t="s">
        <v>119</v>
      </c>
      <c r="E34" s="61">
        <v>18.124560886971</v>
      </c>
      <c r="F34" s="62">
        <v>8.1</v>
      </c>
      <c r="G34" s="62">
        <f t="shared" si="2"/>
        <v>146.81</v>
      </c>
      <c r="H34" s="57">
        <f>G34/G85</f>
        <v>1.2197452335137901E-2</v>
      </c>
      <c r="I34" s="56">
        <f>ROUND(F34*Прил.10!$D$11,2)</f>
        <v>109.11</v>
      </c>
      <c r="J34" s="56">
        <f t="shared" si="3"/>
        <v>1977.57</v>
      </c>
    </row>
    <row r="35" spans="1:10" s="45" customFormat="1" ht="31.5" hidden="1" customHeight="1" outlineLevel="1" x14ac:dyDescent="0.25">
      <c r="A35" s="53">
        <v>18</v>
      </c>
      <c r="B35" s="58" t="s">
        <v>148</v>
      </c>
      <c r="C35" s="59" t="s">
        <v>149</v>
      </c>
      <c r="D35" s="60" t="s">
        <v>119</v>
      </c>
      <c r="E35" s="61">
        <v>1.3551416171107999</v>
      </c>
      <c r="F35" s="62">
        <v>102.51</v>
      </c>
      <c r="G35" s="62">
        <f t="shared" si="2"/>
        <v>138.91999999999999</v>
      </c>
      <c r="H35" s="57">
        <f>G35/G85</f>
        <v>1.1541925470998958E-2</v>
      </c>
      <c r="I35" s="56">
        <f>ROUND(F35*Прил.10!$D$11,2)</f>
        <v>1380.81</v>
      </c>
      <c r="J35" s="56">
        <f t="shared" si="3"/>
        <v>1871.19</v>
      </c>
    </row>
    <row r="36" spans="1:10" s="45" customFormat="1" ht="15.75" hidden="1" customHeight="1" outlineLevel="1" x14ac:dyDescent="0.25">
      <c r="A36" s="53">
        <v>19</v>
      </c>
      <c r="B36" s="58" t="s">
        <v>150</v>
      </c>
      <c r="C36" s="59" t="s">
        <v>151</v>
      </c>
      <c r="D36" s="60" t="s">
        <v>119</v>
      </c>
      <c r="E36" s="61">
        <v>0.85047121781319002</v>
      </c>
      <c r="F36" s="62">
        <v>142.69999999999999</v>
      </c>
      <c r="G36" s="62">
        <f t="shared" si="2"/>
        <v>121.36</v>
      </c>
      <c r="H36" s="57">
        <f>G36/G85</f>
        <v>1.0082983552839287E-2</v>
      </c>
      <c r="I36" s="56">
        <f>ROUND(F36*Прил.10!$D$11,2)</f>
        <v>1922.17</v>
      </c>
      <c r="J36" s="56">
        <f t="shared" si="3"/>
        <v>1634.75</v>
      </c>
    </row>
    <row r="37" spans="1:10" s="45" customFormat="1" ht="31.5" hidden="1" customHeight="1" outlineLevel="1" x14ac:dyDescent="0.25">
      <c r="A37" s="53">
        <v>20</v>
      </c>
      <c r="B37" s="58" t="s">
        <v>152</v>
      </c>
      <c r="C37" s="59" t="s">
        <v>153</v>
      </c>
      <c r="D37" s="60" t="s">
        <v>119</v>
      </c>
      <c r="E37" s="61">
        <v>0.94319000650365004</v>
      </c>
      <c r="F37" s="62">
        <v>120.24</v>
      </c>
      <c r="G37" s="62">
        <f t="shared" si="2"/>
        <v>113.41</v>
      </c>
      <c r="H37" s="57">
        <f>G37/G85</f>
        <v>9.4224716935357895E-3</v>
      </c>
      <c r="I37" s="56">
        <f>ROUND(F37*Прил.10!$D$11,2)</f>
        <v>1619.63</v>
      </c>
      <c r="J37" s="56">
        <f t="shared" si="3"/>
        <v>1527.62</v>
      </c>
    </row>
    <row r="38" spans="1:10" s="45" customFormat="1" ht="31.5" hidden="1" customHeight="1" outlineLevel="1" x14ac:dyDescent="0.25">
      <c r="A38" s="53">
        <v>21</v>
      </c>
      <c r="B38" s="58" t="s">
        <v>154</v>
      </c>
      <c r="C38" s="59" t="s">
        <v>155</v>
      </c>
      <c r="D38" s="60" t="s">
        <v>119</v>
      </c>
      <c r="E38" s="61">
        <v>1.1315967248737999</v>
      </c>
      <c r="F38" s="62">
        <v>100.1</v>
      </c>
      <c r="G38" s="62">
        <f t="shared" si="2"/>
        <v>113.27</v>
      </c>
      <c r="H38" s="57">
        <f>G38/G85</f>
        <v>9.4108400381518291E-3</v>
      </c>
      <c r="I38" s="56">
        <f>ROUND(F38*Прил.10!$D$11,2)</f>
        <v>1348.35</v>
      </c>
      <c r="J38" s="56">
        <f t="shared" si="3"/>
        <v>1525.79</v>
      </c>
    </row>
    <row r="39" spans="1:10" s="45" customFormat="1" ht="31.5" hidden="1" customHeight="1" outlineLevel="1" x14ac:dyDescent="0.25">
      <c r="A39" s="53">
        <v>22</v>
      </c>
      <c r="B39" s="58" t="s">
        <v>156</v>
      </c>
      <c r="C39" s="59" t="s">
        <v>157</v>
      </c>
      <c r="D39" s="60" t="s">
        <v>119</v>
      </c>
      <c r="E39" s="61">
        <v>6.1024310112976998</v>
      </c>
      <c r="F39" s="62">
        <v>16.309999999999999</v>
      </c>
      <c r="G39" s="62">
        <f t="shared" si="2"/>
        <v>99.53</v>
      </c>
      <c r="H39" s="57">
        <f>G39/G85</f>
        <v>8.2692761454688044E-3</v>
      </c>
      <c r="I39" s="56">
        <f>ROUND(F39*Прил.10!$D$11,2)</f>
        <v>219.7</v>
      </c>
      <c r="J39" s="56">
        <f t="shared" si="3"/>
        <v>1340.7</v>
      </c>
    </row>
    <row r="40" spans="1:10" s="45" customFormat="1" ht="15.75" hidden="1" customHeight="1" outlineLevel="1" x14ac:dyDescent="0.25">
      <c r="A40" s="53">
        <v>23</v>
      </c>
      <c r="B40" s="58" t="s">
        <v>158</v>
      </c>
      <c r="C40" s="59" t="s">
        <v>159</v>
      </c>
      <c r="D40" s="60" t="s">
        <v>119</v>
      </c>
      <c r="E40" s="61">
        <v>0.65523277378509004</v>
      </c>
      <c r="F40" s="62">
        <v>110</v>
      </c>
      <c r="G40" s="62">
        <f t="shared" si="2"/>
        <v>72.08</v>
      </c>
      <c r="H40" s="57">
        <f>G40/G85</f>
        <v>5.988640857685034E-3</v>
      </c>
      <c r="I40" s="56">
        <f>ROUND(F40*Прил.10!$D$11,2)</f>
        <v>1481.7</v>
      </c>
      <c r="J40" s="56">
        <f t="shared" si="3"/>
        <v>970.86</v>
      </c>
    </row>
    <row r="41" spans="1:10" s="45" customFormat="1" ht="31.5" hidden="1" customHeight="1" outlineLevel="1" x14ac:dyDescent="0.25">
      <c r="A41" s="53">
        <v>24</v>
      </c>
      <c r="B41" s="58" t="s">
        <v>160</v>
      </c>
      <c r="C41" s="59" t="s">
        <v>161</v>
      </c>
      <c r="D41" s="60" t="s">
        <v>119</v>
      </c>
      <c r="E41" s="61">
        <v>3.1518962149101002</v>
      </c>
      <c r="F41" s="62">
        <v>21.64</v>
      </c>
      <c r="G41" s="62">
        <f t="shared" si="2"/>
        <v>68.209999999999994</v>
      </c>
      <c r="H41" s="57">
        <f>G41/G85</f>
        <v>5.6671086695712566E-3</v>
      </c>
      <c r="I41" s="56">
        <f>ROUND(F41*Прил.10!$D$11,2)</f>
        <v>291.49</v>
      </c>
      <c r="J41" s="56">
        <f t="shared" si="3"/>
        <v>918.75</v>
      </c>
    </row>
    <row r="42" spans="1:10" s="45" customFormat="1" ht="47.25" hidden="1" customHeight="1" outlineLevel="1" x14ac:dyDescent="0.25">
      <c r="A42" s="53">
        <v>25</v>
      </c>
      <c r="B42" s="58" t="s">
        <v>162</v>
      </c>
      <c r="C42" s="59" t="s">
        <v>163</v>
      </c>
      <c r="D42" s="60" t="s">
        <v>119</v>
      </c>
      <c r="E42" s="61">
        <v>1.8871042155158999</v>
      </c>
      <c r="F42" s="62">
        <v>31.26</v>
      </c>
      <c r="G42" s="62">
        <f t="shared" si="2"/>
        <v>58.99</v>
      </c>
      <c r="H42" s="57">
        <f>G42/G85</f>
        <v>4.9010810792846863E-3</v>
      </c>
      <c r="I42" s="56">
        <f>ROUND(F42*Прил.10!$D$11,2)</f>
        <v>421.07</v>
      </c>
      <c r="J42" s="56">
        <f t="shared" si="3"/>
        <v>794.6</v>
      </c>
    </row>
    <row r="43" spans="1:10" s="45" customFormat="1" ht="15.75" hidden="1" customHeight="1" outlineLevel="1" x14ac:dyDescent="0.25">
      <c r="A43" s="53">
        <v>26</v>
      </c>
      <c r="B43" s="58" t="s">
        <v>164</v>
      </c>
      <c r="C43" s="59" t="s">
        <v>165</v>
      </c>
      <c r="D43" s="60" t="s">
        <v>119</v>
      </c>
      <c r="E43" s="61">
        <v>1.8885508449401001</v>
      </c>
      <c r="F43" s="62">
        <v>30</v>
      </c>
      <c r="G43" s="62">
        <f t="shared" si="2"/>
        <v>56.66</v>
      </c>
      <c r="H43" s="57">
        <f>G43/G85</f>
        <v>4.7074971003944789E-3</v>
      </c>
      <c r="I43" s="56">
        <f>ROUND(F43*Прил.10!$D$11,2)</f>
        <v>404.1</v>
      </c>
      <c r="J43" s="56">
        <f t="shared" si="3"/>
        <v>763.16</v>
      </c>
    </row>
    <row r="44" spans="1:10" s="45" customFormat="1" ht="31.5" hidden="1" customHeight="1" outlineLevel="1" x14ac:dyDescent="0.25">
      <c r="A44" s="53">
        <v>27</v>
      </c>
      <c r="B44" s="58" t="s">
        <v>166</v>
      </c>
      <c r="C44" s="59" t="s">
        <v>167</v>
      </c>
      <c r="D44" s="60" t="s">
        <v>119</v>
      </c>
      <c r="E44" s="61">
        <v>1.7421490015357</v>
      </c>
      <c r="F44" s="62">
        <v>14.15</v>
      </c>
      <c r="G44" s="62">
        <f t="shared" si="2"/>
        <v>24.65</v>
      </c>
      <c r="H44" s="57">
        <f>G44/G85</f>
        <v>2.0480021801045517E-3</v>
      </c>
      <c r="I44" s="56">
        <f>ROUND(F44*Прил.10!$D$11,2)</f>
        <v>190.6</v>
      </c>
      <c r="J44" s="56">
        <f t="shared" si="3"/>
        <v>332.05</v>
      </c>
    </row>
    <row r="45" spans="1:10" s="45" customFormat="1" ht="15.75" hidden="1" customHeight="1" outlineLevel="1" x14ac:dyDescent="0.25">
      <c r="A45" s="53">
        <v>28</v>
      </c>
      <c r="B45" s="58" t="s">
        <v>168</v>
      </c>
      <c r="C45" s="59" t="s">
        <v>169</v>
      </c>
      <c r="D45" s="60" t="s">
        <v>119</v>
      </c>
      <c r="E45" s="61">
        <v>8.8737254206774002E-2</v>
      </c>
      <c r="F45" s="62">
        <v>195.2</v>
      </c>
      <c r="G45" s="62">
        <f t="shared" si="2"/>
        <v>17.32</v>
      </c>
      <c r="H45" s="57">
        <f>G45/G85</f>
        <v>1.4390019375014539E-3</v>
      </c>
      <c r="I45" s="56">
        <f>ROUND(F45*Прил.10!$D$11,2)</f>
        <v>2629.34</v>
      </c>
      <c r="J45" s="56">
        <f t="shared" si="3"/>
        <v>233.32</v>
      </c>
    </row>
    <row r="46" spans="1:10" s="45" customFormat="1" ht="31.5" hidden="1" customHeight="1" outlineLevel="1" x14ac:dyDescent="0.25">
      <c r="A46" s="53">
        <v>29</v>
      </c>
      <c r="B46" s="58" t="s">
        <v>170</v>
      </c>
      <c r="C46" s="59" t="s">
        <v>171</v>
      </c>
      <c r="D46" s="60" t="s">
        <v>119</v>
      </c>
      <c r="E46" s="61">
        <v>7.0921502809795006E-2</v>
      </c>
      <c r="F46" s="62">
        <v>226.54</v>
      </c>
      <c r="G46" s="62">
        <f t="shared" si="2"/>
        <v>16.07</v>
      </c>
      <c r="H46" s="57">
        <f>G46/G85</f>
        <v>1.3351478715732312E-3</v>
      </c>
      <c r="I46" s="56">
        <f>ROUND(F46*Прил.10!$D$11,2)</f>
        <v>3051.49</v>
      </c>
      <c r="J46" s="56">
        <f t="shared" si="3"/>
        <v>216.42</v>
      </c>
    </row>
    <row r="47" spans="1:10" s="45" customFormat="1" ht="47.25" hidden="1" customHeight="1" outlineLevel="1" x14ac:dyDescent="0.25">
      <c r="A47" s="53">
        <v>30</v>
      </c>
      <c r="B47" s="58" t="s">
        <v>172</v>
      </c>
      <c r="C47" s="59" t="s">
        <v>173</v>
      </c>
      <c r="D47" s="60" t="s">
        <v>119</v>
      </c>
      <c r="E47" s="61">
        <v>1.1311105760936999</v>
      </c>
      <c r="F47" s="62">
        <v>12.31</v>
      </c>
      <c r="G47" s="62">
        <f t="shared" si="2"/>
        <v>13.92</v>
      </c>
      <c r="H47" s="57">
        <f>G47/G85</f>
        <v>1.1565188781766881E-3</v>
      </c>
      <c r="I47" s="56">
        <f>ROUND(F47*Прил.10!$D$11,2)</f>
        <v>165.82</v>
      </c>
      <c r="J47" s="56">
        <f t="shared" si="3"/>
        <v>187.56</v>
      </c>
    </row>
    <row r="48" spans="1:10" s="45" customFormat="1" ht="31.5" hidden="1" customHeight="1" outlineLevel="1" x14ac:dyDescent="0.25">
      <c r="A48" s="53">
        <v>31</v>
      </c>
      <c r="B48" s="58" t="s">
        <v>174</v>
      </c>
      <c r="C48" s="59" t="s">
        <v>175</v>
      </c>
      <c r="D48" s="60" t="s">
        <v>119</v>
      </c>
      <c r="E48" s="61">
        <v>0.38886529644801998</v>
      </c>
      <c r="F48" s="62">
        <v>29.6</v>
      </c>
      <c r="G48" s="62">
        <f t="shared" si="2"/>
        <v>11.51</v>
      </c>
      <c r="H48" s="57">
        <f>G48/G85</f>
        <v>9.5628823906707464E-4</v>
      </c>
      <c r="I48" s="56">
        <f>ROUND(F48*Прил.10!$D$11,2)</f>
        <v>398.71</v>
      </c>
      <c r="J48" s="56">
        <f t="shared" si="3"/>
        <v>155.04</v>
      </c>
    </row>
    <row r="49" spans="1:10" s="45" customFormat="1" ht="31.5" hidden="1" customHeight="1" outlineLevel="1" x14ac:dyDescent="0.25">
      <c r="A49" s="53">
        <v>32</v>
      </c>
      <c r="B49" s="58" t="s">
        <v>176</v>
      </c>
      <c r="C49" s="59" t="s">
        <v>177</v>
      </c>
      <c r="D49" s="60" t="s">
        <v>119</v>
      </c>
      <c r="E49" s="61">
        <v>7.7203600857130003E-2</v>
      </c>
      <c r="F49" s="62">
        <v>123</v>
      </c>
      <c r="G49" s="62">
        <f t="shared" si="2"/>
        <v>9.5</v>
      </c>
      <c r="H49" s="57">
        <f>G49/G85</f>
        <v>7.8929090105449263E-4</v>
      </c>
      <c r="I49" s="56">
        <f>ROUND(F49*Прил.10!$D$11,2)</f>
        <v>1656.81</v>
      </c>
      <c r="J49" s="56">
        <f t="shared" si="3"/>
        <v>127.91</v>
      </c>
    </row>
    <row r="50" spans="1:10" s="45" customFormat="1" ht="31.5" hidden="1" customHeight="1" outlineLevel="1" x14ac:dyDescent="0.25">
      <c r="A50" s="53">
        <v>33</v>
      </c>
      <c r="B50" s="58" t="s">
        <v>178</v>
      </c>
      <c r="C50" s="59" t="s">
        <v>179</v>
      </c>
      <c r="D50" s="60" t="s">
        <v>119</v>
      </c>
      <c r="E50" s="61">
        <v>6.6274809987057995E-2</v>
      </c>
      <c r="F50" s="62">
        <v>132.79</v>
      </c>
      <c r="G50" s="62">
        <f t="shared" si="2"/>
        <v>8.8000000000000007</v>
      </c>
      <c r="H50" s="57">
        <f>G50/G85</f>
        <v>7.3113262413468795E-4</v>
      </c>
      <c r="I50" s="56">
        <f>ROUND(F50*Прил.10!$D$11,2)</f>
        <v>1788.68</v>
      </c>
      <c r="J50" s="56">
        <f t="shared" si="3"/>
        <v>118.54</v>
      </c>
    </row>
    <row r="51" spans="1:10" s="45" customFormat="1" ht="31.5" hidden="1" customHeight="1" outlineLevel="1" x14ac:dyDescent="0.25">
      <c r="A51" s="53">
        <v>34</v>
      </c>
      <c r="B51" s="58" t="s">
        <v>180</v>
      </c>
      <c r="C51" s="59" t="s">
        <v>181</v>
      </c>
      <c r="D51" s="60" t="s">
        <v>119</v>
      </c>
      <c r="E51" s="61">
        <v>2.6710293850297</v>
      </c>
      <c r="F51" s="62">
        <v>3.28</v>
      </c>
      <c r="G51" s="62">
        <f t="shared" si="2"/>
        <v>8.76</v>
      </c>
      <c r="H51" s="57">
        <f>G51/G85</f>
        <v>7.2780929402498475E-4</v>
      </c>
      <c r="I51" s="56">
        <f>ROUND(F51*Прил.10!$D$11,2)</f>
        <v>44.18</v>
      </c>
      <c r="J51" s="56">
        <f t="shared" si="3"/>
        <v>118.01</v>
      </c>
    </row>
    <row r="52" spans="1:10" s="45" customFormat="1" ht="15.75" hidden="1" customHeight="1" outlineLevel="1" x14ac:dyDescent="0.25">
      <c r="A52" s="53">
        <v>35</v>
      </c>
      <c r="B52" s="58" t="s">
        <v>182</v>
      </c>
      <c r="C52" s="59" t="s">
        <v>183</v>
      </c>
      <c r="D52" s="60" t="s">
        <v>119</v>
      </c>
      <c r="E52" s="61">
        <v>3.1143417084598002</v>
      </c>
      <c r="F52" s="62">
        <v>2.7</v>
      </c>
      <c r="G52" s="62">
        <f t="shared" si="2"/>
        <v>8.41</v>
      </c>
      <c r="H52" s="57">
        <f>G52/G85</f>
        <v>6.9873015556508235E-4</v>
      </c>
      <c r="I52" s="56">
        <f>ROUND(F52*Прил.10!$D$11,2)</f>
        <v>36.369999999999997</v>
      </c>
      <c r="J52" s="56">
        <f t="shared" si="3"/>
        <v>113.27</v>
      </c>
    </row>
    <row r="53" spans="1:10" s="45" customFormat="1" ht="31.5" hidden="1" customHeight="1" outlineLevel="1" x14ac:dyDescent="0.25">
      <c r="A53" s="53">
        <v>36</v>
      </c>
      <c r="B53" s="58" t="s">
        <v>184</v>
      </c>
      <c r="C53" s="59" t="s">
        <v>185</v>
      </c>
      <c r="D53" s="60" t="s">
        <v>119</v>
      </c>
      <c r="E53" s="61">
        <v>8.6938896307702004E-2</v>
      </c>
      <c r="F53" s="62">
        <v>79.069999999999993</v>
      </c>
      <c r="G53" s="62">
        <f t="shared" si="2"/>
        <v>6.87</v>
      </c>
      <c r="H53" s="57">
        <f>G53/G85</f>
        <v>5.7078194634151201E-4</v>
      </c>
      <c r="I53" s="56">
        <f>ROUND(F53*Прил.10!$D$11,2)</f>
        <v>1065.07</v>
      </c>
      <c r="J53" s="56">
        <f t="shared" si="3"/>
        <v>92.6</v>
      </c>
    </row>
    <row r="54" spans="1:10" s="45" customFormat="1" ht="31.5" hidden="1" customHeight="1" outlineLevel="1" x14ac:dyDescent="0.25">
      <c r="A54" s="53">
        <v>37</v>
      </c>
      <c r="B54" s="58" t="s">
        <v>186</v>
      </c>
      <c r="C54" s="59" t="s">
        <v>187</v>
      </c>
      <c r="D54" s="60" t="s">
        <v>119</v>
      </c>
      <c r="E54" s="61">
        <v>2.1723524372485001</v>
      </c>
      <c r="F54" s="62">
        <v>3.12</v>
      </c>
      <c r="G54" s="62">
        <f t="shared" si="2"/>
        <v>6.78</v>
      </c>
      <c r="H54" s="57">
        <f>G54/G85</f>
        <v>5.6330445359467998E-4</v>
      </c>
      <c r="I54" s="56">
        <f>ROUND(F54*Прил.10!$D$11,2)</f>
        <v>42.03</v>
      </c>
      <c r="J54" s="56">
        <f t="shared" si="3"/>
        <v>91.3</v>
      </c>
    </row>
    <row r="55" spans="1:10" s="45" customFormat="1" ht="47.25" hidden="1" customHeight="1" outlineLevel="1" x14ac:dyDescent="0.25">
      <c r="A55" s="53">
        <v>38</v>
      </c>
      <c r="B55" s="58" t="s">
        <v>188</v>
      </c>
      <c r="C55" s="59" t="s">
        <v>189</v>
      </c>
      <c r="D55" s="60" t="s">
        <v>119</v>
      </c>
      <c r="E55" s="61">
        <v>0.12331413432376</v>
      </c>
      <c r="F55" s="62">
        <v>48.81</v>
      </c>
      <c r="G55" s="62">
        <f t="shared" si="2"/>
        <v>6.02</v>
      </c>
      <c r="H55" s="57">
        <f>G55/G85</f>
        <v>5.001611815103205E-4</v>
      </c>
      <c r="I55" s="56">
        <f>ROUND(F55*Прил.10!$D$11,2)</f>
        <v>657.47</v>
      </c>
      <c r="J55" s="56">
        <f t="shared" si="3"/>
        <v>81.08</v>
      </c>
    </row>
    <row r="56" spans="1:10" s="45" customFormat="1" ht="15.75" hidden="1" customHeight="1" outlineLevel="1" x14ac:dyDescent="0.25">
      <c r="A56" s="53">
        <v>39</v>
      </c>
      <c r="B56" s="58" t="s">
        <v>190</v>
      </c>
      <c r="C56" s="59" t="s">
        <v>191</v>
      </c>
      <c r="D56" s="60" t="s">
        <v>119</v>
      </c>
      <c r="E56" s="61">
        <v>4.8704584620593003</v>
      </c>
      <c r="F56" s="62">
        <v>1.2</v>
      </c>
      <c r="G56" s="62">
        <f t="shared" si="2"/>
        <v>5.84</v>
      </c>
      <c r="H56" s="57">
        <f>G56/G85</f>
        <v>4.8520619601665648E-4</v>
      </c>
      <c r="I56" s="56">
        <f>ROUND(F56*Прил.10!$D$11,2)</f>
        <v>16.16</v>
      </c>
      <c r="J56" s="56">
        <f t="shared" si="3"/>
        <v>78.709999999999994</v>
      </c>
    </row>
    <row r="57" spans="1:10" s="45" customFormat="1" ht="31.5" hidden="1" customHeight="1" outlineLevel="1" x14ac:dyDescent="0.25">
      <c r="A57" s="53">
        <v>40</v>
      </c>
      <c r="B57" s="58" t="s">
        <v>192</v>
      </c>
      <c r="C57" s="59" t="s">
        <v>193</v>
      </c>
      <c r="D57" s="60" t="s">
        <v>119</v>
      </c>
      <c r="E57" s="61">
        <v>37.940779410259999</v>
      </c>
      <c r="F57" s="62">
        <v>0.14000000000000001</v>
      </c>
      <c r="G57" s="62">
        <f t="shared" si="2"/>
        <v>5.31</v>
      </c>
      <c r="H57" s="57">
        <f>G57/G85</f>
        <v>4.4117207206309002E-4</v>
      </c>
      <c r="I57" s="56">
        <f>ROUND(F57*Прил.10!$D$11,2)</f>
        <v>1.89</v>
      </c>
      <c r="J57" s="56">
        <f t="shared" si="3"/>
        <v>71.709999999999994</v>
      </c>
    </row>
    <row r="58" spans="1:10" s="45" customFormat="1" ht="31.5" hidden="1" customHeight="1" outlineLevel="1" x14ac:dyDescent="0.25">
      <c r="A58" s="53">
        <v>41</v>
      </c>
      <c r="B58" s="58" t="s">
        <v>194</v>
      </c>
      <c r="C58" s="59" t="s">
        <v>195</v>
      </c>
      <c r="D58" s="60" t="s">
        <v>119</v>
      </c>
      <c r="E58" s="61">
        <v>3.0185152130834001</v>
      </c>
      <c r="F58" s="62">
        <v>1.7</v>
      </c>
      <c r="G58" s="62">
        <f t="shared" si="2"/>
        <v>5.13</v>
      </c>
      <c r="H58" s="57">
        <f>G58/G85</f>
        <v>4.26217086569426E-4</v>
      </c>
      <c r="I58" s="56">
        <f>ROUND(F58*Прил.10!$D$11,2)</f>
        <v>22.9</v>
      </c>
      <c r="J58" s="56">
        <f t="shared" si="3"/>
        <v>69.12</v>
      </c>
    </row>
    <row r="59" spans="1:10" s="45" customFormat="1" ht="63" hidden="1" customHeight="1" outlineLevel="1" x14ac:dyDescent="0.25">
      <c r="A59" s="53">
        <v>42</v>
      </c>
      <c r="B59" s="58" t="s">
        <v>196</v>
      </c>
      <c r="C59" s="59" t="s">
        <v>197</v>
      </c>
      <c r="D59" s="60" t="s">
        <v>119</v>
      </c>
      <c r="E59" s="61">
        <v>0.65943367666925001</v>
      </c>
      <c r="F59" s="62">
        <v>7.77</v>
      </c>
      <c r="G59" s="62">
        <f t="shared" si="2"/>
        <v>5.12</v>
      </c>
      <c r="H59" s="57">
        <f>G59/G85</f>
        <v>4.253862540420002E-4</v>
      </c>
      <c r="I59" s="56">
        <f>ROUND(F59*Прил.10!$D$11,2)</f>
        <v>104.66</v>
      </c>
      <c r="J59" s="56">
        <f t="shared" si="3"/>
        <v>69.02</v>
      </c>
    </row>
    <row r="60" spans="1:10" s="45" customFormat="1" ht="31.5" hidden="1" customHeight="1" outlineLevel="1" x14ac:dyDescent="0.25">
      <c r="A60" s="53">
        <v>43</v>
      </c>
      <c r="B60" s="58" t="s">
        <v>198</v>
      </c>
      <c r="C60" s="59" t="s">
        <v>199</v>
      </c>
      <c r="D60" s="60" t="s">
        <v>119</v>
      </c>
      <c r="E60" s="61">
        <v>0.19794743791152999</v>
      </c>
      <c r="F60" s="62">
        <v>22.29</v>
      </c>
      <c r="G60" s="62">
        <f t="shared" si="2"/>
        <v>4.41</v>
      </c>
      <c r="H60" s="57">
        <f>G60/G85</f>
        <v>3.6639714459476972E-4</v>
      </c>
      <c r="I60" s="56">
        <f>ROUND(F60*Прил.10!$D$11,2)</f>
        <v>300.25</v>
      </c>
      <c r="J60" s="56">
        <f t="shared" si="3"/>
        <v>59.43</v>
      </c>
    </row>
    <row r="61" spans="1:10" s="45" customFormat="1" ht="15.75" hidden="1" customHeight="1" outlineLevel="1" x14ac:dyDescent="0.25">
      <c r="A61" s="53">
        <v>44</v>
      </c>
      <c r="B61" s="58" t="s">
        <v>200</v>
      </c>
      <c r="C61" s="59" t="s">
        <v>201</v>
      </c>
      <c r="D61" s="60" t="s">
        <v>119</v>
      </c>
      <c r="E61" s="61">
        <v>6.8531654845421999</v>
      </c>
      <c r="F61" s="62">
        <v>0.5</v>
      </c>
      <c r="G61" s="62">
        <f t="shared" si="2"/>
        <v>3.43</v>
      </c>
      <c r="H61" s="57">
        <f>G61/G85</f>
        <v>2.8497555690704313E-4</v>
      </c>
      <c r="I61" s="56">
        <f>ROUND(F61*Прил.10!$D$11,2)</f>
        <v>6.74</v>
      </c>
      <c r="J61" s="56">
        <f t="shared" si="3"/>
        <v>46.19</v>
      </c>
    </row>
    <row r="62" spans="1:10" s="45" customFormat="1" ht="31.5" hidden="1" customHeight="1" outlineLevel="1" x14ac:dyDescent="0.25">
      <c r="A62" s="53">
        <v>45</v>
      </c>
      <c r="B62" s="58" t="s">
        <v>202</v>
      </c>
      <c r="C62" s="59" t="s">
        <v>203</v>
      </c>
      <c r="D62" s="60" t="s">
        <v>119</v>
      </c>
      <c r="E62" s="61">
        <v>3.3491342274443001</v>
      </c>
      <c r="F62" s="62">
        <v>0.9</v>
      </c>
      <c r="G62" s="62">
        <f t="shared" si="2"/>
        <v>3.01</v>
      </c>
      <c r="H62" s="57">
        <f>G62/G85</f>
        <v>2.5008059075516025E-4</v>
      </c>
      <c r="I62" s="56">
        <f>ROUND(F62*Прил.10!$D$11,2)</f>
        <v>12.12</v>
      </c>
      <c r="J62" s="56">
        <f t="shared" si="3"/>
        <v>40.590000000000003</v>
      </c>
    </row>
    <row r="63" spans="1:10" s="45" customFormat="1" ht="15.75" hidden="1" customHeight="1" outlineLevel="1" x14ac:dyDescent="0.25">
      <c r="A63" s="53">
        <v>46</v>
      </c>
      <c r="B63" s="58" t="s">
        <v>204</v>
      </c>
      <c r="C63" s="59" t="s">
        <v>205</v>
      </c>
      <c r="D63" s="60" t="s">
        <v>119</v>
      </c>
      <c r="E63" s="61">
        <v>7.4245173441050999E-2</v>
      </c>
      <c r="F63" s="62">
        <v>33.590000000000003</v>
      </c>
      <c r="G63" s="62">
        <f t="shared" ref="G63:G94" si="4">ROUND(E63*F63,2)</f>
        <v>2.4900000000000002</v>
      </c>
      <c r="H63" s="57">
        <f>G63/G85</f>
        <v>2.0687729932901966E-4</v>
      </c>
      <c r="I63" s="56">
        <f>ROUND(F63*Прил.10!$D$11,2)</f>
        <v>452.46</v>
      </c>
      <c r="J63" s="56">
        <f t="shared" ref="J63:J94" si="5">ROUND(E63*I63,2)</f>
        <v>33.590000000000003</v>
      </c>
    </row>
    <row r="64" spans="1:10" s="45" customFormat="1" ht="31.5" hidden="1" customHeight="1" outlineLevel="1" x14ac:dyDescent="0.25">
      <c r="A64" s="53">
        <v>47</v>
      </c>
      <c r="B64" s="58" t="s">
        <v>206</v>
      </c>
      <c r="C64" s="59" t="s">
        <v>207</v>
      </c>
      <c r="D64" s="60" t="s">
        <v>119</v>
      </c>
      <c r="E64" s="61">
        <v>0.15161122991647999</v>
      </c>
      <c r="F64" s="62">
        <v>12.39</v>
      </c>
      <c r="G64" s="62">
        <f t="shared" si="4"/>
        <v>1.88</v>
      </c>
      <c r="H64" s="57">
        <f>G64/G85</f>
        <v>1.5619651515604694E-4</v>
      </c>
      <c r="I64" s="56">
        <f>ROUND(F64*Прил.10!$D$11,2)</f>
        <v>166.89</v>
      </c>
      <c r="J64" s="56">
        <f t="shared" si="5"/>
        <v>25.3</v>
      </c>
    </row>
    <row r="65" spans="1:10" s="45" customFormat="1" ht="31.5" hidden="1" customHeight="1" outlineLevel="1" x14ac:dyDescent="0.25">
      <c r="A65" s="53">
        <v>48</v>
      </c>
      <c r="B65" s="58" t="s">
        <v>208</v>
      </c>
      <c r="C65" s="59" t="s">
        <v>209</v>
      </c>
      <c r="D65" s="60" t="s">
        <v>119</v>
      </c>
      <c r="E65" s="61">
        <v>0.46401010529853998</v>
      </c>
      <c r="F65" s="62">
        <v>3.29</v>
      </c>
      <c r="G65" s="62">
        <f t="shared" si="4"/>
        <v>1.53</v>
      </c>
      <c r="H65" s="57">
        <f>G65/G85</f>
        <v>1.271173766961446E-4</v>
      </c>
      <c r="I65" s="56">
        <f>ROUND(F65*Прил.10!$D$11,2)</f>
        <v>44.32</v>
      </c>
      <c r="J65" s="56">
        <f t="shared" si="5"/>
        <v>20.56</v>
      </c>
    </row>
    <row r="66" spans="1:10" s="45" customFormat="1" ht="31.5" hidden="1" customHeight="1" outlineLevel="1" x14ac:dyDescent="0.25">
      <c r="A66" s="53">
        <v>49</v>
      </c>
      <c r="B66" s="58" t="s">
        <v>210</v>
      </c>
      <c r="C66" s="59" t="s">
        <v>211</v>
      </c>
      <c r="D66" s="60" t="s">
        <v>119</v>
      </c>
      <c r="E66" s="61">
        <v>0.22683745745197001</v>
      </c>
      <c r="F66" s="62">
        <v>6.66</v>
      </c>
      <c r="G66" s="62">
        <f t="shared" si="4"/>
        <v>1.51</v>
      </c>
      <c r="H66" s="57">
        <f>G66/G85</f>
        <v>1.2545571164129302E-4</v>
      </c>
      <c r="I66" s="56">
        <f>ROUND(F66*Прил.10!$D$11,2)</f>
        <v>89.71</v>
      </c>
      <c r="J66" s="56">
        <f t="shared" si="5"/>
        <v>20.350000000000001</v>
      </c>
    </row>
    <row r="67" spans="1:10" s="45" customFormat="1" ht="47.25" hidden="1" customHeight="1" outlineLevel="1" x14ac:dyDescent="0.25">
      <c r="A67" s="53">
        <v>50</v>
      </c>
      <c r="B67" s="58" t="s">
        <v>212</v>
      </c>
      <c r="C67" s="59" t="s">
        <v>213</v>
      </c>
      <c r="D67" s="60" t="s">
        <v>119</v>
      </c>
      <c r="E67" s="61">
        <v>2.5282782209047001</v>
      </c>
      <c r="F67" s="62">
        <v>0.55000000000000004</v>
      </c>
      <c r="G67" s="62">
        <f t="shared" si="4"/>
        <v>1.39</v>
      </c>
      <c r="H67" s="57">
        <f>G67/G85</f>
        <v>1.1548572131218364E-4</v>
      </c>
      <c r="I67" s="56">
        <f>ROUND(F67*Прил.10!$D$11,2)</f>
        <v>7.41</v>
      </c>
      <c r="J67" s="56">
        <f t="shared" si="5"/>
        <v>18.73</v>
      </c>
    </row>
    <row r="68" spans="1:10" s="45" customFormat="1" ht="31.5" hidden="1" customHeight="1" outlineLevel="1" x14ac:dyDescent="0.25">
      <c r="A68" s="53">
        <v>51</v>
      </c>
      <c r="B68" s="58" t="s">
        <v>214</v>
      </c>
      <c r="C68" s="59" t="s">
        <v>215</v>
      </c>
      <c r="D68" s="60" t="s">
        <v>119</v>
      </c>
      <c r="E68" s="61">
        <v>2.0913479877286999E-2</v>
      </c>
      <c r="F68" s="62">
        <v>62.3</v>
      </c>
      <c r="G68" s="62">
        <f t="shared" si="4"/>
        <v>1.3</v>
      </c>
      <c r="H68" s="57">
        <f>G68/G85</f>
        <v>1.0800822856535162E-4</v>
      </c>
      <c r="I68" s="56">
        <f>ROUND(F68*Прил.10!$D$11,2)</f>
        <v>839.18</v>
      </c>
      <c r="J68" s="56">
        <f t="shared" si="5"/>
        <v>17.55</v>
      </c>
    </row>
    <row r="69" spans="1:10" s="45" customFormat="1" ht="47.25" hidden="1" customHeight="1" outlineLevel="1" x14ac:dyDescent="0.25">
      <c r="A69" s="53">
        <v>52</v>
      </c>
      <c r="B69" s="58" t="s">
        <v>216</v>
      </c>
      <c r="C69" s="59" t="s">
        <v>217</v>
      </c>
      <c r="D69" s="60" t="s">
        <v>119</v>
      </c>
      <c r="E69" s="61">
        <v>4.3058664264632E-2</v>
      </c>
      <c r="F69" s="62">
        <v>27.66</v>
      </c>
      <c r="G69" s="62">
        <f t="shared" si="4"/>
        <v>1.19</v>
      </c>
      <c r="H69" s="57">
        <f>G69/G85</f>
        <v>9.8869070763668015E-5</v>
      </c>
      <c r="I69" s="56">
        <f>ROUND(F69*Прил.10!$D$11,2)</f>
        <v>372.58</v>
      </c>
      <c r="J69" s="56">
        <f t="shared" si="5"/>
        <v>16.04</v>
      </c>
    </row>
    <row r="70" spans="1:10" s="45" customFormat="1" ht="15.75" hidden="1" customHeight="1" outlineLevel="1" x14ac:dyDescent="0.25">
      <c r="A70" s="53">
        <v>53</v>
      </c>
      <c r="B70" s="58" t="s">
        <v>218</v>
      </c>
      <c r="C70" s="59" t="s">
        <v>219</v>
      </c>
      <c r="D70" s="60" t="s">
        <v>119</v>
      </c>
      <c r="E70" s="61">
        <v>0.59325669779041001</v>
      </c>
      <c r="F70" s="62">
        <v>1.9</v>
      </c>
      <c r="G70" s="62">
        <f t="shared" si="4"/>
        <v>1.1299999999999999</v>
      </c>
      <c r="H70" s="57">
        <f>G70/G85</f>
        <v>9.3884075599113325E-5</v>
      </c>
      <c r="I70" s="56">
        <f>ROUND(F70*Прил.10!$D$11,2)</f>
        <v>25.59</v>
      </c>
      <c r="J70" s="56">
        <f t="shared" si="5"/>
        <v>15.18</v>
      </c>
    </row>
    <row r="71" spans="1:10" s="45" customFormat="1" ht="31.5" hidden="1" customHeight="1" outlineLevel="1" x14ac:dyDescent="0.25">
      <c r="A71" s="53">
        <v>54</v>
      </c>
      <c r="B71" s="58" t="s">
        <v>220</v>
      </c>
      <c r="C71" s="59" t="s">
        <v>221</v>
      </c>
      <c r="D71" s="60" t="s">
        <v>119</v>
      </c>
      <c r="E71" s="61">
        <v>6.5148001958789004E-2</v>
      </c>
      <c r="F71" s="62">
        <v>17.3</v>
      </c>
      <c r="G71" s="62">
        <f t="shared" si="4"/>
        <v>1.1299999999999999</v>
      </c>
      <c r="H71" s="57">
        <f>G71/G85</f>
        <v>9.3884075599113325E-5</v>
      </c>
      <c r="I71" s="56">
        <f>ROUND(F71*Прил.10!$D$11,2)</f>
        <v>233.03</v>
      </c>
      <c r="J71" s="56">
        <f t="shared" si="5"/>
        <v>15.18</v>
      </c>
    </row>
    <row r="72" spans="1:10" s="45" customFormat="1" ht="63" hidden="1" customHeight="1" outlineLevel="1" x14ac:dyDescent="0.25">
      <c r="A72" s="53">
        <v>55</v>
      </c>
      <c r="B72" s="58" t="s">
        <v>222</v>
      </c>
      <c r="C72" s="59" t="s">
        <v>223</v>
      </c>
      <c r="D72" s="60" t="s">
        <v>119</v>
      </c>
      <c r="E72" s="61">
        <v>0.28516073197810998</v>
      </c>
      <c r="F72" s="62">
        <v>3.7</v>
      </c>
      <c r="G72" s="62">
        <f t="shared" si="4"/>
        <v>1.06</v>
      </c>
      <c r="H72" s="57">
        <f>G72/G85</f>
        <v>8.8068247907132862E-5</v>
      </c>
      <c r="I72" s="56">
        <f>ROUND(F72*Прил.10!$D$11,2)</f>
        <v>49.84</v>
      </c>
      <c r="J72" s="56">
        <f t="shared" si="5"/>
        <v>14.21</v>
      </c>
    </row>
    <row r="73" spans="1:10" s="45" customFormat="1" ht="15.75" hidden="1" customHeight="1" outlineLevel="1" x14ac:dyDescent="0.25">
      <c r="A73" s="53">
        <v>56</v>
      </c>
      <c r="B73" s="58" t="s">
        <v>224</v>
      </c>
      <c r="C73" s="59" t="s">
        <v>225</v>
      </c>
      <c r="D73" s="60" t="s">
        <v>119</v>
      </c>
      <c r="E73" s="61">
        <v>0.28419848290126998</v>
      </c>
      <c r="F73" s="62">
        <v>2.7</v>
      </c>
      <c r="G73" s="62">
        <f t="shared" si="4"/>
        <v>0.77</v>
      </c>
      <c r="H73" s="57">
        <f>G73/G85</f>
        <v>6.3974104611785185E-5</v>
      </c>
      <c r="I73" s="56">
        <f>ROUND(F73*Прил.10!$D$11,2)</f>
        <v>36.369999999999997</v>
      </c>
      <c r="J73" s="56">
        <f t="shared" si="5"/>
        <v>10.34</v>
      </c>
    </row>
    <row r="74" spans="1:10" s="45" customFormat="1" ht="31.5" hidden="1" customHeight="1" outlineLevel="1" x14ac:dyDescent="0.25">
      <c r="A74" s="53">
        <v>57</v>
      </c>
      <c r="B74" s="58" t="s">
        <v>226</v>
      </c>
      <c r="C74" s="59" t="s">
        <v>227</v>
      </c>
      <c r="D74" s="60" t="s">
        <v>119</v>
      </c>
      <c r="E74" s="61">
        <v>6.1825642230370998E-3</v>
      </c>
      <c r="F74" s="62">
        <v>94.38</v>
      </c>
      <c r="G74" s="62">
        <f t="shared" si="4"/>
        <v>0.57999999999999996</v>
      </c>
      <c r="H74" s="57">
        <f>G74/G85</f>
        <v>4.8188286590695335E-5</v>
      </c>
      <c r="I74" s="56">
        <f>ROUND(F74*Прил.10!$D$11,2)</f>
        <v>1271.3</v>
      </c>
      <c r="J74" s="56">
        <f t="shared" si="5"/>
        <v>7.86</v>
      </c>
    </row>
    <row r="75" spans="1:10" s="45" customFormat="1" ht="47.25" hidden="1" customHeight="1" outlineLevel="1" x14ac:dyDescent="0.25">
      <c r="A75" s="53">
        <v>58</v>
      </c>
      <c r="B75" s="58" t="s">
        <v>228</v>
      </c>
      <c r="C75" s="59" t="s">
        <v>229</v>
      </c>
      <c r="D75" s="60" t="s">
        <v>119</v>
      </c>
      <c r="E75" s="61">
        <v>0.15236289538796</v>
      </c>
      <c r="F75" s="62">
        <v>2.99</v>
      </c>
      <c r="G75" s="62">
        <f t="shared" si="4"/>
        <v>0.46</v>
      </c>
      <c r="H75" s="57">
        <f>G75/G85</f>
        <v>3.8218296261585962E-5</v>
      </c>
      <c r="I75" s="56">
        <f>ROUND(F75*Прил.10!$D$11,2)</f>
        <v>40.28</v>
      </c>
      <c r="J75" s="56">
        <f t="shared" si="5"/>
        <v>6.14</v>
      </c>
    </row>
    <row r="76" spans="1:10" s="45" customFormat="1" ht="31.5" hidden="1" customHeight="1" outlineLevel="1" x14ac:dyDescent="0.25">
      <c r="A76" s="53">
        <v>59</v>
      </c>
      <c r="B76" s="58" t="s">
        <v>230</v>
      </c>
      <c r="C76" s="59" t="s">
        <v>231</v>
      </c>
      <c r="D76" s="60" t="s">
        <v>119</v>
      </c>
      <c r="E76" s="61">
        <v>2.1077906628981001E-3</v>
      </c>
      <c r="F76" s="62">
        <v>83.43</v>
      </c>
      <c r="G76" s="62">
        <f t="shared" si="4"/>
        <v>0.18</v>
      </c>
      <c r="H76" s="57">
        <f>G76/G85</f>
        <v>1.495498549366407E-5</v>
      </c>
      <c r="I76" s="56">
        <f>ROUND(F76*Прил.10!$D$11,2)</f>
        <v>1123.8</v>
      </c>
      <c r="J76" s="56">
        <f t="shared" si="5"/>
        <v>2.37</v>
      </c>
    </row>
    <row r="77" spans="1:10" s="45" customFormat="1" ht="31.5" hidden="1" customHeight="1" outlineLevel="1" x14ac:dyDescent="0.25">
      <c r="A77" s="53">
        <v>60</v>
      </c>
      <c r="B77" s="58" t="s">
        <v>232</v>
      </c>
      <c r="C77" s="59" t="s">
        <v>233</v>
      </c>
      <c r="D77" s="60" t="s">
        <v>119</v>
      </c>
      <c r="E77" s="61">
        <v>6.1378916536195E-3</v>
      </c>
      <c r="F77" s="62">
        <v>28.65</v>
      </c>
      <c r="G77" s="62">
        <f t="shared" si="4"/>
        <v>0.18</v>
      </c>
      <c r="H77" s="57">
        <f>G77/G85</f>
        <v>1.495498549366407E-5</v>
      </c>
      <c r="I77" s="56">
        <f>ROUND(F77*Прил.10!$D$11,2)</f>
        <v>385.92</v>
      </c>
      <c r="J77" s="56">
        <f t="shared" si="5"/>
        <v>2.37</v>
      </c>
    </row>
    <row r="78" spans="1:10" s="45" customFormat="1" ht="31.5" hidden="1" customHeight="1" outlineLevel="1" x14ac:dyDescent="0.25">
      <c r="A78" s="53">
        <v>61</v>
      </c>
      <c r="B78" s="58" t="s">
        <v>234</v>
      </c>
      <c r="C78" s="59" t="s">
        <v>235</v>
      </c>
      <c r="D78" s="60" t="s">
        <v>119</v>
      </c>
      <c r="E78" s="61">
        <v>0.14403983867223</v>
      </c>
      <c r="F78" s="62">
        <v>1.1100000000000001</v>
      </c>
      <c r="G78" s="62">
        <f t="shared" si="4"/>
        <v>0.16</v>
      </c>
      <c r="H78" s="57">
        <f>G78/G85</f>
        <v>1.3293320438812506E-5</v>
      </c>
      <c r="I78" s="56">
        <f>ROUND(F78*Прил.10!$D$11,2)</f>
        <v>14.95</v>
      </c>
      <c r="J78" s="56">
        <f t="shared" si="5"/>
        <v>2.15</v>
      </c>
    </row>
    <row r="79" spans="1:10" s="45" customFormat="1" ht="15.75" hidden="1" customHeight="1" outlineLevel="1" x14ac:dyDescent="0.25">
      <c r="A79" s="53">
        <v>62</v>
      </c>
      <c r="B79" s="58" t="s">
        <v>236</v>
      </c>
      <c r="C79" s="59" t="s">
        <v>237</v>
      </c>
      <c r="D79" s="60" t="s">
        <v>119</v>
      </c>
      <c r="E79" s="61">
        <v>5.5768186847803998E-3</v>
      </c>
      <c r="F79" s="62">
        <v>17.2</v>
      </c>
      <c r="G79" s="62">
        <f t="shared" si="4"/>
        <v>0.1</v>
      </c>
      <c r="H79" s="57">
        <f>G79/G85</f>
        <v>8.3083252742578179E-6</v>
      </c>
      <c r="I79" s="56">
        <f>ROUND(F79*Прил.10!$D$11,2)</f>
        <v>231.68</v>
      </c>
      <c r="J79" s="56">
        <f t="shared" si="5"/>
        <v>1.29</v>
      </c>
    </row>
    <row r="80" spans="1:10" s="45" customFormat="1" ht="47.25" hidden="1" customHeight="1" outlineLevel="1" x14ac:dyDescent="0.25">
      <c r="A80" s="53">
        <v>63</v>
      </c>
      <c r="B80" s="58" t="s">
        <v>238</v>
      </c>
      <c r="C80" s="59" t="s">
        <v>239</v>
      </c>
      <c r="D80" s="60" t="s">
        <v>119</v>
      </c>
      <c r="E80" s="61">
        <v>2.9567876443030998E-3</v>
      </c>
      <c r="F80" s="62">
        <v>24.33</v>
      </c>
      <c r="G80" s="62">
        <f t="shared" si="4"/>
        <v>7.0000000000000007E-2</v>
      </c>
      <c r="H80" s="57">
        <f>G80/G85</f>
        <v>5.815827691980472E-6</v>
      </c>
      <c r="I80" s="56">
        <f>ROUND(F80*Прил.10!$D$11,2)</f>
        <v>327.73</v>
      </c>
      <c r="J80" s="56">
        <f t="shared" si="5"/>
        <v>0.97</v>
      </c>
    </row>
    <row r="81" spans="1:10" s="45" customFormat="1" ht="31.5" hidden="1" customHeight="1" outlineLevel="1" x14ac:dyDescent="0.25">
      <c r="A81" s="53">
        <v>64</v>
      </c>
      <c r="B81" s="58" t="s">
        <v>240</v>
      </c>
      <c r="C81" s="59" t="s">
        <v>241</v>
      </c>
      <c r="D81" s="60" t="s">
        <v>119</v>
      </c>
      <c r="E81" s="61">
        <v>5.8267071618168999E-4</v>
      </c>
      <c r="F81" s="62">
        <v>82.31</v>
      </c>
      <c r="G81" s="62">
        <f t="shared" si="4"/>
        <v>0.05</v>
      </c>
      <c r="H81" s="57">
        <f>G81/G85</f>
        <v>4.154162637128909E-6</v>
      </c>
      <c r="I81" s="56">
        <f>ROUND(F81*Прил.10!$D$11,2)</f>
        <v>1108.72</v>
      </c>
      <c r="J81" s="56">
        <f t="shared" si="5"/>
        <v>0.65</v>
      </c>
    </row>
    <row r="82" spans="1:10" s="45" customFormat="1" ht="47.25" hidden="1" customHeight="1" outlineLevel="1" x14ac:dyDescent="0.25">
      <c r="A82" s="53">
        <v>65</v>
      </c>
      <c r="B82" s="58" t="s">
        <v>162</v>
      </c>
      <c r="C82" s="59" t="s">
        <v>242</v>
      </c>
      <c r="D82" s="60" t="s">
        <v>119</v>
      </c>
      <c r="E82" s="61">
        <v>1.0228207130167999E-3</v>
      </c>
      <c r="F82" s="62">
        <v>31.26</v>
      </c>
      <c r="G82" s="62">
        <f t="shared" si="4"/>
        <v>0.03</v>
      </c>
      <c r="H82" s="57">
        <f>G82/G85</f>
        <v>2.492497582277345E-6</v>
      </c>
      <c r="I82" s="56">
        <f>ROUND(F82*Прил.10!$D$11,2)</f>
        <v>421.07</v>
      </c>
      <c r="J82" s="56">
        <f t="shared" si="5"/>
        <v>0.43</v>
      </c>
    </row>
    <row r="83" spans="1:10" s="45" customFormat="1" ht="47.25" hidden="1" customHeight="1" outlineLevel="1" x14ac:dyDescent="0.25">
      <c r="A83" s="53">
        <v>66</v>
      </c>
      <c r="B83" s="58" t="s">
        <v>243</v>
      </c>
      <c r="C83" s="59" t="s">
        <v>244</v>
      </c>
      <c r="D83" s="60" t="s">
        <v>119</v>
      </c>
      <c r="E83" s="61">
        <v>1.0448304648956E-2</v>
      </c>
      <c r="F83" s="62">
        <v>1.53</v>
      </c>
      <c r="G83" s="62">
        <f t="shared" si="4"/>
        <v>0.02</v>
      </c>
      <c r="H83" s="57">
        <f>G83/G85</f>
        <v>1.6616650548515633E-6</v>
      </c>
      <c r="I83" s="56">
        <f>ROUND(F83*Прил.10!$D$11,2)</f>
        <v>20.61</v>
      </c>
      <c r="J83" s="56">
        <f t="shared" si="5"/>
        <v>0.22</v>
      </c>
    </row>
    <row r="84" spans="1:10" s="45" customFormat="1" ht="15.75" customHeight="1" collapsed="1" x14ac:dyDescent="0.25">
      <c r="A84" s="53"/>
      <c r="B84" s="172" t="s">
        <v>1114</v>
      </c>
      <c r="C84" s="172"/>
      <c r="D84" s="172"/>
      <c r="E84" s="172"/>
      <c r="F84" s="177"/>
      <c r="G84" s="56">
        <f>SUM(G31:G83)</f>
        <v>1627.8300000000002</v>
      </c>
      <c r="H84" s="57">
        <f>SUM(H31:H83)</f>
        <v>0.13524541131195114</v>
      </c>
      <c r="I84" s="56"/>
      <c r="J84" s="56">
        <f>SUM(J31:J83)</f>
        <v>21926.809999999998</v>
      </c>
    </row>
    <row r="85" spans="1:10" s="45" customFormat="1" ht="15.75" customHeight="1" x14ac:dyDescent="0.25">
      <c r="A85" s="53"/>
      <c r="B85" s="172" t="s">
        <v>1115</v>
      </c>
      <c r="C85" s="173"/>
      <c r="D85" s="172"/>
      <c r="E85" s="172"/>
      <c r="F85" s="177"/>
      <c r="G85" s="56">
        <f>G30+G84</f>
        <v>12036.12</v>
      </c>
      <c r="H85" s="57">
        <f>H30+H84</f>
        <v>1.0000000000000002</v>
      </c>
      <c r="I85" s="56"/>
      <c r="J85" s="56">
        <f>J30+J84</f>
        <v>162126.63999999998</v>
      </c>
    </row>
    <row r="86" spans="1:10" s="45" customFormat="1" ht="15.75" customHeight="1" x14ac:dyDescent="0.25">
      <c r="A86" s="63"/>
      <c r="B86" s="181" t="s">
        <v>41</v>
      </c>
      <c r="C86" s="179"/>
      <c r="D86" s="179"/>
      <c r="E86" s="179"/>
      <c r="F86" s="180"/>
      <c r="G86" s="180"/>
      <c r="H86" s="179"/>
      <c r="I86" s="180"/>
      <c r="J86" s="180"/>
    </row>
    <row r="87" spans="1:10" s="45" customFormat="1" ht="15.75" customHeight="1" x14ac:dyDescent="0.25">
      <c r="A87" s="63"/>
      <c r="B87" s="179" t="s">
        <v>1116</v>
      </c>
      <c r="C87" s="179"/>
      <c r="D87" s="179"/>
      <c r="E87" s="179"/>
      <c r="F87" s="180"/>
      <c r="G87" s="180"/>
      <c r="H87" s="179"/>
      <c r="I87" s="180"/>
      <c r="J87" s="180"/>
    </row>
    <row r="88" spans="1:10" s="45" customFormat="1" ht="94.5" customHeight="1" x14ac:dyDescent="0.25">
      <c r="A88" s="64">
        <v>67</v>
      </c>
      <c r="B88" s="58" t="s">
        <v>265</v>
      </c>
      <c r="C88" s="59" t="s">
        <v>1043</v>
      </c>
      <c r="D88" s="60" t="s">
        <v>323</v>
      </c>
      <c r="E88" s="61">
        <v>1</v>
      </c>
      <c r="F88" s="65">
        <f>ROUND(I88/Прил.10!$D$13,2)</f>
        <v>59890.55</v>
      </c>
      <c r="G88" s="62">
        <f>ROUND(E88*F88,2)</f>
        <v>59890.55</v>
      </c>
      <c r="H88" s="57">
        <v>0.30076181580327999</v>
      </c>
      <c r="I88" s="56">
        <v>374914.84299999999</v>
      </c>
      <c r="J88" s="56">
        <v>374914.84299999999</v>
      </c>
    </row>
    <row r="89" spans="1:10" s="45" customFormat="1" ht="78.75" customHeight="1" x14ac:dyDescent="0.25">
      <c r="A89" s="64">
        <v>68</v>
      </c>
      <c r="B89" s="58" t="s">
        <v>265</v>
      </c>
      <c r="C89" s="59" t="s">
        <v>1044</v>
      </c>
      <c r="D89" s="60" t="s">
        <v>323</v>
      </c>
      <c r="E89" s="61">
        <v>1</v>
      </c>
      <c r="F89" s="65">
        <f>ROUND(I89/Прил.10!$D$13,2)</f>
        <v>48074.43</v>
      </c>
      <c r="G89" s="62">
        <f>ROUND(E89*F89,2)</f>
        <v>48074.43</v>
      </c>
      <c r="H89" s="57">
        <v>0.24142294336098</v>
      </c>
      <c r="I89" s="56">
        <v>300945.93180000002</v>
      </c>
      <c r="J89" s="56">
        <v>300945.93180000002</v>
      </c>
    </row>
    <row r="90" spans="1:10" s="45" customFormat="1" ht="78.75" customHeight="1" x14ac:dyDescent="0.25">
      <c r="A90" s="64">
        <v>69</v>
      </c>
      <c r="B90" s="58" t="s">
        <v>265</v>
      </c>
      <c r="C90" s="59" t="s">
        <v>1045</v>
      </c>
      <c r="D90" s="60" t="s">
        <v>323</v>
      </c>
      <c r="E90" s="61">
        <v>1</v>
      </c>
      <c r="F90" s="65">
        <f>ROUND(I90/Прил.10!$D$13,2)</f>
        <v>29440.36</v>
      </c>
      <c r="G90" s="62">
        <f>ROUND(E90*F90,2)</f>
        <v>29440.36</v>
      </c>
      <c r="H90" s="57">
        <v>0.14784529665369001</v>
      </c>
      <c r="I90" s="56">
        <v>184296.65359999999</v>
      </c>
      <c r="J90" s="56">
        <v>184296.65359999999</v>
      </c>
    </row>
    <row r="91" spans="1:10" s="45" customFormat="1" ht="78.75" customHeight="1" x14ac:dyDescent="0.25">
      <c r="A91" s="64">
        <v>70</v>
      </c>
      <c r="B91" s="58" t="s">
        <v>1046</v>
      </c>
      <c r="C91" s="59" t="s">
        <v>1047</v>
      </c>
      <c r="D91" s="60" t="s">
        <v>264</v>
      </c>
      <c r="E91" s="61">
        <v>2</v>
      </c>
      <c r="F91" s="62">
        <v>11133.19</v>
      </c>
      <c r="G91" s="62">
        <f>ROUND(E91*F91,2)</f>
        <v>22266.38</v>
      </c>
      <c r="H91" s="57">
        <v>0.11181859041478</v>
      </c>
      <c r="I91" s="141">
        <f>ROUND(F91*Прил.10!$D$13,2)</f>
        <v>69693.77</v>
      </c>
      <c r="J91" s="56">
        <v>139387.53880000001</v>
      </c>
    </row>
    <row r="92" spans="1:10" s="45" customFormat="1" ht="94.5" customHeight="1" x14ac:dyDescent="0.25">
      <c r="A92" s="64">
        <v>71</v>
      </c>
      <c r="B92" s="58" t="s">
        <v>265</v>
      </c>
      <c r="C92" s="59" t="s">
        <v>1048</v>
      </c>
      <c r="D92" s="60" t="s">
        <v>323</v>
      </c>
      <c r="E92" s="61">
        <v>1</v>
      </c>
      <c r="F92" s="65">
        <f>ROUND(I92/Прил.10!$D$13,2)</f>
        <v>22166.52</v>
      </c>
      <c r="G92" s="62">
        <f>ROUND(E92*F92,2)</f>
        <v>22166.52</v>
      </c>
      <c r="H92" s="57">
        <v>0.11131710771131</v>
      </c>
      <c r="I92" s="56">
        <v>138762.41519999999</v>
      </c>
      <c r="J92" s="56">
        <v>138762.41519999999</v>
      </c>
    </row>
    <row r="93" spans="1:10" s="45" customFormat="1" ht="15.75" customHeight="1" x14ac:dyDescent="0.25">
      <c r="A93" s="64"/>
      <c r="B93" s="58"/>
      <c r="C93" s="59" t="s">
        <v>1117</v>
      </c>
      <c r="D93" s="60"/>
      <c r="E93" s="61"/>
      <c r="F93" s="65"/>
      <c r="G93" s="62">
        <f>SUM(G88:G92)</f>
        <v>181838.24</v>
      </c>
      <c r="H93" s="57">
        <f>SUM(H88:H92)</f>
        <v>0.91316575394403998</v>
      </c>
      <c r="I93" s="56"/>
      <c r="J93" s="62">
        <f>SUM(J88:J92)</f>
        <v>1138307.3824</v>
      </c>
    </row>
    <row r="94" spans="1:10" s="45" customFormat="1" ht="63" hidden="1" customHeight="1" outlineLevel="1" x14ac:dyDescent="0.25">
      <c r="A94" s="64">
        <v>72</v>
      </c>
      <c r="B94" s="58" t="s">
        <v>265</v>
      </c>
      <c r="C94" s="59" t="s">
        <v>1049</v>
      </c>
      <c r="D94" s="60" t="s">
        <v>264</v>
      </c>
      <c r="E94" s="61">
        <v>2</v>
      </c>
      <c r="F94" s="65">
        <f>ROUND(I94/Прил.10!$D$13,2)</f>
        <v>2432.52</v>
      </c>
      <c r="G94" s="62">
        <f t="shared" ref="G94:G103" si="6">ROUND(E94*F94,2)</f>
        <v>4865.04</v>
      </c>
      <c r="H94" s="57">
        <v>2.4431538270322E-2</v>
      </c>
      <c r="I94" s="56">
        <v>15227.575199999999</v>
      </c>
      <c r="J94" s="56">
        <v>30455.150399999999</v>
      </c>
    </row>
    <row r="95" spans="1:10" s="45" customFormat="1" ht="94.5" hidden="1" customHeight="1" outlineLevel="1" x14ac:dyDescent="0.25">
      <c r="A95" s="64">
        <v>73</v>
      </c>
      <c r="B95" s="58" t="s">
        <v>265</v>
      </c>
      <c r="C95" s="59" t="s">
        <v>1050</v>
      </c>
      <c r="D95" s="60" t="s">
        <v>330</v>
      </c>
      <c r="E95" s="61">
        <v>1</v>
      </c>
      <c r="F95" s="65">
        <f>ROUND(I95/Прил.10!$D$13,2)</f>
        <v>4205.59</v>
      </c>
      <c r="G95" s="62">
        <f t="shared" si="6"/>
        <v>4205.59</v>
      </c>
      <c r="H95" s="57">
        <v>2.1119874252685002E-2</v>
      </c>
      <c r="I95" s="56">
        <v>26326.993399999999</v>
      </c>
      <c r="J95" s="56">
        <v>26326.993399999999</v>
      </c>
    </row>
    <row r="96" spans="1:10" s="45" customFormat="1" ht="63" hidden="1" customHeight="1" outlineLevel="1" x14ac:dyDescent="0.25">
      <c r="A96" s="64">
        <v>74</v>
      </c>
      <c r="B96" s="58" t="s">
        <v>265</v>
      </c>
      <c r="C96" s="59" t="s">
        <v>1051</v>
      </c>
      <c r="D96" s="60" t="s">
        <v>264</v>
      </c>
      <c r="E96" s="61">
        <v>1</v>
      </c>
      <c r="F96" s="65">
        <f>ROUND(I96/Прил.10!$D$13,2)</f>
        <v>3726.32</v>
      </c>
      <c r="G96" s="62">
        <f t="shared" si="6"/>
        <v>3726.32</v>
      </c>
      <c r="H96" s="57">
        <v>1.8713048543787001E-2</v>
      </c>
      <c r="I96" s="56">
        <v>23326.763200000001</v>
      </c>
      <c r="J96" s="56">
        <v>23326.763200000001</v>
      </c>
    </row>
    <row r="97" spans="1:10" s="45" customFormat="1" ht="63" hidden="1" customHeight="1" outlineLevel="1" x14ac:dyDescent="0.25">
      <c r="A97" s="64">
        <v>75</v>
      </c>
      <c r="B97" s="58" t="s">
        <v>265</v>
      </c>
      <c r="C97" s="59" t="s">
        <v>1052</v>
      </c>
      <c r="D97" s="60" t="s">
        <v>264</v>
      </c>
      <c r="E97" s="61">
        <v>1</v>
      </c>
      <c r="F97" s="65">
        <f>ROUND(I97/Прил.10!$D$13,2)</f>
        <v>1644.28</v>
      </c>
      <c r="G97" s="62">
        <f t="shared" si="6"/>
        <v>1644.28</v>
      </c>
      <c r="H97" s="57">
        <v>8.2573400726663002E-3</v>
      </c>
      <c r="I97" s="56">
        <v>10293.192800000001</v>
      </c>
      <c r="J97" s="56">
        <v>10293.192800000001</v>
      </c>
    </row>
    <row r="98" spans="1:10" s="45" customFormat="1" ht="63" hidden="1" customHeight="1" outlineLevel="1" x14ac:dyDescent="0.25">
      <c r="A98" s="64">
        <v>76</v>
      </c>
      <c r="B98" s="58" t="s">
        <v>265</v>
      </c>
      <c r="C98" s="59" t="s">
        <v>1053</v>
      </c>
      <c r="D98" s="60" t="s">
        <v>264</v>
      </c>
      <c r="E98" s="61">
        <v>1</v>
      </c>
      <c r="F98" s="65">
        <f>ROUND(I98/Прил.10!$D$13,2)</f>
        <v>784.26</v>
      </c>
      <c r="G98" s="62">
        <f t="shared" si="6"/>
        <v>784.26</v>
      </c>
      <c r="H98" s="57">
        <v>3.9384420691058004E-3</v>
      </c>
      <c r="I98" s="56">
        <v>4909.4675999999999</v>
      </c>
      <c r="J98" s="56">
        <v>4909.4675999999999</v>
      </c>
    </row>
    <row r="99" spans="1:10" s="45" customFormat="1" ht="47.25" hidden="1" customHeight="1" outlineLevel="1" x14ac:dyDescent="0.25">
      <c r="A99" s="64">
        <v>77</v>
      </c>
      <c r="B99" s="58" t="s">
        <v>265</v>
      </c>
      <c r="C99" s="59" t="s">
        <v>1054</v>
      </c>
      <c r="D99" s="60" t="s">
        <v>323</v>
      </c>
      <c r="E99" s="61">
        <v>1</v>
      </c>
      <c r="F99" s="65">
        <f>ROUND(I99/Прил.10!$D$13,2)</f>
        <v>779.82</v>
      </c>
      <c r="G99" s="62">
        <f t="shared" si="6"/>
        <v>779.82</v>
      </c>
      <c r="H99" s="57">
        <v>3.9161450212048003E-3</v>
      </c>
      <c r="I99" s="56">
        <v>4881.6732000000002</v>
      </c>
      <c r="J99" s="56">
        <v>4881.6732000000002</v>
      </c>
    </row>
    <row r="100" spans="1:10" s="45" customFormat="1" ht="31.5" hidden="1" customHeight="1" outlineLevel="1" x14ac:dyDescent="0.25">
      <c r="A100" s="64">
        <v>78</v>
      </c>
      <c r="B100" s="58" t="s">
        <v>265</v>
      </c>
      <c r="C100" s="59" t="s">
        <v>1055</v>
      </c>
      <c r="D100" s="60" t="s">
        <v>323</v>
      </c>
      <c r="E100" s="61">
        <v>1</v>
      </c>
      <c r="F100" s="65">
        <f>ROUND(I100/Прил.10!$D$13,2)</f>
        <v>744.75</v>
      </c>
      <c r="G100" s="62">
        <f t="shared" si="6"/>
        <v>744.75</v>
      </c>
      <c r="H100" s="57">
        <v>3.7400284739328E-3</v>
      </c>
      <c r="I100" s="56">
        <v>4662.1350000000002</v>
      </c>
      <c r="J100" s="56">
        <v>4662.1350000000002</v>
      </c>
    </row>
    <row r="101" spans="1:10" s="45" customFormat="1" ht="31.5" hidden="1" customHeight="1" outlineLevel="1" x14ac:dyDescent="0.25">
      <c r="A101" s="64">
        <v>79</v>
      </c>
      <c r="B101" s="58" t="s">
        <v>1056</v>
      </c>
      <c r="C101" s="59" t="s">
        <v>1057</v>
      </c>
      <c r="D101" s="60" t="s">
        <v>264</v>
      </c>
      <c r="E101" s="61">
        <v>1</v>
      </c>
      <c r="F101" s="62">
        <v>233.43</v>
      </c>
      <c r="G101" s="62">
        <f t="shared" si="6"/>
        <v>233.43</v>
      </c>
      <c r="H101" s="57">
        <v>1.1722522278216001E-3</v>
      </c>
      <c r="I101" s="141">
        <f>ROUND(F101*Прил.10!$D$13,2)</f>
        <v>1461.27</v>
      </c>
      <c r="J101" s="56">
        <v>1461.2718</v>
      </c>
    </row>
    <row r="102" spans="1:10" s="45" customFormat="1" ht="31.5" hidden="1" customHeight="1" outlineLevel="1" x14ac:dyDescent="0.25">
      <c r="A102" s="64">
        <v>80</v>
      </c>
      <c r="B102" s="58" t="s">
        <v>265</v>
      </c>
      <c r="C102" s="59" t="s">
        <v>1058</v>
      </c>
      <c r="D102" s="60" t="s">
        <v>323</v>
      </c>
      <c r="E102" s="61">
        <v>1</v>
      </c>
      <c r="F102" s="65">
        <f>ROUND(I102/Прил.10!$D$13,2)</f>
        <v>184.62</v>
      </c>
      <c r="G102" s="62">
        <f t="shared" si="6"/>
        <v>184.62</v>
      </c>
      <c r="H102" s="57">
        <v>9.2713535663976995E-4</v>
      </c>
      <c r="I102" s="56">
        <v>1155.7212</v>
      </c>
      <c r="J102" s="56">
        <v>1155.7212</v>
      </c>
    </row>
    <row r="103" spans="1:10" s="45" customFormat="1" ht="31.5" hidden="1" customHeight="1" outlineLevel="1" x14ac:dyDescent="0.25">
      <c r="A103" s="64">
        <v>81</v>
      </c>
      <c r="B103" s="58" t="s">
        <v>1059</v>
      </c>
      <c r="C103" s="59" t="s">
        <v>1060</v>
      </c>
      <c r="D103" s="60" t="s">
        <v>264</v>
      </c>
      <c r="E103" s="61">
        <v>1</v>
      </c>
      <c r="F103" s="62">
        <v>123.15</v>
      </c>
      <c r="G103" s="62">
        <f t="shared" si="6"/>
        <v>123.15</v>
      </c>
      <c r="H103" s="57">
        <v>6.1844176779432005E-4</v>
      </c>
      <c r="I103" s="141">
        <f>ROUND(F103*Прил.10!$D$13,2)</f>
        <v>770.92</v>
      </c>
      <c r="J103" s="56">
        <v>770.91899999999998</v>
      </c>
    </row>
    <row r="104" spans="1:10" s="45" customFormat="1" ht="15.75" customHeight="1" collapsed="1" x14ac:dyDescent="0.25">
      <c r="A104" s="64"/>
      <c r="B104" s="58"/>
      <c r="C104" s="59" t="s">
        <v>1118</v>
      </c>
      <c r="D104" s="60"/>
      <c r="E104" s="61"/>
      <c r="F104" s="62"/>
      <c r="G104" s="62">
        <f>SUM(G94:G103)</f>
        <v>17291.260000000002</v>
      </c>
      <c r="H104" s="57">
        <f>SUM(H94:H103)</f>
        <v>8.6834246055959394E-2</v>
      </c>
      <c r="I104" s="56"/>
      <c r="J104" s="62">
        <f>SUM(J94:J103)</f>
        <v>108243.28760000001</v>
      </c>
    </row>
    <row r="105" spans="1:10" s="45" customFormat="1" ht="15.75" customHeight="1" x14ac:dyDescent="0.25">
      <c r="A105" s="63"/>
      <c r="B105" s="66"/>
      <c r="C105" s="66" t="s">
        <v>1119</v>
      </c>
      <c r="D105" s="66"/>
      <c r="E105" s="67"/>
      <c r="F105" s="68"/>
      <c r="G105" s="68">
        <f>G93+G104</f>
        <v>199129.5</v>
      </c>
      <c r="H105" s="69">
        <f>H93+H104</f>
        <v>0.99999999999999933</v>
      </c>
      <c r="I105" s="68"/>
      <c r="J105" s="68">
        <f>J93+J104</f>
        <v>1246550.67</v>
      </c>
    </row>
    <row r="106" spans="1:10" s="45" customFormat="1" ht="15.75" customHeight="1" x14ac:dyDescent="0.25">
      <c r="A106" s="63"/>
      <c r="B106" s="66"/>
      <c r="C106" s="66" t="s">
        <v>1120</v>
      </c>
      <c r="D106" s="66"/>
      <c r="E106" s="67"/>
      <c r="F106" s="68"/>
      <c r="G106" s="68">
        <f>G105</f>
        <v>199129.5</v>
      </c>
      <c r="H106" s="69">
        <f>H105</f>
        <v>0.99999999999999933</v>
      </c>
      <c r="I106" s="68"/>
      <c r="J106" s="68">
        <f>J105</f>
        <v>1246550.67</v>
      </c>
    </row>
    <row r="107" spans="1:10" s="45" customFormat="1" ht="15.75" customHeight="1" x14ac:dyDescent="0.25">
      <c r="A107" s="53"/>
      <c r="B107" s="171" t="s">
        <v>245</v>
      </c>
      <c r="C107" s="173"/>
      <c r="D107" s="172"/>
      <c r="E107" s="172"/>
      <c r="F107" s="177"/>
      <c r="G107" s="177"/>
      <c r="H107" s="172"/>
      <c r="I107" s="56"/>
      <c r="J107" s="56"/>
    </row>
    <row r="108" spans="1:10" s="45" customFormat="1" ht="15.75" customHeight="1" x14ac:dyDescent="0.25">
      <c r="A108" s="53"/>
      <c r="B108" s="172" t="s">
        <v>1121</v>
      </c>
      <c r="C108" s="173"/>
      <c r="D108" s="172"/>
      <c r="E108" s="172"/>
      <c r="F108" s="177"/>
      <c r="G108" s="177"/>
      <c r="H108" s="172"/>
      <c r="I108" s="56"/>
      <c r="J108" s="56"/>
    </row>
    <row r="109" spans="1:10" s="45" customFormat="1" ht="63" customHeight="1" x14ac:dyDescent="0.25">
      <c r="A109" s="53">
        <v>82</v>
      </c>
      <c r="B109" s="58" t="s">
        <v>246</v>
      </c>
      <c r="C109" s="59" t="s">
        <v>247</v>
      </c>
      <c r="D109" s="60" t="s">
        <v>248</v>
      </c>
      <c r="E109" s="61">
        <v>29.639004069380999</v>
      </c>
      <c r="F109" s="62">
        <v>1177.32</v>
      </c>
      <c r="G109" s="62">
        <f t="shared" ref="G109:G151" si="7">ROUND(E109*F109,2)</f>
        <v>34894.589999999997</v>
      </c>
      <c r="H109" s="57">
        <f>G109/G524</f>
        <v>9.1938245123177997E-2</v>
      </c>
      <c r="I109" s="56">
        <f>ROUND(F109*Прил.10!$D$12,2)</f>
        <v>9465.65</v>
      </c>
      <c r="J109" s="56">
        <f t="shared" ref="J109:J151" si="8">ROUND(E109*I109,2)</f>
        <v>280552.44</v>
      </c>
    </row>
    <row r="110" spans="1:10" s="45" customFormat="1" ht="31.5" customHeight="1" x14ac:dyDescent="0.25">
      <c r="A110" s="53">
        <v>83</v>
      </c>
      <c r="B110" s="58" t="s">
        <v>249</v>
      </c>
      <c r="C110" s="59" t="s">
        <v>250</v>
      </c>
      <c r="D110" s="60" t="s">
        <v>251</v>
      </c>
      <c r="E110" s="61">
        <v>2.8967562848994999</v>
      </c>
      <c r="F110" s="62">
        <v>11225.81</v>
      </c>
      <c r="G110" s="62">
        <f t="shared" si="7"/>
        <v>32518.44</v>
      </c>
      <c r="H110" s="57">
        <f>G110/G524</f>
        <v>8.5677702696703315E-2</v>
      </c>
      <c r="I110" s="56">
        <f>ROUND(F110*Прил.10!$D$12,2)</f>
        <v>90255.51</v>
      </c>
      <c r="J110" s="56">
        <f t="shared" si="8"/>
        <v>261448.22</v>
      </c>
    </row>
    <row r="111" spans="1:10" s="45" customFormat="1" ht="31.5" customHeight="1" x14ac:dyDescent="0.25">
      <c r="A111" s="53">
        <v>84</v>
      </c>
      <c r="B111" s="58" t="s">
        <v>252</v>
      </c>
      <c r="C111" s="59" t="s">
        <v>253</v>
      </c>
      <c r="D111" s="60" t="s">
        <v>254</v>
      </c>
      <c r="E111" s="61">
        <v>15.116525070407</v>
      </c>
      <c r="F111" s="62">
        <v>1740.2</v>
      </c>
      <c r="G111" s="62">
        <f t="shared" si="7"/>
        <v>26305.78</v>
      </c>
      <c r="H111" s="57">
        <f>G111/G524</f>
        <v>6.9308945879472811E-2</v>
      </c>
      <c r="I111" s="56">
        <f>ROUND(F111*Прил.10!$D$12,2)</f>
        <v>13991.21</v>
      </c>
      <c r="J111" s="56">
        <f t="shared" si="8"/>
        <v>211498.48</v>
      </c>
    </row>
    <row r="112" spans="1:10" s="45" customFormat="1" ht="63" customHeight="1" x14ac:dyDescent="0.25">
      <c r="A112" s="53">
        <v>85</v>
      </c>
      <c r="B112" s="58" t="s">
        <v>255</v>
      </c>
      <c r="C112" s="59" t="s">
        <v>256</v>
      </c>
      <c r="D112" s="60" t="s">
        <v>257</v>
      </c>
      <c r="E112" s="61">
        <v>304.72532979992002</v>
      </c>
      <c r="F112" s="62">
        <v>82.03</v>
      </c>
      <c r="G112" s="62">
        <f t="shared" si="7"/>
        <v>24996.62</v>
      </c>
      <c r="H112" s="57">
        <f>G112/G524</f>
        <v>6.5859646919792833E-2</v>
      </c>
      <c r="I112" s="56">
        <f>ROUND(F112*Прил.10!$D$12,2)</f>
        <v>659.52</v>
      </c>
      <c r="J112" s="56">
        <f t="shared" si="8"/>
        <v>200972.45</v>
      </c>
    </row>
    <row r="113" spans="1:10" s="45" customFormat="1" ht="94.5" customHeight="1" x14ac:dyDescent="0.25">
      <c r="A113" s="53">
        <v>86</v>
      </c>
      <c r="B113" s="58" t="s">
        <v>258</v>
      </c>
      <c r="C113" s="59" t="s">
        <v>259</v>
      </c>
      <c r="D113" s="60" t="s">
        <v>251</v>
      </c>
      <c r="E113" s="61">
        <v>1.6836195123049</v>
      </c>
      <c r="F113" s="62">
        <v>12202.25</v>
      </c>
      <c r="G113" s="62">
        <f t="shared" si="7"/>
        <v>20543.95</v>
      </c>
      <c r="H113" s="57">
        <f>G113/G524</f>
        <v>5.4128009840445551E-2</v>
      </c>
      <c r="I113" s="56">
        <f>ROUND(F113*Прил.10!$D$12,2)</f>
        <v>98106.09</v>
      </c>
      <c r="J113" s="56">
        <f t="shared" si="8"/>
        <v>165173.32999999999</v>
      </c>
    </row>
    <row r="114" spans="1:10" s="45" customFormat="1" ht="31.5" customHeight="1" x14ac:dyDescent="0.25">
      <c r="A114" s="53">
        <v>87</v>
      </c>
      <c r="B114" s="58" t="s">
        <v>260</v>
      </c>
      <c r="C114" s="59" t="s">
        <v>261</v>
      </c>
      <c r="D114" s="60" t="s">
        <v>251</v>
      </c>
      <c r="E114" s="61">
        <v>1.2789208439055999</v>
      </c>
      <c r="F114" s="62">
        <v>11014.37</v>
      </c>
      <c r="G114" s="62">
        <f t="shared" si="7"/>
        <v>14086.51</v>
      </c>
      <c r="H114" s="57">
        <f>G114/G524</f>
        <v>3.7114320853464625E-2</v>
      </c>
      <c r="I114" s="56">
        <f>ROUND(F114*Прил.10!$D$12,2)</f>
        <v>88555.53</v>
      </c>
      <c r="J114" s="56">
        <f t="shared" si="8"/>
        <v>113255.51</v>
      </c>
    </row>
    <row r="115" spans="1:10" s="45" customFormat="1" ht="47.25" customHeight="1" x14ac:dyDescent="0.25">
      <c r="A115" s="53">
        <v>88</v>
      </c>
      <c r="B115" s="58" t="s">
        <v>262</v>
      </c>
      <c r="C115" s="59" t="s">
        <v>263</v>
      </c>
      <c r="D115" s="60" t="s">
        <v>264</v>
      </c>
      <c r="E115" s="61">
        <v>3.1973022627687002</v>
      </c>
      <c r="F115" s="62">
        <v>4352.49</v>
      </c>
      <c r="G115" s="62">
        <f t="shared" si="7"/>
        <v>13916.23</v>
      </c>
      <c r="H115" s="57">
        <f>G115/G524</f>
        <v>3.6665676969711451E-2</v>
      </c>
      <c r="I115" s="56">
        <f>ROUND(F115*Прил.10!$D$12,2)</f>
        <v>34994.019999999997</v>
      </c>
      <c r="J115" s="56">
        <f t="shared" si="8"/>
        <v>111886.46</v>
      </c>
    </row>
    <row r="116" spans="1:10" s="45" customFormat="1" ht="47.25" customHeight="1" x14ac:dyDescent="0.25">
      <c r="A116" s="53">
        <v>89</v>
      </c>
      <c r="B116" s="58" t="s">
        <v>265</v>
      </c>
      <c r="C116" s="59" t="s">
        <v>266</v>
      </c>
      <c r="D116" s="60" t="s">
        <v>267</v>
      </c>
      <c r="E116" s="61">
        <v>55.153345954667003</v>
      </c>
      <c r="F116" s="65">
        <v>231.15</v>
      </c>
      <c r="G116" s="62">
        <f t="shared" si="7"/>
        <v>12748.7</v>
      </c>
      <c r="H116" s="57">
        <f>G116/G524</f>
        <v>3.358953653279375E-2</v>
      </c>
      <c r="I116" s="56">
        <f>ROUND(F116*Прил.10!$D$12,2)</f>
        <v>1858.45</v>
      </c>
      <c r="J116" s="56">
        <f t="shared" si="8"/>
        <v>102499.74</v>
      </c>
    </row>
    <row r="117" spans="1:10" s="45" customFormat="1" ht="126" customHeight="1" x14ac:dyDescent="0.25">
      <c r="A117" s="53">
        <v>90</v>
      </c>
      <c r="B117" s="58" t="s">
        <v>265</v>
      </c>
      <c r="C117" s="59" t="s">
        <v>268</v>
      </c>
      <c r="D117" s="60" t="s">
        <v>264</v>
      </c>
      <c r="E117" s="61">
        <v>0.79932558017934996</v>
      </c>
      <c r="F117" s="65">
        <v>14865.02</v>
      </c>
      <c r="G117" s="62">
        <f t="shared" si="7"/>
        <v>11881.99</v>
      </c>
      <c r="H117" s="57">
        <f>G117/G524</f>
        <v>3.1305979212569911E-2</v>
      </c>
      <c r="I117" s="56">
        <f>ROUND(F117*Прил.10!$D$12,2)</f>
        <v>119514.76</v>
      </c>
      <c r="J117" s="56">
        <f t="shared" si="8"/>
        <v>95531.199999999997</v>
      </c>
    </row>
    <row r="118" spans="1:10" s="45" customFormat="1" ht="47.25" customHeight="1" x14ac:dyDescent="0.25">
      <c r="A118" s="53">
        <v>91</v>
      </c>
      <c r="B118" s="58" t="s">
        <v>269</v>
      </c>
      <c r="C118" s="59" t="s">
        <v>270</v>
      </c>
      <c r="D118" s="60" t="s">
        <v>264</v>
      </c>
      <c r="E118" s="61">
        <v>0.79932558098231998</v>
      </c>
      <c r="F118" s="62">
        <v>12925.27</v>
      </c>
      <c r="G118" s="62">
        <f t="shared" si="7"/>
        <v>10331.5</v>
      </c>
      <c r="H118" s="57">
        <f>G118/G524</f>
        <v>2.7220837943363527E-2</v>
      </c>
      <c r="I118" s="56">
        <f>ROUND(F118*Прил.10!$D$12,2)</f>
        <v>103919.17</v>
      </c>
      <c r="J118" s="56">
        <f t="shared" si="8"/>
        <v>83065.25</v>
      </c>
    </row>
    <row r="119" spans="1:10" s="45" customFormat="1" ht="63" customHeight="1" x14ac:dyDescent="0.25">
      <c r="A119" s="53">
        <v>92</v>
      </c>
      <c r="B119" s="58" t="s">
        <v>271</v>
      </c>
      <c r="C119" s="59" t="s">
        <v>272</v>
      </c>
      <c r="D119" s="60" t="s">
        <v>264</v>
      </c>
      <c r="E119" s="61">
        <v>1.5986509912711999</v>
      </c>
      <c r="F119" s="62">
        <v>6025.88</v>
      </c>
      <c r="G119" s="62">
        <f t="shared" si="7"/>
        <v>9633.2800000000007</v>
      </c>
      <c r="H119" s="57">
        <f>G119/G524</f>
        <v>2.5381208318544745E-2</v>
      </c>
      <c r="I119" s="56">
        <f>ROUND(F119*Прил.10!$D$12,2)</f>
        <v>48448.08</v>
      </c>
      <c r="J119" s="56">
        <f t="shared" si="8"/>
        <v>77451.570000000007</v>
      </c>
    </row>
    <row r="120" spans="1:10" s="45" customFormat="1" ht="94.5" customHeight="1" x14ac:dyDescent="0.25">
      <c r="A120" s="53">
        <v>93</v>
      </c>
      <c r="B120" s="58" t="s">
        <v>273</v>
      </c>
      <c r="C120" s="59" t="s">
        <v>274</v>
      </c>
      <c r="D120" s="60" t="s">
        <v>275</v>
      </c>
      <c r="E120" s="61">
        <v>4.0286013095611999</v>
      </c>
      <c r="F120" s="62">
        <v>2314.17</v>
      </c>
      <c r="G120" s="62">
        <f t="shared" si="7"/>
        <v>9322.8700000000008</v>
      </c>
      <c r="H120" s="57">
        <f>G120/G524</f>
        <v>2.4563358025170165E-2</v>
      </c>
      <c r="I120" s="56">
        <f>ROUND(F120*Прил.10!$D$12,2)</f>
        <v>18605.93</v>
      </c>
      <c r="J120" s="56">
        <f t="shared" si="8"/>
        <v>74955.87</v>
      </c>
    </row>
    <row r="121" spans="1:10" s="45" customFormat="1" ht="47.25" customHeight="1" x14ac:dyDescent="0.25">
      <c r="A121" s="53">
        <v>94</v>
      </c>
      <c r="B121" s="58" t="s">
        <v>276</v>
      </c>
      <c r="C121" s="59" t="s">
        <v>277</v>
      </c>
      <c r="D121" s="60" t="s">
        <v>248</v>
      </c>
      <c r="E121" s="61">
        <v>6.3626275383638999</v>
      </c>
      <c r="F121" s="62">
        <v>1418.41</v>
      </c>
      <c r="G121" s="62">
        <f t="shared" si="7"/>
        <v>9024.81</v>
      </c>
      <c r="H121" s="57">
        <f>G121/G524</f>
        <v>2.3778046796655527E-2</v>
      </c>
      <c r="I121" s="56">
        <f>ROUND(F121*Прил.10!$D$12,2)</f>
        <v>11404.02</v>
      </c>
      <c r="J121" s="56">
        <f t="shared" si="8"/>
        <v>72559.53</v>
      </c>
    </row>
    <row r="122" spans="1:10" s="45" customFormat="1" ht="47.25" customHeight="1" x14ac:dyDescent="0.25">
      <c r="A122" s="53">
        <v>95</v>
      </c>
      <c r="B122" s="58" t="s">
        <v>278</v>
      </c>
      <c r="C122" s="59" t="s">
        <v>279</v>
      </c>
      <c r="D122" s="60" t="s">
        <v>264</v>
      </c>
      <c r="E122" s="61">
        <v>1.5986510867092001</v>
      </c>
      <c r="F122" s="62">
        <v>5053.96</v>
      </c>
      <c r="G122" s="62">
        <f t="shared" si="7"/>
        <v>8079.52</v>
      </c>
      <c r="H122" s="57">
        <f>G122/G524</f>
        <v>2.1287451442691237E-2</v>
      </c>
      <c r="I122" s="56">
        <f>ROUND(F122*Прил.10!$D$12,2)</f>
        <v>40633.839999999997</v>
      </c>
      <c r="J122" s="56">
        <f t="shared" si="8"/>
        <v>64959.33</v>
      </c>
    </row>
    <row r="123" spans="1:10" s="45" customFormat="1" ht="63" customHeight="1" x14ac:dyDescent="0.25">
      <c r="A123" s="53">
        <v>96</v>
      </c>
      <c r="B123" s="58" t="s">
        <v>280</v>
      </c>
      <c r="C123" s="59" t="s">
        <v>281</v>
      </c>
      <c r="D123" s="60" t="s">
        <v>275</v>
      </c>
      <c r="E123" s="61">
        <v>5.7551452387089004</v>
      </c>
      <c r="F123" s="62">
        <v>1301.55</v>
      </c>
      <c r="G123" s="62">
        <f t="shared" si="7"/>
        <v>7490.61</v>
      </c>
      <c r="H123" s="57">
        <f>G123/G524</f>
        <v>1.9735825476159152E-2</v>
      </c>
      <c r="I123" s="56">
        <f>ROUND(F123*Прил.10!$D$12,2)</f>
        <v>10464.459999999999</v>
      </c>
      <c r="J123" s="56">
        <f t="shared" si="8"/>
        <v>60224.49</v>
      </c>
    </row>
    <row r="124" spans="1:10" s="45" customFormat="1" ht="47.25" customHeight="1" x14ac:dyDescent="0.25">
      <c r="A124" s="53">
        <v>97</v>
      </c>
      <c r="B124" s="58" t="s">
        <v>282</v>
      </c>
      <c r="C124" s="59" t="s">
        <v>283</v>
      </c>
      <c r="D124" s="60" t="s">
        <v>264</v>
      </c>
      <c r="E124" s="61">
        <v>5.5952809575540998</v>
      </c>
      <c r="F124" s="62">
        <v>1295.5899999999999</v>
      </c>
      <c r="G124" s="62">
        <f t="shared" si="7"/>
        <v>7249.19</v>
      </c>
      <c r="H124" s="57">
        <f>G124/G524</f>
        <v>1.9099746039844306E-2</v>
      </c>
      <c r="I124" s="56">
        <f>ROUND(F124*Прил.10!$D$12,2)</f>
        <v>10416.540000000001</v>
      </c>
      <c r="J124" s="56">
        <f t="shared" si="8"/>
        <v>58283.47</v>
      </c>
    </row>
    <row r="125" spans="1:10" s="45" customFormat="1" ht="31.5" customHeight="1" x14ac:dyDescent="0.25">
      <c r="A125" s="53">
        <v>98</v>
      </c>
      <c r="B125" s="58" t="s">
        <v>284</v>
      </c>
      <c r="C125" s="59" t="s">
        <v>285</v>
      </c>
      <c r="D125" s="60" t="s">
        <v>264</v>
      </c>
      <c r="E125" s="61">
        <v>3.1973027256502999</v>
      </c>
      <c r="F125" s="62">
        <v>1865.55</v>
      </c>
      <c r="G125" s="62">
        <f t="shared" si="7"/>
        <v>5964.73</v>
      </c>
      <c r="H125" s="57">
        <f>G125/G524</f>
        <v>1.5715525209884212E-2</v>
      </c>
      <c r="I125" s="56">
        <f>ROUND(F125*Прил.10!$D$12,2)</f>
        <v>14999.02</v>
      </c>
      <c r="J125" s="56">
        <f t="shared" si="8"/>
        <v>47956.41</v>
      </c>
    </row>
    <row r="126" spans="1:10" s="45" customFormat="1" ht="15.75" customHeight="1" x14ac:dyDescent="0.25">
      <c r="A126" s="53">
        <v>99</v>
      </c>
      <c r="B126" s="58" t="s">
        <v>286</v>
      </c>
      <c r="C126" s="59" t="s">
        <v>287</v>
      </c>
      <c r="D126" s="60" t="s">
        <v>288</v>
      </c>
      <c r="E126" s="61">
        <v>3.1973022993155</v>
      </c>
      <c r="F126" s="62">
        <v>1776</v>
      </c>
      <c r="G126" s="62">
        <f t="shared" si="7"/>
        <v>5678.41</v>
      </c>
      <c r="H126" s="57">
        <f>G126/G524</f>
        <v>1.4961145853552233E-2</v>
      </c>
      <c r="I126" s="56">
        <f>ROUND(F126*Прил.10!$D$12,2)</f>
        <v>14279.04</v>
      </c>
      <c r="J126" s="56">
        <f t="shared" si="8"/>
        <v>45654.41</v>
      </c>
    </row>
    <row r="127" spans="1:10" s="45" customFormat="1" ht="15.75" customHeight="1" x14ac:dyDescent="0.25">
      <c r="A127" s="53">
        <v>100</v>
      </c>
      <c r="B127" s="58" t="s">
        <v>289</v>
      </c>
      <c r="C127" s="59" t="s">
        <v>290</v>
      </c>
      <c r="D127" s="60" t="s">
        <v>275</v>
      </c>
      <c r="E127" s="61">
        <v>79.711013912219002</v>
      </c>
      <c r="F127" s="62">
        <v>70.5</v>
      </c>
      <c r="G127" s="62">
        <f t="shared" si="7"/>
        <v>5619.63</v>
      </c>
      <c r="H127" s="57">
        <f>G127/G524</f>
        <v>1.480627571327145E-2</v>
      </c>
      <c r="I127" s="56">
        <f>ROUND(F127*Прил.10!$D$12,2)</f>
        <v>566.82000000000005</v>
      </c>
      <c r="J127" s="56">
        <f t="shared" si="8"/>
        <v>45181.8</v>
      </c>
    </row>
    <row r="128" spans="1:10" s="45" customFormat="1" ht="78.75" customHeight="1" x14ac:dyDescent="0.25">
      <c r="A128" s="53">
        <v>101</v>
      </c>
      <c r="B128" s="58" t="s">
        <v>291</v>
      </c>
      <c r="C128" s="59" t="s">
        <v>292</v>
      </c>
      <c r="D128" s="60" t="s">
        <v>275</v>
      </c>
      <c r="E128" s="61">
        <v>56.801101532814997</v>
      </c>
      <c r="F128" s="62">
        <v>91.36</v>
      </c>
      <c r="G128" s="62">
        <f t="shared" si="7"/>
        <v>5189.3500000000004</v>
      </c>
      <c r="H128" s="57">
        <f>G128/G524</f>
        <v>1.3672598885098343E-2</v>
      </c>
      <c r="I128" s="56">
        <f>ROUND(F128*Прил.10!$D$12,2)</f>
        <v>734.53</v>
      </c>
      <c r="J128" s="56">
        <f t="shared" si="8"/>
        <v>41722.11</v>
      </c>
    </row>
    <row r="129" spans="1:10" s="45" customFormat="1" ht="78.75" customHeight="1" x14ac:dyDescent="0.25">
      <c r="A129" s="53">
        <v>102</v>
      </c>
      <c r="B129" s="58" t="s">
        <v>293</v>
      </c>
      <c r="C129" s="59" t="s">
        <v>294</v>
      </c>
      <c r="D129" s="60" t="s">
        <v>264</v>
      </c>
      <c r="E129" s="61">
        <v>7.9932474291841</v>
      </c>
      <c r="F129" s="62">
        <v>573.63</v>
      </c>
      <c r="G129" s="62">
        <f t="shared" si="7"/>
        <v>4585.17</v>
      </c>
      <c r="H129" s="57">
        <f>G129/G524</f>
        <v>1.2080740406792058E-2</v>
      </c>
      <c r="I129" s="56">
        <f>ROUND(F129*Прил.10!$D$12,2)</f>
        <v>4611.99</v>
      </c>
      <c r="J129" s="56">
        <f t="shared" si="8"/>
        <v>36864.78</v>
      </c>
    </row>
    <row r="130" spans="1:10" s="45" customFormat="1" ht="63" customHeight="1" x14ac:dyDescent="0.25">
      <c r="A130" s="53">
        <v>103</v>
      </c>
      <c r="B130" s="58" t="s">
        <v>295</v>
      </c>
      <c r="C130" s="59" t="s">
        <v>296</v>
      </c>
      <c r="D130" s="60" t="s">
        <v>264</v>
      </c>
      <c r="E130" s="61">
        <v>15.986528149627</v>
      </c>
      <c r="F130" s="62">
        <v>238.8</v>
      </c>
      <c r="G130" s="62">
        <f t="shared" si="7"/>
        <v>3817.58</v>
      </c>
      <c r="H130" s="57">
        <f>G130/G524</f>
        <v>1.0058338722917847E-2</v>
      </c>
      <c r="I130" s="56">
        <f>ROUND(F130*Прил.10!$D$12,2)</f>
        <v>1919.95</v>
      </c>
      <c r="J130" s="56">
        <f t="shared" si="8"/>
        <v>30693.33</v>
      </c>
    </row>
    <row r="131" spans="1:10" s="45" customFormat="1" ht="63" customHeight="1" x14ac:dyDescent="0.25">
      <c r="A131" s="53">
        <v>104</v>
      </c>
      <c r="B131" s="58" t="s">
        <v>297</v>
      </c>
      <c r="C131" s="59" t="s">
        <v>298</v>
      </c>
      <c r="D131" s="60" t="s">
        <v>267</v>
      </c>
      <c r="E131" s="61">
        <v>4.7959515407474997</v>
      </c>
      <c r="F131" s="62">
        <v>625.20000000000005</v>
      </c>
      <c r="G131" s="62">
        <f t="shared" si="7"/>
        <v>2998.43</v>
      </c>
      <c r="H131" s="57">
        <f>G131/G524</f>
        <v>7.9000897366809757E-3</v>
      </c>
      <c r="I131" s="56">
        <f>ROUND(F131*Прил.10!$D$12,2)</f>
        <v>5026.6099999999997</v>
      </c>
      <c r="J131" s="56">
        <f t="shared" si="8"/>
        <v>24107.38</v>
      </c>
    </row>
    <row r="132" spans="1:10" s="45" customFormat="1" ht="94.5" customHeight="1" x14ac:dyDescent="0.25">
      <c r="A132" s="53">
        <v>105</v>
      </c>
      <c r="B132" s="58" t="s">
        <v>299</v>
      </c>
      <c r="C132" s="59" t="s">
        <v>300</v>
      </c>
      <c r="D132" s="60" t="s">
        <v>251</v>
      </c>
      <c r="E132" s="61">
        <v>0.24243556620730999</v>
      </c>
      <c r="F132" s="62">
        <v>10045</v>
      </c>
      <c r="G132" s="62">
        <f t="shared" si="7"/>
        <v>2435.27</v>
      </c>
      <c r="H132" s="57">
        <f>G132/G524</f>
        <v>6.4163083790674058E-3</v>
      </c>
      <c r="I132" s="56">
        <f>ROUND(F132*Прил.10!$D$12,2)</f>
        <v>80761.8</v>
      </c>
      <c r="J132" s="56">
        <f t="shared" si="8"/>
        <v>19579.53</v>
      </c>
    </row>
    <row r="133" spans="1:10" s="45" customFormat="1" ht="78.75" customHeight="1" x14ac:dyDescent="0.25">
      <c r="A133" s="53">
        <v>106</v>
      </c>
      <c r="B133" s="58" t="s">
        <v>301</v>
      </c>
      <c r="C133" s="59" t="s">
        <v>302</v>
      </c>
      <c r="D133" s="60" t="s">
        <v>251</v>
      </c>
      <c r="E133" s="61">
        <v>0.30414338122238999</v>
      </c>
      <c r="F133" s="62">
        <v>7980</v>
      </c>
      <c r="G133" s="62">
        <f t="shared" si="7"/>
        <v>2427.06</v>
      </c>
      <c r="H133" s="57">
        <f>G133/G524</f>
        <v>6.3946771464762995E-3</v>
      </c>
      <c r="I133" s="56">
        <f>ROUND(F133*Прил.10!$D$12,2)</f>
        <v>64159.199999999997</v>
      </c>
      <c r="J133" s="56">
        <f t="shared" si="8"/>
        <v>19513.599999999999</v>
      </c>
    </row>
    <row r="134" spans="1:10" s="45" customFormat="1" ht="31.5" customHeight="1" x14ac:dyDescent="0.25">
      <c r="A134" s="53">
        <v>107</v>
      </c>
      <c r="B134" s="58" t="s">
        <v>303</v>
      </c>
      <c r="C134" s="59" t="s">
        <v>304</v>
      </c>
      <c r="D134" s="60" t="s">
        <v>251</v>
      </c>
      <c r="E134" s="61">
        <v>0.27053162163560002</v>
      </c>
      <c r="F134" s="62">
        <v>8780.09</v>
      </c>
      <c r="G134" s="62">
        <f t="shared" si="7"/>
        <v>2375.29</v>
      </c>
      <c r="H134" s="57">
        <f>G134/G524</f>
        <v>6.2582765482739151E-3</v>
      </c>
      <c r="I134" s="56">
        <f>ROUND(F134*Прил.10!$D$12,2)</f>
        <v>70591.92</v>
      </c>
      <c r="J134" s="56">
        <f t="shared" si="8"/>
        <v>19097.349999999999</v>
      </c>
    </row>
    <row r="135" spans="1:10" s="45" customFormat="1" ht="31.5" customHeight="1" x14ac:dyDescent="0.25">
      <c r="A135" s="53">
        <v>108</v>
      </c>
      <c r="B135" s="58" t="s">
        <v>305</v>
      </c>
      <c r="C135" s="59" t="s">
        <v>306</v>
      </c>
      <c r="D135" s="60" t="s">
        <v>248</v>
      </c>
      <c r="E135" s="61">
        <v>12.421151537475</v>
      </c>
      <c r="F135" s="62">
        <v>185.49</v>
      </c>
      <c r="G135" s="62">
        <f t="shared" si="7"/>
        <v>2304</v>
      </c>
      <c r="H135" s="57">
        <f>G135/G524</f>
        <v>6.0704457843981582E-3</v>
      </c>
      <c r="I135" s="56">
        <f>ROUND(F135*Прил.10!$D$12,2)</f>
        <v>1491.34</v>
      </c>
      <c r="J135" s="56">
        <f t="shared" si="8"/>
        <v>18524.16</v>
      </c>
    </row>
    <row r="136" spans="1:10" s="45" customFormat="1" ht="31.5" customHeight="1" x14ac:dyDescent="0.25">
      <c r="A136" s="53">
        <v>109</v>
      </c>
      <c r="B136" s="58" t="s">
        <v>307</v>
      </c>
      <c r="C136" s="59" t="s">
        <v>308</v>
      </c>
      <c r="D136" s="60" t="s">
        <v>309</v>
      </c>
      <c r="E136" s="61">
        <v>0.29351180631850998</v>
      </c>
      <c r="F136" s="62">
        <v>6920.41</v>
      </c>
      <c r="G136" s="62">
        <f t="shared" si="7"/>
        <v>2031.22</v>
      </c>
      <c r="H136" s="57">
        <f>G136/G524</f>
        <v>5.3517408360178936E-3</v>
      </c>
      <c r="I136" s="56">
        <f>ROUND(F136*Прил.10!$D$12,2)</f>
        <v>55640.1</v>
      </c>
      <c r="J136" s="56">
        <f t="shared" si="8"/>
        <v>16331.03</v>
      </c>
    </row>
    <row r="137" spans="1:10" s="45" customFormat="1" ht="47.25" customHeight="1" x14ac:dyDescent="0.25">
      <c r="A137" s="53">
        <v>110</v>
      </c>
      <c r="B137" s="58" t="s">
        <v>310</v>
      </c>
      <c r="C137" s="59" t="s">
        <v>311</v>
      </c>
      <c r="D137" s="60" t="s">
        <v>251</v>
      </c>
      <c r="E137" s="61">
        <v>0.58659253490092</v>
      </c>
      <c r="F137" s="62">
        <v>3233.63</v>
      </c>
      <c r="G137" s="62">
        <f t="shared" si="7"/>
        <v>1896.82</v>
      </c>
      <c r="H137" s="57">
        <f>G137/G524</f>
        <v>4.9976314985946671E-3</v>
      </c>
      <c r="I137" s="56">
        <f>ROUND(F137*Прил.10!$D$12,2)</f>
        <v>25998.39</v>
      </c>
      <c r="J137" s="56">
        <f t="shared" si="8"/>
        <v>15250.46</v>
      </c>
    </row>
    <row r="138" spans="1:10" s="45" customFormat="1" ht="47.25" customHeight="1" x14ac:dyDescent="0.25">
      <c r="A138" s="53">
        <v>111</v>
      </c>
      <c r="B138" s="58" t="s">
        <v>312</v>
      </c>
      <c r="C138" s="59" t="s">
        <v>313</v>
      </c>
      <c r="D138" s="60" t="s">
        <v>251</v>
      </c>
      <c r="E138" s="61">
        <v>5.3073175163973003</v>
      </c>
      <c r="F138" s="62">
        <v>313</v>
      </c>
      <c r="G138" s="62">
        <f t="shared" si="7"/>
        <v>1661.19</v>
      </c>
      <c r="H138" s="57">
        <f>G138/G524</f>
        <v>4.3768072190036355E-3</v>
      </c>
      <c r="I138" s="56">
        <f>ROUND(F138*Прил.10!$D$12,2)</f>
        <v>2516.52</v>
      </c>
      <c r="J138" s="56">
        <f t="shared" si="8"/>
        <v>13355.97</v>
      </c>
    </row>
    <row r="139" spans="1:10" s="45" customFormat="1" ht="15.75" customHeight="1" x14ac:dyDescent="0.25">
      <c r="A139" s="53">
        <v>112</v>
      </c>
      <c r="B139" s="58" t="s">
        <v>314</v>
      </c>
      <c r="C139" s="59" t="s">
        <v>315</v>
      </c>
      <c r="D139" s="60" t="s">
        <v>251</v>
      </c>
      <c r="E139" s="61">
        <v>0.17601149157731999</v>
      </c>
      <c r="F139" s="62">
        <v>8200</v>
      </c>
      <c r="G139" s="62">
        <f t="shared" si="7"/>
        <v>1443.29</v>
      </c>
      <c r="H139" s="57">
        <f>G139/G524</f>
        <v>3.8026969167378548E-3</v>
      </c>
      <c r="I139" s="56">
        <f>ROUND(F139*Прил.10!$D$12,2)</f>
        <v>65928</v>
      </c>
      <c r="J139" s="56">
        <f t="shared" si="8"/>
        <v>11604.09</v>
      </c>
    </row>
    <row r="140" spans="1:10" s="45" customFormat="1" ht="31.5" customHeight="1" x14ac:dyDescent="0.25">
      <c r="A140" s="53">
        <v>113</v>
      </c>
      <c r="B140" s="58" t="s">
        <v>316</v>
      </c>
      <c r="C140" s="59" t="s">
        <v>317</v>
      </c>
      <c r="D140" s="60" t="s">
        <v>275</v>
      </c>
      <c r="E140" s="61">
        <v>5.7551553481952</v>
      </c>
      <c r="F140" s="62">
        <v>244.79</v>
      </c>
      <c r="G140" s="62">
        <f t="shared" si="7"/>
        <v>1408.8</v>
      </c>
      <c r="H140" s="57">
        <f>G140/G524</f>
        <v>3.711824661918457E-3</v>
      </c>
      <c r="I140" s="56">
        <f>ROUND(F140*Прил.10!$D$12,2)</f>
        <v>1968.11</v>
      </c>
      <c r="J140" s="56">
        <f t="shared" si="8"/>
        <v>11326.78</v>
      </c>
    </row>
    <row r="141" spans="1:10" s="45" customFormat="1" ht="78.75" customHeight="1" x14ac:dyDescent="0.25">
      <c r="A141" s="53">
        <v>114</v>
      </c>
      <c r="B141" s="58" t="s">
        <v>318</v>
      </c>
      <c r="C141" s="59" t="s">
        <v>319</v>
      </c>
      <c r="D141" s="60" t="s">
        <v>264</v>
      </c>
      <c r="E141" s="61">
        <v>9.5919366533643995</v>
      </c>
      <c r="F141" s="62">
        <v>144.34</v>
      </c>
      <c r="G141" s="62">
        <f t="shared" si="7"/>
        <v>1384.5</v>
      </c>
      <c r="H141" s="57">
        <f>G141/G524</f>
        <v>3.6478004290361327E-3</v>
      </c>
      <c r="I141" s="56">
        <f>ROUND(F141*Прил.10!$D$12,2)</f>
        <v>1160.49</v>
      </c>
      <c r="J141" s="56">
        <f t="shared" si="8"/>
        <v>11131.35</v>
      </c>
    </row>
    <row r="142" spans="1:10" s="45" customFormat="1" ht="63" customHeight="1" x14ac:dyDescent="0.25">
      <c r="A142" s="53">
        <v>115</v>
      </c>
      <c r="B142" s="58" t="s">
        <v>320</v>
      </c>
      <c r="C142" s="59" t="s">
        <v>321</v>
      </c>
      <c r="D142" s="60" t="s">
        <v>251</v>
      </c>
      <c r="E142" s="61">
        <v>0.10359257522748</v>
      </c>
      <c r="F142" s="62">
        <v>12877.24</v>
      </c>
      <c r="G142" s="62">
        <f t="shared" si="7"/>
        <v>1333.99</v>
      </c>
      <c r="H142" s="57">
        <f>G142/G524</f>
        <v>3.5147196058720916E-3</v>
      </c>
      <c r="I142" s="56">
        <f>ROUND(F142*Прил.10!$D$12,2)</f>
        <v>103533.01</v>
      </c>
      <c r="J142" s="56">
        <f t="shared" si="8"/>
        <v>10725.25</v>
      </c>
    </row>
    <row r="143" spans="1:10" s="45" customFormat="1" ht="47.25" customHeight="1" x14ac:dyDescent="0.25">
      <c r="A143" s="53">
        <v>116</v>
      </c>
      <c r="B143" s="58" t="s">
        <v>265</v>
      </c>
      <c r="C143" s="59" t="s">
        <v>322</v>
      </c>
      <c r="D143" s="60" t="s">
        <v>323</v>
      </c>
      <c r="E143" s="61">
        <v>8.7925842343514997</v>
      </c>
      <c r="F143" s="65">
        <v>150.26</v>
      </c>
      <c r="G143" s="62">
        <f t="shared" si="7"/>
        <v>1321.17</v>
      </c>
      <c r="H143" s="57">
        <f>G143/G524</f>
        <v>3.4809422122280011E-3</v>
      </c>
      <c r="I143" s="56">
        <f>ROUND(F143*Прил.10!$D$12,2)</f>
        <v>1208.0899999999999</v>
      </c>
      <c r="J143" s="56">
        <f t="shared" si="8"/>
        <v>10622.23</v>
      </c>
    </row>
    <row r="144" spans="1:10" s="45" customFormat="1" ht="31.5" customHeight="1" x14ac:dyDescent="0.25">
      <c r="A144" s="53">
        <v>117</v>
      </c>
      <c r="B144" s="58" t="s">
        <v>324</v>
      </c>
      <c r="C144" s="59" t="s">
        <v>325</v>
      </c>
      <c r="D144" s="60" t="s">
        <v>275</v>
      </c>
      <c r="E144" s="61">
        <v>24.139439663388998</v>
      </c>
      <c r="F144" s="62">
        <v>51.8</v>
      </c>
      <c r="G144" s="62">
        <f t="shared" si="7"/>
        <v>1250.42</v>
      </c>
      <c r="H144" s="57">
        <f>G144/G524</f>
        <v>3.2945342090829623E-3</v>
      </c>
      <c r="I144" s="56">
        <f>ROUND(F144*Прил.10!$D$12,2)</f>
        <v>416.47</v>
      </c>
      <c r="J144" s="56">
        <f t="shared" si="8"/>
        <v>10053.35</v>
      </c>
    </row>
    <row r="145" spans="1:10" s="45" customFormat="1" ht="47.25" customHeight="1" x14ac:dyDescent="0.25">
      <c r="A145" s="53">
        <v>118</v>
      </c>
      <c r="B145" s="58" t="s">
        <v>326</v>
      </c>
      <c r="C145" s="59" t="s">
        <v>327</v>
      </c>
      <c r="D145" s="60" t="s">
        <v>264</v>
      </c>
      <c r="E145" s="61">
        <v>11.510236564991001</v>
      </c>
      <c r="F145" s="62">
        <v>108.43</v>
      </c>
      <c r="G145" s="62">
        <f t="shared" si="7"/>
        <v>1248.05</v>
      </c>
      <c r="H145" s="57">
        <f>G145/G524</f>
        <v>3.2882898703203651E-3</v>
      </c>
      <c r="I145" s="56">
        <f>ROUND(F145*Прил.10!$D$12,2)</f>
        <v>871.78</v>
      </c>
      <c r="J145" s="56">
        <f t="shared" si="8"/>
        <v>10034.39</v>
      </c>
    </row>
    <row r="146" spans="1:10" s="45" customFormat="1" ht="47.25" customHeight="1" x14ac:dyDescent="0.25">
      <c r="A146" s="53">
        <v>119</v>
      </c>
      <c r="B146" s="58" t="s">
        <v>328</v>
      </c>
      <c r="C146" s="59" t="s">
        <v>329</v>
      </c>
      <c r="D146" s="60" t="s">
        <v>330</v>
      </c>
      <c r="E146" s="61">
        <v>2.3979748754488002</v>
      </c>
      <c r="F146" s="62">
        <v>516.16999999999996</v>
      </c>
      <c r="G146" s="62">
        <f t="shared" si="7"/>
        <v>1237.76</v>
      </c>
      <c r="H146" s="57">
        <f>G146/G524</f>
        <v>3.2611783741738993E-3</v>
      </c>
      <c r="I146" s="56">
        <f>ROUND(F146*Прил.10!$D$12,2)</f>
        <v>4150.01</v>
      </c>
      <c r="J146" s="56">
        <f t="shared" si="8"/>
        <v>9951.6200000000008</v>
      </c>
    </row>
    <row r="147" spans="1:10" s="45" customFormat="1" ht="47.25" customHeight="1" x14ac:dyDescent="0.25">
      <c r="A147" s="53">
        <v>120</v>
      </c>
      <c r="B147" s="58" t="s">
        <v>265</v>
      </c>
      <c r="C147" s="59" t="s">
        <v>331</v>
      </c>
      <c r="D147" s="60" t="s">
        <v>323</v>
      </c>
      <c r="E147" s="61">
        <v>17.585288801966001</v>
      </c>
      <c r="F147" s="65">
        <v>69.349999999999994</v>
      </c>
      <c r="G147" s="62">
        <f t="shared" si="7"/>
        <v>1219.54</v>
      </c>
      <c r="H147" s="57">
        <f>G147/G524</f>
        <v>3.2131733732226257E-3</v>
      </c>
      <c r="I147" s="56">
        <f>ROUND(F147*Прил.10!$D$12,2)</f>
        <v>557.57000000000005</v>
      </c>
      <c r="J147" s="56">
        <f t="shared" si="8"/>
        <v>9805.0300000000007</v>
      </c>
    </row>
    <row r="148" spans="1:10" s="45" customFormat="1" ht="78.75" customHeight="1" x14ac:dyDescent="0.25">
      <c r="A148" s="53">
        <v>121</v>
      </c>
      <c r="B148" s="58" t="s">
        <v>265</v>
      </c>
      <c r="C148" s="59" t="s">
        <v>332</v>
      </c>
      <c r="D148" s="60" t="s">
        <v>323</v>
      </c>
      <c r="E148" s="61">
        <v>1.5986520998453999</v>
      </c>
      <c r="F148" s="65">
        <v>753.34</v>
      </c>
      <c r="G148" s="62">
        <f t="shared" si="7"/>
        <v>1204.33</v>
      </c>
      <c r="H148" s="57">
        <f>G148/G524</f>
        <v>3.1730989459740596E-3</v>
      </c>
      <c r="I148" s="56">
        <f>ROUND(F148*Прил.10!$D$12,2)</f>
        <v>6056.85</v>
      </c>
      <c r="J148" s="56">
        <f t="shared" si="8"/>
        <v>9682.7999999999993</v>
      </c>
    </row>
    <row r="149" spans="1:10" s="45" customFormat="1" ht="31.5" customHeight="1" x14ac:dyDescent="0.25">
      <c r="A149" s="53">
        <v>122</v>
      </c>
      <c r="B149" s="58" t="s">
        <v>333</v>
      </c>
      <c r="C149" s="59" t="s">
        <v>334</v>
      </c>
      <c r="D149" s="60" t="s">
        <v>267</v>
      </c>
      <c r="E149" s="61">
        <v>44.582055872558001</v>
      </c>
      <c r="F149" s="62">
        <v>24.91</v>
      </c>
      <c r="G149" s="62">
        <f t="shared" si="7"/>
        <v>1110.54</v>
      </c>
      <c r="H149" s="57">
        <f>G149/G524</f>
        <v>2.9259864849850393E-3</v>
      </c>
      <c r="I149" s="56">
        <f>ROUND(F149*Прил.10!$D$12,2)</f>
        <v>200.28</v>
      </c>
      <c r="J149" s="56">
        <f t="shared" si="8"/>
        <v>8928.89</v>
      </c>
    </row>
    <row r="150" spans="1:10" s="45" customFormat="1" ht="157.5" customHeight="1" x14ac:dyDescent="0.25">
      <c r="A150" s="53">
        <v>123</v>
      </c>
      <c r="B150" s="58" t="s">
        <v>265</v>
      </c>
      <c r="C150" s="59" t="s">
        <v>335</v>
      </c>
      <c r="D150" s="60" t="s">
        <v>330</v>
      </c>
      <c r="E150" s="61">
        <v>0.79932563406083001</v>
      </c>
      <c r="F150" s="65">
        <v>1342.77</v>
      </c>
      <c r="G150" s="62">
        <f t="shared" si="7"/>
        <v>1073.31</v>
      </c>
      <c r="H150" s="57">
        <f>G150/G524</f>
        <v>2.827895036828293E-3</v>
      </c>
      <c r="I150" s="56">
        <f>ROUND(F150*Прил.10!$D$12,2)</f>
        <v>10795.87</v>
      </c>
      <c r="J150" s="56">
        <f t="shared" si="8"/>
        <v>8629.42</v>
      </c>
    </row>
    <row r="151" spans="1:10" s="45" customFormat="1" ht="31.5" customHeight="1" x14ac:dyDescent="0.25">
      <c r="A151" s="53">
        <v>124</v>
      </c>
      <c r="B151" s="58" t="s">
        <v>336</v>
      </c>
      <c r="C151" s="59" t="s">
        <v>337</v>
      </c>
      <c r="D151" s="60" t="s">
        <v>251</v>
      </c>
      <c r="E151" s="61">
        <v>9.5414494710355E-2</v>
      </c>
      <c r="F151" s="62">
        <v>11200</v>
      </c>
      <c r="G151" s="62">
        <f t="shared" si="7"/>
        <v>1068.6400000000001</v>
      </c>
      <c r="H151" s="57">
        <f>G151/G524</f>
        <v>2.8155907912496736E-3</v>
      </c>
      <c r="I151" s="56">
        <f>ROUND(F151*Прил.10!$D$12,2)</f>
        <v>90048</v>
      </c>
      <c r="J151" s="56">
        <f t="shared" si="8"/>
        <v>8591.8799999999992</v>
      </c>
    </row>
    <row r="152" spans="1:10" s="45" customFormat="1" ht="15.75" customHeight="1" x14ac:dyDescent="0.25">
      <c r="A152" s="53"/>
      <c r="B152" s="178" t="s">
        <v>1122</v>
      </c>
      <c r="C152" s="172"/>
      <c r="D152" s="172"/>
      <c r="E152" s="172"/>
      <c r="F152" s="177"/>
      <c r="G152" s="62">
        <f>SUM(G109:G151)</f>
        <v>318313.08</v>
      </c>
      <c r="H152" s="57">
        <f>SUM(H109:H151)</f>
        <v>0.83867287092221954</v>
      </c>
      <c r="I152" s="56"/>
      <c r="J152" s="56">
        <f>SUM(J109:J151)</f>
        <v>2559236.7400000002</v>
      </c>
    </row>
    <row r="153" spans="1:10" s="45" customFormat="1" ht="78.75" hidden="1" customHeight="1" outlineLevel="1" x14ac:dyDescent="0.25">
      <c r="A153" s="53">
        <v>125</v>
      </c>
      <c r="B153" s="58" t="s">
        <v>265</v>
      </c>
      <c r="C153" s="59" t="s">
        <v>338</v>
      </c>
      <c r="D153" s="60" t="s">
        <v>323</v>
      </c>
      <c r="E153" s="61">
        <v>1</v>
      </c>
      <c r="F153" s="65">
        <v>1326.22</v>
      </c>
      <c r="G153" s="62">
        <f t="shared" ref="G153:G216" si="9">ROUND(E153*F153,2)</f>
        <v>1326.22</v>
      </c>
      <c r="H153" s="57">
        <f>G153/G524</f>
        <v>3.4942476598023115E-3</v>
      </c>
      <c r="I153" s="56">
        <f>ROUND(F153*Прил.10!$D$12,2)</f>
        <v>10662.81</v>
      </c>
      <c r="J153" s="56">
        <f t="shared" ref="J153:J216" si="10">ROUND(E153*I153,2)</f>
        <v>10662.81</v>
      </c>
    </row>
    <row r="154" spans="1:10" s="45" customFormat="1" ht="47.25" hidden="1" customHeight="1" outlineLevel="1" x14ac:dyDescent="0.25">
      <c r="A154" s="53">
        <v>126</v>
      </c>
      <c r="B154" s="58" t="s">
        <v>265</v>
      </c>
      <c r="C154" s="59" t="s">
        <v>339</v>
      </c>
      <c r="D154" s="60" t="s">
        <v>323</v>
      </c>
      <c r="E154" s="154">
        <v>86</v>
      </c>
      <c r="F154" s="65">
        <v>11.98</v>
      </c>
      <c r="G154" s="62">
        <f t="shared" si="9"/>
        <v>1030.28</v>
      </c>
      <c r="H154" s="57">
        <f>G154/G524</f>
        <v>2.7145220845267944E-3</v>
      </c>
      <c r="I154" s="56">
        <f>ROUND(F154*Прил.10!$D$12,2)</f>
        <v>96.32</v>
      </c>
      <c r="J154" s="56">
        <f t="shared" si="10"/>
        <v>8283.52</v>
      </c>
    </row>
    <row r="155" spans="1:10" s="45" customFormat="1" ht="47.25" hidden="1" customHeight="1" outlineLevel="1" x14ac:dyDescent="0.25">
      <c r="A155" s="53">
        <v>127</v>
      </c>
      <c r="B155" s="58" t="s">
        <v>340</v>
      </c>
      <c r="C155" s="59" t="s">
        <v>341</v>
      </c>
      <c r="D155" s="60" t="s">
        <v>264</v>
      </c>
      <c r="E155" s="154">
        <v>15</v>
      </c>
      <c r="F155" s="62">
        <v>64.64</v>
      </c>
      <c r="G155" s="62">
        <f t="shared" si="9"/>
        <v>969.6</v>
      </c>
      <c r="H155" s="57">
        <f>G155/G524</f>
        <v>2.5546459342675582E-3</v>
      </c>
      <c r="I155" s="56">
        <f>ROUND(F155*Прил.10!$D$12,2)</f>
        <v>519.71</v>
      </c>
      <c r="J155" s="56">
        <f t="shared" si="10"/>
        <v>7795.65</v>
      </c>
    </row>
    <row r="156" spans="1:10" s="45" customFormat="1" ht="47.25" hidden="1" customHeight="1" outlineLevel="1" x14ac:dyDescent="0.25">
      <c r="A156" s="53">
        <v>128</v>
      </c>
      <c r="B156" s="58" t="s">
        <v>342</v>
      </c>
      <c r="C156" s="59" t="s">
        <v>343</v>
      </c>
      <c r="D156" s="60" t="s">
        <v>275</v>
      </c>
      <c r="E156" s="61">
        <v>14.773547877371</v>
      </c>
      <c r="F156" s="62">
        <v>67.8</v>
      </c>
      <c r="G156" s="62">
        <f t="shared" si="9"/>
        <v>1001.65</v>
      </c>
      <c r="H156" s="57">
        <f>G156/G524</f>
        <v>2.6390894183777841E-3</v>
      </c>
      <c r="I156" s="56">
        <f>ROUND(F156*Прил.10!$D$12,2)</f>
        <v>545.11</v>
      </c>
      <c r="J156" s="56">
        <f t="shared" si="10"/>
        <v>8053.21</v>
      </c>
    </row>
    <row r="157" spans="1:10" s="45" customFormat="1" ht="63" hidden="1" customHeight="1" outlineLevel="1" x14ac:dyDescent="0.25">
      <c r="A157" s="53">
        <v>129</v>
      </c>
      <c r="B157" s="58" t="s">
        <v>344</v>
      </c>
      <c r="C157" s="59" t="s">
        <v>345</v>
      </c>
      <c r="D157" s="60" t="s">
        <v>267</v>
      </c>
      <c r="E157" s="61">
        <v>119.44508573969</v>
      </c>
      <c r="F157" s="62">
        <v>8.06</v>
      </c>
      <c r="G157" s="62">
        <f t="shared" si="9"/>
        <v>962.73</v>
      </c>
      <c r="H157" s="57">
        <f>G157/G524</f>
        <v>2.5365452560823084E-3</v>
      </c>
      <c r="I157" s="56">
        <f>ROUND(F157*Прил.10!$D$12,2)</f>
        <v>64.8</v>
      </c>
      <c r="J157" s="56">
        <f t="shared" si="10"/>
        <v>7740.04</v>
      </c>
    </row>
    <row r="158" spans="1:10" s="45" customFormat="1" ht="47.25" hidden="1" customHeight="1" outlineLevel="1" x14ac:dyDescent="0.25">
      <c r="A158" s="53">
        <v>130</v>
      </c>
      <c r="B158" s="58" t="s">
        <v>346</v>
      </c>
      <c r="C158" s="59" t="s">
        <v>347</v>
      </c>
      <c r="D158" s="60" t="s">
        <v>251</v>
      </c>
      <c r="E158" s="61">
        <v>2.7954938296796001</v>
      </c>
      <c r="F158" s="62">
        <v>339</v>
      </c>
      <c r="G158" s="62">
        <f t="shared" si="9"/>
        <v>947.67</v>
      </c>
      <c r="H158" s="57">
        <f>G158/G524</f>
        <v>2.4968660401478307E-3</v>
      </c>
      <c r="I158" s="56">
        <f>ROUND(F158*Прил.10!$D$12,2)</f>
        <v>2725.56</v>
      </c>
      <c r="J158" s="56">
        <f t="shared" si="10"/>
        <v>7619.29</v>
      </c>
    </row>
    <row r="159" spans="1:10" s="45" customFormat="1" ht="47.25" hidden="1" customHeight="1" outlineLevel="1" x14ac:dyDescent="0.25">
      <c r="A159" s="53">
        <v>131</v>
      </c>
      <c r="B159" s="58" t="s">
        <v>348</v>
      </c>
      <c r="C159" s="59" t="s">
        <v>349</v>
      </c>
      <c r="D159" s="60" t="s">
        <v>264</v>
      </c>
      <c r="E159" s="61">
        <v>12</v>
      </c>
      <c r="F159" s="62">
        <v>71.34</v>
      </c>
      <c r="G159" s="62">
        <f t="shared" si="9"/>
        <v>856.08</v>
      </c>
      <c r="H159" s="57">
        <f>G159/G524</f>
        <v>2.2555500117654409E-3</v>
      </c>
      <c r="I159" s="56">
        <f>ROUND(F159*Прил.10!$D$12,2)</f>
        <v>573.57000000000005</v>
      </c>
      <c r="J159" s="56">
        <f t="shared" si="10"/>
        <v>6882.84</v>
      </c>
    </row>
    <row r="160" spans="1:10" s="45" customFormat="1" ht="47.25" hidden="1" customHeight="1" outlineLevel="1" x14ac:dyDescent="0.25">
      <c r="A160" s="53">
        <v>132</v>
      </c>
      <c r="B160" s="58" t="s">
        <v>350</v>
      </c>
      <c r="C160" s="59" t="s">
        <v>351</v>
      </c>
      <c r="D160" s="60" t="s">
        <v>275</v>
      </c>
      <c r="E160" s="61">
        <v>12.753225930335001</v>
      </c>
      <c r="F160" s="62">
        <v>71.19</v>
      </c>
      <c r="G160" s="62">
        <f t="shared" si="9"/>
        <v>907.9</v>
      </c>
      <c r="H160" s="57">
        <f>G160/G524</f>
        <v>2.3920823470725207E-3</v>
      </c>
      <c r="I160" s="56">
        <f>ROUND(F160*Прил.10!$D$12,2)</f>
        <v>572.37</v>
      </c>
      <c r="J160" s="56">
        <f t="shared" si="10"/>
        <v>7299.56</v>
      </c>
    </row>
    <row r="161" spans="1:10" s="45" customFormat="1" ht="31.5" hidden="1" customHeight="1" outlineLevel="1" x14ac:dyDescent="0.25">
      <c r="A161" s="53">
        <v>133</v>
      </c>
      <c r="B161" s="58" t="s">
        <v>352</v>
      </c>
      <c r="C161" s="59" t="s">
        <v>353</v>
      </c>
      <c r="D161" s="60" t="s">
        <v>248</v>
      </c>
      <c r="E161" s="61">
        <v>17.408340315518998</v>
      </c>
      <c r="F161" s="62">
        <v>49.53</v>
      </c>
      <c r="G161" s="62">
        <f t="shared" si="9"/>
        <v>862.24</v>
      </c>
      <c r="H161" s="57">
        <f>G161/G524</f>
        <v>2.2717800230640053E-3</v>
      </c>
      <c r="I161" s="56">
        <f>ROUND(F161*Прил.10!$D$12,2)</f>
        <v>398.22</v>
      </c>
      <c r="J161" s="56">
        <f t="shared" si="10"/>
        <v>6932.35</v>
      </c>
    </row>
    <row r="162" spans="1:10" s="45" customFormat="1" ht="47.25" hidden="1" customHeight="1" outlineLevel="1" x14ac:dyDescent="0.25">
      <c r="A162" s="53">
        <v>134</v>
      </c>
      <c r="B162" s="58" t="s">
        <v>354</v>
      </c>
      <c r="C162" s="59" t="s">
        <v>355</v>
      </c>
      <c r="D162" s="60" t="s">
        <v>275</v>
      </c>
      <c r="E162" s="61">
        <v>69.166001264485004</v>
      </c>
      <c r="F162" s="62">
        <v>12.37</v>
      </c>
      <c r="G162" s="62">
        <f t="shared" si="9"/>
        <v>855.58</v>
      </c>
      <c r="H162" s="57">
        <f>G162/G524</f>
        <v>2.2542326407184793E-3</v>
      </c>
      <c r="I162" s="56">
        <f>ROUND(F162*Прил.10!$D$12,2)</f>
        <v>99.45</v>
      </c>
      <c r="J162" s="56">
        <f t="shared" si="10"/>
        <v>6878.56</v>
      </c>
    </row>
    <row r="163" spans="1:10" s="45" customFormat="1" ht="31.5" hidden="1" customHeight="1" outlineLevel="1" x14ac:dyDescent="0.25">
      <c r="A163" s="53">
        <v>135</v>
      </c>
      <c r="B163" s="58" t="s">
        <v>356</v>
      </c>
      <c r="C163" s="59" t="s">
        <v>357</v>
      </c>
      <c r="D163" s="60" t="s">
        <v>251</v>
      </c>
      <c r="E163" s="61">
        <v>1.7385414342504999</v>
      </c>
      <c r="F163" s="62">
        <v>481</v>
      </c>
      <c r="G163" s="62">
        <f t="shared" si="9"/>
        <v>836.24</v>
      </c>
      <c r="H163" s="57">
        <f>G163/G524</f>
        <v>2.2032767286220122E-3</v>
      </c>
      <c r="I163" s="56">
        <f>ROUND(F163*Прил.10!$D$12,2)</f>
        <v>3867.24</v>
      </c>
      <c r="J163" s="56">
        <f t="shared" si="10"/>
        <v>6723.36</v>
      </c>
    </row>
    <row r="164" spans="1:10" s="45" customFormat="1" ht="63" hidden="1" customHeight="1" outlineLevel="1" x14ac:dyDescent="0.25">
      <c r="A164" s="53">
        <v>136</v>
      </c>
      <c r="B164" s="58" t="s">
        <v>358</v>
      </c>
      <c r="C164" s="59" t="s">
        <v>359</v>
      </c>
      <c r="D164" s="60" t="s">
        <v>267</v>
      </c>
      <c r="E164" s="61">
        <v>32.611702181368997</v>
      </c>
      <c r="F164" s="62">
        <v>24.89</v>
      </c>
      <c r="G164" s="62">
        <f t="shared" si="9"/>
        <v>811.71</v>
      </c>
      <c r="H164" s="57">
        <f>G164/G524</f>
        <v>2.1386465050580858E-3</v>
      </c>
      <c r="I164" s="56">
        <f>ROUND(F164*Прил.10!$D$12,2)</f>
        <v>200.12</v>
      </c>
      <c r="J164" s="56">
        <f t="shared" si="10"/>
        <v>6526.25</v>
      </c>
    </row>
    <row r="165" spans="1:10" s="45" customFormat="1" ht="31.5" hidden="1" customHeight="1" outlineLevel="1" x14ac:dyDescent="0.25">
      <c r="A165" s="53">
        <v>137</v>
      </c>
      <c r="B165" s="58" t="s">
        <v>360</v>
      </c>
      <c r="C165" s="59" t="s">
        <v>361</v>
      </c>
      <c r="D165" s="60" t="s">
        <v>309</v>
      </c>
      <c r="E165" s="61">
        <v>3.2612443865875002E-2</v>
      </c>
      <c r="F165" s="62">
        <v>24712.04</v>
      </c>
      <c r="G165" s="62">
        <f t="shared" si="9"/>
        <v>805.92</v>
      </c>
      <c r="H165" s="57">
        <f>G165/G524</f>
        <v>2.1233913483342721E-3</v>
      </c>
      <c r="I165" s="56">
        <f>ROUND(F165*Прил.10!$D$12,2)</f>
        <v>198684.79999999999</v>
      </c>
      <c r="J165" s="56">
        <f t="shared" si="10"/>
        <v>6479.6</v>
      </c>
    </row>
    <row r="166" spans="1:10" s="45" customFormat="1" ht="47.25" hidden="1" customHeight="1" outlineLevel="1" x14ac:dyDescent="0.25">
      <c r="A166" s="53">
        <v>138</v>
      </c>
      <c r="B166" s="58" t="s">
        <v>362</v>
      </c>
      <c r="C166" s="59" t="s">
        <v>363</v>
      </c>
      <c r="D166" s="60" t="s">
        <v>330</v>
      </c>
      <c r="E166" s="61">
        <v>2.3979788672592002</v>
      </c>
      <c r="F166" s="62">
        <v>334.06</v>
      </c>
      <c r="G166" s="62">
        <f t="shared" si="9"/>
        <v>801.07</v>
      </c>
      <c r="H166" s="57">
        <f>G166/G524</f>
        <v>2.1106128491787468E-3</v>
      </c>
      <c r="I166" s="56">
        <f>ROUND(F166*Прил.10!$D$12,2)</f>
        <v>2685.84</v>
      </c>
      <c r="J166" s="56">
        <f t="shared" si="10"/>
        <v>6440.59</v>
      </c>
    </row>
    <row r="167" spans="1:10" s="45" customFormat="1" ht="110.25" hidden="1" customHeight="1" outlineLevel="1" x14ac:dyDescent="0.25">
      <c r="A167" s="53">
        <v>139</v>
      </c>
      <c r="B167" s="58" t="s">
        <v>364</v>
      </c>
      <c r="C167" s="59" t="s">
        <v>365</v>
      </c>
      <c r="D167" s="60" t="s">
        <v>251</v>
      </c>
      <c r="E167" s="61">
        <v>0.11766072461481</v>
      </c>
      <c r="F167" s="62">
        <v>6800</v>
      </c>
      <c r="G167" s="62">
        <f t="shared" si="9"/>
        <v>800.09</v>
      </c>
      <c r="H167" s="57">
        <f>G167/G524</f>
        <v>2.1080308019267024E-3</v>
      </c>
      <c r="I167" s="56">
        <f>ROUND(F167*Прил.10!$D$12,2)</f>
        <v>54672</v>
      </c>
      <c r="J167" s="56">
        <f t="shared" si="10"/>
        <v>6432.75</v>
      </c>
    </row>
    <row r="168" spans="1:10" s="45" customFormat="1" ht="47.25" hidden="1" customHeight="1" outlineLevel="1" x14ac:dyDescent="0.25">
      <c r="A168" s="53">
        <v>140</v>
      </c>
      <c r="B168" s="58" t="s">
        <v>366</v>
      </c>
      <c r="C168" s="59" t="s">
        <v>367</v>
      </c>
      <c r="D168" s="60" t="s">
        <v>248</v>
      </c>
      <c r="E168" s="61">
        <v>0.47810099170859</v>
      </c>
      <c r="F168" s="62">
        <v>1634.71</v>
      </c>
      <c r="G168" s="62">
        <f t="shared" si="9"/>
        <v>781.56</v>
      </c>
      <c r="H168" s="57">
        <f>G168/G524</f>
        <v>2.0592090309263125E-3</v>
      </c>
      <c r="I168" s="56">
        <f>ROUND(F168*Прил.10!$D$12,2)</f>
        <v>13143.07</v>
      </c>
      <c r="J168" s="56">
        <f t="shared" si="10"/>
        <v>6283.71</v>
      </c>
    </row>
    <row r="169" spans="1:10" s="45" customFormat="1" ht="63" hidden="1" customHeight="1" outlineLevel="1" x14ac:dyDescent="0.25">
      <c r="A169" s="53">
        <v>141</v>
      </c>
      <c r="B169" s="58" t="s">
        <v>265</v>
      </c>
      <c r="C169" s="59" t="s">
        <v>368</v>
      </c>
      <c r="D169" s="60" t="s">
        <v>323</v>
      </c>
      <c r="E169" s="61">
        <v>1</v>
      </c>
      <c r="F169" s="65">
        <v>963.77</v>
      </c>
      <c r="G169" s="62">
        <f t="shared" si="9"/>
        <v>963.77</v>
      </c>
      <c r="H169" s="57">
        <f>G169/G524</f>
        <v>2.5392853878599881E-3</v>
      </c>
      <c r="I169" s="56">
        <f>ROUND(F169*Прил.10!$D$12,2)</f>
        <v>7748.71</v>
      </c>
      <c r="J169" s="56">
        <f t="shared" si="10"/>
        <v>7748.71</v>
      </c>
    </row>
    <row r="170" spans="1:10" s="45" customFormat="1" ht="31.5" hidden="1" customHeight="1" outlineLevel="1" x14ac:dyDescent="0.25">
      <c r="A170" s="53">
        <v>142</v>
      </c>
      <c r="B170" s="58" t="s">
        <v>265</v>
      </c>
      <c r="C170" s="59" t="s">
        <v>369</v>
      </c>
      <c r="D170" s="60" t="s">
        <v>267</v>
      </c>
      <c r="E170" s="61">
        <v>17.985024505672001</v>
      </c>
      <c r="F170" s="65">
        <v>42.55</v>
      </c>
      <c r="G170" s="62">
        <f t="shared" si="9"/>
        <v>765.26</v>
      </c>
      <c r="H170" s="57">
        <f>G170/G524</f>
        <v>2.0162627347953708E-3</v>
      </c>
      <c r="I170" s="56">
        <f>ROUND(F170*Прил.10!$D$12,2)</f>
        <v>342.1</v>
      </c>
      <c r="J170" s="56">
        <f t="shared" si="10"/>
        <v>6152.68</v>
      </c>
    </row>
    <row r="171" spans="1:10" s="45" customFormat="1" ht="31.5" hidden="1" customHeight="1" outlineLevel="1" x14ac:dyDescent="0.25">
      <c r="A171" s="53">
        <v>143</v>
      </c>
      <c r="B171" s="58" t="s">
        <v>370</v>
      </c>
      <c r="C171" s="59" t="s">
        <v>371</v>
      </c>
      <c r="D171" s="60" t="s">
        <v>309</v>
      </c>
      <c r="E171" s="61">
        <v>2.4459404609622998E-2</v>
      </c>
      <c r="F171" s="62">
        <v>30705.83</v>
      </c>
      <c r="G171" s="62">
        <f t="shared" si="9"/>
        <v>751.05</v>
      </c>
      <c r="H171" s="57">
        <f>G171/G524</f>
        <v>1.9788230496407275E-3</v>
      </c>
      <c r="I171" s="56">
        <f>ROUND(F171*Прил.10!$D$12,2)</f>
        <v>246874.87</v>
      </c>
      <c r="J171" s="56">
        <f t="shared" si="10"/>
        <v>6038.41</v>
      </c>
    </row>
    <row r="172" spans="1:10" s="45" customFormat="1" ht="47.25" hidden="1" customHeight="1" outlineLevel="1" x14ac:dyDescent="0.25">
      <c r="A172" s="53">
        <v>144</v>
      </c>
      <c r="B172" s="58" t="s">
        <v>372</v>
      </c>
      <c r="C172" s="59" t="s">
        <v>373</v>
      </c>
      <c r="D172" s="60" t="s">
        <v>267</v>
      </c>
      <c r="E172" s="61">
        <v>11.989816469684</v>
      </c>
      <c r="F172" s="62">
        <v>62.18</v>
      </c>
      <c r="G172" s="62">
        <f t="shared" si="9"/>
        <v>745.53</v>
      </c>
      <c r="H172" s="57">
        <f>G172/G524</f>
        <v>1.9642792732822737E-3</v>
      </c>
      <c r="I172" s="56">
        <f>ROUND(F172*Прил.10!$D$12,2)</f>
        <v>499.93</v>
      </c>
      <c r="J172" s="56">
        <f t="shared" si="10"/>
        <v>5994.07</v>
      </c>
    </row>
    <row r="173" spans="1:10" s="45" customFormat="1" ht="31.5" hidden="1" customHeight="1" outlineLevel="1" x14ac:dyDescent="0.25">
      <c r="A173" s="53">
        <v>145</v>
      </c>
      <c r="B173" s="58" t="s">
        <v>374</v>
      </c>
      <c r="C173" s="59" t="s">
        <v>375</v>
      </c>
      <c r="D173" s="60" t="s">
        <v>309</v>
      </c>
      <c r="E173" s="61">
        <v>7.7454728603282993E-2</v>
      </c>
      <c r="F173" s="62">
        <v>9526.1</v>
      </c>
      <c r="G173" s="62">
        <f t="shared" si="9"/>
        <v>737.84</v>
      </c>
      <c r="H173" s="57">
        <f>G173/G524</f>
        <v>1.9440181065800075E-3</v>
      </c>
      <c r="I173" s="56">
        <f>ROUND(F173*Прил.10!$D$12,2)</f>
        <v>76589.84</v>
      </c>
      <c r="J173" s="56">
        <f t="shared" si="10"/>
        <v>5932.25</v>
      </c>
    </row>
    <row r="174" spans="1:10" s="45" customFormat="1" ht="15.75" hidden="1" customHeight="1" outlineLevel="1" x14ac:dyDescent="0.25">
      <c r="A174" s="53">
        <v>146</v>
      </c>
      <c r="B174" s="58" t="s">
        <v>376</v>
      </c>
      <c r="C174" s="59" t="s">
        <v>377</v>
      </c>
      <c r="D174" s="60" t="s">
        <v>264</v>
      </c>
      <c r="E174" s="61">
        <v>19.183588699809</v>
      </c>
      <c r="F174" s="62">
        <v>38.159999999999997</v>
      </c>
      <c r="G174" s="62">
        <f t="shared" si="9"/>
        <v>732.05</v>
      </c>
      <c r="H174" s="57">
        <f>G174/G524</f>
        <v>1.9287629498561942E-3</v>
      </c>
      <c r="I174" s="56">
        <f>ROUND(F174*Прил.10!$D$12,2)</f>
        <v>306.81</v>
      </c>
      <c r="J174" s="56">
        <f t="shared" si="10"/>
        <v>5885.72</v>
      </c>
    </row>
    <row r="175" spans="1:10" s="45" customFormat="1" ht="47.25" hidden="1" customHeight="1" outlineLevel="1" x14ac:dyDescent="0.25">
      <c r="A175" s="53">
        <v>147</v>
      </c>
      <c r="B175" s="58" t="s">
        <v>378</v>
      </c>
      <c r="C175" s="59" t="s">
        <v>379</v>
      </c>
      <c r="D175" s="60" t="s">
        <v>251</v>
      </c>
      <c r="E175" s="61">
        <v>0.11960329786593001</v>
      </c>
      <c r="F175" s="62">
        <v>5802.77</v>
      </c>
      <c r="G175" s="62">
        <f t="shared" si="9"/>
        <v>694.03</v>
      </c>
      <c r="H175" s="57">
        <f>G175/G524</f>
        <v>1.8285900554452488E-3</v>
      </c>
      <c r="I175" s="56">
        <f>ROUND(F175*Прил.10!$D$12,2)</f>
        <v>46654.27</v>
      </c>
      <c r="J175" s="56">
        <f t="shared" si="10"/>
        <v>5580</v>
      </c>
    </row>
    <row r="176" spans="1:10" s="45" customFormat="1" ht="31.5" hidden="1" customHeight="1" outlineLevel="1" x14ac:dyDescent="0.25">
      <c r="A176" s="53">
        <v>148</v>
      </c>
      <c r="B176" s="58" t="s">
        <v>380</v>
      </c>
      <c r="C176" s="59" t="s">
        <v>381</v>
      </c>
      <c r="D176" s="60" t="s">
        <v>248</v>
      </c>
      <c r="E176" s="61">
        <v>11.433584046102</v>
      </c>
      <c r="F176" s="62">
        <v>59.99</v>
      </c>
      <c r="G176" s="62">
        <f t="shared" si="9"/>
        <v>685.9</v>
      </c>
      <c r="H176" s="57">
        <f>G176/G524</f>
        <v>1.8071696022216564E-3</v>
      </c>
      <c r="I176" s="56">
        <f>ROUND(F176*Прил.10!$D$12,2)</f>
        <v>482.32</v>
      </c>
      <c r="J176" s="56">
        <f t="shared" si="10"/>
        <v>5514.65</v>
      </c>
    </row>
    <row r="177" spans="1:10" s="45" customFormat="1" ht="31.5" hidden="1" customHeight="1" outlineLevel="1" x14ac:dyDescent="0.25">
      <c r="A177" s="53">
        <v>149</v>
      </c>
      <c r="B177" s="58" t="s">
        <v>382</v>
      </c>
      <c r="C177" s="59" t="s">
        <v>383</v>
      </c>
      <c r="D177" s="60" t="s">
        <v>275</v>
      </c>
      <c r="E177" s="61">
        <v>10.297335955991</v>
      </c>
      <c r="F177" s="62">
        <v>65.73</v>
      </c>
      <c r="G177" s="62">
        <f t="shared" si="9"/>
        <v>676.84</v>
      </c>
      <c r="H177" s="57">
        <f>G177/G524</f>
        <v>1.7832988388507159E-3</v>
      </c>
      <c r="I177" s="56">
        <f>ROUND(F177*Прил.10!$D$12,2)</f>
        <v>528.47</v>
      </c>
      <c r="J177" s="56">
        <f t="shared" si="10"/>
        <v>5441.83</v>
      </c>
    </row>
    <row r="178" spans="1:10" s="45" customFormat="1" ht="31.5" hidden="1" customHeight="1" outlineLevel="1" x14ac:dyDescent="0.25">
      <c r="A178" s="53">
        <v>150</v>
      </c>
      <c r="B178" s="58" t="s">
        <v>265</v>
      </c>
      <c r="C178" s="59" t="s">
        <v>384</v>
      </c>
      <c r="D178" s="60" t="s">
        <v>323</v>
      </c>
      <c r="E178" s="61">
        <v>1</v>
      </c>
      <c r="F178" s="65">
        <v>399.26</v>
      </c>
      <c r="G178" s="62">
        <f t="shared" si="9"/>
        <v>399.26</v>
      </c>
      <c r="H178" s="57">
        <f>G178/G524</f>
        <v>1.0519471284196218E-3</v>
      </c>
      <c r="I178" s="56">
        <f>ROUND(F178*Прил.10!$D$12,2)</f>
        <v>3210.05</v>
      </c>
      <c r="J178" s="56">
        <f t="shared" si="10"/>
        <v>3210.05</v>
      </c>
    </row>
    <row r="179" spans="1:10" s="45" customFormat="1" ht="78.75" hidden="1" customHeight="1" outlineLevel="1" x14ac:dyDescent="0.25">
      <c r="A179" s="53">
        <v>151</v>
      </c>
      <c r="B179" s="58" t="s">
        <v>265</v>
      </c>
      <c r="C179" s="59" t="s">
        <v>385</v>
      </c>
      <c r="D179" s="60" t="s">
        <v>264</v>
      </c>
      <c r="E179" s="61">
        <v>1</v>
      </c>
      <c r="F179" s="65">
        <v>769.1</v>
      </c>
      <c r="G179" s="62">
        <f t="shared" si="9"/>
        <v>769.1</v>
      </c>
      <c r="H179" s="57">
        <f>G179/G524</f>
        <v>2.0263801444360347E-3</v>
      </c>
      <c r="I179" s="56">
        <f>ROUND(F179*Прил.10!$D$12,2)</f>
        <v>6183.56</v>
      </c>
      <c r="J179" s="56">
        <f t="shared" si="10"/>
        <v>6183.56</v>
      </c>
    </row>
    <row r="180" spans="1:10" s="45" customFormat="1" ht="47.25" hidden="1" customHeight="1" outlineLevel="1" x14ac:dyDescent="0.25">
      <c r="A180" s="53">
        <v>152</v>
      </c>
      <c r="B180" s="58" t="s">
        <v>386</v>
      </c>
      <c r="C180" s="59" t="s">
        <v>387</v>
      </c>
      <c r="D180" s="60" t="s">
        <v>264</v>
      </c>
      <c r="E180" s="61">
        <v>4</v>
      </c>
      <c r="F180" s="62">
        <v>126.21</v>
      </c>
      <c r="G180" s="62">
        <f t="shared" si="9"/>
        <v>504.84</v>
      </c>
      <c r="H180" s="57">
        <f>G180/G524</f>
        <v>1.3301231986959921E-3</v>
      </c>
      <c r="I180" s="56">
        <f>ROUND(F180*Прил.10!$D$12,2)</f>
        <v>1014.73</v>
      </c>
      <c r="J180" s="56">
        <f t="shared" si="10"/>
        <v>4058.92</v>
      </c>
    </row>
    <row r="181" spans="1:10" s="45" customFormat="1" ht="47.25" hidden="1" customHeight="1" outlineLevel="1" x14ac:dyDescent="0.25">
      <c r="A181" s="53">
        <v>153</v>
      </c>
      <c r="B181" s="58" t="s">
        <v>265</v>
      </c>
      <c r="C181" s="59" t="s">
        <v>388</v>
      </c>
      <c r="D181" s="60" t="s">
        <v>323</v>
      </c>
      <c r="E181" s="61">
        <v>1</v>
      </c>
      <c r="F181" s="65">
        <v>376.93</v>
      </c>
      <c r="G181" s="62">
        <f t="shared" si="9"/>
        <v>376.93</v>
      </c>
      <c r="H181" s="57">
        <f>G181/G524</f>
        <v>9.9311333746232534E-4</v>
      </c>
      <c r="I181" s="56">
        <f>ROUND(F181*Прил.10!$D$12,2)</f>
        <v>3030.52</v>
      </c>
      <c r="J181" s="56">
        <f t="shared" si="10"/>
        <v>3030.52</v>
      </c>
    </row>
    <row r="182" spans="1:10" s="45" customFormat="1" ht="47.25" hidden="1" customHeight="1" outlineLevel="1" x14ac:dyDescent="0.25">
      <c r="A182" s="53">
        <v>154</v>
      </c>
      <c r="B182" s="58" t="s">
        <v>389</v>
      </c>
      <c r="C182" s="59" t="s">
        <v>390</v>
      </c>
      <c r="D182" s="60" t="s">
        <v>251</v>
      </c>
      <c r="E182" s="61">
        <v>1.4840743536128</v>
      </c>
      <c r="F182" s="62">
        <v>392</v>
      </c>
      <c r="G182" s="62">
        <f t="shared" si="9"/>
        <v>581.76</v>
      </c>
      <c r="H182" s="57">
        <f>G182/G524</f>
        <v>1.5327875605605349E-3</v>
      </c>
      <c r="I182" s="56">
        <f>ROUND(F182*Прил.10!$D$12,2)</f>
        <v>3151.68</v>
      </c>
      <c r="J182" s="56">
        <f t="shared" si="10"/>
        <v>4677.33</v>
      </c>
    </row>
    <row r="183" spans="1:10" s="45" customFormat="1" ht="31.5" hidden="1" customHeight="1" outlineLevel="1" x14ac:dyDescent="0.25">
      <c r="A183" s="53">
        <v>155</v>
      </c>
      <c r="B183" s="58" t="s">
        <v>391</v>
      </c>
      <c r="C183" s="59" t="s">
        <v>392</v>
      </c>
      <c r="D183" s="60" t="s">
        <v>251</v>
      </c>
      <c r="E183" s="61">
        <v>1.1350488861848E-2</v>
      </c>
      <c r="F183" s="62">
        <v>51099</v>
      </c>
      <c r="G183" s="62">
        <f t="shared" si="9"/>
        <v>580</v>
      </c>
      <c r="H183" s="57">
        <f>G183/G524</f>
        <v>1.5281504144752307E-3</v>
      </c>
      <c r="I183" s="56">
        <f>ROUND(F183*Прил.10!$D$12,2)</f>
        <v>410835.96</v>
      </c>
      <c r="J183" s="56">
        <f t="shared" si="10"/>
        <v>4663.1899999999996</v>
      </c>
    </row>
    <row r="184" spans="1:10" s="45" customFormat="1" ht="63" hidden="1" customHeight="1" outlineLevel="1" x14ac:dyDescent="0.25">
      <c r="A184" s="53">
        <v>156</v>
      </c>
      <c r="B184" s="58" t="s">
        <v>393</v>
      </c>
      <c r="C184" s="59" t="s">
        <v>394</v>
      </c>
      <c r="D184" s="60" t="s">
        <v>267</v>
      </c>
      <c r="E184" s="61">
        <v>8.1474997977125998</v>
      </c>
      <c r="F184" s="62">
        <v>70.400000000000006</v>
      </c>
      <c r="G184" s="62">
        <f t="shared" si="9"/>
        <v>573.58000000000004</v>
      </c>
      <c r="H184" s="57">
        <f>G184/G524</f>
        <v>1.5112353702322464E-3</v>
      </c>
      <c r="I184" s="56">
        <f>ROUND(F184*Прил.10!$D$12,2)</f>
        <v>566.02</v>
      </c>
      <c r="J184" s="56">
        <f t="shared" si="10"/>
        <v>4611.6499999999996</v>
      </c>
    </row>
    <row r="185" spans="1:10" s="45" customFormat="1" ht="15.75" hidden="1" customHeight="1" outlineLevel="1" x14ac:dyDescent="0.25">
      <c r="A185" s="53">
        <v>157</v>
      </c>
      <c r="B185" s="58" t="s">
        <v>395</v>
      </c>
      <c r="C185" s="59" t="s">
        <v>396</v>
      </c>
      <c r="D185" s="60" t="s">
        <v>275</v>
      </c>
      <c r="E185" s="61">
        <v>43.381984175958003</v>
      </c>
      <c r="F185" s="62">
        <v>13.14</v>
      </c>
      <c r="G185" s="62">
        <f t="shared" si="9"/>
        <v>570.04</v>
      </c>
      <c r="H185" s="57">
        <f>G185/G524</f>
        <v>1.5019083832197595E-3</v>
      </c>
      <c r="I185" s="56">
        <f>ROUND(F185*Прил.10!$D$12,2)</f>
        <v>105.65</v>
      </c>
      <c r="J185" s="56">
        <f t="shared" si="10"/>
        <v>4583.3100000000004</v>
      </c>
    </row>
    <row r="186" spans="1:10" s="45" customFormat="1" ht="47.25" hidden="1" customHeight="1" outlineLevel="1" x14ac:dyDescent="0.25">
      <c r="A186" s="53">
        <v>158</v>
      </c>
      <c r="B186" s="58" t="s">
        <v>265</v>
      </c>
      <c r="C186" s="59" t="s">
        <v>397</v>
      </c>
      <c r="D186" s="60" t="s">
        <v>323</v>
      </c>
      <c r="E186" s="61">
        <v>3</v>
      </c>
      <c r="F186" s="65">
        <v>172.29</v>
      </c>
      <c r="G186" s="62">
        <f t="shared" si="9"/>
        <v>516.87</v>
      </c>
      <c r="H186" s="57">
        <f>G186/G524</f>
        <v>1.3618191460858836E-3</v>
      </c>
      <c r="I186" s="56">
        <f>ROUND(F186*Прил.10!$D$12,2)</f>
        <v>1385.21</v>
      </c>
      <c r="J186" s="56">
        <f t="shared" si="10"/>
        <v>4155.63</v>
      </c>
    </row>
    <row r="187" spans="1:10" s="45" customFormat="1" ht="47.25" hidden="1" customHeight="1" outlineLevel="1" x14ac:dyDescent="0.25">
      <c r="A187" s="53">
        <v>159</v>
      </c>
      <c r="B187" s="58" t="s">
        <v>265</v>
      </c>
      <c r="C187" s="59" t="s">
        <v>398</v>
      </c>
      <c r="D187" s="60" t="s">
        <v>267</v>
      </c>
      <c r="E187" s="61">
        <v>24.698965508331</v>
      </c>
      <c r="F187" s="65">
        <v>21.44</v>
      </c>
      <c r="G187" s="62">
        <f t="shared" si="9"/>
        <v>529.54999999999995</v>
      </c>
      <c r="H187" s="57">
        <f>G187/G524</f>
        <v>1.3952276758368248E-3</v>
      </c>
      <c r="I187" s="56">
        <f>ROUND(F187*Прил.10!$D$12,2)</f>
        <v>172.38</v>
      </c>
      <c r="J187" s="56">
        <f t="shared" si="10"/>
        <v>4257.6099999999997</v>
      </c>
    </row>
    <row r="188" spans="1:10" s="45" customFormat="1" ht="47.25" hidden="1" customHeight="1" outlineLevel="1" x14ac:dyDescent="0.25">
      <c r="A188" s="53">
        <v>160</v>
      </c>
      <c r="B188" s="58" t="s">
        <v>399</v>
      </c>
      <c r="C188" s="59" t="s">
        <v>400</v>
      </c>
      <c r="D188" s="60" t="s">
        <v>251</v>
      </c>
      <c r="E188" s="61">
        <v>6.4585171302354999E-2</v>
      </c>
      <c r="F188" s="62">
        <v>8014.15</v>
      </c>
      <c r="G188" s="62">
        <f t="shared" si="9"/>
        <v>517.6</v>
      </c>
      <c r="H188" s="57">
        <f>G188/G524</f>
        <v>1.3637425078144474E-3</v>
      </c>
      <c r="I188" s="56">
        <f>ROUND(F188*Прил.10!$D$12,2)</f>
        <v>64433.77</v>
      </c>
      <c r="J188" s="56">
        <f t="shared" si="10"/>
        <v>4161.47</v>
      </c>
    </row>
    <row r="189" spans="1:10" s="45" customFormat="1" ht="47.25" hidden="1" customHeight="1" outlineLevel="1" x14ac:dyDescent="0.25">
      <c r="A189" s="53">
        <v>161</v>
      </c>
      <c r="B189" s="58" t="s">
        <v>265</v>
      </c>
      <c r="C189" s="59" t="s">
        <v>401</v>
      </c>
      <c r="D189" s="60" t="s">
        <v>323</v>
      </c>
      <c r="E189" s="61">
        <v>43</v>
      </c>
      <c r="F189" s="65">
        <v>11.98</v>
      </c>
      <c r="G189" s="62">
        <f t="shared" si="9"/>
        <v>515.14</v>
      </c>
      <c r="H189" s="57">
        <f>G189/G524</f>
        <v>1.3572610422633972E-3</v>
      </c>
      <c r="I189" s="56">
        <f>ROUND(F189*Прил.10!$D$12,2)</f>
        <v>96.32</v>
      </c>
      <c r="J189" s="56">
        <f t="shared" si="10"/>
        <v>4141.76</v>
      </c>
    </row>
    <row r="190" spans="1:10" s="45" customFormat="1" ht="63" hidden="1" customHeight="1" outlineLevel="1" x14ac:dyDescent="0.25">
      <c r="A190" s="53">
        <v>162</v>
      </c>
      <c r="B190" s="58" t="s">
        <v>402</v>
      </c>
      <c r="C190" s="59" t="s">
        <v>403</v>
      </c>
      <c r="D190" s="60" t="s">
        <v>264</v>
      </c>
      <c r="E190" s="61">
        <v>1</v>
      </c>
      <c r="F190" s="62">
        <v>645.83000000000004</v>
      </c>
      <c r="G190" s="62">
        <f t="shared" si="9"/>
        <v>645.83000000000004</v>
      </c>
      <c r="H190" s="57">
        <f>G190/G524</f>
        <v>1.7015954865181695E-3</v>
      </c>
      <c r="I190" s="56">
        <f>ROUND(F190*Прил.10!$D$12,2)</f>
        <v>5192.47</v>
      </c>
      <c r="J190" s="56">
        <f t="shared" si="10"/>
        <v>5192.47</v>
      </c>
    </row>
    <row r="191" spans="1:10" s="45" customFormat="1" ht="15.75" hidden="1" customHeight="1" outlineLevel="1" x14ac:dyDescent="0.25">
      <c r="A191" s="53">
        <v>163</v>
      </c>
      <c r="B191" s="58" t="s">
        <v>404</v>
      </c>
      <c r="C191" s="59" t="s">
        <v>405</v>
      </c>
      <c r="D191" s="60" t="s">
        <v>251</v>
      </c>
      <c r="E191" s="61">
        <v>3.2795888245603998E-2</v>
      </c>
      <c r="F191" s="62">
        <v>15620</v>
      </c>
      <c r="G191" s="62">
        <f t="shared" si="9"/>
        <v>512.27</v>
      </c>
      <c r="H191" s="57">
        <f>G191/G524</f>
        <v>1.3496993324538388E-3</v>
      </c>
      <c r="I191" s="56">
        <f>ROUND(F191*Прил.10!$D$12,2)</f>
        <v>125584.8</v>
      </c>
      <c r="J191" s="56">
        <f t="shared" si="10"/>
        <v>4118.67</v>
      </c>
    </row>
    <row r="192" spans="1:10" s="45" customFormat="1" ht="47.25" hidden="1" customHeight="1" outlineLevel="1" x14ac:dyDescent="0.25">
      <c r="A192" s="53">
        <v>164</v>
      </c>
      <c r="B192" s="58" t="s">
        <v>265</v>
      </c>
      <c r="C192" s="59" t="s">
        <v>406</v>
      </c>
      <c r="D192" s="60" t="s">
        <v>323</v>
      </c>
      <c r="E192" s="61">
        <v>2</v>
      </c>
      <c r="F192" s="65">
        <v>210.22</v>
      </c>
      <c r="G192" s="62">
        <f t="shared" si="9"/>
        <v>420.44</v>
      </c>
      <c r="H192" s="57">
        <f>G192/G524</f>
        <v>1.1077509659689069E-3</v>
      </c>
      <c r="I192" s="56">
        <f>ROUND(F192*Прил.10!$D$12,2)</f>
        <v>1690.17</v>
      </c>
      <c r="J192" s="56">
        <f t="shared" si="10"/>
        <v>3380.34</v>
      </c>
    </row>
    <row r="193" spans="1:10" s="45" customFormat="1" ht="31.5" hidden="1" customHeight="1" outlineLevel="1" x14ac:dyDescent="0.25">
      <c r="A193" s="53">
        <v>165</v>
      </c>
      <c r="B193" s="58" t="s">
        <v>407</v>
      </c>
      <c r="C193" s="59" t="s">
        <v>408</v>
      </c>
      <c r="D193" s="60" t="s">
        <v>251</v>
      </c>
      <c r="E193" s="61">
        <v>0.11200188476217</v>
      </c>
      <c r="F193" s="62">
        <v>4316</v>
      </c>
      <c r="G193" s="62">
        <f t="shared" si="9"/>
        <v>483.4</v>
      </c>
      <c r="H193" s="57">
        <f>G193/G524</f>
        <v>1.273634328202287E-3</v>
      </c>
      <c r="I193" s="56">
        <f>ROUND(F193*Прил.10!$D$12,2)</f>
        <v>34700.639999999999</v>
      </c>
      <c r="J193" s="56">
        <f t="shared" si="10"/>
        <v>3886.54</v>
      </c>
    </row>
    <row r="194" spans="1:10" s="45" customFormat="1" ht="31.5" hidden="1" customHeight="1" outlineLevel="1" x14ac:dyDescent="0.25">
      <c r="A194" s="53">
        <v>166</v>
      </c>
      <c r="B194" s="58" t="s">
        <v>409</v>
      </c>
      <c r="C194" s="59" t="s">
        <v>410</v>
      </c>
      <c r="D194" s="60" t="s">
        <v>275</v>
      </c>
      <c r="E194" s="61">
        <v>4.6360813130510001</v>
      </c>
      <c r="F194" s="62">
        <v>96.29</v>
      </c>
      <c r="G194" s="62">
        <f t="shared" si="9"/>
        <v>446.41</v>
      </c>
      <c r="H194" s="57">
        <f>G194/G524</f>
        <v>1.1761752181480825E-3</v>
      </c>
      <c r="I194" s="56">
        <f>ROUND(F194*Прил.10!$D$12,2)</f>
        <v>774.17</v>
      </c>
      <c r="J194" s="56">
        <f t="shared" si="10"/>
        <v>3589.12</v>
      </c>
    </row>
    <row r="195" spans="1:10" s="45" customFormat="1" ht="31.5" hidden="1" customHeight="1" outlineLevel="1" x14ac:dyDescent="0.25">
      <c r="A195" s="53">
        <v>167</v>
      </c>
      <c r="B195" s="58" t="s">
        <v>411</v>
      </c>
      <c r="C195" s="59" t="s">
        <v>412</v>
      </c>
      <c r="D195" s="60" t="s">
        <v>264</v>
      </c>
      <c r="E195" s="61">
        <v>17</v>
      </c>
      <c r="F195" s="62">
        <v>25.29</v>
      </c>
      <c r="G195" s="62">
        <f t="shared" si="9"/>
        <v>429.93</v>
      </c>
      <c r="H195" s="57">
        <f>G195/G524</f>
        <v>1.1327546684402345E-3</v>
      </c>
      <c r="I195" s="56">
        <f>ROUND(F195*Прил.10!$D$12,2)</f>
        <v>203.33</v>
      </c>
      <c r="J195" s="56">
        <f t="shared" si="10"/>
        <v>3456.61</v>
      </c>
    </row>
    <row r="196" spans="1:10" s="45" customFormat="1" ht="78.75" hidden="1" customHeight="1" outlineLevel="1" x14ac:dyDescent="0.25">
      <c r="A196" s="53">
        <v>168</v>
      </c>
      <c r="B196" s="58" t="s">
        <v>413</v>
      </c>
      <c r="C196" s="59" t="s">
        <v>414</v>
      </c>
      <c r="D196" s="60" t="s">
        <v>267</v>
      </c>
      <c r="E196" s="61">
        <v>64.228762090271005</v>
      </c>
      <c r="F196" s="62">
        <v>6.91</v>
      </c>
      <c r="G196" s="62">
        <f t="shared" si="9"/>
        <v>443.82</v>
      </c>
      <c r="H196" s="57">
        <f>G196/G524</f>
        <v>1.1693512361248223E-3</v>
      </c>
      <c r="I196" s="56">
        <f>ROUND(F196*Прил.10!$D$12,2)</f>
        <v>55.56</v>
      </c>
      <c r="J196" s="56">
        <f t="shared" si="10"/>
        <v>3568.55</v>
      </c>
    </row>
    <row r="197" spans="1:10" s="45" customFormat="1" ht="15.75" hidden="1" customHeight="1" outlineLevel="1" x14ac:dyDescent="0.25">
      <c r="A197" s="53">
        <v>169</v>
      </c>
      <c r="B197" s="58" t="s">
        <v>415</v>
      </c>
      <c r="C197" s="59" t="s">
        <v>416</v>
      </c>
      <c r="D197" s="60" t="s">
        <v>251</v>
      </c>
      <c r="E197" s="61">
        <v>6.0429013457063002E-2</v>
      </c>
      <c r="F197" s="62">
        <v>7200</v>
      </c>
      <c r="G197" s="62">
        <f t="shared" si="9"/>
        <v>435.09</v>
      </c>
      <c r="H197" s="57">
        <f>G197/G524</f>
        <v>1.1463499376448761E-3</v>
      </c>
      <c r="I197" s="56">
        <f>ROUND(F197*Прил.10!$D$12,2)</f>
        <v>57888</v>
      </c>
      <c r="J197" s="56">
        <f t="shared" si="10"/>
        <v>3498.11</v>
      </c>
    </row>
    <row r="198" spans="1:10" s="45" customFormat="1" ht="31.5" hidden="1" customHeight="1" outlineLevel="1" x14ac:dyDescent="0.25">
      <c r="A198" s="53">
        <v>170</v>
      </c>
      <c r="B198" s="58" t="s">
        <v>417</v>
      </c>
      <c r="C198" s="59" t="s">
        <v>418</v>
      </c>
      <c r="D198" s="60" t="s">
        <v>251</v>
      </c>
      <c r="E198" s="61">
        <v>3.9561980785841999E-2</v>
      </c>
      <c r="F198" s="62">
        <v>10898.65</v>
      </c>
      <c r="G198" s="62">
        <f t="shared" si="9"/>
        <v>431.17</v>
      </c>
      <c r="H198" s="57">
        <f>G198/G524</f>
        <v>1.1360217486366987E-3</v>
      </c>
      <c r="I198" s="56">
        <f>ROUND(F198*Прил.10!$D$12,2)</f>
        <v>87625.15</v>
      </c>
      <c r="J198" s="56">
        <f t="shared" si="10"/>
        <v>3466.62</v>
      </c>
    </row>
    <row r="199" spans="1:10" s="45" customFormat="1" ht="47.25" hidden="1" customHeight="1" outlineLevel="1" x14ac:dyDescent="0.25">
      <c r="A199" s="53">
        <v>171</v>
      </c>
      <c r="B199" s="58" t="s">
        <v>419</v>
      </c>
      <c r="C199" s="59" t="s">
        <v>420</v>
      </c>
      <c r="D199" s="60" t="s">
        <v>251</v>
      </c>
      <c r="E199" s="61">
        <v>3.5969650867300001E-2</v>
      </c>
      <c r="F199" s="62">
        <v>11500</v>
      </c>
      <c r="G199" s="62">
        <f t="shared" si="9"/>
        <v>413.65</v>
      </c>
      <c r="H199" s="57">
        <f>G199/G524</f>
        <v>1.089861067151171E-3</v>
      </c>
      <c r="I199" s="56">
        <f>ROUND(F199*Прил.10!$D$12,2)</f>
        <v>92460</v>
      </c>
      <c r="J199" s="56">
        <f t="shared" si="10"/>
        <v>3325.75</v>
      </c>
    </row>
    <row r="200" spans="1:10" s="45" customFormat="1" ht="47.25" hidden="1" customHeight="1" outlineLevel="1" x14ac:dyDescent="0.25">
      <c r="A200" s="53">
        <v>172</v>
      </c>
      <c r="B200" s="58" t="s">
        <v>421</v>
      </c>
      <c r="C200" s="59" t="s">
        <v>422</v>
      </c>
      <c r="D200" s="60" t="s">
        <v>264</v>
      </c>
      <c r="E200" s="61">
        <v>3</v>
      </c>
      <c r="F200" s="62">
        <v>126.59</v>
      </c>
      <c r="G200" s="62">
        <f t="shared" si="9"/>
        <v>379.77</v>
      </c>
      <c r="H200" s="57">
        <f>G200/G524</f>
        <v>1.0005960050090662E-3</v>
      </c>
      <c r="I200" s="56">
        <f>ROUND(F200*Прил.10!$D$12,2)</f>
        <v>1017.78</v>
      </c>
      <c r="J200" s="56">
        <f t="shared" si="10"/>
        <v>3053.34</v>
      </c>
    </row>
    <row r="201" spans="1:10" s="45" customFormat="1" ht="47.25" hidden="1" customHeight="1" outlineLevel="1" x14ac:dyDescent="0.25">
      <c r="A201" s="53">
        <v>173</v>
      </c>
      <c r="B201" s="58" t="s">
        <v>423</v>
      </c>
      <c r="C201" s="59" t="s">
        <v>424</v>
      </c>
      <c r="D201" s="60" t="s">
        <v>330</v>
      </c>
      <c r="E201" s="61">
        <v>3.9966131735177002</v>
      </c>
      <c r="F201" s="62">
        <v>94.68</v>
      </c>
      <c r="G201" s="62">
        <f t="shared" si="9"/>
        <v>378.4</v>
      </c>
      <c r="H201" s="57">
        <f>G201/G524</f>
        <v>9.9698640834039193E-4</v>
      </c>
      <c r="I201" s="56">
        <f>ROUND(F201*Прил.10!$D$12,2)</f>
        <v>761.23</v>
      </c>
      <c r="J201" s="56">
        <f t="shared" si="10"/>
        <v>3042.34</v>
      </c>
    </row>
    <row r="202" spans="1:10" s="45" customFormat="1" ht="15.75" hidden="1" customHeight="1" outlineLevel="1" x14ac:dyDescent="0.25">
      <c r="A202" s="53">
        <v>174</v>
      </c>
      <c r="B202" s="58" t="s">
        <v>425</v>
      </c>
      <c r="C202" s="59" t="s">
        <v>426</v>
      </c>
      <c r="D202" s="60" t="s">
        <v>251</v>
      </c>
      <c r="E202" s="61">
        <v>4.7320085058836003E-2</v>
      </c>
      <c r="F202" s="62">
        <v>7932.6</v>
      </c>
      <c r="G202" s="62">
        <f t="shared" si="9"/>
        <v>375.37</v>
      </c>
      <c r="H202" s="57">
        <f>G202/G524</f>
        <v>9.8900313979580581E-4</v>
      </c>
      <c r="I202" s="56">
        <f>ROUND(F202*Прил.10!$D$12,2)</f>
        <v>63778.1</v>
      </c>
      <c r="J202" s="56">
        <f t="shared" si="10"/>
        <v>3017.99</v>
      </c>
    </row>
    <row r="203" spans="1:10" s="45" customFormat="1" ht="47.25" hidden="1" customHeight="1" outlineLevel="1" x14ac:dyDescent="0.25">
      <c r="A203" s="53">
        <v>175</v>
      </c>
      <c r="B203" s="58" t="s">
        <v>427</v>
      </c>
      <c r="C203" s="59" t="s">
        <v>428</v>
      </c>
      <c r="D203" s="60" t="s">
        <v>288</v>
      </c>
      <c r="E203" s="61">
        <v>0.18</v>
      </c>
      <c r="F203" s="62">
        <v>2038.25</v>
      </c>
      <c r="G203" s="62">
        <f t="shared" si="9"/>
        <v>366.89</v>
      </c>
      <c r="H203" s="57">
        <f>G203/G524</f>
        <v>9.6666052683934032E-4</v>
      </c>
      <c r="I203" s="56">
        <f>ROUND(F203*Прил.10!$D$12,2)</f>
        <v>16387.53</v>
      </c>
      <c r="J203" s="56">
        <f t="shared" si="10"/>
        <v>2949.76</v>
      </c>
    </row>
    <row r="204" spans="1:10" s="45" customFormat="1" ht="31.5" hidden="1" customHeight="1" outlineLevel="1" x14ac:dyDescent="0.25">
      <c r="A204" s="53">
        <v>176</v>
      </c>
      <c r="B204" s="58" t="s">
        <v>429</v>
      </c>
      <c r="C204" s="59" t="s">
        <v>430</v>
      </c>
      <c r="D204" s="60" t="s">
        <v>251</v>
      </c>
      <c r="E204" s="61">
        <v>3.8152027910896003E-2</v>
      </c>
      <c r="F204" s="62">
        <v>9800.07</v>
      </c>
      <c r="G204" s="62">
        <f t="shared" si="9"/>
        <v>373.89</v>
      </c>
      <c r="H204" s="57">
        <f>G204/G524</f>
        <v>9.851037214968E-4</v>
      </c>
      <c r="I204" s="56">
        <f>ROUND(F204*Прил.10!$D$12,2)</f>
        <v>78792.56</v>
      </c>
      <c r="J204" s="56">
        <f t="shared" si="10"/>
        <v>3006.1</v>
      </c>
    </row>
    <row r="205" spans="1:10" s="45" customFormat="1" ht="31.5" hidden="1" customHeight="1" outlineLevel="1" x14ac:dyDescent="0.25">
      <c r="A205" s="53">
        <v>177</v>
      </c>
      <c r="B205" s="58" t="s">
        <v>431</v>
      </c>
      <c r="C205" s="59" t="s">
        <v>432</v>
      </c>
      <c r="D205" s="60" t="s">
        <v>251</v>
      </c>
      <c r="E205" s="61">
        <v>4.6658889389911001E-2</v>
      </c>
      <c r="F205" s="62">
        <v>7977</v>
      </c>
      <c r="G205" s="62">
        <f t="shared" si="9"/>
        <v>372.2</v>
      </c>
      <c r="H205" s="57">
        <f>G205/G524</f>
        <v>9.8065100735807045E-4</v>
      </c>
      <c r="I205" s="56">
        <f>ROUND(F205*Прил.10!$D$12,2)</f>
        <v>64135.08</v>
      </c>
      <c r="J205" s="56">
        <f t="shared" si="10"/>
        <v>2992.47</v>
      </c>
    </row>
    <row r="206" spans="1:10" s="45" customFormat="1" ht="31.5" hidden="1" customHeight="1" outlineLevel="1" x14ac:dyDescent="0.25">
      <c r="A206" s="53">
        <v>178</v>
      </c>
      <c r="B206" s="58" t="s">
        <v>433</v>
      </c>
      <c r="C206" s="59" t="s">
        <v>434</v>
      </c>
      <c r="D206" s="60" t="s">
        <v>248</v>
      </c>
      <c r="E206" s="61">
        <v>3.3571520063026998</v>
      </c>
      <c r="F206" s="62">
        <v>108.4</v>
      </c>
      <c r="G206" s="62">
        <f t="shared" si="9"/>
        <v>363.92</v>
      </c>
      <c r="H206" s="57">
        <f>G206/G524</f>
        <v>9.588353428203897E-4</v>
      </c>
      <c r="I206" s="56">
        <f>ROUND(F206*Прил.10!$D$12,2)</f>
        <v>871.54</v>
      </c>
      <c r="J206" s="56">
        <f t="shared" si="10"/>
        <v>2925.89</v>
      </c>
    </row>
    <row r="207" spans="1:10" s="45" customFormat="1" ht="47.25" hidden="1" customHeight="1" outlineLevel="1" x14ac:dyDescent="0.25">
      <c r="A207" s="53">
        <v>179</v>
      </c>
      <c r="B207" s="58" t="s">
        <v>435</v>
      </c>
      <c r="C207" s="59" t="s">
        <v>436</v>
      </c>
      <c r="D207" s="60" t="s">
        <v>264</v>
      </c>
      <c r="E207" s="61">
        <v>12</v>
      </c>
      <c r="F207" s="62">
        <v>30.22</v>
      </c>
      <c r="G207" s="62">
        <f t="shared" si="9"/>
        <v>362.64</v>
      </c>
      <c r="H207" s="57">
        <f>G207/G524</f>
        <v>9.5546287294016841E-4</v>
      </c>
      <c r="I207" s="56">
        <f>ROUND(F207*Прил.10!$D$12,2)</f>
        <v>242.97</v>
      </c>
      <c r="J207" s="56">
        <f t="shared" si="10"/>
        <v>2915.64</v>
      </c>
    </row>
    <row r="208" spans="1:10" s="45" customFormat="1" ht="31.5" hidden="1" customHeight="1" outlineLevel="1" x14ac:dyDescent="0.25">
      <c r="A208" s="53">
        <v>180</v>
      </c>
      <c r="B208" s="58" t="s">
        <v>437</v>
      </c>
      <c r="C208" s="59" t="s">
        <v>438</v>
      </c>
      <c r="D208" s="60" t="s">
        <v>251</v>
      </c>
      <c r="E208" s="61">
        <v>6.2747681772094999E-2</v>
      </c>
      <c r="F208" s="62">
        <v>5763</v>
      </c>
      <c r="G208" s="62">
        <f t="shared" si="9"/>
        <v>361.61</v>
      </c>
      <c r="H208" s="57">
        <f>G208/G524</f>
        <v>9.5274908858342794E-4</v>
      </c>
      <c r="I208" s="56">
        <f>ROUND(F208*Прил.10!$D$12,2)</f>
        <v>46334.52</v>
      </c>
      <c r="J208" s="56">
        <f t="shared" si="10"/>
        <v>2907.38</v>
      </c>
    </row>
    <row r="209" spans="1:10" s="45" customFormat="1" ht="31.5" hidden="1" customHeight="1" outlineLevel="1" x14ac:dyDescent="0.25">
      <c r="A209" s="53">
        <v>181</v>
      </c>
      <c r="B209" s="58" t="s">
        <v>439</v>
      </c>
      <c r="C209" s="59" t="s">
        <v>440</v>
      </c>
      <c r="D209" s="60" t="s">
        <v>441</v>
      </c>
      <c r="E209" s="61">
        <v>50</v>
      </c>
      <c r="F209" s="62">
        <v>6.62</v>
      </c>
      <c r="G209" s="62">
        <f t="shared" si="9"/>
        <v>331</v>
      </c>
      <c r="H209" s="57">
        <f>G209/G524</f>
        <v>8.7209963308845068E-4</v>
      </c>
      <c r="I209" s="56">
        <f>ROUND(F209*Прил.10!$D$12,2)</f>
        <v>53.22</v>
      </c>
      <c r="J209" s="56">
        <f t="shared" si="10"/>
        <v>2661</v>
      </c>
    </row>
    <row r="210" spans="1:10" s="45" customFormat="1" ht="47.25" hidden="1" customHeight="1" outlineLevel="1" x14ac:dyDescent="0.25">
      <c r="A210" s="53">
        <v>182</v>
      </c>
      <c r="B210" s="58" t="s">
        <v>265</v>
      </c>
      <c r="C210" s="59" t="s">
        <v>442</v>
      </c>
      <c r="D210" s="60" t="s">
        <v>323</v>
      </c>
      <c r="E210" s="61">
        <v>3</v>
      </c>
      <c r="F210" s="65">
        <v>109.52</v>
      </c>
      <c r="G210" s="62">
        <f t="shared" si="9"/>
        <v>328.56</v>
      </c>
      <c r="H210" s="57">
        <f>G210/G524</f>
        <v>8.6567086237927901E-4</v>
      </c>
      <c r="I210" s="56">
        <f>ROUND(F210*Прил.10!$D$12,2)</f>
        <v>880.54</v>
      </c>
      <c r="J210" s="56">
        <f t="shared" si="10"/>
        <v>2641.62</v>
      </c>
    </row>
    <row r="211" spans="1:10" s="45" customFormat="1" ht="31.5" hidden="1" customHeight="1" outlineLevel="1" x14ac:dyDescent="0.25">
      <c r="A211" s="53">
        <v>183</v>
      </c>
      <c r="B211" s="58" t="s">
        <v>265</v>
      </c>
      <c r="C211" s="59" t="s">
        <v>443</v>
      </c>
      <c r="D211" s="60" t="s">
        <v>323</v>
      </c>
      <c r="E211" s="61">
        <v>3</v>
      </c>
      <c r="F211" s="65">
        <v>109.38</v>
      </c>
      <c r="G211" s="62">
        <f t="shared" si="9"/>
        <v>328.14</v>
      </c>
      <c r="H211" s="57">
        <f>G211/G524</f>
        <v>8.6456427069983143E-4</v>
      </c>
      <c r="I211" s="56">
        <f>ROUND(F211*Прил.10!$D$12,2)</f>
        <v>879.42</v>
      </c>
      <c r="J211" s="56">
        <f t="shared" si="10"/>
        <v>2638.26</v>
      </c>
    </row>
    <row r="212" spans="1:10" s="45" customFormat="1" ht="31.5" hidden="1" customHeight="1" outlineLevel="1" x14ac:dyDescent="0.25">
      <c r="A212" s="53">
        <v>184</v>
      </c>
      <c r="B212" s="58" t="s">
        <v>265</v>
      </c>
      <c r="C212" s="59" t="s">
        <v>444</v>
      </c>
      <c r="D212" s="60" t="s">
        <v>323</v>
      </c>
      <c r="E212" s="61">
        <v>3</v>
      </c>
      <c r="F212" s="65">
        <v>108.69</v>
      </c>
      <c r="G212" s="62">
        <f t="shared" si="9"/>
        <v>326.07</v>
      </c>
      <c r="H212" s="57">
        <f>G212/G524</f>
        <v>8.5911035456541116E-4</v>
      </c>
      <c r="I212" s="56">
        <f>ROUND(F212*Прил.10!$D$12,2)</f>
        <v>873.87</v>
      </c>
      <c r="J212" s="56">
        <f t="shared" si="10"/>
        <v>2621.61</v>
      </c>
    </row>
    <row r="213" spans="1:10" s="45" customFormat="1" ht="47.25" hidden="1" customHeight="1" outlineLevel="1" x14ac:dyDescent="0.25">
      <c r="A213" s="53">
        <v>185</v>
      </c>
      <c r="B213" s="58" t="s">
        <v>445</v>
      </c>
      <c r="C213" s="59" t="s">
        <v>446</v>
      </c>
      <c r="D213" s="60" t="s">
        <v>248</v>
      </c>
      <c r="E213" s="61">
        <v>0.64920163562919997</v>
      </c>
      <c r="F213" s="62">
        <v>517.91</v>
      </c>
      <c r="G213" s="62">
        <f t="shared" si="9"/>
        <v>336.23</v>
      </c>
      <c r="H213" s="57">
        <f>G213/G524</f>
        <v>8.8587933423966698E-4</v>
      </c>
      <c r="I213" s="56">
        <f>ROUND(F213*Прил.10!$D$12,2)</f>
        <v>4164</v>
      </c>
      <c r="J213" s="56">
        <f t="shared" si="10"/>
        <v>2703.28</v>
      </c>
    </row>
    <row r="214" spans="1:10" s="45" customFormat="1" ht="63" hidden="1" customHeight="1" outlineLevel="1" x14ac:dyDescent="0.25">
      <c r="A214" s="53">
        <v>186</v>
      </c>
      <c r="B214" s="58" t="s">
        <v>447</v>
      </c>
      <c r="C214" s="59" t="s">
        <v>448</v>
      </c>
      <c r="D214" s="60" t="s">
        <v>275</v>
      </c>
      <c r="E214" s="61">
        <v>4.8430111742345998</v>
      </c>
      <c r="F214" s="62">
        <v>67.8</v>
      </c>
      <c r="G214" s="62">
        <f t="shared" si="9"/>
        <v>328.36</v>
      </c>
      <c r="H214" s="57">
        <f>G214/G524</f>
        <v>8.6514391396049449E-4</v>
      </c>
      <c r="I214" s="56">
        <f>ROUND(F214*Прил.10!$D$12,2)</f>
        <v>545.11</v>
      </c>
      <c r="J214" s="56">
        <f t="shared" si="10"/>
        <v>2639.97</v>
      </c>
    </row>
    <row r="215" spans="1:10" s="45" customFormat="1" ht="47.25" hidden="1" customHeight="1" outlineLevel="1" x14ac:dyDescent="0.25">
      <c r="A215" s="53">
        <v>187</v>
      </c>
      <c r="B215" s="58" t="s">
        <v>265</v>
      </c>
      <c r="C215" s="59" t="s">
        <v>449</v>
      </c>
      <c r="D215" s="60" t="s">
        <v>323</v>
      </c>
      <c r="E215" s="61">
        <v>1</v>
      </c>
      <c r="F215" s="65">
        <v>204.1</v>
      </c>
      <c r="G215" s="62">
        <f t="shared" si="9"/>
        <v>204.1</v>
      </c>
      <c r="H215" s="57">
        <f>G215/G524</f>
        <v>5.3775086136964589E-4</v>
      </c>
      <c r="I215" s="56">
        <f>ROUND(F215*Прил.10!$D$12,2)</f>
        <v>1640.96</v>
      </c>
      <c r="J215" s="56">
        <f t="shared" si="10"/>
        <v>1640.96</v>
      </c>
    </row>
    <row r="216" spans="1:10" s="45" customFormat="1" ht="63" hidden="1" customHeight="1" outlineLevel="1" x14ac:dyDescent="0.25">
      <c r="A216" s="53">
        <v>188</v>
      </c>
      <c r="B216" s="58" t="s">
        <v>450</v>
      </c>
      <c r="C216" s="59" t="s">
        <v>451</v>
      </c>
      <c r="D216" s="60" t="s">
        <v>330</v>
      </c>
      <c r="E216" s="61">
        <v>0.79932547675633003</v>
      </c>
      <c r="F216" s="62">
        <v>405.49</v>
      </c>
      <c r="G216" s="62">
        <f t="shared" si="9"/>
        <v>324.12</v>
      </c>
      <c r="H216" s="57">
        <f>G216/G524</f>
        <v>8.5397260748226169E-4</v>
      </c>
      <c r="I216" s="56">
        <f>ROUND(F216*Прил.10!$D$12,2)</f>
        <v>3260.14</v>
      </c>
      <c r="J216" s="56">
        <f t="shared" si="10"/>
        <v>2605.91</v>
      </c>
    </row>
    <row r="217" spans="1:10" s="45" customFormat="1" ht="31.5" hidden="1" customHeight="1" outlineLevel="1" x14ac:dyDescent="0.25">
      <c r="A217" s="53">
        <v>189</v>
      </c>
      <c r="B217" s="58" t="s">
        <v>452</v>
      </c>
      <c r="C217" s="59" t="s">
        <v>453</v>
      </c>
      <c r="D217" s="60" t="s">
        <v>267</v>
      </c>
      <c r="E217" s="61">
        <v>5.0358521630219002</v>
      </c>
      <c r="F217" s="62">
        <v>64.349999999999994</v>
      </c>
      <c r="G217" s="62">
        <f t="shared" ref="G217:G280" si="11">ROUND(E217*F217,2)</f>
        <v>324.06</v>
      </c>
      <c r="H217" s="57">
        <f>G217/G524</f>
        <v>8.538145229566264E-4</v>
      </c>
      <c r="I217" s="56">
        <f>ROUND(F217*Прил.10!$D$12,2)</f>
        <v>517.37</v>
      </c>
      <c r="J217" s="56">
        <f t="shared" ref="J217:J280" si="12">ROUND(E217*I217,2)</f>
        <v>2605.4</v>
      </c>
    </row>
    <row r="218" spans="1:10" s="45" customFormat="1" ht="31.5" hidden="1" customHeight="1" outlineLevel="1" x14ac:dyDescent="0.25">
      <c r="A218" s="53">
        <v>190</v>
      </c>
      <c r="B218" s="58" t="s">
        <v>454</v>
      </c>
      <c r="C218" s="59" t="s">
        <v>455</v>
      </c>
      <c r="D218" s="60" t="s">
        <v>456</v>
      </c>
      <c r="E218" s="61">
        <v>3.5753931423253E-3</v>
      </c>
      <c r="F218" s="62">
        <v>89300</v>
      </c>
      <c r="G218" s="62">
        <f t="shared" si="11"/>
        <v>319.27999999999997</v>
      </c>
      <c r="H218" s="57">
        <f>G218/G524</f>
        <v>8.4122045574767522E-4</v>
      </c>
      <c r="I218" s="56">
        <f>ROUND(F218*Прил.10!$D$12,2)</f>
        <v>717972</v>
      </c>
      <c r="J218" s="56">
        <f t="shared" si="12"/>
        <v>2567.0300000000002</v>
      </c>
    </row>
    <row r="219" spans="1:10" s="45" customFormat="1" ht="47.25" hidden="1" customHeight="1" outlineLevel="1" x14ac:dyDescent="0.25">
      <c r="A219" s="53">
        <v>191</v>
      </c>
      <c r="B219" s="58" t="s">
        <v>265</v>
      </c>
      <c r="C219" s="59" t="s">
        <v>457</v>
      </c>
      <c r="D219" s="60" t="s">
        <v>264</v>
      </c>
      <c r="E219" s="61">
        <v>1</v>
      </c>
      <c r="F219" s="65">
        <v>384.55</v>
      </c>
      <c r="G219" s="62">
        <f t="shared" si="11"/>
        <v>384.55</v>
      </c>
      <c r="H219" s="57">
        <f>G219/G524</f>
        <v>1.0131900722180173E-3</v>
      </c>
      <c r="I219" s="56">
        <f>ROUND(F219*Прил.10!$D$12,2)</f>
        <v>3091.78</v>
      </c>
      <c r="J219" s="56">
        <f t="shared" si="12"/>
        <v>3091.78</v>
      </c>
    </row>
    <row r="220" spans="1:10" s="45" customFormat="1" ht="31.5" hidden="1" customHeight="1" outlineLevel="1" x14ac:dyDescent="0.25">
      <c r="A220" s="53">
        <v>192</v>
      </c>
      <c r="B220" s="58" t="s">
        <v>458</v>
      </c>
      <c r="C220" s="59" t="s">
        <v>459</v>
      </c>
      <c r="D220" s="60" t="s">
        <v>275</v>
      </c>
      <c r="E220" s="61">
        <v>10.859509933427001</v>
      </c>
      <c r="F220" s="62">
        <v>28.25</v>
      </c>
      <c r="G220" s="62">
        <f t="shared" si="11"/>
        <v>306.77999999999997</v>
      </c>
      <c r="H220" s="57">
        <f>G220/G524</f>
        <v>8.082861795736401E-4</v>
      </c>
      <c r="I220" s="56">
        <f>ROUND(F220*Прил.10!$D$12,2)</f>
        <v>227.13</v>
      </c>
      <c r="J220" s="56">
        <f t="shared" si="12"/>
        <v>2466.52</v>
      </c>
    </row>
    <row r="221" spans="1:10" s="45" customFormat="1" ht="31.5" hidden="1" customHeight="1" outlineLevel="1" x14ac:dyDescent="0.25">
      <c r="A221" s="53">
        <v>193</v>
      </c>
      <c r="B221" s="58" t="s">
        <v>460</v>
      </c>
      <c r="C221" s="59" t="s">
        <v>461</v>
      </c>
      <c r="D221" s="60" t="s">
        <v>251</v>
      </c>
      <c r="E221" s="61">
        <v>4.0861516856350998E-2</v>
      </c>
      <c r="F221" s="62">
        <v>7418.82</v>
      </c>
      <c r="G221" s="62">
        <f t="shared" si="11"/>
        <v>303.14</v>
      </c>
      <c r="H221" s="57">
        <f>G221/G524</f>
        <v>7.9869571835176109E-4</v>
      </c>
      <c r="I221" s="56">
        <f>ROUND(F221*Прил.10!$D$12,2)</f>
        <v>59647.31</v>
      </c>
      <c r="J221" s="56">
        <f t="shared" si="12"/>
        <v>2437.2800000000002</v>
      </c>
    </row>
    <row r="222" spans="1:10" s="45" customFormat="1" ht="63" hidden="1" customHeight="1" outlineLevel="1" x14ac:dyDescent="0.25">
      <c r="A222" s="53">
        <v>194</v>
      </c>
      <c r="B222" s="58" t="s">
        <v>462</v>
      </c>
      <c r="C222" s="59" t="s">
        <v>463</v>
      </c>
      <c r="D222" s="60" t="s">
        <v>251</v>
      </c>
      <c r="E222" s="61">
        <v>3.6249896339919999E-2</v>
      </c>
      <c r="F222" s="62">
        <v>8300</v>
      </c>
      <c r="G222" s="62">
        <f t="shared" si="11"/>
        <v>300.87</v>
      </c>
      <c r="H222" s="57">
        <f>G222/G524</f>
        <v>7.927148537985564E-4</v>
      </c>
      <c r="I222" s="56">
        <f>ROUND(F222*Прил.10!$D$12,2)</f>
        <v>66732</v>
      </c>
      <c r="J222" s="56">
        <f t="shared" si="12"/>
        <v>2419.0300000000002</v>
      </c>
    </row>
    <row r="223" spans="1:10" s="45" customFormat="1" ht="31.5" hidden="1" customHeight="1" outlineLevel="1" x14ac:dyDescent="0.25">
      <c r="A223" s="53">
        <v>195</v>
      </c>
      <c r="B223" s="58" t="s">
        <v>464</v>
      </c>
      <c r="C223" s="59" t="s">
        <v>465</v>
      </c>
      <c r="D223" s="60" t="s">
        <v>264</v>
      </c>
      <c r="E223" s="61">
        <v>1</v>
      </c>
      <c r="F223" s="62">
        <v>371.2</v>
      </c>
      <c r="G223" s="62">
        <f t="shared" si="11"/>
        <v>371.2</v>
      </c>
      <c r="H223" s="57">
        <f>G223/G524</f>
        <v>9.7801626526414762E-4</v>
      </c>
      <c r="I223" s="56">
        <f>ROUND(F223*Прил.10!$D$12,2)</f>
        <v>2984.45</v>
      </c>
      <c r="J223" s="56">
        <f t="shared" si="12"/>
        <v>2984.45</v>
      </c>
    </row>
    <row r="224" spans="1:10" s="45" customFormat="1" ht="63" hidden="1" customHeight="1" outlineLevel="1" x14ac:dyDescent="0.25">
      <c r="A224" s="53">
        <v>196</v>
      </c>
      <c r="B224" s="58" t="s">
        <v>466</v>
      </c>
      <c r="C224" s="59" t="s">
        <v>467</v>
      </c>
      <c r="D224" s="60" t="s">
        <v>264</v>
      </c>
      <c r="E224" s="61">
        <v>1</v>
      </c>
      <c r="F224" s="62">
        <v>181.66</v>
      </c>
      <c r="G224" s="62">
        <f t="shared" si="11"/>
        <v>181.66</v>
      </c>
      <c r="H224" s="57">
        <f>G224/G524</f>
        <v>4.7862724878201796E-4</v>
      </c>
      <c r="I224" s="56">
        <f>ROUND(F224*Прил.10!$D$12,2)</f>
        <v>1460.55</v>
      </c>
      <c r="J224" s="56">
        <f t="shared" si="12"/>
        <v>1460.55</v>
      </c>
    </row>
    <row r="225" spans="1:10" s="45" customFormat="1" ht="31.5" hidden="1" customHeight="1" outlineLevel="1" x14ac:dyDescent="0.25">
      <c r="A225" s="53">
        <v>197</v>
      </c>
      <c r="B225" s="58" t="s">
        <v>468</v>
      </c>
      <c r="C225" s="59" t="s">
        <v>469</v>
      </c>
      <c r="D225" s="60" t="s">
        <v>309</v>
      </c>
      <c r="E225" s="61">
        <v>1.2229741728989E-2</v>
      </c>
      <c r="F225" s="62">
        <v>23111.65</v>
      </c>
      <c r="G225" s="62">
        <f t="shared" si="11"/>
        <v>282.64999999999998</v>
      </c>
      <c r="H225" s="57">
        <f>G225/G524</f>
        <v>7.4470985284728268E-4</v>
      </c>
      <c r="I225" s="56">
        <f>ROUND(F225*Прил.10!$D$12,2)</f>
        <v>185817.67</v>
      </c>
      <c r="J225" s="56">
        <f t="shared" si="12"/>
        <v>2272.5</v>
      </c>
    </row>
    <row r="226" spans="1:10" s="45" customFormat="1" ht="47.25" hidden="1" customHeight="1" outlineLevel="1" x14ac:dyDescent="0.25">
      <c r="A226" s="53">
        <v>198</v>
      </c>
      <c r="B226" s="58" t="s">
        <v>470</v>
      </c>
      <c r="C226" s="59" t="s">
        <v>471</v>
      </c>
      <c r="D226" s="60" t="s">
        <v>267</v>
      </c>
      <c r="E226" s="61">
        <v>15.986997963264001</v>
      </c>
      <c r="F226" s="62">
        <v>16.350000000000001</v>
      </c>
      <c r="G226" s="62">
        <f t="shared" si="11"/>
        <v>261.39</v>
      </c>
      <c r="H226" s="57">
        <f>G226/G524</f>
        <v>6.8869523593048372E-4</v>
      </c>
      <c r="I226" s="56">
        <f>ROUND(F226*Прил.10!$D$12,2)</f>
        <v>131.44999999999999</v>
      </c>
      <c r="J226" s="56">
        <f t="shared" si="12"/>
        <v>2101.4899999999998</v>
      </c>
    </row>
    <row r="227" spans="1:10" s="45" customFormat="1" ht="63" hidden="1" customHeight="1" outlineLevel="1" x14ac:dyDescent="0.25">
      <c r="A227" s="53">
        <v>199</v>
      </c>
      <c r="B227" s="58" t="s">
        <v>472</v>
      </c>
      <c r="C227" s="59" t="s">
        <v>473</v>
      </c>
      <c r="D227" s="60" t="s">
        <v>267</v>
      </c>
      <c r="E227" s="61">
        <v>10.453899597842</v>
      </c>
      <c r="F227" s="62">
        <v>25</v>
      </c>
      <c r="G227" s="62">
        <f t="shared" si="11"/>
        <v>261.35000000000002</v>
      </c>
      <c r="H227" s="57">
        <f>G227/G524</f>
        <v>6.8858984624672686E-4</v>
      </c>
      <c r="I227" s="56">
        <f>ROUND(F227*Прил.10!$D$12,2)</f>
        <v>201</v>
      </c>
      <c r="J227" s="56">
        <f t="shared" si="12"/>
        <v>2101.23</v>
      </c>
    </row>
    <row r="228" spans="1:10" s="45" customFormat="1" ht="15.75" hidden="1" customHeight="1" outlineLevel="1" x14ac:dyDescent="0.25">
      <c r="A228" s="53">
        <v>200</v>
      </c>
      <c r="B228" s="58" t="s">
        <v>474</v>
      </c>
      <c r="C228" s="59" t="s">
        <v>475</v>
      </c>
      <c r="D228" s="60" t="s">
        <v>251</v>
      </c>
      <c r="E228" s="61">
        <v>7.4817101145874004E-2</v>
      </c>
      <c r="F228" s="62">
        <v>3316.55</v>
      </c>
      <c r="G228" s="62">
        <f t="shared" si="11"/>
        <v>248.13</v>
      </c>
      <c r="H228" s="57">
        <f>G228/G524</f>
        <v>6.5375855576506727E-4</v>
      </c>
      <c r="I228" s="56">
        <f>ROUND(F228*Прил.10!$D$12,2)</f>
        <v>26665.06</v>
      </c>
      <c r="J228" s="56">
        <f t="shared" si="12"/>
        <v>1995</v>
      </c>
    </row>
    <row r="229" spans="1:10" s="45" customFormat="1" ht="47.25" hidden="1" customHeight="1" outlineLevel="1" x14ac:dyDescent="0.25">
      <c r="A229" s="53">
        <v>201</v>
      </c>
      <c r="B229" s="58" t="s">
        <v>476</v>
      </c>
      <c r="C229" s="59" t="s">
        <v>477</v>
      </c>
      <c r="D229" s="60" t="s">
        <v>264</v>
      </c>
      <c r="E229" s="61">
        <v>2</v>
      </c>
      <c r="F229" s="62">
        <v>101.68</v>
      </c>
      <c r="G229" s="62">
        <f t="shared" si="11"/>
        <v>203.36</v>
      </c>
      <c r="H229" s="57">
        <f>G229/G524</f>
        <v>5.3580115222014299E-4</v>
      </c>
      <c r="I229" s="56">
        <f>ROUND(F229*Прил.10!$D$12,2)</f>
        <v>817.51</v>
      </c>
      <c r="J229" s="56">
        <f t="shared" si="12"/>
        <v>1635.02</v>
      </c>
    </row>
    <row r="230" spans="1:10" s="45" customFormat="1" ht="15.75" hidden="1" customHeight="1" outlineLevel="1" x14ac:dyDescent="0.25">
      <c r="A230" s="53">
        <v>202</v>
      </c>
      <c r="B230" s="58" t="s">
        <v>478</v>
      </c>
      <c r="C230" s="59" t="s">
        <v>479</v>
      </c>
      <c r="D230" s="60" t="s">
        <v>257</v>
      </c>
      <c r="E230" s="61">
        <v>37.383317550256997</v>
      </c>
      <c r="F230" s="62">
        <v>6.15</v>
      </c>
      <c r="G230" s="62">
        <f t="shared" si="11"/>
        <v>229.91</v>
      </c>
      <c r="H230" s="57">
        <f>G230/G524</f>
        <v>6.0575355481379365E-4</v>
      </c>
      <c r="I230" s="56">
        <f>ROUND(F230*Прил.10!$D$12,2)</f>
        <v>49.45</v>
      </c>
      <c r="J230" s="56">
        <f t="shared" si="12"/>
        <v>1848.61</v>
      </c>
    </row>
    <row r="231" spans="1:10" s="45" customFormat="1" ht="31.5" hidden="1" customHeight="1" outlineLevel="1" x14ac:dyDescent="0.25">
      <c r="A231" s="53">
        <v>203</v>
      </c>
      <c r="B231" s="58" t="s">
        <v>480</v>
      </c>
      <c r="C231" s="59" t="s">
        <v>481</v>
      </c>
      <c r="D231" s="60" t="s">
        <v>257</v>
      </c>
      <c r="E231" s="61">
        <v>0.91921732402050005</v>
      </c>
      <c r="F231" s="62">
        <v>238.48</v>
      </c>
      <c r="G231" s="62">
        <f t="shared" si="11"/>
        <v>219.21</v>
      </c>
      <c r="H231" s="57">
        <f>G231/G524</f>
        <v>5.7756181440881955E-4</v>
      </c>
      <c r="I231" s="56">
        <f>ROUND(F231*Прил.10!$D$12,2)</f>
        <v>1917.38</v>
      </c>
      <c r="J231" s="56">
        <f t="shared" si="12"/>
        <v>1762.49</v>
      </c>
    </row>
    <row r="232" spans="1:10" s="45" customFormat="1" ht="63" hidden="1" customHeight="1" outlineLevel="1" x14ac:dyDescent="0.25">
      <c r="A232" s="53">
        <v>204</v>
      </c>
      <c r="B232" s="58" t="s">
        <v>482</v>
      </c>
      <c r="C232" s="59" t="s">
        <v>483</v>
      </c>
      <c r="D232" s="60" t="s">
        <v>264</v>
      </c>
      <c r="E232" s="61">
        <v>1</v>
      </c>
      <c r="F232" s="62">
        <v>270.91000000000003</v>
      </c>
      <c r="G232" s="62">
        <f t="shared" si="11"/>
        <v>270.91000000000003</v>
      </c>
      <c r="H232" s="57">
        <f>G232/G524</f>
        <v>7.13777980664629E-4</v>
      </c>
      <c r="I232" s="56">
        <f>ROUND(F232*Прил.10!$D$12,2)</f>
        <v>2178.12</v>
      </c>
      <c r="J232" s="56">
        <f t="shared" si="12"/>
        <v>2178.12</v>
      </c>
    </row>
    <row r="233" spans="1:10" s="45" customFormat="1" ht="31.5" hidden="1" customHeight="1" outlineLevel="1" x14ac:dyDescent="0.25">
      <c r="A233" s="53">
        <v>205</v>
      </c>
      <c r="B233" s="58" t="s">
        <v>265</v>
      </c>
      <c r="C233" s="59" t="s">
        <v>484</v>
      </c>
      <c r="D233" s="60" t="s">
        <v>323</v>
      </c>
      <c r="E233" s="61">
        <v>1</v>
      </c>
      <c r="F233" s="65">
        <v>261.36</v>
      </c>
      <c r="G233" s="62">
        <f t="shared" si="11"/>
        <v>261.36</v>
      </c>
      <c r="H233" s="57">
        <f>G233/G524</f>
        <v>6.8861619366766607E-4</v>
      </c>
      <c r="I233" s="56">
        <f>ROUND(F233*Прил.10!$D$12,2)</f>
        <v>2101.33</v>
      </c>
      <c r="J233" s="56">
        <f t="shared" si="12"/>
        <v>2101.33</v>
      </c>
    </row>
    <row r="234" spans="1:10" s="45" customFormat="1" ht="63" hidden="1" customHeight="1" outlineLevel="1" x14ac:dyDescent="0.25">
      <c r="A234" s="53">
        <v>206</v>
      </c>
      <c r="B234" s="58" t="s">
        <v>485</v>
      </c>
      <c r="C234" s="59" t="s">
        <v>486</v>
      </c>
      <c r="D234" s="60" t="s">
        <v>267</v>
      </c>
      <c r="E234" s="61">
        <v>24.460916338985999</v>
      </c>
      <c r="F234" s="62">
        <v>8.3699999999999992</v>
      </c>
      <c r="G234" s="62">
        <f t="shared" si="11"/>
        <v>204.74</v>
      </c>
      <c r="H234" s="57">
        <f>G234/G524</f>
        <v>5.3943709630975654E-4</v>
      </c>
      <c r="I234" s="56">
        <f>ROUND(F234*Прил.10!$D$12,2)</f>
        <v>67.290000000000006</v>
      </c>
      <c r="J234" s="56">
        <f t="shared" si="12"/>
        <v>1645.98</v>
      </c>
    </row>
    <row r="235" spans="1:10" s="45" customFormat="1" ht="63" hidden="1" customHeight="1" outlineLevel="1" x14ac:dyDescent="0.25">
      <c r="A235" s="53">
        <v>207</v>
      </c>
      <c r="B235" s="58" t="s">
        <v>265</v>
      </c>
      <c r="C235" s="59" t="s">
        <v>487</v>
      </c>
      <c r="D235" s="60" t="s">
        <v>323</v>
      </c>
      <c r="E235" s="61">
        <v>15</v>
      </c>
      <c r="F235" s="65">
        <v>12.15</v>
      </c>
      <c r="G235" s="62">
        <f t="shared" si="11"/>
        <v>182.25</v>
      </c>
      <c r="H235" s="57">
        <f>G235/G524</f>
        <v>4.8018174661743242E-4</v>
      </c>
      <c r="I235" s="56">
        <f>ROUND(F235*Прил.10!$D$12,2)</f>
        <v>97.69</v>
      </c>
      <c r="J235" s="56">
        <f t="shared" si="12"/>
        <v>1465.35</v>
      </c>
    </row>
    <row r="236" spans="1:10" s="45" customFormat="1" ht="31.5" hidden="1" customHeight="1" outlineLevel="1" x14ac:dyDescent="0.25">
      <c r="A236" s="53">
        <v>208</v>
      </c>
      <c r="B236" s="58" t="s">
        <v>488</v>
      </c>
      <c r="C236" s="59" t="s">
        <v>489</v>
      </c>
      <c r="D236" s="60" t="s">
        <v>251</v>
      </c>
      <c r="E236" s="61">
        <v>7.3992991513459E-3</v>
      </c>
      <c r="F236" s="62">
        <v>27164.52</v>
      </c>
      <c r="G236" s="62">
        <f t="shared" si="11"/>
        <v>201</v>
      </c>
      <c r="H236" s="57">
        <f>G236/G524</f>
        <v>5.2958316087848515E-4</v>
      </c>
      <c r="I236" s="56">
        <f>ROUND(F236*Прил.10!$D$12,2)</f>
        <v>218402.74</v>
      </c>
      <c r="J236" s="56">
        <f t="shared" si="12"/>
        <v>1616.03</v>
      </c>
    </row>
    <row r="237" spans="1:10" s="45" customFormat="1" ht="47.25" hidden="1" customHeight="1" outlineLevel="1" x14ac:dyDescent="0.25">
      <c r="A237" s="53">
        <v>209</v>
      </c>
      <c r="B237" s="58" t="s">
        <v>490</v>
      </c>
      <c r="C237" s="59" t="s">
        <v>491</v>
      </c>
      <c r="D237" s="60" t="s">
        <v>264</v>
      </c>
      <c r="E237" s="61">
        <v>3</v>
      </c>
      <c r="F237" s="62">
        <v>61.93</v>
      </c>
      <c r="G237" s="62">
        <f t="shared" si="11"/>
        <v>185.79</v>
      </c>
      <c r="H237" s="57">
        <f>G237/G524</f>
        <v>4.8950873362991912E-4</v>
      </c>
      <c r="I237" s="56">
        <f>ROUND(F237*Прил.10!$D$12,2)</f>
        <v>497.92</v>
      </c>
      <c r="J237" s="56">
        <f t="shared" si="12"/>
        <v>1493.76</v>
      </c>
    </row>
    <row r="238" spans="1:10" s="45" customFormat="1" ht="31.5" hidden="1" customHeight="1" outlineLevel="1" x14ac:dyDescent="0.25">
      <c r="A238" s="53">
        <v>210</v>
      </c>
      <c r="B238" s="58" t="s">
        <v>492</v>
      </c>
      <c r="C238" s="59" t="s">
        <v>493</v>
      </c>
      <c r="D238" s="60" t="s">
        <v>251</v>
      </c>
      <c r="E238" s="61">
        <v>5.8126767170151999E-2</v>
      </c>
      <c r="F238" s="62">
        <v>3390</v>
      </c>
      <c r="G238" s="62">
        <f t="shared" si="11"/>
        <v>197.05</v>
      </c>
      <c r="H238" s="57">
        <f>G238/G524</f>
        <v>5.1917592960749003E-4</v>
      </c>
      <c r="I238" s="56">
        <f>ROUND(F238*Прил.10!$D$12,2)</f>
        <v>27255.599999999999</v>
      </c>
      <c r="J238" s="56">
        <f t="shared" si="12"/>
        <v>1584.28</v>
      </c>
    </row>
    <row r="239" spans="1:10" s="45" customFormat="1" ht="47.25" hidden="1" customHeight="1" outlineLevel="1" x14ac:dyDescent="0.25">
      <c r="A239" s="53">
        <v>211</v>
      </c>
      <c r="B239" s="58" t="s">
        <v>494</v>
      </c>
      <c r="C239" s="59" t="s">
        <v>495</v>
      </c>
      <c r="D239" s="60" t="s">
        <v>264</v>
      </c>
      <c r="E239" s="61">
        <v>5</v>
      </c>
      <c r="F239" s="62">
        <v>34.94</v>
      </c>
      <c r="G239" s="62">
        <f t="shared" si="11"/>
        <v>174.7</v>
      </c>
      <c r="H239" s="57">
        <f>G239/G524</f>
        <v>4.6028944380831514E-4</v>
      </c>
      <c r="I239" s="56">
        <f>ROUND(F239*Прил.10!$D$12,2)</f>
        <v>280.92</v>
      </c>
      <c r="J239" s="56">
        <f t="shared" si="12"/>
        <v>1404.6</v>
      </c>
    </row>
    <row r="240" spans="1:10" s="45" customFormat="1" ht="31.5" hidden="1" customHeight="1" outlineLevel="1" x14ac:dyDescent="0.25">
      <c r="A240" s="53">
        <v>212</v>
      </c>
      <c r="B240" s="58" t="s">
        <v>496</v>
      </c>
      <c r="C240" s="59" t="s">
        <v>497</v>
      </c>
      <c r="D240" s="60" t="s">
        <v>309</v>
      </c>
      <c r="E240" s="61">
        <v>1.6306193448415E-2</v>
      </c>
      <c r="F240" s="62">
        <v>11836.8</v>
      </c>
      <c r="G240" s="62">
        <f t="shared" si="11"/>
        <v>193.01</v>
      </c>
      <c r="H240" s="57">
        <f>G240/G524</f>
        <v>5.0853157154804186E-4</v>
      </c>
      <c r="I240" s="56">
        <f>ROUND(F240*Прил.10!$D$12,2)</f>
        <v>95167.87</v>
      </c>
      <c r="J240" s="56">
        <f t="shared" si="12"/>
        <v>1551.83</v>
      </c>
    </row>
    <row r="241" spans="1:10" s="45" customFormat="1" ht="31.5" hidden="1" customHeight="1" outlineLevel="1" x14ac:dyDescent="0.25">
      <c r="A241" s="53">
        <v>213</v>
      </c>
      <c r="B241" s="58" t="s">
        <v>498</v>
      </c>
      <c r="C241" s="59" t="s">
        <v>499</v>
      </c>
      <c r="D241" s="60" t="s">
        <v>251</v>
      </c>
      <c r="E241" s="61">
        <v>9.5290025795263994E-2</v>
      </c>
      <c r="F241" s="62">
        <v>1995</v>
      </c>
      <c r="G241" s="62">
        <f t="shared" si="11"/>
        <v>190.1</v>
      </c>
      <c r="H241" s="57">
        <f>G241/G524</f>
        <v>5.0086447205472653E-4</v>
      </c>
      <c r="I241" s="56">
        <f>ROUND(F241*Прил.10!$D$12,2)</f>
        <v>16039.8</v>
      </c>
      <c r="J241" s="56">
        <f t="shared" si="12"/>
        <v>1528.43</v>
      </c>
    </row>
    <row r="242" spans="1:10" s="45" customFormat="1" ht="15.75" hidden="1" customHeight="1" outlineLevel="1" x14ac:dyDescent="0.25">
      <c r="A242" s="53">
        <v>214</v>
      </c>
      <c r="B242" s="58" t="s">
        <v>500</v>
      </c>
      <c r="C242" s="59" t="s">
        <v>501</v>
      </c>
      <c r="D242" s="60" t="s">
        <v>502</v>
      </c>
      <c r="E242" s="61">
        <v>1.7025524278988</v>
      </c>
      <c r="F242" s="62">
        <v>110.7</v>
      </c>
      <c r="G242" s="62">
        <f t="shared" si="11"/>
        <v>188.47</v>
      </c>
      <c r="H242" s="57">
        <f>G242/G524</f>
        <v>4.9656984244163228E-4</v>
      </c>
      <c r="I242" s="56">
        <f>ROUND(F242*Прил.10!$D$12,2)</f>
        <v>890.03</v>
      </c>
      <c r="J242" s="56">
        <f t="shared" si="12"/>
        <v>1515.32</v>
      </c>
    </row>
    <row r="243" spans="1:10" s="45" customFormat="1" ht="15.75" hidden="1" customHeight="1" outlineLevel="1" x14ac:dyDescent="0.25">
      <c r="A243" s="53">
        <v>215</v>
      </c>
      <c r="B243" s="58" t="s">
        <v>503</v>
      </c>
      <c r="C243" s="59" t="s">
        <v>504</v>
      </c>
      <c r="D243" s="60" t="s">
        <v>257</v>
      </c>
      <c r="E243" s="61">
        <v>7.2418617023821001</v>
      </c>
      <c r="F243" s="62">
        <v>25.56</v>
      </c>
      <c r="G243" s="62">
        <f t="shared" si="11"/>
        <v>185.1</v>
      </c>
      <c r="H243" s="57">
        <f>G243/G524</f>
        <v>4.876907615851124E-4</v>
      </c>
      <c r="I243" s="56">
        <f>ROUND(F243*Прил.10!$D$12,2)</f>
        <v>205.5</v>
      </c>
      <c r="J243" s="56">
        <f t="shared" si="12"/>
        <v>1488.2</v>
      </c>
    </row>
    <row r="244" spans="1:10" s="45" customFormat="1" ht="47.25" hidden="1" customHeight="1" outlineLevel="1" x14ac:dyDescent="0.25">
      <c r="A244" s="53">
        <v>216</v>
      </c>
      <c r="B244" s="58" t="s">
        <v>265</v>
      </c>
      <c r="C244" s="59" t="s">
        <v>505</v>
      </c>
      <c r="D244" s="60" t="s">
        <v>323</v>
      </c>
      <c r="E244" s="61">
        <v>1</v>
      </c>
      <c r="F244" s="65">
        <v>221.12</v>
      </c>
      <c r="G244" s="62">
        <f t="shared" si="11"/>
        <v>221.12</v>
      </c>
      <c r="H244" s="57">
        <f>G244/G524</f>
        <v>5.8259417180821216E-4</v>
      </c>
      <c r="I244" s="56">
        <f>ROUND(F244*Прил.10!$D$12,2)</f>
        <v>1777.8</v>
      </c>
      <c r="J244" s="56">
        <f t="shared" si="12"/>
        <v>1777.8</v>
      </c>
    </row>
    <row r="245" spans="1:10" s="45" customFormat="1" ht="47.25" hidden="1" customHeight="1" outlineLevel="1" x14ac:dyDescent="0.25">
      <c r="A245" s="53">
        <v>217</v>
      </c>
      <c r="B245" s="58" t="s">
        <v>506</v>
      </c>
      <c r="C245" s="59" t="s">
        <v>507</v>
      </c>
      <c r="D245" s="60" t="s">
        <v>248</v>
      </c>
      <c r="E245" s="61">
        <v>0.16126544859592001</v>
      </c>
      <c r="F245" s="62">
        <v>1056</v>
      </c>
      <c r="G245" s="62">
        <f t="shared" si="11"/>
        <v>170.3</v>
      </c>
      <c r="H245" s="57">
        <f>G245/G524</f>
        <v>4.4869657859505484E-4</v>
      </c>
      <c r="I245" s="56">
        <f>ROUND(F245*Прил.10!$D$12,2)</f>
        <v>8490.24</v>
      </c>
      <c r="J245" s="56">
        <f t="shared" si="12"/>
        <v>1369.18</v>
      </c>
    </row>
    <row r="246" spans="1:10" s="45" customFormat="1" ht="31.5" hidden="1" customHeight="1" outlineLevel="1" x14ac:dyDescent="0.25">
      <c r="A246" s="53">
        <v>218</v>
      </c>
      <c r="B246" s="58" t="s">
        <v>508</v>
      </c>
      <c r="C246" s="59" t="s">
        <v>509</v>
      </c>
      <c r="D246" s="60" t="s">
        <v>251</v>
      </c>
      <c r="E246" s="61">
        <v>0.22274466801358001</v>
      </c>
      <c r="F246" s="62">
        <v>734.5</v>
      </c>
      <c r="G246" s="62">
        <f t="shared" si="11"/>
        <v>163.61000000000001</v>
      </c>
      <c r="H246" s="57">
        <f>G246/G524</f>
        <v>4.3107015398671127E-4</v>
      </c>
      <c r="I246" s="56">
        <f>ROUND(F246*Прил.10!$D$12,2)</f>
        <v>5905.38</v>
      </c>
      <c r="J246" s="56">
        <f t="shared" si="12"/>
        <v>1315.39</v>
      </c>
    </row>
    <row r="247" spans="1:10" s="45" customFormat="1" ht="31.5" hidden="1" customHeight="1" outlineLevel="1" x14ac:dyDescent="0.25">
      <c r="A247" s="53">
        <v>219</v>
      </c>
      <c r="B247" s="58" t="s">
        <v>510</v>
      </c>
      <c r="C247" s="59" t="s">
        <v>511</v>
      </c>
      <c r="D247" s="60" t="s">
        <v>309</v>
      </c>
      <c r="E247" s="61">
        <v>2.0382578600455E-2</v>
      </c>
      <c r="F247" s="62">
        <v>7991.46</v>
      </c>
      <c r="G247" s="62">
        <f t="shared" si="11"/>
        <v>162.88999999999999</v>
      </c>
      <c r="H247" s="57">
        <f>G247/G524</f>
        <v>4.2917313967908674E-4</v>
      </c>
      <c r="I247" s="56">
        <f>ROUND(F247*Прил.10!$D$12,2)</f>
        <v>64251.34</v>
      </c>
      <c r="J247" s="56">
        <f t="shared" si="12"/>
        <v>1309.6099999999999</v>
      </c>
    </row>
    <row r="248" spans="1:10" s="45" customFormat="1" ht="31.5" hidden="1" customHeight="1" outlineLevel="1" x14ac:dyDescent="0.25">
      <c r="A248" s="53">
        <v>220</v>
      </c>
      <c r="B248" s="58" t="s">
        <v>512</v>
      </c>
      <c r="C248" s="59" t="s">
        <v>513</v>
      </c>
      <c r="D248" s="60" t="s">
        <v>309</v>
      </c>
      <c r="E248" s="61">
        <v>8.1530407395173001E-3</v>
      </c>
      <c r="F248" s="62">
        <v>19862.939999999999</v>
      </c>
      <c r="G248" s="62">
        <f t="shared" si="11"/>
        <v>161.94</v>
      </c>
      <c r="H248" s="57">
        <f>G248/G524</f>
        <v>4.266701346898601E-4</v>
      </c>
      <c r="I248" s="56">
        <f>ROUND(F248*Прил.10!$D$12,2)</f>
        <v>159698.04</v>
      </c>
      <c r="J248" s="56">
        <f t="shared" si="12"/>
        <v>1302.02</v>
      </c>
    </row>
    <row r="249" spans="1:10" s="45" customFormat="1" ht="31.5" hidden="1" customHeight="1" outlineLevel="1" x14ac:dyDescent="0.25">
      <c r="A249" s="53">
        <v>221</v>
      </c>
      <c r="B249" s="58" t="s">
        <v>265</v>
      </c>
      <c r="C249" s="59" t="s">
        <v>514</v>
      </c>
      <c r="D249" s="60" t="s">
        <v>515</v>
      </c>
      <c r="E249" s="61">
        <v>1</v>
      </c>
      <c r="F249" s="65">
        <v>496.45</v>
      </c>
      <c r="G249" s="62">
        <f t="shared" si="11"/>
        <v>496.45</v>
      </c>
      <c r="H249" s="57">
        <f>G249/G524</f>
        <v>1.3080177125279798E-3</v>
      </c>
      <c r="I249" s="56">
        <f>ROUND(F249*Прил.10!$D$12,2)</f>
        <v>3991.46</v>
      </c>
      <c r="J249" s="56">
        <f t="shared" si="12"/>
        <v>3991.46</v>
      </c>
    </row>
    <row r="250" spans="1:10" s="45" customFormat="1" ht="63" hidden="1" customHeight="1" outlineLevel="1" x14ac:dyDescent="0.25">
      <c r="A250" s="53">
        <v>222</v>
      </c>
      <c r="B250" s="58" t="s">
        <v>516</v>
      </c>
      <c r="C250" s="59" t="s">
        <v>517</v>
      </c>
      <c r="D250" s="60" t="s">
        <v>330</v>
      </c>
      <c r="E250" s="61">
        <v>0.7993265775392</v>
      </c>
      <c r="F250" s="62">
        <v>198.3</v>
      </c>
      <c r="G250" s="62">
        <f t="shared" si="11"/>
        <v>158.51</v>
      </c>
      <c r="H250" s="57">
        <f>G250/G524</f>
        <v>4.1763296930770488E-4</v>
      </c>
      <c r="I250" s="56">
        <f>ROUND(F250*Прил.10!$D$12,2)</f>
        <v>1594.33</v>
      </c>
      <c r="J250" s="56">
        <f t="shared" si="12"/>
        <v>1274.3900000000001</v>
      </c>
    </row>
    <row r="251" spans="1:10" s="45" customFormat="1" ht="31.5" hidden="1" customHeight="1" outlineLevel="1" x14ac:dyDescent="0.25">
      <c r="A251" s="53">
        <v>223</v>
      </c>
      <c r="B251" s="58" t="s">
        <v>518</v>
      </c>
      <c r="C251" s="59" t="s">
        <v>519</v>
      </c>
      <c r="D251" s="60" t="s">
        <v>309</v>
      </c>
      <c r="E251" s="61">
        <v>3.2612405434386003E-2</v>
      </c>
      <c r="F251" s="62">
        <v>4832.12</v>
      </c>
      <c r="G251" s="62">
        <f t="shared" si="11"/>
        <v>157.59</v>
      </c>
      <c r="H251" s="57">
        <f>G251/G524</f>
        <v>4.1520900658129588E-4</v>
      </c>
      <c r="I251" s="56">
        <f>ROUND(F251*Прил.10!$D$12,2)</f>
        <v>38850.239999999998</v>
      </c>
      <c r="J251" s="56">
        <f t="shared" si="12"/>
        <v>1267</v>
      </c>
    </row>
    <row r="252" spans="1:10" s="45" customFormat="1" ht="31.5" hidden="1" customHeight="1" outlineLevel="1" x14ac:dyDescent="0.25">
      <c r="A252" s="53">
        <v>224</v>
      </c>
      <c r="B252" s="58" t="s">
        <v>520</v>
      </c>
      <c r="C252" s="59" t="s">
        <v>521</v>
      </c>
      <c r="D252" s="60" t="s">
        <v>257</v>
      </c>
      <c r="E252" s="61">
        <v>17.260153436172999</v>
      </c>
      <c r="F252" s="62">
        <v>9.0399999999999991</v>
      </c>
      <c r="G252" s="62">
        <f t="shared" si="11"/>
        <v>156.03</v>
      </c>
      <c r="H252" s="57">
        <f>G252/G524</f>
        <v>4.1109880891477629E-4</v>
      </c>
      <c r="I252" s="56">
        <f>ROUND(F252*Прил.10!$D$12,2)</f>
        <v>72.680000000000007</v>
      </c>
      <c r="J252" s="56">
        <f t="shared" si="12"/>
        <v>1254.47</v>
      </c>
    </row>
    <row r="253" spans="1:10" s="45" customFormat="1" ht="63" hidden="1" customHeight="1" outlineLevel="1" x14ac:dyDescent="0.25">
      <c r="A253" s="53">
        <v>225</v>
      </c>
      <c r="B253" s="58" t="s">
        <v>522</v>
      </c>
      <c r="C253" s="59" t="s">
        <v>523</v>
      </c>
      <c r="D253" s="60" t="s">
        <v>264</v>
      </c>
      <c r="E253" s="61">
        <v>1</v>
      </c>
      <c r="F253" s="62">
        <v>193.32</v>
      </c>
      <c r="G253" s="62">
        <f t="shared" si="11"/>
        <v>193.32</v>
      </c>
      <c r="H253" s="57">
        <f>G253/G524</f>
        <v>5.0934834159715797E-4</v>
      </c>
      <c r="I253" s="56">
        <f>ROUND(F253*Прил.10!$D$12,2)</f>
        <v>1554.29</v>
      </c>
      <c r="J253" s="56">
        <f t="shared" si="12"/>
        <v>1554.29</v>
      </c>
    </row>
    <row r="254" spans="1:10" s="45" customFormat="1" ht="31.5" hidden="1" customHeight="1" outlineLevel="1" x14ac:dyDescent="0.25">
      <c r="A254" s="53">
        <v>226</v>
      </c>
      <c r="B254" s="58" t="s">
        <v>265</v>
      </c>
      <c r="C254" s="59" t="s">
        <v>524</v>
      </c>
      <c r="D254" s="60" t="s">
        <v>525</v>
      </c>
      <c r="E254" s="61">
        <v>4.7960702259132E-3</v>
      </c>
      <c r="F254" s="65">
        <v>31772.560000000001</v>
      </c>
      <c r="G254" s="62">
        <f t="shared" si="11"/>
        <v>152.38</v>
      </c>
      <c r="H254" s="57">
        <f>G254/G524</f>
        <v>4.0148200027195801E-4</v>
      </c>
      <c r="I254" s="56">
        <f>ROUND(F254*Прил.10!$D$12,2)</f>
        <v>255451.38</v>
      </c>
      <c r="J254" s="56">
        <f t="shared" si="12"/>
        <v>1225.1600000000001</v>
      </c>
    </row>
    <row r="255" spans="1:10" s="45" customFormat="1" ht="78.75" hidden="1" customHeight="1" outlineLevel="1" x14ac:dyDescent="0.25">
      <c r="A255" s="53">
        <v>227</v>
      </c>
      <c r="B255" s="58" t="s">
        <v>526</v>
      </c>
      <c r="C255" s="59" t="s">
        <v>527</v>
      </c>
      <c r="D255" s="60" t="s">
        <v>251</v>
      </c>
      <c r="E255" s="61">
        <v>1.1989767160277999E-2</v>
      </c>
      <c r="F255" s="62">
        <v>12676.79</v>
      </c>
      <c r="G255" s="62">
        <f t="shared" si="11"/>
        <v>151.99</v>
      </c>
      <c r="H255" s="57">
        <f>G255/G524</f>
        <v>4.0045445085532818E-4</v>
      </c>
      <c r="I255" s="56">
        <f>ROUND(F255*Прил.10!$D$12,2)</f>
        <v>101921.39</v>
      </c>
      <c r="J255" s="56">
        <f t="shared" si="12"/>
        <v>1222.01</v>
      </c>
    </row>
    <row r="256" spans="1:10" s="45" customFormat="1" ht="31.5" hidden="1" customHeight="1" outlineLevel="1" x14ac:dyDescent="0.25">
      <c r="A256" s="53">
        <v>228</v>
      </c>
      <c r="B256" s="58" t="s">
        <v>528</v>
      </c>
      <c r="C256" s="59" t="s">
        <v>529</v>
      </c>
      <c r="D256" s="60" t="s">
        <v>248</v>
      </c>
      <c r="E256" s="61">
        <v>0.29063602527929</v>
      </c>
      <c r="F256" s="62">
        <v>519.79999999999995</v>
      </c>
      <c r="G256" s="62">
        <f t="shared" si="11"/>
        <v>151.07</v>
      </c>
      <c r="H256" s="57">
        <f>G256/G524</f>
        <v>3.9803048812891913E-4</v>
      </c>
      <c r="I256" s="56">
        <f>ROUND(F256*Прил.10!$D$12,2)</f>
        <v>4179.1899999999996</v>
      </c>
      <c r="J256" s="56">
        <f t="shared" si="12"/>
        <v>1214.6199999999999</v>
      </c>
    </row>
    <row r="257" spans="1:10" s="45" customFormat="1" ht="47.25" hidden="1" customHeight="1" outlineLevel="1" x14ac:dyDescent="0.25">
      <c r="A257" s="53">
        <v>229</v>
      </c>
      <c r="B257" s="58" t="s">
        <v>530</v>
      </c>
      <c r="C257" s="59" t="s">
        <v>531</v>
      </c>
      <c r="D257" s="60" t="s">
        <v>251</v>
      </c>
      <c r="E257" s="61">
        <v>4.9328649807917997E-3</v>
      </c>
      <c r="F257" s="62">
        <v>30554.42</v>
      </c>
      <c r="G257" s="62">
        <f t="shared" si="11"/>
        <v>150.72</v>
      </c>
      <c r="H257" s="57">
        <f>G257/G524</f>
        <v>3.9710832839604616E-4</v>
      </c>
      <c r="I257" s="56">
        <f>ROUND(F257*Прил.10!$D$12,2)</f>
        <v>245657.54</v>
      </c>
      <c r="J257" s="56">
        <f t="shared" si="12"/>
        <v>1211.8</v>
      </c>
    </row>
    <row r="258" spans="1:10" s="45" customFormat="1" ht="31.5" hidden="1" customHeight="1" outlineLevel="1" x14ac:dyDescent="0.25">
      <c r="A258" s="53">
        <v>230</v>
      </c>
      <c r="B258" s="58" t="s">
        <v>532</v>
      </c>
      <c r="C258" s="59" t="s">
        <v>533</v>
      </c>
      <c r="D258" s="60" t="s">
        <v>309</v>
      </c>
      <c r="E258" s="61">
        <v>8.1532065662431007E-3</v>
      </c>
      <c r="F258" s="62">
        <v>18047.849999999999</v>
      </c>
      <c r="G258" s="62">
        <f t="shared" si="11"/>
        <v>147.15</v>
      </c>
      <c r="H258" s="57">
        <f>G258/G524</f>
        <v>3.8770229912074176E-4</v>
      </c>
      <c r="I258" s="56">
        <f>ROUND(F258*Прил.10!$D$12,2)</f>
        <v>145104.71</v>
      </c>
      <c r="J258" s="56">
        <f t="shared" si="12"/>
        <v>1183.07</v>
      </c>
    </row>
    <row r="259" spans="1:10" s="45" customFormat="1" ht="47.25" hidden="1" customHeight="1" outlineLevel="1" x14ac:dyDescent="0.25">
      <c r="A259" s="53">
        <v>231</v>
      </c>
      <c r="B259" s="58" t="s">
        <v>265</v>
      </c>
      <c r="C259" s="59" t="s">
        <v>534</v>
      </c>
      <c r="D259" s="60" t="s">
        <v>264</v>
      </c>
      <c r="E259" s="61">
        <v>1</v>
      </c>
      <c r="F259" s="65">
        <v>180.61</v>
      </c>
      <c r="G259" s="62">
        <f t="shared" si="11"/>
        <v>180.61</v>
      </c>
      <c r="H259" s="57">
        <f>G259/G524</f>
        <v>4.7586076958339906E-4</v>
      </c>
      <c r="I259" s="56">
        <f>ROUND(F259*Прил.10!$D$12,2)</f>
        <v>1452.1</v>
      </c>
      <c r="J259" s="56">
        <f t="shared" si="12"/>
        <v>1452.1</v>
      </c>
    </row>
    <row r="260" spans="1:10" s="45" customFormat="1" ht="47.25" hidden="1" customHeight="1" outlineLevel="1" x14ac:dyDescent="0.25">
      <c r="A260" s="53">
        <v>232</v>
      </c>
      <c r="B260" s="58" t="s">
        <v>265</v>
      </c>
      <c r="C260" s="59" t="s">
        <v>535</v>
      </c>
      <c r="D260" s="60" t="s">
        <v>323</v>
      </c>
      <c r="E260" s="61">
        <v>10</v>
      </c>
      <c r="F260" s="65">
        <v>10.59</v>
      </c>
      <c r="G260" s="62">
        <f t="shared" si="11"/>
        <v>105.9</v>
      </c>
      <c r="H260" s="57">
        <f>G260/G524</f>
        <v>2.7901918774642575E-4</v>
      </c>
      <c r="I260" s="56">
        <f>ROUND(F260*Прил.10!$D$12,2)</f>
        <v>85.14</v>
      </c>
      <c r="J260" s="56">
        <f t="shared" si="12"/>
        <v>851.4</v>
      </c>
    </row>
    <row r="261" spans="1:10" s="45" customFormat="1" ht="15.75" hidden="1" customHeight="1" outlineLevel="1" x14ac:dyDescent="0.25">
      <c r="A261" s="53">
        <v>233</v>
      </c>
      <c r="B261" s="58" t="s">
        <v>536</v>
      </c>
      <c r="C261" s="59" t="s">
        <v>537</v>
      </c>
      <c r="D261" s="60" t="s">
        <v>251</v>
      </c>
      <c r="E261" s="61">
        <v>1.2539981137148999E-2</v>
      </c>
      <c r="F261" s="62">
        <v>11397.1</v>
      </c>
      <c r="G261" s="62">
        <f t="shared" si="11"/>
        <v>142.91999999999999</v>
      </c>
      <c r="H261" s="57">
        <f>G261/G524</f>
        <v>3.7655734006344823E-4</v>
      </c>
      <c r="I261" s="56">
        <f>ROUND(F261*Прил.10!$D$12,2)</f>
        <v>91632.68</v>
      </c>
      <c r="J261" s="56">
        <f t="shared" si="12"/>
        <v>1149.07</v>
      </c>
    </row>
    <row r="262" spans="1:10" s="45" customFormat="1" ht="47.25" hidden="1" customHeight="1" outlineLevel="1" x14ac:dyDescent="0.25">
      <c r="A262" s="53">
        <v>234</v>
      </c>
      <c r="B262" s="58" t="s">
        <v>538</v>
      </c>
      <c r="C262" s="59" t="s">
        <v>539</v>
      </c>
      <c r="D262" s="60" t="s">
        <v>264</v>
      </c>
      <c r="E262" s="61">
        <v>1</v>
      </c>
      <c r="F262" s="62">
        <v>88.55</v>
      </c>
      <c r="G262" s="62">
        <f t="shared" si="11"/>
        <v>88.55</v>
      </c>
      <c r="H262" s="57">
        <f>G262/G524</f>
        <v>2.3330641241686497E-4</v>
      </c>
      <c r="I262" s="56">
        <f>ROUND(F262*Прил.10!$D$12,2)</f>
        <v>711.94</v>
      </c>
      <c r="J262" s="56">
        <f t="shared" si="12"/>
        <v>711.94</v>
      </c>
    </row>
    <row r="263" spans="1:10" s="45" customFormat="1" ht="31.5" hidden="1" customHeight="1" outlineLevel="1" x14ac:dyDescent="0.25">
      <c r="A263" s="53">
        <v>235</v>
      </c>
      <c r="B263" s="58" t="s">
        <v>265</v>
      </c>
      <c r="C263" s="59" t="s">
        <v>540</v>
      </c>
      <c r="D263" s="60" t="s">
        <v>323</v>
      </c>
      <c r="E263" s="61">
        <v>1</v>
      </c>
      <c r="F263" s="65">
        <v>87.48</v>
      </c>
      <c r="G263" s="62">
        <f t="shared" si="11"/>
        <v>87.48</v>
      </c>
      <c r="H263" s="57">
        <f>G263/G524</f>
        <v>2.3048723837636759E-4</v>
      </c>
      <c r="I263" s="56">
        <f>ROUND(F263*Прил.10!$D$12,2)</f>
        <v>703.34</v>
      </c>
      <c r="J263" s="56">
        <f t="shared" si="12"/>
        <v>703.34</v>
      </c>
    </row>
    <row r="264" spans="1:10" s="45" customFormat="1" ht="78.75" hidden="1" customHeight="1" outlineLevel="1" x14ac:dyDescent="0.25">
      <c r="A264" s="53">
        <v>236</v>
      </c>
      <c r="B264" s="58" t="s">
        <v>541</v>
      </c>
      <c r="C264" s="59" t="s">
        <v>542</v>
      </c>
      <c r="D264" s="60" t="s">
        <v>251</v>
      </c>
      <c r="E264" s="61">
        <v>1.7959950156425E-2</v>
      </c>
      <c r="F264" s="62">
        <v>7712</v>
      </c>
      <c r="G264" s="62">
        <f t="shared" si="11"/>
        <v>138.51</v>
      </c>
      <c r="H264" s="57">
        <f>G264/G524</f>
        <v>3.6493812742924861E-4</v>
      </c>
      <c r="I264" s="56">
        <f>ROUND(F264*Прил.10!$D$12,2)</f>
        <v>62004.480000000003</v>
      </c>
      <c r="J264" s="56">
        <f t="shared" si="12"/>
        <v>1113.5999999999999</v>
      </c>
    </row>
    <row r="265" spans="1:10" s="45" customFormat="1" ht="63" hidden="1" customHeight="1" outlineLevel="1" x14ac:dyDescent="0.25">
      <c r="A265" s="53">
        <v>237</v>
      </c>
      <c r="B265" s="58" t="s">
        <v>265</v>
      </c>
      <c r="C265" s="59" t="s">
        <v>543</v>
      </c>
      <c r="D265" s="60" t="s">
        <v>264</v>
      </c>
      <c r="E265" s="61">
        <v>2</v>
      </c>
      <c r="F265" s="65">
        <v>57.11</v>
      </c>
      <c r="G265" s="62">
        <f t="shared" si="11"/>
        <v>114.22</v>
      </c>
      <c r="H265" s="57">
        <f>G265/G524</f>
        <v>3.0094024196786353E-4</v>
      </c>
      <c r="I265" s="56">
        <f>ROUND(F265*Прил.10!$D$12,2)</f>
        <v>459.16</v>
      </c>
      <c r="J265" s="56">
        <f t="shared" si="12"/>
        <v>918.32</v>
      </c>
    </row>
    <row r="266" spans="1:10" s="45" customFormat="1" ht="31.5" hidden="1" customHeight="1" outlineLevel="1" x14ac:dyDescent="0.25">
      <c r="A266" s="53">
        <v>238</v>
      </c>
      <c r="B266" s="58" t="s">
        <v>544</v>
      </c>
      <c r="C266" s="59" t="s">
        <v>545</v>
      </c>
      <c r="D266" s="60" t="s">
        <v>248</v>
      </c>
      <c r="E266" s="61">
        <v>0.26291270905158998</v>
      </c>
      <c r="F266" s="62">
        <v>510.4</v>
      </c>
      <c r="G266" s="62">
        <f t="shared" si="11"/>
        <v>134.19</v>
      </c>
      <c r="H266" s="57">
        <f>G266/G524</f>
        <v>3.5355604158350209E-4</v>
      </c>
      <c r="I266" s="56">
        <f>ROUND(F266*Прил.10!$D$12,2)</f>
        <v>4103.62</v>
      </c>
      <c r="J266" s="56">
        <f t="shared" si="12"/>
        <v>1078.8900000000001</v>
      </c>
    </row>
    <row r="267" spans="1:10" s="45" customFormat="1" ht="94.5" hidden="1" customHeight="1" outlineLevel="1" x14ac:dyDescent="0.25">
      <c r="A267" s="53">
        <v>239</v>
      </c>
      <c r="B267" s="58" t="s">
        <v>265</v>
      </c>
      <c r="C267" s="59" t="s">
        <v>546</v>
      </c>
      <c r="D267" s="60" t="s">
        <v>323</v>
      </c>
      <c r="E267" s="61">
        <v>60</v>
      </c>
      <c r="F267" s="65">
        <v>1.92</v>
      </c>
      <c r="G267" s="62">
        <f t="shared" si="11"/>
        <v>115.2</v>
      </c>
      <c r="H267" s="57">
        <f>G267/G524</f>
        <v>3.0352228921990792E-4</v>
      </c>
      <c r="I267" s="56">
        <f>ROUND(F267*Прил.10!$D$12,2)</f>
        <v>15.44</v>
      </c>
      <c r="J267" s="56">
        <f t="shared" si="12"/>
        <v>926.4</v>
      </c>
    </row>
    <row r="268" spans="1:10" s="45" customFormat="1" ht="31.5" hidden="1" customHeight="1" outlineLevel="1" x14ac:dyDescent="0.25">
      <c r="A268" s="53">
        <v>240</v>
      </c>
      <c r="B268" s="58" t="s">
        <v>547</v>
      </c>
      <c r="C268" s="59" t="s">
        <v>548</v>
      </c>
      <c r="D268" s="60" t="s">
        <v>309</v>
      </c>
      <c r="E268" s="61">
        <v>1.646648909396E-2</v>
      </c>
      <c r="F268" s="62">
        <v>7601.28</v>
      </c>
      <c r="G268" s="62">
        <f t="shared" si="11"/>
        <v>125.17</v>
      </c>
      <c r="H268" s="57">
        <f>G268/G524</f>
        <v>3.2979066789631833E-4</v>
      </c>
      <c r="I268" s="56">
        <f>ROUND(F268*Прил.10!$D$12,2)</f>
        <v>61114.29</v>
      </c>
      <c r="J268" s="56">
        <f t="shared" si="12"/>
        <v>1006.34</v>
      </c>
    </row>
    <row r="269" spans="1:10" s="45" customFormat="1" ht="31.5" hidden="1" customHeight="1" outlineLevel="1" x14ac:dyDescent="0.25">
      <c r="A269" s="53">
        <v>241</v>
      </c>
      <c r="B269" s="58" t="s">
        <v>549</v>
      </c>
      <c r="C269" s="59" t="s">
        <v>550</v>
      </c>
      <c r="D269" s="60" t="s">
        <v>264</v>
      </c>
      <c r="E269" s="61">
        <v>3.1972607482938002E-2</v>
      </c>
      <c r="F269" s="62">
        <v>3828.3</v>
      </c>
      <c r="G269" s="62">
        <f t="shared" si="11"/>
        <v>122.4</v>
      </c>
      <c r="H269" s="57">
        <f>G269/G524</f>
        <v>3.2249243229615218E-4</v>
      </c>
      <c r="I269" s="56">
        <f>ROUND(F269*Прил.10!$D$12,2)</f>
        <v>30779.53</v>
      </c>
      <c r="J269" s="56">
        <f t="shared" si="12"/>
        <v>984.1</v>
      </c>
    </row>
    <row r="270" spans="1:10" s="45" customFormat="1" ht="15.75" hidden="1" customHeight="1" outlineLevel="1" x14ac:dyDescent="0.25">
      <c r="A270" s="53">
        <v>242</v>
      </c>
      <c r="B270" s="58" t="s">
        <v>551</v>
      </c>
      <c r="C270" s="59" t="s">
        <v>552</v>
      </c>
      <c r="D270" s="60" t="s">
        <v>251</v>
      </c>
      <c r="E270" s="61">
        <v>1.1583155606574001E-2</v>
      </c>
      <c r="F270" s="62">
        <v>10465</v>
      </c>
      <c r="G270" s="62">
        <f t="shared" si="11"/>
        <v>121.22</v>
      </c>
      <c r="H270" s="57">
        <f>G270/G524</f>
        <v>3.1938343662532321E-4</v>
      </c>
      <c r="I270" s="56">
        <f>ROUND(F270*Прил.10!$D$12,2)</f>
        <v>84138.6</v>
      </c>
      <c r="J270" s="56">
        <f t="shared" si="12"/>
        <v>974.59</v>
      </c>
    </row>
    <row r="271" spans="1:10" s="45" customFormat="1" ht="78.75" hidden="1" customHeight="1" outlineLevel="1" x14ac:dyDescent="0.25">
      <c r="A271" s="53">
        <v>243</v>
      </c>
      <c r="B271" s="58" t="s">
        <v>265</v>
      </c>
      <c r="C271" s="59" t="s">
        <v>553</v>
      </c>
      <c r="D271" s="60" t="s">
        <v>323</v>
      </c>
      <c r="E271" s="61">
        <v>3</v>
      </c>
      <c r="F271" s="65">
        <v>37.15</v>
      </c>
      <c r="G271" s="62">
        <f t="shared" si="11"/>
        <v>111.45</v>
      </c>
      <c r="H271" s="57">
        <f>G271/G524</f>
        <v>2.9364200636769738E-4</v>
      </c>
      <c r="I271" s="56">
        <f>ROUND(F271*Прил.10!$D$12,2)</f>
        <v>298.69</v>
      </c>
      <c r="J271" s="56">
        <f t="shared" si="12"/>
        <v>896.07</v>
      </c>
    </row>
    <row r="272" spans="1:10" s="45" customFormat="1" ht="47.25" hidden="1" customHeight="1" outlineLevel="1" x14ac:dyDescent="0.25">
      <c r="A272" s="53">
        <v>244</v>
      </c>
      <c r="B272" s="58" t="s">
        <v>554</v>
      </c>
      <c r="C272" s="59" t="s">
        <v>555</v>
      </c>
      <c r="D272" s="60" t="s">
        <v>251</v>
      </c>
      <c r="E272" s="61">
        <v>1.4452226533975999E-2</v>
      </c>
      <c r="F272" s="62">
        <v>8102.64</v>
      </c>
      <c r="G272" s="62">
        <f t="shared" si="11"/>
        <v>117.1</v>
      </c>
      <c r="H272" s="57">
        <f>G272/G524</f>
        <v>3.0852829919836121E-4</v>
      </c>
      <c r="I272" s="56">
        <f>ROUND(F272*Прил.10!$D$12,2)</f>
        <v>65145.23</v>
      </c>
      <c r="J272" s="56">
        <f t="shared" si="12"/>
        <v>941.49</v>
      </c>
    </row>
    <row r="273" spans="1:10" s="45" customFormat="1" ht="94.5" hidden="1" customHeight="1" outlineLevel="1" x14ac:dyDescent="0.25">
      <c r="A273" s="53">
        <v>245</v>
      </c>
      <c r="B273" s="58" t="s">
        <v>265</v>
      </c>
      <c r="C273" s="59" t="s">
        <v>556</v>
      </c>
      <c r="D273" s="60" t="s">
        <v>323</v>
      </c>
      <c r="E273" s="61">
        <v>1</v>
      </c>
      <c r="F273" s="65">
        <v>144.49</v>
      </c>
      <c r="G273" s="62">
        <f t="shared" si="11"/>
        <v>144.49</v>
      </c>
      <c r="H273" s="57">
        <f>G273/G524</f>
        <v>3.8069388515090709E-4</v>
      </c>
      <c r="I273" s="56">
        <f>ROUND(F273*Прил.10!$D$12,2)</f>
        <v>1161.7</v>
      </c>
      <c r="J273" s="56">
        <f t="shared" si="12"/>
        <v>1161.7</v>
      </c>
    </row>
    <row r="274" spans="1:10" s="45" customFormat="1" ht="31.5" hidden="1" customHeight="1" outlineLevel="1" x14ac:dyDescent="0.25">
      <c r="A274" s="53">
        <v>246</v>
      </c>
      <c r="B274" s="58" t="s">
        <v>557</v>
      </c>
      <c r="C274" s="59" t="s">
        <v>558</v>
      </c>
      <c r="D274" s="60" t="s">
        <v>251</v>
      </c>
      <c r="E274" s="61">
        <v>1.1047187981128E-2</v>
      </c>
      <c r="F274" s="62">
        <v>10315.01</v>
      </c>
      <c r="G274" s="62">
        <f t="shared" si="11"/>
        <v>113.95</v>
      </c>
      <c r="H274" s="57">
        <f>G274/G524</f>
        <v>3.0022886160250439E-4</v>
      </c>
      <c r="I274" s="56">
        <f>ROUND(F274*Прил.10!$D$12,2)</f>
        <v>82932.679999999993</v>
      </c>
      <c r="J274" s="56">
        <f t="shared" si="12"/>
        <v>916.17</v>
      </c>
    </row>
    <row r="275" spans="1:10" s="45" customFormat="1" ht="15.75" hidden="1" customHeight="1" outlineLevel="1" x14ac:dyDescent="0.25">
      <c r="A275" s="53">
        <v>247</v>
      </c>
      <c r="B275" s="58" t="s">
        <v>559</v>
      </c>
      <c r="C275" s="59" t="s">
        <v>560</v>
      </c>
      <c r="D275" s="60" t="s">
        <v>441</v>
      </c>
      <c r="E275" s="61">
        <v>0.3</v>
      </c>
      <c r="F275" s="62">
        <v>277.5</v>
      </c>
      <c r="G275" s="62">
        <f t="shared" si="11"/>
        <v>83.25</v>
      </c>
      <c r="H275" s="57">
        <f>G275/G524</f>
        <v>2.1934227931907406E-4</v>
      </c>
      <c r="I275" s="56">
        <f>ROUND(F275*Прил.10!$D$12,2)</f>
        <v>2231.1</v>
      </c>
      <c r="J275" s="56">
        <f t="shared" si="12"/>
        <v>669.33</v>
      </c>
    </row>
    <row r="276" spans="1:10" s="45" customFormat="1" ht="47.25" hidden="1" customHeight="1" outlineLevel="1" x14ac:dyDescent="0.25">
      <c r="A276" s="53">
        <v>248</v>
      </c>
      <c r="B276" s="58" t="s">
        <v>561</v>
      </c>
      <c r="C276" s="59" t="s">
        <v>562</v>
      </c>
      <c r="D276" s="60" t="s">
        <v>251</v>
      </c>
      <c r="E276" s="61">
        <v>2.1762438100291E-2</v>
      </c>
      <c r="F276" s="62">
        <v>5000</v>
      </c>
      <c r="G276" s="62">
        <f t="shared" si="11"/>
        <v>108.81</v>
      </c>
      <c r="H276" s="57">
        <f>G276/G524</f>
        <v>2.8668628723974113E-4</v>
      </c>
      <c r="I276" s="56">
        <f>ROUND(F276*Прил.10!$D$12,2)</f>
        <v>40200</v>
      </c>
      <c r="J276" s="56">
        <f t="shared" si="12"/>
        <v>874.85</v>
      </c>
    </row>
    <row r="277" spans="1:10" s="45" customFormat="1" ht="15.75" hidden="1" customHeight="1" outlineLevel="1" x14ac:dyDescent="0.25">
      <c r="A277" s="53">
        <v>249</v>
      </c>
      <c r="B277" s="58" t="s">
        <v>563</v>
      </c>
      <c r="C277" s="59" t="s">
        <v>564</v>
      </c>
      <c r="D277" s="60" t="s">
        <v>251</v>
      </c>
      <c r="E277" s="61">
        <v>7.5225415601845999E-3</v>
      </c>
      <c r="F277" s="62">
        <v>14312.87</v>
      </c>
      <c r="G277" s="62">
        <f t="shared" si="11"/>
        <v>107.67</v>
      </c>
      <c r="H277" s="57">
        <f>G277/G524</f>
        <v>2.8368268125266913E-4</v>
      </c>
      <c r="I277" s="56">
        <f>ROUND(F277*Прил.10!$D$12,2)</f>
        <v>115075.47</v>
      </c>
      <c r="J277" s="56">
        <f t="shared" si="12"/>
        <v>865.66</v>
      </c>
    </row>
    <row r="278" spans="1:10" s="45" customFormat="1" ht="31.5" hidden="1" customHeight="1" outlineLevel="1" x14ac:dyDescent="0.25">
      <c r="A278" s="53">
        <v>250</v>
      </c>
      <c r="B278" s="58" t="s">
        <v>265</v>
      </c>
      <c r="C278" s="59" t="s">
        <v>565</v>
      </c>
      <c r="D278" s="60" t="s">
        <v>323</v>
      </c>
      <c r="E278" s="61">
        <v>3.9966042219598998</v>
      </c>
      <c r="F278" s="65">
        <v>25.22</v>
      </c>
      <c r="G278" s="62">
        <f t="shared" si="11"/>
        <v>100.79</v>
      </c>
      <c r="H278" s="57">
        <f>G278/G524</f>
        <v>2.655556556464802E-4</v>
      </c>
      <c r="I278" s="56">
        <f>ROUND(F278*Прил.10!$D$12,2)</f>
        <v>202.77</v>
      </c>
      <c r="J278" s="56">
        <f t="shared" si="12"/>
        <v>810.39</v>
      </c>
    </row>
    <row r="279" spans="1:10" s="45" customFormat="1" ht="15.75" hidden="1" customHeight="1" outlineLevel="1" x14ac:dyDescent="0.25">
      <c r="A279" s="53">
        <v>251</v>
      </c>
      <c r="B279" s="58" t="s">
        <v>566</v>
      </c>
      <c r="C279" s="59" t="s">
        <v>567</v>
      </c>
      <c r="D279" s="60" t="s">
        <v>568</v>
      </c>
      <c r="E279" s="61">
        <v>2.1377006172313999</v>
      </c>
      <c r="F279" s="62">
        <v>46.86</v>
      </c>
      <c r="G279" s="62">
        <f t="shared" si="11"/>
        <v>100.17</v>
      </c>
      <c r="H279" s="57">
        <f>G279/G524</f>
        <v>2.6392211554824804E-4</v>
      </c>
      <c r="I279" s="56">
        <f>ROUND(F279*Прил.10!$D$12,2)</f>
        <v>376.75</v>
      </c>
      <c r="J279" s="56">
        <f t="shared" si="12"/>
        <v>805.38</v>
      </c>
    </row>
    <row r="280" spans="1:10" s="45" customFormat="1" ht="63" hidden="1" customHeight="1" outlineLevel="1" x14ac:dyDescent="0.25">
      <c r="A280" s="53">
        <v>252</v>
      </c>
      <c r="B280" s="58" t="s">
        <v>569</v>
      </c>
      <c r="C280" s="59" t="s">
        <v>570</v>
      </c>
      <c r="D280" s="60" t="s">
        <v>264</v>
      </c>
      <c r="E280" s="61">
        <v>1</v>
      </c>
      <c r="F280" s="62">
        <v>125.18</v>
      </c>
      <c r="G280" s="62">
        <f t="shared" si="11"/>
        <v>125.18</v>
      </c>
      <c r="H280" s="57">
        <f>G280/G524</f>
        <v>3.298170153172576E-4</v>
      </c>
      <c r="I280" s="56">
        <f>ROUND(F280*Прил.10!$D$12,2)</f>
        <v>1006.45</v>
      </c>
      <c r="J280" s="56">
        <f t="shared" si="12"/>
        <v>1006.45</v>
      </c>
    </row>
    <row r="281" spans="1:10" s="45" customFormat="1" ht="47.25" hidden="1" customHeight="1" outlineLevel="1" x14ac:dyDescent="0.25">
      <c r="A281" s="53">
        <v>253</v>
      </c>
      <c r="B281" s="58" t="s">
        <v>571</v>
      </c>
      <c r="C281" s="59" t="s">
        <v>572</v>
      </c>
      <c r="D281" s="60" t="s">
        <v>248</v>
      </c>
      <c r="E281" s="61">
        <v>1.7985564866928001</v>
      </c>
      <c r="F281" s="62">
        <v>55.26</v>
      </c>
      <c r="G281" s="62">
        <f t="shared" ref="G281:G344" si="13">ROUND(E281*F281,2)</f>
        <v>99.39</v>
      </c>
      <c r="H281" s="57">
        <f>G281/G524</f>
        <v>2.6186701671498827E-4</v>
      </c>
      <c r="I281" s="56">
        <f>ROUND(F281*Прил.10!$D$12,2)</f>
        <v>444.29</v>
      </c>
      <c r="J281" s="56">
        <f t="shared" ref="J281:J344" si="14">ROUND(E281*I281,2)</f>
        <v>799.08</v>
      </c>
    </row>
    <row r="282" spans="1:10" s="45" customFormat="1" ht="47.25" hidden="1" customHeight="1" outlineLevel="1" x14ac:dyDescent="0.25">
      <c r="A282" s="53">
        <v>254</v>
      </c>
      <c r="B282" s="58" t="s">
        <v>265</v>
      </c>
      <c r="C282" s="59" t="s">
        <v>573</v>
      </c>
      <c r="D282" s="60" t="s">
        <v>264</v>
      </c>
      <c r="E282" s="61">
        <v>1</v>
      </c>
      <c r="F282" s="65">
        <v>62.1</v>
      </c>
      <c r="G282" s="62">
        <f t="shared" si="13"/>
        <v>62.1</v>
      </c>
      <c r="H282" s="57">
        <f>G282/G524</f>
        <v>1.636174840326066E-4</v>
      </c>
      <c r="I282" s="56">
        <f>ROUND(F282*Прил.10!$D$12,2)</f>
        <v>499.28</v>
      </c>
      <c r="J282" s="56">
        <f t="shared" si="14"/>
        <v>499.28</v>
      </c>
    </row>
    <row r="283" spans="1:10" s="45" customFormat="1" ht="31.5" hidden="1" customHeight="1" outlineLevel="1" x14ac:dyDescent="0.25">
      <c r="A283" s="53">
        <v>255</v>
      </c>
      <c r="B283" s="58" t="s">
        <v>574</v>
      </c>
      <c r="C283" s="59" t="s">
        <v>575</v>
      </c>
      <c r="D283" s="60" t="s">
        <v>275</v>
      </c>
      <c r="E283" s="61">
        <v>6.3946045986309999E-2</v>
      </c>
      <c r="F283" s="62">
        <v>1539.5</v>
      </c>
      <c r="G283" s="62">
        <f t="shared" si="13"/>
        <v>98.44</v>
      </c>
      <c r="H283" s="57">
        <f>G283/G524</f>
        <v>2.5936401172576158E-4</v>
      </c>
      <c r="I283" s="56">
        <f>ROUND(F283*Прил.10!$D$12,2)</f>
        <v>12377.58</v>
      </c>
      <c r="J283" s="56">
        <f t="shared" si="14"/>
        <v>791.5</v>
      </c>
    </row>
    <row r="284" spans="1:10" s="45" customFormat="1" ht="31.5" hidden="1" customHeight="1" outlineLevel="1" x14ac:dyDescent="0.25">
      <c r="A284" s="53">
        <v>256</v>
      </c>
      <c r="B284" s="58" t="s">
        <v>576</v>
      </c>
      <c r="C284" s="59" t="s">
        <v>577</v>
      </c>
      <c r="D284" s="60" t="s">
        <v>264</v>
      </c>
      <c r="E284" s="61">
        <v>1</v>
      </c>
      <c r="F284" s="62">
        <v>3046.2</v>
      </c>
      <c r="G284" s="62">
        <f t="shared" si="13"/>
        <v>3046.2</v>
      </c>
      <c r="H284" s="57">
        <f>G284/G524</f>
        <v>8.0259513665076679E-3</v>
      </c>
      <c r="I284" s="56">
        <f>ROUND(F284*Прил.10!$D$12,2)</f>
        <v>24491.45</v>
      </c>
      <c r="J284" s="56">
        <f t="shared" si="14"/>
        <v>24491.45</v>
      </c>
    </row>
    <row r="285" spans="1:10" s="45" customFormat="1" ht="15.75" hidden="1" customHeight="1" outlineLevel="1" x14ac:dyDescent="0.25">
      <c r="A285" s="53">
        <v>257</v>
      </c>
      <c r="B285" s="58" t="s">
        <v>578</v>
      </c>
      <c r="C285" s="59" t="s">
        <v>579</v>
      </c>
      <c r="D285" s="60" t="s">
        <v>267</v>
      </c>
      <c r="E285" s="61">
        <v>7.9933549201962997</v>
      </c>
      <c r="F285" s="62">
        <v>12.03</v>
      </c>
      <c r="G285" s="62">
        <f t="shared" si="13"/>
        <v>96.16</v>
      </c>
      <c r="H285" s="57">
        <f>G285/G524</f>
        <v>2.5335679975161757E-4</v>
      </c>
      <c r="I285" s="56">
        <f>ROUND(F285*Прил.10!$D$12,2)</f>
        <v>96.72</v>
      </c>
      <c r="J285" s="56">
        <f t="shared" si="14"/>
        <v>773.12</v>
      </c>
    </row>
    <row r="286" spans="1:10" s="45" customFormat="1" ht="31.5" hidden="1" customHeight="1" outlineLevel="1" x14ac:dyDescent="0.25">
      <c r="A286" s="53">
        <v>258</v>
      </c>
      <c r="B286" s="58" t="s">
        <v>580</v>
      </c>
      <c r="C286" s="59" t="s">
        <v>581</v>
      </c>
      <c r="D286" s="60" t="s">
        <v>248</v>
      </c>
      <c r="E286" s="61">
        <v>0.19129131563410001</v>
      </c>
      <c r="F286" s="62">
        <v>497</v>
      </c>
      <c r="G286" s="62">
        <f t="shared" si="13"/>
        <v>95.07</v>
      </c>
      <c r="H286" s="57">
        <f>G286/G524</f>
        <v>2.504849308692417E-4</v>
      </c>
      <c r="I286" s="56">
        <f>ROUND(F286*Прил.10!$D$12,2)</f>
        <v>3995.88</v>
      </c>
      <c r="J286" s="56">
        <f t="shared" si="14"/>
        <v>764.38</v>
      </c>
    </row>
    <row r="287" spans="1:10" s="45" customFormat="1" ht="31.5" hidden="1" customHeight="1" outlineLevel="1" x14ac:dyDescent="0.25">
      <c r="A287" s="53">
        <v>259</v>
      </c>
      <c r="B287" s="58" t="s">
        <v>582</v>
      </c>
      <c r="C287" s="59" t="s">
        <v>583</v>
      </c>
      <c r="D287" s="60" t="s">
        <v>264</v>
      </c>
      <c r="E287" s="61">
        <v>1</v>
      </c>
      <c r="F287" s="62">
        <v>59.19</v>
      </c>
      <c r="G287" s="62">
        <f t="shared" si="13"/>
        <v>59.19</v>
      </c>
      <c r="H287" s="57">
        <f>G287/G524</f>
        <v>1.5595038453929122E-4</v>
      </c>
      <c r="I287" s="56">
        <f>ROUND(F287*Прил.10!$D$12,2)</f>
        <v>475.89</v>
      </c>
      <c r="J287" s="56">
        <f t="shared" si="14"/>
        <v>475.89</v>
      </c>
    </row>
    <row r="288" spans="1:10" s="45" customFormat="1" ht="31.5" hidden="1" customHeight="1" outlineLevel="1" x14ac:dyDescent="0.25">
      <c r="A288" s="53">
        <v>260</v>
      </c>
      <c r="B288" s="58" t="s">
        <v>584</v>
      </c>
      <c r="C288" s="59" t="s">
        <v>585</v>
      </c>
      <c r="D288" s="60" t="s">
        <v>288</v>
      </c>
      <c r="E288" s="61">
        <v>2</v>
      </c>
      <c r="F288" s="62">
        <v>39</v>
      </c>
      <c r="G288" s="62">
        <f t="shared" si="13"/>
        <v>78</v>
      </c>
      <c r="H288" s="57">
        <f>G288/G524</f>
        <v>2.055098833259793E-4</v>
      </c>
      <c r="I288" s="56">
        <f>ROUND(F288*Прил.10!$D$12,2)</f>
        <v>313.56</v>
      </c>
      <c r="J288" s="56">
        <f t="shared" si="14"/>
        <v>627.12</v>
      </c>
    </row>
    <row r="289" spans="1:10" s="45" customFormat="1" ht="31.5" hidden="1" customHeight="1" outlineLevel="1" x14ac:dyDescent="0.25">
      <c r="A289" s="53">
        <v>261</v>
      </c>
      <c r="B289" s="58" t="s">
        <v>586</v>
      </c>
      <c r="C289" s="59" t="s">
        <v>587</v>
      </c>
      <c r="D289" s="60" t="s">
        <v>288</v>
      </c>
      <c r="E289" s="61">
        <v>3.9966278741443997E-2</v>
      </c>
      <c r="F289" s="62">
        <v>2202</v>
      </c>
      <c r="G289" s="62">
        <f t="shared" si="13"/>
        <v>88.01</v>
      </c>
      <c r="H289" s="57">
        <f>G289/G524</f>
        <v>2.3188365168614667E-4</v>
      </c>
      <c r="I289" s="56">
        <f>ROUND(F289*Прил.10!$D$12,2)</f>
        <v>17704.080000000002</v>
      </c>
      <c r="J289" s="56">
        <f t="shared" si="14"/>
        <v>707.57</v>
      </c>
    </row>
    <row r="290" spans="1:10" s="45" customFormat="1" ht="31.5" hidden="1" customHeight="1" outlineLevel="1" x14ac:dyDescent="0.25">
      <c r="A290" s="53">
        <v>262</v>
      </c>
      <c r="B290" s="58" t="s">
        <v>588</v>
      </c>
      <c r="C290" s="59" t="s">
        <v>589</v>
      </c>
      <c r="D290" s="60" t="s">
        <v>309</v>
      </c>
      <c r="E290" s="61">
        <v>1.6305620968245001E-2</v>
      </c>
      <c r="F290" s="62">
        <v>5365.89</v>
      </c>
      <c r="G290" s="62">
        <f t="shared" si="13"/>
        <v>87.49</v>
      </c>
      <c r="H290" s="57">
        <f>G290/G524</f>
        <v>2.3051358579730677E-4</v>
      </c>
      <c r="I290" s="56">
        <f>ROUND(F290*Прил.10!$D$12,2)</f>
        <v>43141.760000000002</v>
      </c>
      <c r="J290" s="56">
        <f t="shared" si="14"/>
        <v>703.45</v>
      </c>
    </row>
    <row r="291" spans="1:10" s="45" customFormat="1" ht="47.25" hidden="1" customHeight="1" outlineLevel="1" x14ac:dyDescent="0.25">
      <c r="A291" s="53">
        <v>263</v>
      </c>
      <c r="B291" s="58" t="s">
        <v>590</v>
      </c>
      <c r="C291" s="59" t="s">
        <v>591</v>
      </c>
      <c r="D291" s="60" t="s">
        <v>288</v>
      </c>
      <c r="E291" s="61">
        <v>3</v>
      </c>
      <c r="F291" s="62">
        <v>20</v>
      </c>
      <c r="G291" s="62">
        <f t="shared" si="13"/>
        <v>60</v>
      </c>
      <c r="H291" s="57">
        <f>G291/G524</f>
        <v>1.5808452563536869E-4</v>
      </c>
      <c r="I291" s="56">
        <f>ROUND(F291*Прил.10!$D$12,2)</f>
        <v>160.80000000000001</v>
      </c>
      <c r="J291" s="56">
        <f t="shared" si="14"/>
        <v>482.4</v>
      </c>
    </row>
    <row r="292" spans="1:10" s="45" customFormat="1" ht="31.5" hidden="1" customHeight="1" outlineLevel="1" x14ac:dyDescent="0.25">
      <c r="A292" s="53">
        <v>264</v>
      </c>
      <c r="B292" s="58" t="s">
        <v>592</v>
      </c>
      <c r="C292" s="59" t="s">
        <v>593</v>
      </c>
      <c r="D292" s="60" t="s">
        <v>264</v>
      </c>
      <c r="E292" s="61">
        <v>2.3979399033469</v>
      </c>
      <c r="F292" s="62">
        <v>35.64</v>
      </c>
      <c r="G292" s="62">
        <f t="shared" si="13"/>
        <v>85.46</v>
      </c>
      <c r="H292" s="57">
        <f>G292/G524</f>
        <v>2.2516505934664347E-4</v>
      </c>
      <c r="I292" s="56">
        <f>ROUND(F292*Прил.10!$D$12,2)</f>
        <v>286.55</v>
      </c>
      <c r="J292" s="56">
        <f t="shared" si="14"/>
        <v>687.13</v>
      </c>
    </row>
    <row r="293" spans="1:10" s="45" customFormat="1" ht="15.75" hidden="1" customHeight="1" outlineLevel="1" x14ac:dyDescent="0.25">
      <c r="A293" s="53">
        <v>265</v>
      </c>
      <c r="B293" s="58" t="s">
        <v>594</v>
      </c>
      <c r="C293" s="59" t="s">
        <v>595</v>
      </c>
      <c r="D293" s="60" t="s">
        <v>248</v>
      </c>
      <c r="E293" s="61">
        <v>34.835195212015002</v>
      </c>
      <c r="F293" s="62">
        <v>2.44</v>
      </c>
      <c r="G293" s="62">
        <f t="shared" si="13"/>
        <v>85</v>
      </c>
      <c r="H293" s="57">
        <f>G293/G524</f>
        <v>2.23953077983439E-4</v>
      </c>
      <c r="I293" s="56">
        <f>ROUND(F293*Прил.10!$D$12,2)</f>
        <v>19.62</v>
      </c>
      <c r="J293" s="56">
        <f t="shared" si="14"/>
        <v>683.47</v>
      </c>
    </row>
    <row r="294" spans="1:10" s="45" customFormat="1" ht="31.5" hidden="1" customHeight="1" outlineLevel="1" x14ac:dyDescent="0.25">
      <c r="A294" s="53">
        <v>266</v>
      </c>
      <c r="B294" s="58" t="s">
        <v>596</v>
      </c>
      <c r="C294" s="59" t="s">
        <v>597</v>
      </c>
      <c r="D294" s="60" t="s">
        <v>288</v>
      </c>
      <c r="E294" s="61">
        <v>0.3</v>
      </c>
      <c r="F294" s="62">
        <v>208</v>
      </c>
      <c r="G294" s="62">
        <f t="shared" si="13"/>
        <v>62.4</v>
      </c>
      <c r="H294" s="57">
        <f>G294/G524</f>
        <v>1.6440790666078344E-4</v>
      </c>
      <c r="I294" s="56">
        <f>ROUND(F294*Прил.10!$D$12,2)</f>
        <v>1672.32</v>
      </c>
      <c r="J294" s="56">
        <f t="shared" si="14"/>
        <v>501.7</v>
      </c>
    </row>
    <row r="295" spans="1:10" s="45" customFormat="1" ht="63" hidden="1" customHeight="1" outlineLevel="1" x14ac:dyDescent="0.25">
      <c r="A295" s="53">
        <v>267</v>
      </c>
      <c r="B295" s="58" t="s">
        <v>598</v>
      </c>
      <c r="C295" s="59" t="s">
        <v>599</v>
      </c>
      <c r="D295" s="60" t="s">
        <v>251</v>
      </c>
      <c r="E295" s="61">
        <v>1.4251242329995001E-2</v>
      </c>
      <c r="F295" s="62">
        <v>5804</v>
      </c>
      <c r="G295" s="62">
        <f t="shared" si="13"/>
        <v>82.71</v>
      </c>
      <c r="H295" s="57">
        <f>G295/G524</f>
        <v>2.1791951858835573E-4</v>
      </c>
      <c r="I295" s="56">
        <f>ROUND(F295*Прил.10!$D$12,2)</f>
        <v>46664.160000000003</v>
      </c>
      <c r="J295" s="56">
        <f t="shared" si="14"/>
        <v>665.02</v>
      </c>
    </row>
    <row r="296" spans="1:10" s="45" customFormat="1" ht="47.25" hidden="1" customHeight="1" outlineLevel="1" x14ac:dyDescent="0.25">
      <c r="A296" s="53">
        <v>268</v>
      </c>
      <c r="B296" s="58" t="s">
        <v>265</v>
      </c>
      <c r="C296" s="59" t="s">
        <v>600</v>
      </c>
      <c r="D296" s="60" t="s">
        <v>257</v>
      </c>
      <c r="E296" s="61">
        <v>0.79932991197174996</v>
      </c>
      <c r="F296" s="65">
        <v>100.86</v>
      </c>
      <c r="G296" s="62">
        <f t="shared" si="13"/>
        <v>80.62</v>
      </c>
      <c r="H296" s="57">
        <f>G296/G524</f>
        <v>2.1241290761205708E-4</v>
      </c>
      <c r="I296" s="56">
        <f>ROUND(F296*Прил.10!$D$12,2)</f>
        <v>810.91</v>
      </c>
      <c r="J296" s="56">
        <f t="shared" si="14"/>
        <v>648.17999999999995</v>
      </c>
    </row>
    <row r="297" spans="1:10" s="45" customFormat="1" ht="15.75" hidden="1" customHeight="1" outlineLevel="1" x14ac:dyDescent="0.25">
      <c r="A297" s="53">
        <v>269</v>
      </c>
      <c r="B297" s="58" t="s">
        <v>601</v>
      </c>
      <c r="C297" s="59" t="s">
        <v>602</v>
      </c>
      <c r="D297" s="60" t="s">
        <v>257</v>
      </c>
      <c r="E297" s="61">
        <v>4.7959534489733002</v>
      </c>
      <c r="F297" s="62">
        <v>16.5</v>
      </c>
      <c r="G297" s="62">
        <f t="shared" si="13"/>
        <v>79.13</v>
      </c>
      <c r="H297" s="57">
        <f>G297/G524</f>
        <v>2.0848714189211209E-4</v>
      </c>
      <c r="I297" s="56">
        <f>ROUND(F297*Прил.10!$D$12,2)</f>
        <v>132.66</v>
      </c>
      <c r="J297" s="56">
        <f t="shared" si="14"/>
        <v>636.23</v>
      </c>
    </row>
    <row r="298" spans="1:10" s="45" customFormat="1" ht="47.25" hidden="1" customHeight="1" outlineLevel="1" x14ac:dyDescent="0.25">
      <c r="A298" s="53">
        <v>270</v>
      </c>
      <c r="B298" s="58" t="s">
        <v>603</v>
      </c>
      <c r="C298" s="59" t="s">
        <v>604</v>
      </c>
      <c r="D298" s="60" t="s">
        <v>267</v>
      </c>
      <c r="E298" s="61">
        <v>24.416973638670001</v>
      </c>
      <c r="F298" s="62">
        <v>3.18</v>
      </c>
      <c r="G298" s="62">
        <f t="shared" si="13"/>
        <v>77.650000000000006</v>
      </c>
      <c r="H298" s="57">
        <f>G298/G524</f>
        <v>2.0458772359310633E-4</v>
      </c>
      <c r="I298" s="56">
        <f>ROUND(F298*Прил.10!$D$12,2)</f>
        <v>25.57</v>
      </c>
      <c r="J298" s="56">
        <f t="shared" si="14"/>
        <v>624.34</v>
      </c>
    </row>
    <row r="299" spans="1:10" s="45" customFormat="1" ht="31.5" hidden="1" customHeight="1" outlineLevel="1" x14ac:dyDescent="0.25">
      <c r="A299" s="53">
        <v>271</v>
      </c>
      <c r="B299" s="58" t="s">
        <v>605</v>
      </c>
      <c r="C299" s="59" t="s">
        <v>606</v>
      </c>
      <c r="D299" s="60" t="s">
        <v>288</v>
      </c>
      <c r="E299" s="61">
        <v>0.8</v>
      </c>
      <c r="F299" s="62">
        <v>86</v>
      </c>
      <c r="G299" s="62">
        <f t="shared" si="13"/>
        <v>68.8</v>
      </c>
      <c r="H299" s="57">
        <f>G299/G524</f>
        <v>1.8127025606188944E-4</v>
      </c>
      <c r="I299" s="56">
        <f>ROUND(F299*Прил.10!$D$12,2)</f>
        <v>691.44</v>
      </c>
      <c r="J299" s="56">
        <f t="shared" si="14"/>
        <v>553.15</v>
      </c>
    </row>
    <row r="300" spans="1:10" s="45" customFormat="1" ht="47.25" hidden="1" customHeight="1" outlineLevel="1" x14ac:dyDescent="0.25">
      <c r="A300" s="53">
        <v>272</v>
      </c>
      <c r="B300" s="58" t="s">
        <v>607</v>
      </c>
      <c r="C300" s="59" t="s">
        <v>608</v>
      </c>
      <c r="D300" s="60" t="s">
        <v>609</v>
      </c>
      <c r="E300" s="61">
        <v>0.43528590985333998</v>
      </c>
      <c r="F300" s="62">
        <v>173</v>
      </c>
      <c r="G300" s="62">
        <f t="shared" si="13"/>
        <v>75.3</v>
      </c>
      <c r="H300" s="57">
        <f>G300/G524</f>
        <v>1.9839607967238771E-4</v>
      </c>
      <c r="I300" s="56">
        <f>ROUND(F300*Прил.10!$D$12,2)</f>
        <v>1390.92</v>
      </c>
      <c r="J300" s="56">
        <f t="shared" si="14"/>
        <v>605.45000000000005</v>
      </c>
    </row>
    <row r="301" spans="1:10" s="45" customFormat="1" ht="47.25" hidden="1" customHeight="1" outlineLevel="1" x14ac:dyDescent="0.25">
      <c r="A301" s="53">
        <v>273</v>
      </c>
      <c r="B301" s="58" t="s">
        <v>610</v>
      </c>
      <c r="C301" s="59" t="s">
        <v>611</v>
      </c>
      <c r="D301" s="60" t="s">
        <v>257</v>
      </c>
      <c r="E301" s="61">
        <v>5.6119496290770998</v>
      </c>
      <c r="F301" s="62">
        <v>13.08</v>
      </c>
      <c r="G301" s="62">
        <f t="shared" si="13"/>
        <v>73.400000000000006</v>
      </c>
      <c r="H301" s="57">
        <f>G301/G524</f>
        <v>1.933900696939344E-4</v>
      </c>
      <c r="I301" s="56">
        <f>ROUND(F301*Прил.10!$D$12,2)</f>
        <v>105.16</v>
      </c>
      <c r="J301" s="56">
        <f t="shared" si="14"/>
        <v>590.15</v>
      </c>
    </row>
    <row r="302" spans="1:10" s="45" customFormat="1" ht="31.5" hidden="1" customHeight="1" outlineLevel="1" x14ac:dyDescent="0.25">
      <c r="A302" s="53">
        <v>274</v>
      </c>
      <c r="B302" s="58" t="s">
        <v>612</v>
      </c>
      <c r="C302" s="59" t="s">
        <v>613</v>
      </c>
      <c r="D302" s="60" t="s">
        <v>257</v>
      </c>
      <c r="E302" s="61">
        <v>3.0774827787491001</v>
      </c>
      <c r="F302" s="62">
        <v>23.69</v>
      </c>
      <c r="G302" s="62">
        <f t="shared" si="13"/>
        <v>72.91</v>
      </c>
      <c r="H302" s="57">
        <f>G302/G524</f>
        <v>1.920990460679122E-4</v>
      </c>
      <c r="I302" s="56">
        <f>ROUND(F302*Прил.10!$D$12,2)</f>
        <v>190.47</v>
      </c>
      <c r="J302" s="56">
        <f t="shared" si="14"/>
        <v>586.16999999999996</v>
      </c>
    </row>
    <row r="303" spans="1:10" s="45" customFormat="1" ht="15.75" hidden="1" customHeight="1" outlineLevel="1" x14ac:dyDescent="0.25">
      <c r="A303" s="53">
        <v>275</v>
      </c>
      <c r="B303" s="58" t="s">
        <v>614</v>
      </c>
      <c r="C303" s="59" t="s">
        <v>615</v>
      </c>
      <c r="D303" s="60" t="s">
        <v>251</v>
      </c>
      <c r="E303" s="61">
        <v>7.0983245654902003E-3</v>
      </c>
      <c r="F303" s="62">
        <v>10200</v>
      </c>
      <c r="G303" s="62">
        <f t="shared" si="13"/>
        <v>72.400000000000006</v>
      </c>
      <c r="H303" s="57">
        <f>G303/G524</f>
        <v>1.9075532760001157E-4</v>
      </c>
      <c r="I303" s="56">
        <f>ROUND(F303*Прил.10!$D$12,2)</f>
        <v>82008</v>
      </c>
      <c r="J303" s="56">
        <f t="shared" si="14"/>
        <v>582.12</v>
      </c>
    </row>
    <row r="304" spans="1:10" s="45" customFormat="1" ht="15.75" hidden="1" customHeight="1" outlineLevel="1" x14ac:dyDescent="0.25">
      <c r="A304" s="53">
        <v>276</v>
      </c>
      <c r="B304" s="58" t="s">
        <v>616</v>
      </c>
      <c r="C304" s="59" t="s">
        <v>617</v>
      </c>
      <c r="D304" s="60" t="s">
        <v>264</v>
      </c>
      <c r="E304" s="61">
        <v>5</v>
      </c>
      <c r="F304" s="62">
        <v>10.54</v>
      </c>
      <c r="G304" s="62">
        <f t="shared" si="13"/>
        <v>52.7</v>
      </c>
      <c r="H304" s="57">
        <f>G304/G524</f>
        <v>1.3885090834973217E-4</v>
      </c>
      <c r="I304" s="56">
        <f>ROUND(F304*Прил.10!$D$12,2)</f>
        <v>84.74</v>
      </c>
      <c r="J304" s="56">
        <f t="shared" si="14"/>
        <v>423.7</v>
      </c>
    </row>
    <row r="305" spans="1:10" s="45" customFormat="1" ht="63" hidden="1" customHeight="1" outlineLevel="1" x14ac:dyDescent="0.25">
      <c r="A305" s="53">
        <v>277</v>
      </c>
      <c r="B305" s="58" t="s">
        <v>618</v>
      </c>
      <c r="C305" s="59" t="s">
        <v>619</v>
      </c>
      <c r="D305" s="60" t="s">
        <v>267</v>
      </c>
      <c r="E305" s="61">
        <v>1.6530997579403</v>
      </c>
      <c r="F305" s="62">
        <v>39.36</v>
      </c>
      <c r="G305" s="62">
        <f t="shared" si="13"/>
        <v>65.069999999999993</v>
      </c>
      <c r="H305" s="57">
        <f>G305/G524</f>
        <v>1.7144266805155733E-4</v>
      </c>
      <c r="I305" s="56">
        <f>ROUND(F305*Прил.10!$D$12,2)</f>
        <v>316.45</v>
      </c>
      <c r="J305" s="56">
        <f t="shared" si="14"/>
        <v>523.12</v>
      </c>
    </row>
    <row r="306" spans="1:10" s="45" customFormat="1" ht="47.25" hidden="1" customHeight="1" outlineLevel="1" x14ac:dyDescent="0.25">
      <c r="A306" s="53">
        <v>278</v>
      </c>
      <c r="B306" s="58" t="s">
        <v>620</v>
      </c>
      <c r="C306" s="59" t="s">
        <v>621</v>
      </c>
      <c r="D306" s="60" t="s">
        <v>257</v>
      </c>
      <c r="E306" s="61">
        <v>0.6733297261508</v>
      </c>
      <c r="F306" s="62">
        <v>91.29</v>
      </c>
      <c r="G306" s="62">
        <f t="shared" si="13"/>
        <v>61.47</v>
      </c>
      <c r="H306" s="57">
        <f>G306/G524</f>
        <v>1.6195759651343523E-4</v>
      </c>
      <c r="I306" s="56">
        <f>ROUND(F306*Прил.10!$D$12,2)</f>
        <v>733.97</v>
      </c>
      <c r="J306" s="56">
        <f t="shared" si="14"/>
        <v>494.2</v>
      </c>
    </row>
    <row r="307" spans="1:10" s="45" customFormat="1" ht="15.75" hidden="1" customHeight="1" outlineLevel="1" x14ac:dyDescent="0.25">
      <c r="A307" s="53">
        <v>279</v>
      </c>
      <c r="B307" s="58" t="s">
        <v>622</v>
      </c>
      <c r="C307" s="59" t="s">
        <v>623</v>
      </c>
      <c r="D307" s="60" t="s">
        <v>257</v>
      </c>
      <c r="E307" s="61">
        <v>6.7731954570227</v>
      </c>
      <c r="F307" s="62">
        <v>9.0399999999999991</v>
      </c>
      <c r="G307" s="62">
        <f t="shared" si="13"/>
        <v>61.23</v>
      </c>
      <c r="H307" s="57">
        <f>G307/G524</f>
        <v>1.6132525841089376E-4</v>
      </c>
      <c r="I307" s="56">
        <f>ROUND(F307*Прил.10!$D$12,2)</f>
        <v>72.680000000000007</v>
      </c>
      <c r="J307" s="56">
        <f t="shared" si="14"/>
        <v>492.28</v>
      </c>
    </row>
    <row r="308" spans="1:10" s="45" customFormat="1" ht="31.5" hidden="1" customHeight="1" outlineLevel="1" x14ac:dyDescent="0.25">
      <c r="A308" s="53">
        <v>280</v>
      </c>
      <c r="B308" s="58" t="s">
        <v>624</v>
      </c>
      <c r="C308" s="59" t="s">
        <v>625</v>
      </c>
      <c r="D308" s="60" t="s">
        <v>251</v>
      </c>
      <c r="E308" s="61">
        <v>1.5494716252492E-3</v>
      </c>
      <c r="F308" s="62">
        <v>37870</v>
      </c>
      <c r="G308" s="62">
        <f t="shared" si="13"/>
        <v>58.68</v>
      </c>
      <c r="H308" s="57">
        <f>G308/G524</f>
        <v>1.5460666607139059E-4</v>
      </c>
      <c r="I308" s="56">
        <f>ROUND(F308*Прил.10!$D$12,2)</f>
        <v>304474.8</v>
      </c>
      <c r="J308" s="56">
        <f t="shared" si="14"/>
        <v>471.78</v>
      </c>
    </row>
    <row r="309" spans="1:10" s="45" customFormat="1" ht="31.5" hidden="1" customHeight="1" outlineLevel="1" x14ac:dyDescent="0.25">
      <c r="A309" s="53">
        <v>281</v>
      </c>
      <c r="B309" s="58" t="s">
        <v>626</v>
      </c>
      <c r="C309" s="59" t="s">
        <v>627</v>
      </c>
      <c r="D309" s="60" t="s">
        <v>251</v>
      </c>
      <c r="E309" s="61">
        <v>4.2280876357271999E-2</v>
      </c>
      <c r="F309" s="62">
        <v>1383.1</v>
      </c>
      <c r="G309" s="62">
        <f t="shared" si="13"/>
        <v>58.48</v>
      </c>
      <c r="H309" s="57">
        <f>G309/G524</f>
        <v>1.5407971765260602E-4</v>
      </c>
      <c r="I309" s="56">
        <f>ROUND(F309*Прил.10!$D$12,2)</f>
        <v>11120.12</v>
      </c>
      <c r="J309" s="56">
        <f t="shared" si="14"/>
        <v>470.17</v>
      </c>
    </row>
    <row r="310" spans="1:10" s="45" customFormat="1" ht="63" hidden="1" customHeight="1" outlineLevel="1" x14ac:dyDescent="0.25">
      <c r="A310" s="53">
        <v>282</v>
      </c>
      <c r="B310" s="58" t="s">
        <v>265</v>
      </c>
      <c r="C310" s="59" t="s">
        <v>628</v>
      </c>
      <c r="D310" s="60" t="s">
        <v>323</v>
      </c>
      <c r="E310" s="61">
        <v>3</v>
      </c>
      <c r="F310" s="65">
        <v>14.41</v>
      </c>
      <c r="G310" s="62">
        <f t="shared" si="13"/>
        <v>43.23</v>
      </c>
      <c r="H310" s="57">
        <f>G310/G524</f>
        <v>1.1389990072028314E-4</v>
      </c>
      <c r="I310" s="56">
        <f>ROUND(F310*Прил.10!$D$12,2)</f>
        <v>115.86</v>
      </c>
      <c r="J310" s="56">
        <f t="shared" si="14"/>
        <v>347.58</v>
      </c>
    </row>
    <row r="311" spans="1:10" s="45" customFormat="1" ht="47.25" hidden="1" customHeight="1" outlineLevel="1" x14ac:dyDescent="0.25">
      <c r="A311" s="53">
        <v>283</v>
      </c>
      <c r="B311" s="58" t="s">
        <v>629</v>
      </c>
      <c r="C311" s="59" t="s">
        <v>630</v>
      </c>
      <c r="D311" s="60" t="s">
        <v>264</v>
      </c>
      <c r="E311" s="61">
        <v>1</v>
      </c>
      <c r="F311" s="62">
        <v>72.03</v>
      </c>
      <c r="G311" s="62">
        <f t="shared" si="13"/>
        <v>72.03</v>
      </c>
      <c r="H311" s="57">
        <f>G311/G524</f>
        <v>1.8978047302526012E-4</v>
      </c>
      <c r="I311" s="56">
        <f>ROUND(F311*Прил.10!$D$12,2)</f>
        <v>579.12</v>
      </c>
      <c r="J311" s="56">
        <f t="shared" si="14"/>
        <v>579.12</v>
      </c>
    </row>
    <row r="312" spans="1:10" s="45" customFormat="1" ht="47.25" hidden="1" customHeight="1" outlineLevel="1" x14ac:dyDescent="0.25">
      <c r="A312" s="53">
        <v>284</v>
      </c>
      <c r="B312" s="58" t="s">
        <v>265</v>
      </c>
      <c r="C312" s="59" t="s">
        <v>631</v>
      </c>
      <c r="D312" s="60" t="s">
        <v>264</v>
      </c>
      <c r="E312" s="61">
        <v>1</v>
      </c>
      <c r="F312" s="65">
        <v>71.39</v>
      </c>
      <c r="G312" s="62">
        <f t="shared" si="13"/>
        <v>71.39</v>
      </c>
      <c r="H312" s="57">
        <f>G312/G524</f>
        <v>1.8809423808514953E-4</v>
      </c>
      <c r="I312" s="56">
        <f>ROUND(F312*Прил.10!$D$12,2)</f>
        <v>573.98</v>
      </c>
      <c r="J312" s="56">
        <f t="shared" si="14"/>
        <v>573.98</v>
      </c>
    </row>
    <row r="313" spans="1:10" s="45" customFormat="1" ht="15.75" hidden="1" customHeight="1" outlineLevel="1" x14ac:dyDescent="0.25">
      <c r="A313" s="53">
        <v>285</v>
      </c>
      <c r="B313" s="58" t="s">
        <v>632</v>
      </c>
      <c r="C313" s="59" t="s">
        <v>633</v>
      </c>
      <c r="D313" s="60" t="s">
        <v>267</v>
      </c>
      <c r="E313" s="61">
        <v>22.380218156748999</v>
      </c>
      <c r="F313" s="62">
        <v>2.48</v>
      </c>
      <c r="G313" s="62">
        <f t="shared" si="13"/>
        <v>55.5</v>
      </c>
      <c r="H313" s="57">
        <f>G313/G524</f>
        <v>1.4622818621271605E-4</v>
      </c>
      <c r="I313" s="56">
        <f>ROUND(F313*Прил.10!$D$12,2)</f>
        <v>19.940000000000001</v>
      </c>
      <c r="J313" s="56">
        <f t="shared" si="14"/>
        <v>446.26</v>
      </c>
    </row>
    <row r="314" spans="1:10" s="45" customFormat="1" ht="78.75" hidden="1" customHeight="1" outlineLevel="1" x14ac:dyDescent="0.25">
      <c r="A314" s="53">
        <v>286</v>
      </c>
      <c r="B314" s="58" t="s">
        <v>634</v>
      </c>
      <c r="C314" s="59" t="s">
        <v>635</v>
      </c>
      <c r="D314" s="60" t="s">
        <v>257</v>
      </c>
      <c r="E314" s="61">
        <v>19.640876333245998</v>
      </c>
      <c r="F314" s="62">
        <v>2.7</v>
      </c>
      <c r="G314" s="62">
        <f t="shared" si="13"/>
        <v>53.03</v>
      </c>
      <c r="H314" s="57">
        <f>G314/G524</f>
        <v>1.3972037324072671E-4</v>
      </c>
      <c r="I314" s="56">
        <f>ROUND(F314*Прил.10!$D$12,2)</f>
        <v>21.71</v>
      </c>
      <c r="J314" s="56">
        <f t="shared" si="14"/>
        <v>426.4</v>
      </c>
    </row>
    <row r="315" spans="1:10" s="45" customFormat="1" ht="31.5" hidden="1" customHeight="1" outlineLevel="1" x14ac:dyDescent="0.25">
      <c r="A315" s="53">
        <v>287</v>
      </c>
      <c r="B315" s="58" t="s">
        <v>636</v>
      </c>
      <c r="C315" s="59" t="s">
        <v>637</v>
      </c>
      <c r="D315" s="60" t="s">
        <v>264</v>
      </c>
      <c r="E315" s="61">
        <v>3</v>
      </c>
      <c r="F315" s="62">
        <v>14.14</v>
      </c>
      <c r="G315" s="62">
        <f t="shared" si="13"/>
        <v>42.42</v>
      </c>
      <c r="H315" s="57">
        <f>G315/G524</f>
        <v>1.1176575962420567E-4</v>
      </c>
      <c r="I315" s="56">
        <f>ROUND(F315*Прил.10!$D$12,2)</f>
        <v>113.69</v>
      </c>
      <c r="J315" s="56">
        <f t="shared" si="14"/>
        <v>341.07</v>
      </c>
    </row>
    <row r="316" spans="1:10" s="45" customFormat="1" ht="47.25" hidden="1" customHeight="1" outlineLevel="1" x14ac:dyDescent="0.25">
      <c r="A316" s="53">
        <v>288</v>
      </c>
      <c r="B316" s="58" t="s">
        <v>638</v>
      </c>
      <c r="C316" s="59" t="s">
        <v>639</v>
      </c>
      <c r="D316" s="60" t="s">
        <v>267</v>
      </c>
      <c r="E316" s="61">
        <v>61.609457465970998</v>
      </c>
      <c r="F316" s="62">
        <v>0.84</v>
      </c>
      <c r="G316" s="62">
        <f t="shared" si="13"/>
        <v>51.75</v>
      </c>
      <c r="H316" s="57">
        <f>G316/G524</f>
        <v>1.363479033605055E-4</v>
      </c>
      <c r="I316" s="56">
        <f>ROUND(F316*Прил.10!$D$12,2)</f>
        <v>6.75</v>
      </c>
      <c r="J316" s="56">
        <f t="shared" si="14"/>
        <v>415.86</v>
      </c>
    </row>
    <row r="317" spans="1:10" s="45" customFormat="1" ht="126" hidden="1" customHeight="1" outlineLevel="1" x14ac:dyDescent="0.25">
      <c r="A317" s="53">
        <v>289</v>
      </c>
      <c r="B317" s="58" t="s">
        <v>640</v>
      </c>
      <c r="C317" s="59" t="s">
        <v>641</v>
      </c>
      <c r="D317" s="60" t="s">
        <v>257</v>
      </c>
      <c r="E317" s="61">
        <v>31.859632051767999</v>
      </c>
      <c r="F317" s="62">
        <v>1.58</v>
      </c>
      <c r="G317" s="62">
        <f t="shared" si="13"/>
        <v>50.34</v>
      </c>
      <c r="H317" s="57">
        <f>G317/G524</f>
        <v>1.3263291700807436E-4</v>
      </c>
      <c r="I317" s="56">
        <f>ROUND(F317*Прил.10!$D$12,2)</f>
        <v>12.7</v>
      </c>
      <c r="J317" s="56">
        <f t="shared" si="14"/>
        <v>404.62</v>
      </c>
    </row>
    <row r="318" spans="1:10" s="45" customFormat="1" ht="47.25" hidden="1" customHeight="1" outlineLevel="1" x14ac:dyDescent="0.25">
      <c r="A318" s="53">
        <v>290</v>
      </c>
      <c r="B318" s="58" t="s">
        <v>265</v>
      </c>
      <c r="C318" s="59" t="s">
        <v>642</v>
      </c>
      <c r="D318" s="60" t="s">
        <v>515</v>
      </c>
      <c r="E318" s="61">
        <v>0.39966312014097</v>
      </c>
      <c r="F318" s="65">
        <v>119.52</v>
      </c>
      <c r="G318" s="62">
        <f t="shared" si="13"/>
        <v>47.77</v>
      </c>
      <c r="H318" s="57">
        <f>G318/G524</f>
        <v>1.2586162982669273E-4</v>
      </c>
      <c r="I318" s="56">
        <f>ROUND(F318*Прил.10!$D$12,2)</f>
        <v>960.94</v>
      </c>
      <c r="J318" s="56">
        <f t="shared" si="14"/>
        <v>384.05</v>
      </c>
    </row>
    <row r="319" spans="1:10" s="45" customFormat="1" ht="31.5" hidden="1" customHeight="1" outlineLevel="1" x14ac:dyDescent="0.25">
      <c r="A319" s="53">
        <v>291</v>
      </c>
      <c r="B319" s="58" t="s">
        <v>643</v>
      </c>
      <c r="C319" s="59" t="s">
        <v>644</v>
      </c>
      <c r="D319" s="60" t="s">
        <v>441</v>
      </c>
      <c r="E319" s="61">
        <v>0.3</v>
      </c>
      <c r="F319" s="62">
        <v>117.9</v>
      </c>
      <c r="G319" s="62">
        <f t="shared" si="13"/>
        <v>35.369999999999997</v>
      </c>
      <c r="H319" s="57">
        <f>G319/G524</f>
        <v>9.3190827862049848E-5</v>
      </c>
      <c r="I319" s="56">
        <f>ROUND(F319*Прил.10!$D$12,2)</f>
        <v>947.92</v>
      </c>
      <c r="J319" s="56">
        <f t="shared" si="14"/>
        <v>284.38</v>
      </c>
    </row>
    <row r="320" spans="1:10" s="45" customFormat="1" ht="31.5" hidden="1" customHeight="1" outlineLevel="1" x14ac:dyDescent="0.25">
      <c r="A320" s="53">
        <v>292</v>
      </c>
      <c r="B320" s="58" t="s">
        <v>645</v>
      </c>
      <c r="C320" s="59" t="s">
        <v>646</v>
      </c>
      <c r="D320" s="60" t="s">
        <v>251</v>
      </c>
      <c r="E320" s="61">
        <v>2.5505174282842002E-3</v>
      </c>
      <c r="F320" s="62">
        <v>18390.16</v>
      </c>
      <c r="G320" s="62">
        <f t="shared" si="13"/>
        <v>46.9</v>
      </c>
      <c r="H320" s="57">
        <f>G320/G524</f>
        <v>1.2356940420497987E-4</v>
      </c>
      <c r="I320" s="56">
        <f>ROUND(F320*Прил.10!$D$12,2)</f>
        <v>147856.89000000001</v>
      </c>
      <c r="J320" s="56">
        <f t="shared" si="14"/>
        <v>377.11</v>
      </c>
    </row>
    <row r="321" spans="1:10" s="45" customFormat="1" ht="47.25" hidden="1" customHeight="1" outlineLevel="1" x14ac:dyDescent="0.25">
      <c r="A321" s="53">
        <v>293</v>
      </c>
      <c r="B321" s="58" t="s">
        <v>647</v>
      </c>
      <c r="C321" s="59" t="s">
        <v>648</v>
      </c>
      <c r="D321" s="60" t="s">
        <v>257</v>
      </c>
      <c r="E321" s="61">
        <v>1.5087023317601</v>
      </c>
      <c r="F321" s="62">
        <v>30.4</v>
      </c>
      <c r="G321" s="62">
        <f t="shared" si="13"/>
        <v>45.86</v>
      </c>
      <c r="H321" s="57">
        <f>G321/G524</f>
        <v>1.2082927242730014E-4</v>
      </c>
      <c r="I321" s="56">
        <f>ROUND(F321*Прил.10!$D$12,2)</f>
        <v>244.42</v>
      </c>
      <c r="J321" s="56">
        <f t="shared" si="14"/>
        <v>368.76</v>
      </c>
    </row>
    <row r="322" spans="1:10" s="45" customFormat="1" ht="31.5" hidden="1" customHeight="1" outlineLevel="1" x14ac:dyDescent="0.25">
      <c r="A322" s="53">
        <v>294</v>
      </c>
      <c r="B322" s="58" t="s">
        <v>649</v>
      </c>
      <c r="C322" s="59" t="s">
        <v>650</v>
      </c>
      <c r="D322" s="60" t="s">
        <v>257</v>
      </c>
      <c r="E322" s="61">
        <v>4.2599331304553001</v>
      </c>
      <c r="F322" s="62">
        <v>10.57</v>
      </c>
      <c r="G322" s="62">
        <f t="shared" si="13"/>
        <v>45.03</v>
      </c>
      <c r="H322" s="57">
        <f>G322/G524</f>
        <v>1.1864243648934421E-4</v>
      </c>
      <c r="I322" s="56">
        <f>ROUND(F322*Прил.10!$D$12,2)</f>
        <v>84.98</v>
      </c>
      <c r="J322" s="56">
        <f t="shared" si="14"/>
        <v>362.01</v>
      </c>
    </row>
    <row r="323" spans="1:10" s="45" customFormat="1" ht="15.75" hidden="1" customHeight="1" outlineLevel="1" x14ac:dyDescent="0.25">
      <c r="A323" s="53">
        <v>295</v>
      </c>
      <c r="B323" s="58" t="s">
        <v>651</v>
      </c>
      <c r="C323" s="59" t="s">
        <v>652</v>
      </c>
      <c r="D323" s="60" t="s">
        <v>251</v>
      </c>
      <c r="E323" s="61">
        <v>1.6781265242816E-2</v>
      </c>
      <c r="F323" s="62">
        <v>2606.9</v>
      </c>
      <c r="G323" s="62">
        <f t="shared" si="13"/>
        <v>43.75</v>
      </c>
      <c r="H323" s="57">
        <f>G323/G524</f>
        <v>1.1526996660912301E-4</v>
      </c>
      <c r="I323" s="56">
        <f>ROUND(F323*Прил.10!$D$12,2)</f>
        <v>20959.48</v>
      </c>
      <c r="J323" s="56">
        <f t="shared" si="14"/>
        <v>351.73</v>
      </c>
    </row>
    <row r="324" spans="1:10" s="45" customFormat="1" ht="47.25" hidden="1" customHeight="1" outlineLevel="1" x14ac:dyDescent="0.25">
      <c r="A324" s="53">
        <v>296</v>
      </c>
      <c r="B324" s="58" t="s">
        <v>653</v>
      </c>
      <c r="C324" s="59" t="s">
        <v>654</v>
      </c>
      <c r="D324" s="60" t="s">
        <v>267</v>
      </c>
      <c r="E324" s="61">
        <v>4.3165707325540001</v>
      </c>
      <c r="F324" s="62">
        <v>10.1</v>
      </c>
      <c r="G324" s="62">
        <f t="shared" si="13"/>
        <v>43.6</v>
      </c>
      <c r="H324" s="57">
        <f>G324/G524</f>
        <v>1.1487475529503459E-4</v>
      </c>
      <c r="I324" s="56">
        <f>ROUND(F324*Прил.10!$D$12,2)</f>
        <v>81.2</v>
      </c>
      <c r="J324" s="56">
        <f t="shared" si="14"/>
        <v>350.51</v>
      </c>
    </row>
    <row r="325" spans="1:10" s="45" customFormat="1" ht="31.5" hidden="1" customHeight="1" outlineLevel="1" x14ac:dyDescent="0.25">
      <c r="A325" s="53">
        <v>297</v>
      </c>
      <c r="B325" s="58" t="s">
        <v>655</v>
      </c>
      <c r="C325" s="59" t="s">
        <v>656</v>
      </c>
      <c r="D325" s="60" t="s">
        <v>441</v>
      </c>
      <c r="E325" s="61">
        <v>0.5</v>
      </c>
      <c r="F325" s="62">
        <v>68</v>
      </c>
      <c r="G325" s="62">
        <f t="shared" si="13"/>
        <v>34</v>
      </c>
      <c r="H325" s="57">
        <f>G325/G524</f>
        <v>8.9581231193375596E-5</v>
      </c>
      <c r="I325" s="56">
        <f>ROUND(F325*Прил.10!$D$12,2)</f>
        <v>546.72</v>
      </c>
      <c r="J325" s="56">
        <f t="shared" si="14"/>
        <v>273.36</v>
      </c>
    </row>
    <row r="326" spans="1:10" s="45" customFormat="1" ht="31.5" hidden="1" customHeight="1" outlineLevel="1" x14ac:dyDescent="0.25">
      <c r="A326" s="53">
        <v>298</v>
      </c>
      <c r="B326" s="58" t="s">
        <v>657</v>
      </c>
      <c r="C326" s="59" t="s">
        <v>658</v>
      </c>
      <c r="D326" s="60" t="s">
        <v>288</v>
      </c>
      <c r="E326" s="61">
        <v>0.4</v>
      </c>
      <c r="F326" s="62">
        <v>899</v>
      </c>
      <c r="G326" s="62">
        <f t="shared" si="13"/>
        <v>359.6</v>
      </c>
      <c r="H326" s="57">
        <f>G326/G524</f>
        <v>9.4745325697464318E-4</v>
      </c>
      <c r="I326" s="56">
        <f>ROUND(F326*Прил.10!$D$12,2)</f>
        <v>7227.96</v>
      </c>
      <c r="J326" s="56">
        <f t="shared" si="14"/>
        <v>2891.18</v>
      </c>
    </row>
    <row r="327" spans="1:10" s="45" customFormat="1" ht="31.5" hidden="1" customHeight="1" outlineLevel="1" x14ac:dyDescent="0.25">
      <c r="A327" s="53">
        <v>299</v>
      </c>
      <c r="B327" s="58" t="s">
        <v>659</v>
      </c>
      <c r="C327" s="59" t="s">
        <v>660</v>
      </c>
      <c r="D327" s="60" t="s">
        <v>251</v>
      </c>
      <c r="E327" s="61">
        <v>6.2489523263624001E-4</v>
      </c>
      <c r="F327" s="62">
        <v>68050</v>
      </c>
      <c r="G327" s="62">
        <f t="shared" si="13"/>
        <v>42.52</v>
      </c>
      <c r="H327" s="57">
        <f>G327/G524</f>
        <v>1.1202923383359796E-4</v>
      </c>
      <c r="I327" s="56">
        <f>ROUND(F327*Прил.10!$D$12,2)</f>
        <v>547122</v>
      </c>
      <c r="J327" s="56">
        <f t="shared" si="14"/>
        <v>341.89</v>
      </c>
    </row>
    <row r="328" spans="1:10" s="45" customFormat="1" ht="31.5" hidden="1" customHeight="1" outlineLevel="1" x14ac:dyDescent="0.25">
      <c r="A328" s="53">
        <v>300</v>
      </c>
      <c r="B328" s="58" t="s">
        <v>661</v>
      </c>
      <c r="C328" s="59" t="s">
        <v>662</v>
      </c>
      <c r="D328" s="60" t="s">
        <v>264</v>
      </c>
      <c r="E328" s="61">
        <v>1</v>
      </c>
      <c r="F328" s="62">
        <v>2632.8</v>
      </c>
      <c r="G328" s="62">
        <f t="shared" si="13"/>
        <v>2632.8</v>
      </c>
      <c r="H328" s="57">
        <f>G328/G524</f>
        <v>6.9367489848799792E-3</v>
      </c>
      <c r="I328" s="56">
        <f>ROUND(F328*Прил.10!$D$12,2)</f>
        <v>21167.71</v>
      </c>
      <c r="J328" s="56">
        <f t="shared" si="14"/>
        <v>21167.71</v>
      </c>
    </row>
    <row r="329" spans="1:10" s="45" customFormat="1" ht="15.75" hidden="1" customHeight="1" outlineLevel="1" x14ac:dyDescent="0.25">
      <c r="A329" s="53">
        <v>301</v>
      </c>
      <c r="B329" s="58" t="s">
        <v>663</v>
      </c>
      <c r="C329" s="59" t="s">
        <v>664</v>
      </c>
      <c r="D329" s="60" t="s">
        <v>251</v>
      </c>
      <c r="E329" s="61">
        <v>8.5535164208960998E-3</v>
      </c>
      <c r="F329" s="62">
        <v>4488.3999999999996</v>
      </c>
      <c r="G329" s="62">
        <f t="shared" si="13"/>
        <v>38.39</v>
      </c>
      <c r="H329" s="57">
        <f>G329/G524</f>
        <v>1.0114774898569675E-4</v>
      </c>
      <c r="I329" s="56">
        <f>ROUND(F329*Прил.10!$D$12,2)</f>
        <v>36086.74</v>
      </c>
      <c r="J329" s="56">
        <f t="shared" si="14"/>
        <v>308.67</v>
      </c>
    </row>
    <row r="330" spans="1:10" s="45" customFormat="1" ht="63" hidden="1" customHeight="1" outlineLevel="1" x14ac:dyDescent="0.25">
      <c r="A330" s="53">
        <v>302</v>
      </c>
      <c r="B330" s="58" t="s">
        <v>265</v>
      </c>
      <c r="C330" s="59" t="s">
        <v>665</v>
      </c>
      <c r="D330" s="60" t="s">
        <v>264</v>
      </c>
      <c r="E330" s="61">
        <v>1</v>
      </c>
      <c r="F330" s="65">
        <v>47.28</v>
      </c>
      <c r="G330" s="62">
        <f t="shared" si="13"/>
        <v>47.28</v>
      </c>
      <c r="H330" s="57">
        <f>G330/G524</f>
        <v>1.2457060620067053E-4</v>
      </c>
      <c r="I330" s="56">
        <f>ROUND(F330*Прил.10!$D$12,2)</f>
        <v>380.13</v>
      </c>
      <c r="J330" s="56">
        <f t="shared" si="14"/>
        <v>380.13</v>
      </c>
    </row>
    <row r="331" spans="1:10" s="45" customFormat="1" ht="31.5" hidden="1" customHeight="1" outlineLevel="1" x14ac:dyDescent="0.25">
      <c r="A331" s="53">
        <v>303</v>
      </c>
      <c r="B331" s="58" t="s">
        <v>666</v>
      </c>
      <c r="C331" s="59" t="s">
        <v>667</v>
      </c>
      <c r="D331" s="60" t="s">
        <v>248</v>
      </c>
      <c r="E331" s="61">
        <v>6.2054308792549001E-2</v>
      </c>
      <c r="F331" s="62">
        <v>600</v>
      </c>
      <c r="G331" s="62">
        <f t="shared" si="13"/>
        <v>37.229999999999997</v>
      </c>
      <c r="H331" s="57">
        <f>G331/G524</f>
        <v>9.8091448156746271E-5</v>
      </c>
      <c r="I331" s="56">
        <f>ROUND(F331*Прил.10!$D$12,2)</f>
        <v>4824</v>
      </c>
      <c r="J331" s="56">
        <f t="shared" si="14"/>
        <v>299.35000000000002</v>
      </c>
    </row>
    <row r="332" spans="1:10" s="45" customFormat="1" ht="47.25" hidden="1" customHeight="1" outlineLevel="1" x14ac:dyDescent="0.25">
      <c r="A332" s="53">
        <v>304</v>
      </c>
      <c r="B332" s="58" t="s">
        <v>668</v>
      </c>
      <c r="C332" s="59" t="s">
        <v>669</v>
      </c>
      <c r="D332" s="60" t="s">
        <v>264</v>
      </c>
      <c r="E332" s="61">
        <v>1</v>
      </c>
      <c r="F332" s="62">
        <v>44.46</v>
      </c>
      <c r="G332" s="62">
        <f t="shared" si="13"/>
        <v>44.46</v>
      </c>
      <c r="H332" s="57">
        <f>G332/G524</f>
        <v>1.1714063349580821E-4</v>
      </c>
      <c r="I332" s="56">
        <f>ROUND(F332*Прил.10!$D$12,2)</f>
        <v>357.46</v>
      </c>
      <c r="J332" s="56">
        <f t="shared" si="14"/>
        <v>357.46</v>
      </c>
    </row>
    <row r="333" spans="1:10" s="45" customFormat="1" ht="31.5" hidden="1" customHeight="1" outlineLevel="1" x14ac:dyDescent="0.25">
      <c r="A333" s="53">
        <v>305</v>
      </c>
      <c r="B333" s="58" t="s">
        <v>670</v>
      </c>
      <c r="C333" s="59" t="s">
        <v>671</v>
      </c>
      <c r="D333" s="60" t="s">
        <v>264</v>
      </c>
      <c r="E333" s="61">
        <v>1</v>
      </c>
      <c r="F333" s="62">
        <v>72.8</v>
      </c>
      <c r="G333" s="62">
        <f t="shared" si="13"/>
        <v>72.8</v>
      </c>
      <c r="H333" s="57">
        <f>G333/G524</f>
        <v>1.9180922443758067E-4</v>
      </c>
      <c r="I333" s="56">
        <f>ROUND(F333*Прил.10!$D$12,2)</f>
        <v>585.30999999999995</v>
      </c>
      <c r="J333" s="56">
        <f t="shared" si="14"/>
        <v>585.30999999999995</v>
      </c>
    </row>
    <row r="334" spans="1:10" s="45" customFormat="1" ht="31.5" hidden="1" customHeight="1" outlineLevel="1" x14ac:dyDescent="0.25">
      <c r="A334" s="53">
        <v>306</v>
      </c>
      <c r="B334" s="58" t="s">
        <v>672</v>
      </c>
      <c r="C334" s="59" t="s">
        <v>673</v>
      </c>
      <c r="D334" s="60" t="s">
        <v>264</v>
      </c>
      <c r="E334" s="61">
        <v>1</v>
      </c>
      <c r="F334" s="62">
        <v>42.47</v>
      </c>
      <c r="G334" s="62">
        <f t="shared" si="13"/>
        <v>42.47</v>
      </c>
      <c r="H334" s="57">
        <f>G334/G524</f>
        <v>1.118974967289018E-4</v>
      </c>
      <c r="I334" s="56">
        <f>ROUND(F334*Прил.10!$D$12,2)</f>
        <v>341.46</v>
      </c>
      <c r="J334" s="56">
        <f t="shared" si="14"/>
        <v>341.46</v>
      </c>
    </row>
    <row r="335" spans="1:10" s="45" customFormat="1" ht="47.25" hidden="1" customHeight="1" outlineLevel="1" x14ac:dyDescent="0.25">
      <c r="A335" s="53">
        <v>307</v>
      </c>
      <c r="B335" s="58" t="s">
        <v>674</v>
      </c>
      <c r="C335" s="59" t="s">
        <v>675</v>
      </c>
      <c r="D335" s="60" t="s">
        <v>264</v>
      </c>
      <c r="E335" s="61">
        <v>1</v>
      </c>
      <c r="F335" s="62">
        <v>21.11</v>
      </c>
      <c r="G335" s="62">
        <f t="shared" si="13"/>
        <v>21.11</v>
      </c>
      <c r="H335" s="57">
        <f>G335/G524</f>
        <v>5.5619405602710554E-5</v>
      </c>
      <c r="I335" s="56">
        <f>ROUND(F335*Прил.10!$D$12,2)</f>
        <v>169.72</v>
      </c>
      <c r="J335" s="56">
        <f t="shared" si="14"/>
        <v>169.72</v>
      </c>
    </row>
    <row r="336" spans="1:10" s="45" customFormat="1" ht="31.5" hidden="1" customHeight="1" outlineLevel="1" x14ac:dyDescent="0.25">
      <c r="A336" s="53">
        <v>308</v>
      </c>
      <c r="B336" s="58" t="s">
        <v>676</v>
      </c>
      <c r="C336" s="59" t="s">
        <v>677</v>
      </c>
      <c r="D336" s="60" t="s">
        <v>275</v>
      </c>
      <c r="E336" s="61">
        <v>9.1076309661780002</v>
      </c>
      <c r="F336" s="62">
        <v>3.62</v>
      </c>
      <c r="G336" s="62">
        <f t="shared" si="13"/>
        <v>32.97</v>
      </c>
      <c r="H336" s="57">
        <f>G336/G524</f>
        <v>8.6867446836635096E-5</v>
      </c>
      <c r="I336" s="56">
        <f>ROUND(F336*Прил.10!$D$12,2)</f>
        <v>29.1</v>
      </c>
      <c r="J336" s="56">
        <f t="shared" si="14"/>
        <v>265.02999999999997</v>
      </c>
    </row>
    <row r="337" spans="1:10" s="45" customFormat="1" ht="15.75" hidden="1" customHeight="1" outlineLevel="1" x14ac:dyDescent="0.25">
      <c r="A337" s="53">
        <v>309</v>
      </c>
      <c r="B337" s="58" t="s">
        <v>678</v>
      </c>
      <c r="C337" s="59" t="s">
        <v>679</v>
      </c>
      <c r="D337" s="60" t="s">
        <v>251</v>
      </c>
      <c r="E337" s="61">
        <v>6.5310748187238001E-3</v>
      </c>
      <c r="F337" s="62">
        <v>4920</v>
      </c>
      <c r="G337" s="62">
        <f t="shared" si="13"/>
        <v>32.130000000000003</v>
      </c>
      <c r="H337" s="57">
        <f>G337/G524</f>
        <v>8.4654263477739944E-5</v>
      </c>
      <c r="I337" s="56">
        <f>ROUND(F337*Прил.10!$D$12,2)</f>
        <v>39556.800000000003</v>
      </c>
      <c r="J337" s="56">
        <f t="shared" si="14"/>
        <v>258.35000000000002</v>
      </c>
    </row>
    <row r="338" spans="1:10" s="45" customFormat="1" ht="47.25" hidden="1" customHeight="1" outlineLevel="1" x14ac:dyDescent="0.25">
      <c r="A338" s="53">
        <v>310</v>
      </c>
      <c r="B338" s="58" t="s">
        <v>680</v>
      </c>
      <c r="C338" s="59" t="s">
        <v>681</v>
      </c>
      <c r="D338" s="60" t="s">
        <v>682</v>
      </c>
      <c r="E338" s="61">
        <v>31.773191599448001</v>
      </c>
      <c r="F338" s="62">
        <v>1</v>
      </c>
      <c r="G338" s="62">
        <f t="shared" si="13"/>
        <v>31.77</v>
      </c>
      <c r="H338" s="57">
        <f>G338/G524</f>
        <v>8.370575632392772E-5</v>
      </c>
      <c r="I338" s="56">
        <f>ROUND(F338*Прил.10!$D$12,2)</f>
        <v>8.0399999999999991</v>
      </c>
      <c r="J338" s="56">
        <f t="shared" si="14"/>
        <v>255.46</v>
      </c>
    </row>
    <row r="339" spans="1:10" s="45" customFormat="1" ht="47.25" hidden="1" customHeight="1" outlineLevel="1" x14ac:dyDescent="0.25">
      <c r="A339" s="53">
        <v>311</v>
      </c>
      <c r="B339" s="58" t="s">
        <v>683</v>
      </c>
      <c r="C339" s="59" t="s">
        <v>684</v>
      </c>
      <c r="D339" s="60" t="s">
        <v>248</v>
      </c>
      <c r="E339" s="61">
        <v>2.4333780902715998E-2</v>
      </c>
      <c r="F339" s="62">
        <v>1287</v>
      </c>
      <c r="G339" s="62">
        <f t="shared" si="13"/>
        <v>31.32</v>
      </c>
      <c r="H339" s="57">
        <f>G339/G524</f>
        <v>8.2520122381662465E-5</v>
      </c>
      <c r="I339" s="56">
        <f>ROUND(F339*Прил.10!$D$12,2)</f>
        <v>10347.48</v>
      </c>
      <c r="J339" s="56">
        <f t="shared" si="14"/>
        <v>251.79</v>
      </c>
    </row>
    <row r="340" spans="1:10" s="45" customFormat="1" ht="47.25" hidden="1" customHeight="1" outlineLevel="1" x14ac:dyDescent="0.25">
      <c r="A340" s="53">
        <v>312</v>
      </c>
      <c r="B340" s="58" t="s">
        <v>685</v>
      </c>
      <c r="C340" s="59" t="s">
        <v>686</v>
      </c>
      <c r="D340" s="60" t="s">
        <v>251</v>
      </c>
      <c r="E340" s="61">
        <v>3.8366012180747E-3</v>
      </c>
      <c r="F340" s="62">
        <v>7917</v>
      </c>
      <c r="G340" s="62">
        <f t="shared" si="13"/>
        <v>30.37</v>
      </c>
      <c r="H340" s="57">
        <f>G340/G524</f>
        <v>8.0017117392435795E-5</v>
      </c>
      <c r="I340" s="56">
        <f>ROUND(F340*Прил.10!$D$12,2)</f>
        <v>63652.68</v>
      </c>
      <c r="J340" s="56">
        <f t="shared" si="14"/>
        <v>244.21</v>
      </c>
    </row>
    <row r="341" spans="1:10" s="45" customFormat="1" ht="15.75" hidden="1" customHeight="1" outlineLevel="1" x14ac:dyDescent="0.25">
      <c r="A341" s="53">
        <v>313</v>
      </c>
      <c r="B341" s="58" t="s">
        <v>687</v>
      </c>
      <c r="C341" s="59" t="s">
        <v>688</v>
      </c>
      <c r="D341" s="60" t="s">
        <v>441</v>
      </c>
      <c r="E341" s="61">
        <v>0.1</v>
      </c>
      <c r="F341" s="62">
        <v>379</v>
      </c>
      <c r="G341" s="62">
        <f t="shared" si="13"/>
        <v>37.9</v>
      </c>
      <c r="H341" s="57">
        <f>G341/G524</f>
        <v>9.9856725359674561E-5</v>
      </c>
      <c r="I341" s="56">
        <f>ROUND(F341*Прил.10!$D$12,2)</f>
        <v>3047.16</v>
      </c>
      <c r="J341" s="56">
        <f t="shared" si="14"/>
        <v>304.72000000000003</v>
      </c>
    </row>
    <row r="342" spans="1:10" s="45" customFormat="1" ht="31.5" hidden="1" customHeight="1" outlineLevel="1" x14ac:dyDescent="0.25">
      <c r="A342" s="53">
        <v>314</v>
      </c>
      <c r="B342" s="58" t="s">
        <v>265</v>
      </c>
      <c r="C342" s="59" t="s">
        <v>689</v>
      </c>
      <c r="D342" s="60" t="s">
        <v>264</v>
      </c>
      <c r="E342" s="61">
        <v>1</v>
      </c>
      <c r="F342" s="65">
        <v>37.82</v>
      </c>
      <c r="G342" s="62">
        <f t="shared" si="13"/>
        <v>37.82</v>
      </c>
      <c r="H342" s="57">
        <f>G342/G524</f>
        <v>9.9645945992160744E-5</v>
      </c>
      <c r="I342" s="56">
        <f>ROUND(F342*Прил.10!$D$12,2)</f>
        <v>304.07</v>
      </c>
      <c r="J342" s="56">
        <f t="shared" si="14"/>
        <v>304.07</v>
      </c>
    </row>
    <row r="343" spans="1:10" s="45" customFormat="1" ht="15.75" hidden="1" customHeight="1" outlineLevel="1" x14ac:dyDescent="0.25">
      <c r="A343" s="53">
        <v>315</v>
      </c>
      <c r="B343" s="58" t="s">
        <v>690</v>
      </c>
      <c r="C343" s="59" t="s">
        <v>691</v>
      </c>
      <c r="D343" s="60" t="s">
        <v>251</v>
      </c>
      <c r="E343" s="61">
        <v>2.4851297718006E-3</v>
      </c>
      <c r="F343" s="62">
        <v>11978</v>
      </c>
      <c r="G343" s="62">
        <f t="shared" si="13"/>
        <v>29.77</v>
      </c>
      <c r="H343" s="57">
        <f>G343/G524</f>
        <v>7.8436272136082108E-5</v>
      </c>
      <c r="I343" s="56">
        <f>ROUND(F343*Прил.10!$D$12,2)</f>
        <v>96303.12</v>
      </c>
      <c r="J343" s="56">
        <f t="shared" si="14"/>
        <v>239.33</v>
      </c>
    </row>
    <row r="344" spans="1:10" s="45" customFormat="1" ht="78.75" hidden="1" customHeight="1" outlineLevel="1" x14ac:dyDescent="0.25">
      <c r="A344" s="53">
        <v>316</v>
      </c>
      <c r="B344" s="58" t="s">
        <v>692</v>
      </c>
      <c r="C344" s="59" t="s">
        <v>693</v>
      </c>
      <c r="D344" s="60" t="s">
        <v>275</v>
      </c>
      <c r="E344" s="61">
        <v>6.7135757177848996</v>
      </c>
      <c r="F344" s="62">
        <v>4.4000000000000004</v>
      </c>
      <c r="G344" s="62">
        <f t="shared" si="13"/>
        <v>29.54</v>
      </c>
      <c r="H344" s="57">
        <f>G344/G524</f>
        <v>7.7830281454479858E-5</v>
      </c>
      <c r="I344" s="56">
        <f>ROUND(F344*Прил.10!$D$12,2)</f>
        <v>35.380000000000003</v>
      </c>
      <c r="J344" s="56">
        <f t="shared" si="14"/>
        <v>237.53</v>
      </c>
    </row>
    <row r="345" spans="1:10" s="45" customFormat="1" ht="15.75" hidden="1" customHeight="1" outlineLevel="1" x14ac:dyDescent="0.25">
      <c r="A345" s="53">
        <v>317</v>
      </c>
      <c r="B345" s="58" t="s">
        <v>694</v>
      </c>
      <c r="C345" s="59" t="s">
        <v>695</v>
      </c>
      <c r="D345" s="60" t="s">
        <v>288</v>
      </c>
      <c r="E345" s="61">
        <v>0.3</v>
      </c>
      <c r="F345" s="62">
        <v>63</v>
      </c>
      <c r="G345" s="62">
        <f t="shared" ref="G345:G408" si="15">ROUND(E345*F345,2)</f>
        <v>18.899999999999999</v>
      </c>
      <c r="H345" s="57">
        <f>G345/G524</f>
        <v>4.9796625575141136E-5</v>
      </c>
      <c r="I345" s="56">
        <f>ROUND(F345*Прил.10!$D$12,2)</f>
        <v>506.52</v>
      </c>
      <c r="J345" s="56">
        <f t="shared" ref="J345:J408" si="16">ROUND(E345*I345,2)</f>
        <v>151.96</v>
      </c>
    </row>
    <row r="346" spans="1:10" s="45" customFormat="1" ht="47.25" hidden="1" customHeight="1" outlineLevel="1" x14ac:dyDescent="0.25">
      <c r="A346" s="53">
        <v>318</v>
      </c>
      <c r="B346" s="58" t="s">
        <v>696</v>
      </c>
      <c r="C346" s="59" t="s">
        <v>697</v>
      </c>
      <c r="D346" s="60" t="s">
        <v>257</v>
      </c>
      <c r="E346" s="61">
        <v>3.6166613491735999</v>
      </c>
      <c r="F346" s="62">
        <v>7.59</v>
      </c>
      <c r="G346" s="62">
        <f t="shared" si="15"/>
        <v>27.45</v>
      </c>
      <c r="H346" s="57">
        <f>G346/G524</f>
        <v>7.2323670478181173E-5</v>
      </c>
      <c r="I346" s="56">
        <f>ROUND(F346*Прил.10!$D$12,2)</f>
        <v>61.02</v>
      </c>
      <c r="J346" s="56">
        <f t="shared" si="16"/>
        <v>220.69</v>
      </c>
    </row>
    <row r="347" spans="1:10" s="45" customFormat="1" ht="15.75" hidden="1" customHeight="1" outlineLevel="1" x14ac:dyDescent="0.25">
      <c r="A347" s="53">
        <v>319</v>
      </c>
      <c r="B347" s="58" t="s">
        <v>698</v>
      </c>
      <c r="C347" s="59" t="s">
        <v>699</v>
      </c>
      <c r="D347" s="60" t="s">
        <v>248</v>
      </c>
      <c r="E347" s="61">
        <v>4.3820495280421001</v>
      </c>
      <c r="F347" s="62">
        <v>6.22</v>
      </c>
      <c r="G347" s="62">
        <f t="shared" si="15"/>
        <v>27.26</v>
      </c>
      <c r="H347" s="57">
        <f>G347/G524</f>
        <v>7.1823069480335852E-5</v>
      </c>
      <c r="I347" s="56">
        <f>ROUND(F347*Прил.10!$D$12,2)</f>
        <v>50.01</v>
      </c>
      <c r="J347" s="56">
        <f t="shared" si="16"/>
        <v>219.15</v>
      </c>
    </row>
    <row r="348" spans="1:10" s="45" customFormat="1" ht="31.5" hidden="1" customHeight="1" outlineLevel="1" x14ac:dyDescent="0.25">
      <c r="A348" s="53">
        <v>320</v>
      </c>
      <c r="B348" s="58" t="s">
        <v>700</v>
      </c>
      <c r="C348" s="59" t="s">
        <v>701</v>
      </c>
      <c r="D348" s="60" t="s">
        <v>257</v>
      </c>
      <c r="E348" s="61">
        <v>4.3368118594069998</v>
      </c>
      <c r="F348" s="62">
        <v>6.2</v>
      </c>
      <c r="G348" s="62">
        <f t="shared" si="15"/>
        <v>26.89</v>
      </c>
      <c r="H348" s="57">
        <f>G348/G524</f>
        <v>7.0848214905584414E-5</v>
      </c>
      <c r="I348" s="56">
        <f>ROUND(F348*Прил.10!$D$12,2)</f>
        <v>49.85</v>
      </c>
      <c r="J348" s="56">
        <f t="shared" si="16"/>
        <v>216.19</v>
      </c>
    </row>
    <row r="349" spans="1:10" s="45" customFormat="1" ht="15.75" hidden="1" customHeight="1" outlineLevel="1" x14ac:dyDescent="0.25">
      <c r="A349" s="53">
        <v>321</v>
      </c>
      <c r="B349" s="58" t="s">
        <v>702</v>
      </c>
      <c r="C349" s="59" t="s">
        <v>703</v>
      </c>
      <c r="D349" s="60" t="s">
        <v>257</v>
      </c>
      <c r="E349" s="61">
        <v>4.3513285979746996</v>
      </c>
      <c r="F349" s="62">
        <v>6.09</v>
      </c>
      <c r="G349" s="62">
        <f t="shared" si="15"/>
        <v>26.5</v>
      </c>
      <c r="H349" s="57">
        <f>G349/G524</f>
        <v>6.9820665488954503E-5</v>
      </c>
      <c r="I349" s="56">
        <f>ROUND(F349*Прил.10!$D$12,2)</f>
        <v>48.96</v>
      </c>
      <c r="J349" s="56">
        <f t="shared" si="16"/>
        <v>213.04</v>
      </c>
    </row>
    <row r="350" spans="1:10" s="45" customFormat="1" ht="15.75" hidden="1" customHeight="1" outlineLevel="1" x14ac:dyDescent="0.25">
      <c r="A350" s="53">
        <v>322</v>
      </c>
      <c r="B350" s="58" t="s">
        <v>704</v>
      </c>
      <c r="C350" s="59" t="s">
        <v>705</v>
      </c>
      <c r="D350" s="60" t="s">
        <v>706</v>
      </c>
      <c r="E350" s="61">
        <v>0.30596013743301997</v>
      </c>
      <c r="F350" s="62">
        <v>84.75</v>
      </c>
      <c r="G350" s="62">
        <f t="shared" si="15"/>
        <v>25.93</v>
      </c>
      <c r="H350" s="57">
        <f>G350/G524</f>
        <v>6.8318862495418502E-5</v>
      </c>
      <c r="I350" s="56">
        <f>ROUND(F350*Прил.10!$D$12,2)</f>
        <v>681.39</v>
      </c>
      <c r="J350" s="56">
        <f t="shared" si="16"/>
        <v>208.48</v>
      </c>
    </row>
    <row r="351" spans="1:10" s="45" customFormat="1" ht="31.5" hidden="1" customHeight="1" outlineLevel="1" x14ac:dyDescent="0.25">
      <c r="A351" s="53">
        <v>323</v>
      </c>
      <c r="B351" s="58" t="s">
        <v>707</v>
      </c>
      <c r="C351" s="59" t="s">
        <v>708</v>
      </c>
      <c r="D351" s="60" t="s">
        <v>248</v>
      </c>
      <c r="E351" s="61">
        <v>5.3315734420586E-2</v>
      </c>
      <c r="F351" s="62">
        <v>485.9</v>
      </c>
      <c r="G351" s="62">
        <f t="shared" si="15"/>
        <v>25.91</v>
      </c>
      <c r="H351" s="57">
        <f>G351/G524</f>
        <v>6.8266167653540044E-5</v>
      </c>
      <c r="I351" s="56">
        <f>ROUND(F351*Прил.10!$D$12,2)</f>
        <v>3906.64</v>
      </c>
      <c r="J351" s="56">
        <f t="shared" si="16"/>
        <v>208.29</v>
      </c>
    </row>
    <row r="352" spans="1:10" s="45" customFormat="1" ht="31.5" hidden="1" customHeight="1" outlineLevel="1" x14ac:dyDescent="0.25">
      <c r="A352" s="53">
        <v>324</v>
      </c>
      <c r="B352" s="58" t="s">
        <v>709</v>
      </c>
      <c r="C352" s="59" t="s">
        <v>710</v>
      </c>
      <c r="D352" s="60" t="s">
        <v>251</v>
      </c>
      <c r="E352" s="61">
        <v>3.8372778419338998E-3</v>
      </c>
      <c r="F352" s="62">
        <v>6726.18</v>
      </c>
      <c r="G352" s="62">
        <f t="shared" si="15"/>
        <v>25.81</v>
      </c>
      <c r="H352" s="57">
        <f>G352/G524</f>
        <v>6.800269344414777E-5</v>
      </c>
      <c r="I352" s="56">
        <f>ROUND(F352*Прил.10!$D$12,2)</f>
        <v>54078.49</v>
      </c>
      <c r="J352" s="56">
        <f t="shared" si="16"/>
        <v>207.51</v>
      </c>
    </row>
    <row r="353" spans="1:10" s="45" customFormat="1" ht="63" hidden="1" customHeight="1" outlineLevel="1" x14ac:dyDescent="0.25">
      <c r="A353" s="53">
        <v>325</v>
      </c>
      <c r="B353" s="58" t="s">
        <v>711</v>
      </c>
      <c r="C353" s="59" t="s">
        <v>712</v>
      </c>
      <c r="D353" s="60" t="s">
        <v>267</v>
      </c>
      <c r="E353" s="61">
        <v>4.7962230739036</v>
      </c>
      <c r="F353" s="62">
        <v>5.31</v>
      </c>
      <c r="G353" s="62">
        <f t="shared" si="15"/>
        <v>25.47</v>
      </c>
      <c r="H353" s="57">
        <f>G353/G524</f>
        <v>6.7106881132214004E-5</v>
      </c>
      <c r="I353" s="56">
        <f>ROUND(F353*Прил.10!$D$12,2)</f>
        <v>42.69</v>
      </c>
      <c r="J353" s="56">
        <f t="shared" si="16"/>
        <v>204.75</v>
      </c>
    </row>
    <row r="354" spans="1:10" s="45" customFormat="1" ht="31.5" hidden="1" customHeight="1" outlineLevel="1" x14ac:dyDescent="0.25">
      <c r="A354" s="53">
        <v>326</v>
      </c>
      <c r="B354" s="58" t="s">
        <v>713</v>
      </c>
      <c r="C354" s="59" t="s">
        <v>714</v>
      </c>
      <c r="D354" s="60" t="s">
        <v>257</v>
      </c>
      <c r="E354" s="61">
        <v>1.0842512988002</v>
      </c>
      <c r="F354" s="62">
        <v>23.09</v>
      </c>
      <c r="G354" s="62">
        <f t="shared" si="15"/>
        <v>25.04</v>
      </c>
      <c r="H354" s="57">
        <f>G354/G524</f>
        <v>6.5973942031827206E-5</v>
      </c>
      <c r="I354" s="56">
        <f>ROUND(F354*Прил.10!$D$12,2)</f>
        <v>185.64</v>
      </c>
      <c r="J354" s="56">
        <f t="shared" si="16"/>
        <v>201.28</v>
      </c>
    </row>
    <row r="355" spans="1:10" s="45" customFormat="1" ht="63" hidden="1" customHeight="1" outlineLevel="1" x14ac:dyDescent="0.25">
      <c r="A355" s="53">
        <v>327</v>
      </c>
      <c r="B355" s="58" t="s">
        <v>715</v>
      </c>
      <c r="C355" s="59" t="s">
        <v>716</v>
      </c>
      <c r="D355" s="60" t="s">
        <v>441</v>
      </c>
      <c r="E355" s="61">
        <v>0.1</v>
      </c>
      <c r="F355" s="62">
        <v>154.19999999999999</v>
      </c>
      <c r="G355" s="62">
        <f t="shared" si="15"/>
        <v>15.42</v>
      </c>
      <c r="H355" s="57">
        <f>G355/G524</f>
        <v>4.0627723088289754E-5</v>
      </c>
      <c r="I355" s="56">
        <f>ROUND(F355*Прил.10!$D$12,2)</f>
        <v>1239.77</v>
      </c>
      <c r="J355" s="56">
        <f t="shared" si="16"/>
        <v>123.98</v>
      </c>
    </row>
    <row r="356" spans="1:10" s="45" customFormat="1" ht="15.75" hidden="1" customHeight="1" outlineLevel="1" x14ac:dyDescent="0.25">
      <c r="A356" s="53">
        <v>328</v>
      </c>
      <c r="B356" s="58" t="s">
        <v>717</v>
      </c>
      <c r="C356" s="59" t="s">
        <v>718</v>
      </c>
      <c r="D356" s="60" t="s">
        <v>251</v>
      </c>
      <c r="E356" s="61">
        <v>3.3664987369570999E-2</v>
      </c>
      <c r="F356" s="62">
        <v>688.8</v>
      </c>
      <c r="G356" s="62">
        <f t="shared" si="15"/>
        <v>23.19</v>
      </c>
      <c r="H356" s="57">
        <f>G356/G524</f>
        <v>6.1099669158070011E-5</v>
      </c>
      <c r="I356" s="56">
        <f>ROUND(F356*Прил.10!$D$12,2)</f>
        <v>5537.95</v>
      </c>
      <c r="J356" s="56">
        <f t="shared" si="16"/>
        <v>186.44</v>
      </c>
    </row>
    <row r="357" spans="1:10" s="45" customFormat="1" ht="47.25" hidden="1" customHeight="1" outlineLevel="1" x14ac:dyDescent="0.25">
      <c r="A357" s="53">
        <v>329</v>
      </c>
      <c r="B357" s="58" t="s">
        <v>719</v>
      </c>
      <c r="C357" s="59" t="s">
        <v>720</v>
      </c>
      <c r="D357" s="60" t="s">
        <v>264</v>
      </c>
      <c r="E357" s="61">
        <v>1</v>
      </c>
      <c r="F357" s="62">
        <v>28.58</v>
      </c>
      <c r="G357" s="62">
        <f t="shared" si="15"/>
        <v>28.58</v>
      </c>
      <c r="H357" s="57">
        <f>G357/G524</f>
        <v>7.5300929044313947E-5</v>
      </c>
      <c r="I357" s="56">
        <f>ROUND(F357*Прил.10!$D$12,2)</f>
        <v>229.78</v>
      </c>
      <c r="J357" s="56">
        <f t="shared" si="16"/>
        <v>229.78</v>
      </c>
    </row>
    <row r="358" spans="1:10" s="45" customFormat="1" ht="63" hidden="1" customHeight="1" outlineLevel="1" x14ac:dyDescent="0.25">
      <c r="A358" s="53">
        <v>330</v>
      </c>
      <c r="B358" s="58" t="s">
        <v>265</v>
      </c>
      <c r="C358" s="59" t="s">
        <v>721</v>
      </c>
      <c r="D358" s="60" t="s">
        <v>264</v>
      </c>
      <c r="E358" s="61">
        <v>1</v>
      </c>
      <c r="F358" s="65">
        <v>28.45</v>
      </c>
      <c r="G358" s="62">
        <f t="shared" si="15"/>
        <v>28.45</v>
      </c>
      <c r="H358" s="57">
        <f>G358/G524</f>
        <v>7.4958412572103986E-5</v>
      </c>
      <c r="I358" s="56">
        <f>ROUND(F358*Прил.10!$D$12,2)</f>
        <v>228.74</v>
      </c>
      <c r="J358" s="56">
        <f t="shared" si="16"/>
        <v>228.74</v>
      </c>
    </row>
    <row r="359" spans="1:10" s="45" customFormat="1" ht="15.75" hidden="1" customHeight="1" outlineLevel="1" x14ac:dyDescent="0.25">
      <c r="A359" s="53">
        <v>331</v>
      </c>
      <c r="B359" s="58" t="s">
        <v>722</v>
      </c>
      <c r="C359" s="59" t="s">
        <v>723</v>
      </c>
      <c r="D359" s="60" t="s">
        <v>288</v>
      </c>
      <c r="E359" s="61">
        <v>0.1</v>
      </c>
      <c r="F359" s="62">
        <v>143</v>
      </c>
      <c r="G359" s="62">
        <f t="shared" si="15"/>
        <v>14.3</v>
      </c>
      <c r="H359" s="57">
        <f>G359/G524</f>
        <v>3.7676811943096209E-5</v>
      </c>
      <c r="I359" s="56">
        <f>ROUND(F359*Прил.10!$D$12,2)</f>
        <v>1149.72</v>
      </c>
      <c r="J359" s="56">
        <f t="shared" si="16"/>
        <v>114.97</v>
      </c>
    </row>
    <row r="360" spans="1:10" s="45" customFormat="1" ht="15.75" hidden="1" customHeight="1" outlineLevel="1" x14ac:dyDescent="0.25">
      <c r="A360" s="53">
        <v>332</v>
      </c>
      <c r="B360" s="58" t="s">
        <v>724</v>
      </c>
      <c r="C360" s="59" t="s">
        <v>725</v>
      </c>
      <c r="D360" s="60" t="s">
        <v>257</v>
      </c>
      <c r="E360" s="61">
        <v>0.73952876345209995</v>
      </c>
      <c r="F360" s="62">
        <v>28.6</v>
      </c>
      <c r="G360" s="62">
        <f t="shared" si="15"/>
        <v>21.15</v>
      </c>
      <c r="H360" s="57">
        <f>G360/G524</f>
        <v>5.5724795286467463E-5</v>
      </c>
      <c r="I360" s="56">
        <f>ROUND(F360*Прил.10!$D$12,2)</f>
        <v>229.94</v>
      </c>
      <c r="J360" s="56">
        <f t="shared" si="16"/>
        <v>170.05</v>
      </c>
    </row>
    <row r="361" spans="1:10" s="45" customFormat="1" ht="63" hidden="1" customHeight="1" outlineLevel="1" x14ac:dyDescent="0.25">
      <c r="A361" s="53">
        <v>333</v>
      </c>
      <c r="B361" s="58" t="s">
        <v>726</v>
      </c>
      <c r="C361" s="59" t="s">
        <v>727</v>
      </c>
      <c r="D361" s="60" t="s">
        <v>267</v>
      </c>
      <c r="E361" s="61">
        <v>1.1989678404057</v>
      </c>
      <c r="F361" s="62">
        <v>17.440000000000001</v>
      </c>
      <c r="G361" s="62">
        <f t="shared" si="15"/>
        <v>20.91</v>
      </c>
      <c r="H361" s="57">
        <f>G361/G524</f>
        <v>5.5092457183925992E-5</v>
      </c>
      <c r="I361" s="56">
        <f>ROUND(F361*Прил.10!$D$12,2)</f>
        <v>140.22</v>
      </c>
      <c r="J361" s="56">
        <f t="shared" si="16"/>
        <v>168.12</v>
      </c>
    </row>
    <row r="362" spans="1:10" s="45" customFormat="1" ht="63" hidden="1" customHeight="1" outlineLevel="1" x14ac:dyDescent="0.25">
      <c r="A362" s="53">
        <v>334</v>
      </c>
      <c r="B362" s="58" t="s">
        <v>728</v>
      </c>
      <c r="C362" s="59" t="s">
        <v>729</v>
      </c>
      <c r="D362" s="60" t="s">
        <v>267</v>
      </c>
      <c r="E362" s="61">
        <v>5.5949028705905004</v>
      </c>
      <c r="F362" s="62">
        <v>3.7</v>
      </c>
      <c r="G362" s="62">
        <f t="shared" si="15"/>
        <v>20.7</v>
      </c>
      <c r="H362" s="57">
        <f>G362/G524</f>
        <v>5.45391613442022E-5</v>
      </c>
      <c r="I362" s="56">
        <f>ROUND(F362*Прил.10!$D$12,2)</f>
        <v>29.75</v>
      </c>
      <c r="J362" s="56">
        <f t="shared" si="16"/>
        <v>166.45</v>
      </c>
    </row>
    <row r="363" spans="1:10" s="45" customFormat="1" ht="15.75" hidden="1" customHeight="1" outlineLevel="1" x14ac:dyDescent="0.25">
      <c r="A363" s="53">
        <v>335</v>
      </c>
      <c r="B363" s="58" t="s">
        <v>730</v>
      </c>
      <c r="C363" s="59" t="s">
        <v>731</v>
      </c>
      <c r="D363" s="60" t="s">
        <v>275</v>
      </c>
      <c r="E363" s="61">
        <v>0.35811855873602</v>
      </c>
      <c r="F363" s="62">
        <v>57.63</v>
      </c>
      <c r="G363" s="62">
        <f t="shared" si="15"/>
        <v>20.64</v>
      </c>
      <c r="H363" s="57">
        <f>G363/G524</f>
        <v>5.4381076818566834E-5</v>
      </c>
      <c r="I363" s="56">
        <f>ROUND(F363*Прил.10!$D$12,2)</f>
        <v>463.35</v>
      </c>
      <c r="J363" s="56">
        <f t="shared" si="16"/>
        <v>165.93</v>
      </c>
    </row>
    <row r="364" spans="1:10" s="45" customFormat="1" ht="15.75" hidden="1" customHeight="1" outlineLevel="1" x14ac:dyDescent="0.25">
      <c r="A364" s="53">
        <v>336</v>
      </c>
      <c r="B364" s="58" t="s">
        <v>732</v>
      </c>
      <c r="C364" s="59" t="s">
        <v>733</v>
      </c>
      <c r="D364" s="60" t="s">
        <v>441</v>
      </c>
      <c r="E364" s="61">
        <v>0.5</v>
      </c>
      <c r="F364" s="62">
        <v>39</v>
      </c>
      <c r="G364" s="62">
        <f t="shared" si="15"/>
        <v>19.5</v>
      </c>
      <c r="H364" s="57">
        <f>G364/G524</f>
        <v>5.1377470831494824E-5</v>
      </c>
      <c r="I364" s="56">
        <f>ROUND(F364*Прил.10!$D$12,2)</f>
        <v>313.56</v>
      </c>
      <c r="J364" s="56">
        <f t="shared" si="16"/>
        <v>156.78</v>
      </c>
    </row>
    <row r="365" spans="1:10" s="45" customFormat="1" ht="78.75" hidden="1" customHeight="1" outlineLevel="1" x14ac:dyDescent="0.25">
      <c r="A365" s="53">
        <v>337</v>
      </c>
      <c r="B365" s="58" t="s">
        <v>734</v>
      </c>
      <c r="C365" s="59" t="s">
        <v>735</v>
      </c>
      <c r="D365" s="60" t="s">
        <v>288</v>
      </c>
      <c r="E365" s="61">
        <v>5</v>
      </c>
      <c r="F365" s="62">
        <v>2</v>
      </c>
      <c r="G365" s="62">
        <f t="shared" si="15"/>
        <v>10</v>
      </c>
      <c r="H365" s="57">
        <f>G365/G524</f>
        <v>2.6347420939228115E-5</v>
      </c>
      <c r="I365" s="56">
        <f>ROUND(F365*Прил.10!$D$12,2)</f>
        <v>16.079999999999998</v>
      </c>
      <c r="J365" s="56">
        <f t="shared" si="16"/>
        <v>80.400000000000006</v>
      </c>
    </row>
    <row r="366" spans="1:10" s="45" customFormat="1" ht="63" hidden="1" customHeight="1" outlineLevel="1" x14ac:dyDescent="0.25">
      <c r="A366" s="53">
        <v>338</v>
      </c>
      <c r="B366" s="58" t="s">
        <v>736</v>
      </c>
      <c r="C366" s="59" t="s">
        <v>737</v>
      </c>
      <c r="D366" s="60" t="s">
        <v>264</v>
      </c>
      <c r="E366" s="61">
        <v>2.3981240203541998</v>
      </c>
      <c r="F366" s="62">
        <v>8.1</v>
      </c>
      <c r="G366" s="62">
        <f t="shared" si="15"/>
        <v>19.420000000000002</v>
      </c>
      <c r="H366" s="57">
        <f>G366/G524</f>
        <v>5.1166691463981007E-5</v>
      </c>
      <c r="I366" s="56">
        <f>ROUND(F366*Прил.10!$D$12,2)</f>
        <v>65.12</v>
      </c>
      <c r="J366" s="56">
        <f t="shared" si="16"/>
        <v>156.16999999999999</v>
      </c>
    </row>
    <row r="367" spans="1:10" s="45" customFormat="1" ht="15.75" hidden="1" customHeight="1" outlineLevel="1" x14ac:dyDescent="0.25">
      <c r="A367" s="53">
        <v>339</v>
      </c>
      <c r="B367" s="58" t="s">
        <v>738</v>
      </c>
      <c r="C367" s="59" t="s">
        <v>739</v>
      </c>
      <c r="D367" s="60" t="s">
        <v>288</v>
      </c>
      <c r="E367" s="61">
        <v>0.01</v>
      </c>
      <c r="F367" s="62">
        <v>3000</v>
      </c>
      <c r="G367" s="62">
        <f t="shared" si="15"/>
        <v>30</v>
      </c>
      <c r="H367" s="57">
        <f>G367/G524</f>
        <v>7.9042262817684343E-5</v>
      </c>
      <c r="I367" s="56">
        <f>ROUND(F367*Прил.10!$D$12,2)</f>
        <v>24120</v>
      </c>
      <c r="J367" s="56">
        <f t="shared" si="16"/>
        <v>241.2</v>
      </c>
    </row>
    <row r="368" spans="1:10" s="45" customFormat="1" ht="47.25" hidden="1" customHeight="1" outlineLevel="1" x14ac:dyDescent="0.25">
      <c r="A368" s="53">
        <v>340</v>
      </c>
      <c r="B368" s="58" t="s">
        <v>740</v>
      </c>
      <c r="C368" s="59" t="s">
        <v>741</v>
      </c>
      <c r="D368" s="60" t="s">
        <v>248</v>
      </c>
      <c r="E368" s="61">
        <v>1.7856146127096E-2</v>
      </c>
      <c r="F368" s="62">
        <v>1056</v>
      </c>
      <c r="G368" s="62">
        <f t="shared" si="15"/>
        <v>18.86</v>
      </c>
      <c r="H368" s="57">
        <f>G368/G524</f>
        <v>4.9691235891384228E-5</v>
      </c>
      <c r="I368" s="56">
        <f>ROUND(F368*Прил.10!$D$12,2)</f>
        <v>8490.24</v>
      </c>
      <c r="J368" s="56">
        <f t="shared" si="16"/>
        <v>151.6</v>
      </c>
    </row>
    <row r="369" spans="1:10" s="45" customFormat="1" ht="78.75" hidden="1" customHeight="1" outlineLevel="1" x14ac:dyDescent="0.25">
      <c r="A369" s="53">
        <v>341</v>
      </c>
      <c r="B369" s="58" t="s">
        <v>742</v>
      </c>
      <c r="C369" s="59" t="s">
        <v>743</v>
      </c>
      <c r="D369" s="60" t="s">
        <v>441</v>
      </c>
      <c r="E369" s="61">
        <v>0.15986476366405999</v>
      </c>
      <c r="F369" s="62">
        <v>113.2</v>
      </c>
      <c r="G369" s="62">
        <f t="shared" si="15"/>
        <v>18.100000000000001</v>
      </c>
      <c r="H369" s="57">
        <f>G369/G524</f>
        <v>4.7688831900002893E-5</v>
      </c>
      <c r="I369" s="56">
        <f>ROUND(F369*Прил.10!$D$12,2)</f>
        <v>910.13</v>
      </c>
      <c r="J369" s="56">
        <f t="shared" si="16"/>
        <v>145.5</v>
      </c>
    </row>
    <row r="370" spans="1:10" s="45" customFormat="1" ht="15.75" hidden="1" customHeight="1" outlineLevel="1" x14ac:dyDescent="0.25">
      <c r="A370" s="53">
        <v>342</v>
      </c>
      <c r="B370" s="58" t="s">
        <v>744</v>
      </c>
      <c r="C370" s="59" t="s">
        <v>745</v>
      </c>
      <c r="D370" s="60" t="s">
        <v>275</v>
      </c>
      <c r="E370" s="61">
        <v>0.50033986664189001</v>
      </c>
      <c r="F370" s="62">
        <v>35.53</v>
      </c>
      <c r="G370" s="62">
        <f t="shared" si="15"/>
        <v>17.78</v>
      </c>
      <c r="H370" s="57">
        <f>G370/G524</f>
        <v>4.6845714429947591E-5</v>
      </c>
      <c r="I370" s="56">
        <f>ROUND(F370*Прил.10!$D$12,2)</f>
        <v>285.66000000000003</v>
      </c>
      <c r="J370" s="56">
        <f t="shared" si="16"/>
        <v>142.93</v>
      </c>
    </row>
    <row r="371" spans="1:10" s="45" customFormat="1" ht="15.75" hidden="1" customHeight="1" outlineLevel="1" x14ac:dyDescent="0.25">
      <c r="A371" s="53">
        <v>343</v>
      </c>
      <c r="B371" s="58" t="s">
        <v>746</v>
      </c>
      <c r="C371" s="59" t="s">
        <v>747</v>
      </c>
      <c r="D371" s="60" t="s">
        <v>288</v>
      </c>
      <c r="E371" s="61">
        <v>0.03</v>
      </c>
      <c r="F371" s="62">
        <v>528</v>
      </c>
      <c r="G371" s="62">
        <f t="shared" si="15"/>
        <v>15.84</v>
      </c>
      <c r="H371" s="57">
        <f>G371/G524</f>
        <v>4.1734314767737337E-5</v>
      </c>
      <c r="I371" s="56">
        <f>ROUND(F371*Прил.10!$D$12,2)</f>
        <v>4245.12</v>
      </c>
      <c r="J371" s="56">
        <f t="shared" si="16"/>
        <v>127.35</v>
      </c>
    </row>
    <row r="372" spans="1:10" s="45" customFormat="1" ht="15.75" hidden="1" customHeight="1" outlineLevel="1" x14ac:dyDescent="0.25">
      <c r="A372" s="53">
        <v>344</v>
      </c>
      <c r="B372" s="58" t="s">
        <v>748</v>
      </c>
      <c r="C372" s="59" t="s">
        <v>749</v>
      </c>
      <c r="D372" s="60" t="s">
        <v>257</v>
      </c>
      <c r="E372" s="61">
        <v>9.4883169259796993</v>
      </c>
      <c r="F372" s="62">
        <v>1.82</v>
      </c>
      <c r="G372" s="62">
        <f t="shared" si="15"/>
        <v>17.27</v>
      </c>
      <c r="H372" s="57">
        <f>G372/G524</f>
        <v>4.5501995962046956E-5</v>
      </c>
      <c r="I372" s="56">
        <f>ROUND(F372*Прил.10!$D$12,2)</f>
        <v>14.63</v>
      </c>
      <c r="J372" s="56">
        <f t="shared" si="16"/>
        <v>138.81</v>
      </c>
    </row>
    <row r="373" spans="1:10" s="45" customFormat="1" ht="31.5" hidden="1" customHeight="1" outlineLevel="1" x14ac:dyDescent="0.25">
      <c r="A373" s="53">
        <v>345</v>
      </c>
      <c r="B373" s="58" t="s">
        <v>750</v>
      </c>
      <c r="C373" s="59" t="s">
        <v>751</v>
      </c>
      <c r="D373" s="60" t="s">
        <v>264</v>
      </c>
      <c r="E373" s="61">
        <v>0.2</v>
      </c>
      <c r="F373" s="62">
        <v>42.37</v>
      </c>
      <c r="G373" s="62">
        <f t="shared" si="15"/>
        <v>8.4700000000000006</v>
      </c>
      <c r="H373" s="57">
        <f>G373/G524</f>
        <v>2.2316265535526216E-5</v>
      </c>
      <c r="I373" s="56">
        <f>ROUND(F373*Прил.10!$D$12,2)</f>
        <v>340.65</v>
      </c>
      <c r="J373" s="56">
        <f t="shared" si="16"/>
        <v>68.13</v>
      </c>
    </row>
    <row r="374" spans="1:10" s="45" customFormat="1" ht="15.75" hidden="1" customHeight="1" outlineLevel="1" x14ac:dyDescent="0.25">
      <c r="A374" s="53">
        <v>346</v>
      </c>
      <c r="B374" s="58" t="s">
        <v>752</v>
      </c>
      <c r="C374" s="59" t="s">
        <v>753</v>
      </c>
      <c r="D374" s="60" t="s">
        <v>257</v>
      </c>
      <c r="E374" s="61">
        <v>1.0214960675172</v>
      </c>
      <c r="F374" s="62">
        <v>15.9</v>
      </c>
      <c r="G374" s="62">
        <f t="shared" si="15"/>
        <v>16.239999999999998</v>
      </c>
      <c r="H374" s="57">
        <f>G374/G524</f>
        <v>4.2788211605306456E-5</v>
      </c>
      <c r="I374" s="56">
        <f>ROUND(F374*Прил.10!$D$12,2)</f>
        <v>127.84</v>
      </c>
      <c r="J374" s="56">
        <f t="shared" si="16"/>
        <v>130.59</v>
      </c>
    </row>
    <row r="375" spans="1:10" s="45" customFormat="1" ht="31.5" hidden="1" customHeight="1" outlineLevel="1" x14ac:dyDescent="0.25">
      <c r="A375" s="53">
        <v>347</v>
      </c>
      <c r="B375" s="58" t="s">
        <v>754</v>
      </c>
      <c r="C375" s="59" t="s">
        <v>755</v>
      </c>
      <c r="D375" s="60" t="s">
        <v>288</v>
      </c>
      <c r="E375" s="61">
        <v>0.01</v>
      </c>
      <c r="F375" s="62">
        <v>1983</v>
      </c>
      <c r="G375" s="62">
        <f t="shared" si="15"/>
        <v>19.829999999999998</v>
      </c>
      <c r="H375" s="57">
        <f>G375/G524</f>
        <v>5.2246935722489348E-5</v>
      </c>
      <c r="I375" s="56">
        <f>ROUND(F375*Прил.10!$D$12,2)</f>
        <v>15943.32</v>
      </c>
      <c r="J375" s="56">
        <f t="shared" si="16"/>
        <v>159.43</v>
      </c>
    </row>
    <row r="376" spans="1:10" s="45" customFormat="1" ht="78.75" hidden="1" customHeight="1" outlineLevel="1" x14ac:dyDescent="0.25">
      <c r="A376" s="53">
        <v>348</v>
      </c>
      <c r="B376" s="58" t="s">
        <v>756</v>
      </c>
      <c r="C376" s="59" t="s">
        <v>757</v>
      </c>
      <c r="D376" s="60" t="s">
        <v>257</v>
      </c>
      <c r="E376" s="61">
        <v>2.1236206812369001</v>
      </c>
      <c r="F376" s="62">
        <v>7.46</v>
      </c>
      <c r="G376" s="62">
        <f t="shared" si="15"/>
        <v>15.84</v>
      </c>
      <c r="H376" s="57">
        <f>G376/G524</f>
        <v>4.1734314767737337E-5</v>
      </c>
      <c r="I376" s="56">
        <f>ROUND(F376*Прил.10!$D$12,2)</f>
        <v>59.98</v>
      </c>
      <c r="J376" s="56">
        <f t="shared" si="16"/>
        <v>127.37</v>
      </c>
    </row>
    <row r="377" spans="1:10" s="45" customFormat="1" ht="31.5" hidden="1" customHeight="1" outlineLevel="1" x14ac:dyDescent="0.25">
      <c r="A377" s="53">
        <v>349</v>
      </c>
      <c r="B377" s="58" t="s">
        <v>520</v>
      </c>
      <c r="C377" s="59" t="s">
        <v>521</v>
      </c>
      <c r="D377" s="60" t="s">
        <v>257</v>
      </c>
      <c r="E377" s="61">
        <v>1.6535085515186001</v>
      </c>
      <c r="F377" s="62">
        <v>9.0399999999999991</v>
      </c>
      <c r="G377" s="62">
        <f t="shared" si="15"/>
        <v>14.95</v>
      </c>
      <c r="H377" s="57">
        <f>G377/G524</f>
        <v>3.9389394304146034E-5</v>
      </c>
      <c r="I377" s="56">
        <f>ROUND(F377*Прил.10!$D$12,2)</f>
        <v>72.680000000000007</v>
      </c>
      <c r="J377" s="56">
        <f t="shared" si="16"/>
        <v>120.18</v>
      </c>
    </row>
    <row r="378" spans="1:10" s="45" customFormat="1" ht="15.75" hidden="1" customHeight="1" outlineLevel="1" x14ac:dyDescent="0.25">
      <c r="A378" s="53">
        <v>350</v>
      </c>
      <c r="B378" s="58" t="s">
        <v>758</v>
      </c>
      <c r="C378" s="59" t="s">
        <v>759</v>
      </c>
      <c r="D378" s="60" t="s">
        <v>257</v>
      </c>
      <c r="E378" s="61">
        <v>1.2879567740504001</v>
      </c>
      <c r="F378" s="62">
        <v>11.5</v>
      </c>
      <c r="G378" s="62">
        <f t="shared" si="15"/>
        <v>14.81</v>
      </c>
      <c r="H378" s="57">
        <f>G378/G524</f>
        <v>3.9020530410996844E-5</v>
      </c>
      <c r="I378" s="56">
        <f>ROUND(F378*Прил.10!$D$12,2)</f>
        <v>92.46</v>
      </c>
      <c r="J378" s="56">
        <f t="shared" si="16"/>
        <v>119.08</v>
      </c>
    </row>
    <row r="379" spans="1:10" s="45" customFormat="1" ht="31.5" hidden="1" customHeight="1" outlineLevel="1" x14ac:dyDescent="0.25">
      <c r="A379" s="53">
        <v>351</v>
      </c>
      <c r="B379" s="58" t="s">
        <v>760</v>
      </c>
      <c r="C379" s="59" t="s">
        <v>761</v>
      </c>
      <c r="D379" s="60" t="s">
        <v>275</v>
      </c>
      <c r="E379" s="61">
        <v>0.20425342582787001</v>
      </c>
      <c r="F379" s="62">
        <v>72.319999999999993</v>
      </c>
      <c r="G379" s="62">
        <f t="shared" si="15"/>
        <v>14.77</v>
      </c>
      <c r="H379" s="57">
        <f>G379/G524</f>
        <v>3.8915140727239929E-5</v>
      </c>
      <c r="I379" s="56">
        <f>ROUND(F379*Прил.10!$D$12,2)</f>
        <v>581.45000000000005</v>
      </c>
      <c r="J379" s="56">
        <f t="shared" si="16"/>
        <v>118.76</v>
      </c>
    </row>
    <row r="380" spans="1:10" s="45" customFormat="1" ht="31.5" hidden="1" customHeight="1" outlineLevel="1" x14ac:dyDescent="0.25">
      <c r="A380" s="53">
        <v>352</v>
      </c>
      <c r="B380" s="58" t="s">
        <v>762</v>
      </c>
      <c r="C380" s="59" t="s">
        <v>763</v>
      </c>
      <c r="D380" s="60" t="s">
        <v>254</v>
      </c>
      <c r="E380" s="61">
        <v>7.0000000000000007E-2</v>
      </c>
      <c r="F380" s="62">
        <v>180</v>
      </c>
      <c r="G380" s="62">
        <f t="shared" si="15"/>
        <v>12.6</v>
      </c>
      <c r="H380" s="57">
        <f>G380/G524</f>
        <v>3.3197750383427427E-5</v>
      </c>
      <c r="I380" s="56">
        <f>ROUND(F380*Прил.10!$D$12,2)</f>
        <v>1447.2</v>
      </c>
      <c r="J380" s="56">
        <f t="shared" si="16"/>
        <v>101.3</v>
      </c>
    </row>
    <row r="381" spans="1:10" s="45" customFormat="1" ht="15.75" hidden="1" customHeight="1" outlineLevel="1" x14ac:dyDescent="0.25">
      <c r="A381" s="53">
        <v>353</v>
      </c>
      <c r="B381" s="58" t="s">
        <v>764</v>
      </c>
      <c r="C381" s="59" t="s">
        <v>765</v>
      </c>
      <c r="D381" s="60" t="s">
        <v>257</v>
      </c>
      <c r="E381" s="61">
        <v>1.4526407298945001</v>
      </c>
      <c r="F381" s="62">
        <v>9.42</v>
      </c>
      <c r="G381" s="62">
        <f t="shared" si="15"/>
        <v>13.68</v>
      </c>
      <c r="H381" s="57">
        <f>G381/G524</f>
        <v>3.6043271844864063E-5</v>
      </c>
      <c r="I381" s="56">
        <f>ROUND(F381*Прил.10!$D$12,2)</f>
        <v>75.739999999999995</v>
      </c>
      <c r="J381" s="56">
        <f t="shared" si="16"/>
        <v>110.02</v>
      </c>
    </row>
    <row r="382" spans="1:10" s="45" customFormat="1" ht="31.5" hidden="1" customHeight="1" outlineLevel="1" x14ac:dyDescent="0.25">
      <c r="A382" s="53">
        <v>354</v>
      </c>
      <c r="B382" s="58" t="s">
        <v>766</v>
      </c>
      <c r="C382" s="59" t="s">
        <v>767</v>
      </c>
      <c r="D382" s="60" t="s">
        <v>251</v>
      </c>
      <c r="E382" s="61">
        <v>2.0619437528522E-3</v>
      </c>
      <c r="F382" s="62">
        <v>6508.75</v>
      </c>
      <c r="G382" s="62">
        <f t="shared" si="15"/>
        <v>13.42</v>
      </c>
      <c r="H382" s="57">
        <f>G382/G524</f>
        <v>3.5358238900444135E-5</v>
      </c>
      <c r="I382" s="56">
        <f>ROUND(F382*Прил.10!$D$12,2)</f>
        <v>52330.35</v>
      </c>
      <c r="J382" s="56">
        <f t="shared" si="16"/>
        <v>107.9</v>
      </c>
    </row>
    <row r="383" spans="1:10" s="45" customFormat="1" ht="31.5" hidden="1" customHeight="1" outlineLevel="1" x14ac:dyDescent="0.25">
      <c r="A383" s="53">
        <v>355</v>
      </c>
      <c r="B383" s="58" t="s">
        <v>768</v>
      </c>
      <c r="C383" s="59" t="s">
        <v>769</v>
      </c>
      <c r="D383" s="60" t="s">
        <v>264</v>
      </c>
      <c r="E383" s="61">
        <v>1</v>
      </c>
      <c r="F383" s="62">
        <v>8.0399999999999991</v>
      </c>
      <c r="G383" s="62">
        <f t="shared" si="15"/>
        <v>8.0399999999999991</v>
      </c>
      <c r="H383" s="57">
        <f>G383/G524</f>
        <v>2.1183326435139404E-5</v>
      </c>
      <c r="I383" s="56">
        <f>ROUND(F383*Прил.10!$D$12,2)</f>
        <v>64.64</v>
      </c>
      <c r="J383" s="56">
        <f t="shared" si="16"/>
        <v>64.64</v>
      </c>
    </row>
    <row r="384" spans="1:10" s="45" customFormat="1" ht="63" hidden="1" customHeight="1" outlineLevel="1" x14ac:dyDescent="0.25">
      <c r="A384" s="53">
        <v>356</v>
      </c>
      <c r="B384" s="58" t="s">
        <v>770</v>
      </c>
      <c r="C384" s="59" t="s">
        <v>771</v>
      </c>
      <c r="D384" s="60" t="s">
        <v>267</v>
      </c>
      <c r="E384" s="61">
        <v>2.3980628664435</v>
      </c>
      <c r="F384" s="62">
        <v>5.54</v>
      </c>
      <c r="G384" s="62">
        <f t="shared" si="15"/>
        <v>13.29</v>
      </c>
      <c r="H384" s="57">
        <f>G384/G524</f>
        <v>3.5015722428234167E-5</v>
      </c>
      <c r="I384" s="56">
        <f>ROUND(F384*Прил.10!$D$12,2)</f>
        <v>44.54</v>
      </c>
      <c r="J384" s="56">
        <f t="shared" si="16"/>
        <v>106.81</v>
      </c>
    </row>
    <row r="385" spans="1:10" s="45" customFormat="1" ht="31.5" hidden="1" customHeight="1" outlineLevel="1" x14ac:dyDescent="0.25">
      <c r="A385" s="53">
        <v>357</v>
      </c>
      <c r="B385" s="58" t="s">
        <v>772</v>
      </c>
      <c r="C385" s="59" t="s">
        <v>773</v>
      </c>
      <c r="D385" s="60" t="s">
        <v>251</v>
      </c>
      <c r="E385" s="61">
        <v>4.3099467379410002E-3</v>
      </c>
      <c r="F385" s="62">
        <v>3039.7</v>
      </c>
      <c r="G385" s="62">
        <f t="shared" si="15"/>
        <v>13.1</v>
      </c>
      <c r="H385" s="57">
        <f>G385/G524</f>
        <v>3.4515121430388833E-5</v>
      </c>
      <c r="I385" s="56">
        <f>ROUND(F385*Прил.10!$D$12,2)</f>
        <v>24439.19</v>
      </c>
      <c r="J385" s="56">
        <f t="shared" si="16"/>
        <v>105.33</v>
      </c>
    </row>
    <row r="386" spans="1:10" s="45" customFormat="1" ht="47.25" hidden="1" customHeight="1" outlineLevel="1" x14ac:dyDescent="0.25">
      <c r="A386" s="53">
        <v>358</v>
      </c>
      <c r="B386" s="58" t="s">
        <v>774</v>
      </c>
      <c r="C386" s="59" t="s">
        <v>775</v>
      </c>
      <c r="D386" s="60" t="s">
        <v>288</v>
      </c>
      <c r="E386" s="61">
        <v>0.5</v>
      </c>
      <c r="F386" s="62">
        <v>24</v>
      </c>
      <c r="G386" s="62">
        <f t="shared" si="15"/>
        <v>12</v>
      </c>
      <c r="H386" s="57">
        <f>G386/G524</f>
        <v>3.1616905127073739E-5</v>
      </c>
      <c r="I386" s="56">
        <f>ROUND(F386*Прил.10!$D$12,2)</f>
        <v>192.96</v>
      </c>
      <c r="J386" s="56">
        <f t="shared" si="16"/>
        <v>96.48</v>
      </c>
    </row>
    <row r="387" spans="1:10" s="45" customFormat="1" ht="15.75" hidden="1" customHeight="1" outlineLevel="1" x14ac:dyDescent="0.25">
      <c r="A387" s="53">
        <v>359</v>
      </c>
      <c r="B387" s="58" t="s">
        <v>776</v>
      </c>
      <c r="C387" s="59" t="s">
        <v>777</v>
      </c>
      <c r="D387" s="60" t="s">
        <v>251</v>
      </c>
      <c r="E387" s="61">
        <v>3.3449349912363999E-4</v>
      </c>
      <c r="F387" s="62">
        <v>37900</v>
      </c>
      <c r="G387" s="62">
        <f t="shared" si="15"/>
        <v>12.68</v>
      </c>
      <c r="H387" s="57">
        <f>G387/G524</f>
        <v>3.340852975094125E-5</v>
      </c>
      <c r="I387" s="56">
        <f>ROUND(F387*Прил.10!$D$12,2)</f>
        <v>304716</v>
      </c>
      <c r="J387" s="56">
        <f t="shared" si="16"/>
        <v>101.93</v>
      </c>
    </row>
    <row r="388" spans="1:10" s="45" customFormat="1" ht="47.25" hidden="1" customHeight="1" outlineLevel="1" x14ac:dyDescent="0.25">
      <c r="A388" s="53">
        <v>360</v>
      </c>
      <c r="B388" s="58" t="s">
        <v>778</v>
      </c>
      <c r="C388" s="59" t="s">
        <v>779</v>
      </c>
      <c r="D388" s="60" t="s">
        <v>251</v>
      </c>
      <c r="E388" s="61">
        <v>8.9071749011020006E-3</v>
      </c>
      <c r="F388" s="62">
        <v>1412.5</v>
      </c>
      <c r="G388" s="62">
        <f t="shared" si="15"/>
        <v>12.58</v>
      </c>
      <c r="H388" s="57">
        <f>G388/G524</f>
        <v>3.3145055541548969E-5</v>
      </c>
      <c r="I388" s="56">
        <f>ROUND(F388*Прил.10!$D$12,2)</f>
        <v>11356.5</v>
      </c>
      <c r="J388" s="56">
        <f t="shared" si="16"/>
        <v>101.15</v>
      </c>
    </row>
    <row r="389" spans="1:10" s="45" customFormat="1" ht="47.25" hidden="1" customHeight="1" outlineLevel="1" x14ac:dyDescent="0.25">
      <c r="A389" s="53">
        <v>361</v>
      </c>
      <c r="B389" s="58" t="s">
        <v>780</v>
      </c>
      <c r="C389" s="59" t="s">
        <v>781</v>
      </c>
      <c r="D389" s="60" t="s">
        <v>251</v>
      </c>
      <c r="E389" s="61">
        <v>1.0490397425538E-3</v>
      </c>
      <c r="F389" s="62">
        <v>11978</v>
      </c>
      <c r="G389" s="62">
        <f t="shared" si="15"/>
        <v>12.57</v>
      </c>
      <c r="H389" s="57">
        <f>G389/G524</f>
        <v>3.311870812060974E-5</v>
      </c>
      <c r="I389" s="56">
        <f>ROUND(F389*Прил.10!$D$12,2)</f>
        <v>96303.12</v>
      </c>
      <c r="J389" s="56">
        <f t="shared" si="16"/>
        <v>101.03</v>
      </c>
    </row>
    <row r="390" spans="1:10" s="45" customFormat="1" ht="31.5" hidden="1" customHeight="1" outlineLevel="1" x14ac:dyDescent="0.25">
      <c r="A390" s="53">
        <v>362</v>
      </c>
      <c r="B390" s="58" t="s">
        <v>782</v>
      </c>
      <c r="C390" s="59" t="s">
        <v>783</v>
      </c>
      <c r="D390" s="60" t="s">
        <v>251</v>
      </c>
      <c r="E390" s="61">
        <v>1.0057483499858E-3</v>
      </c>
      <c r="F390" s="62">
        <v>12430</v>
      </c>
      <c r="G390" s="62">
        <f t="shared" si="15"/>
        <v>12.5</v>
      </c>
      <c r="H390" s="57">
        <f>G390/G524</f>
        <v>3.2934276174035145E-5</v>
      </c>
      <c r="I390" s="56">
        <f>ROUND(F390*Прил.10!$D$12,2)</f>
        <v>99937.2</v>
      </c>
      <c r="J390" s="56">
        <f t="shared" si="16"/>
        <v>100.51</v>
      </c>
    </row>
    <row r="391" spans="1:10" s="45" customFormat="1" ht="31.5" hidden="1" customHeight="1" outlineLevel="1" x14ac:dyDescent="0.25">
      <c r="A391" s="53">
        <v>363</v>
      </c>
      <c r="B391" s="58" t="s">
        <v>784</v>
      </c>
      <c r="C391" s="59" t="s">
        <v>785</v>
      </c>
      <c r="D391" s="60" t="s">
        <v>251</v>
      </c>
      <c r="E391" s="61">
        <v>1.9680657067848001E-3</v>
      </c>
      <c r="F391" s="62">
        <v>6210</v>
      </c>
      <c r="G391" s="62">
        <f t="shared" si="15"/>
        <v>12.22</v>
      </c>
      <c r="H391" s="57">
        <f>G391/G524</f>
        <v>3.2196548387736759E-5</v>
      </c>
      <c r="I391" s="56">
        <f>ROUND(F391*Прил.10!$D$12,2)</f>
        <v>49928.4</v>
      </c>
      <c r="J391" s="56">
        <f t="shared" si="16"/>
        <v>98.26</v>
      </c>
    </row>
    <row r="392" spans="1:10" s="45" customFormat="1" ht="31.5" hidden="1" customHeight="1" outlineLevel="1" x14ac:dyDescent="0.25">
      <c r="A392" s="53">
        <v>364</v>
      </c>
      <c r="B392" s="58" t="s">
        <v>786</v>
      </c>
      <c r="C392" s="59" t="s">
        <v>787</v>
      </c>
      <c r="D392" s="60" t="s">
        <v>609</v>
      </c>
      <c r="E392" s="61">
        <v>8.3940785797303005E-2</v>
      </c>
      <c r="F392" s="62">
        <v>143.97999999999999</v>
      </c>
      <c r="G392" s="62">
        <f t="shared" si="15"/>
        <v>12.09</v>
      </c>
      <c r="H392" s="57">
        <f>G392/G524</f>
        <v>3.1854031915526791E-5</v>
      </c>
      <c r="I392" s="56">
        <f>ROUND(F392*Прил.10!$D$12,2)</f>
        <v>1157.5999999999999</v>
      </c>
      <c r="J392" s="56">
        <f t="shared" si="16"/>
        <v>97.17</v>
      </c>
    </row>
    <row r="393" spans="1:10" s="45" customFormat="1" ht="31.5" hidden="1" customHeight="1" outlineLevel="1" x14ac:dyDescent="0.25">
      <c r="A393" s="53">
        <v>365</v>
      </c>
      <c r="B393" s="58" t="s">
        <v>788</v>
      </c>
      <c r="C393" s="59" t="s">
        <v>789</v>
      </c>
      <c r="D393" s="60" t="s">
        <v>257</v>
      </c>
      <c r="E393" s="61">
        <v>0.49281561808542002</v>
      </c>
      <c r="F393" s="62">
        <v>24.41</v>
      </c>
      <c r="G393" s="62">
        <f t="shared" si="15"/>
        <v>12.03</v>
      </c>
      <c r="H393" s="57">
        <f>G393/G524</f>
        <v>3.1695947389891425E-5</v>
      </c>
      <c r="I393" s="56">
        <f>ROUND(F393*Прил.10!$D$12,2)</f>
        <v>196.26</v>
      </c>
      <c r="J393" s="56">
        <f t="shared" si="16"/>
        <v>96.72</v>
      </c>
    </row>
    <row r="394" spans="1:10" s="45" customFormat="1" ht="15.75" hidden="1" customHeight="1" outlineLevel="1" x14ac:dyDescent="0.25">
      <c r="A394" s="53">
        <v>366</v>
      </c>
      <c r="B394" s="58" t="s">
        <v>790</v>
      </c>
      <c r="C394" s="59" t="s">
        <v>791</v>
      </c>
      <c r="D394" s="60" t="s">
        <v>275</v>
      </c>
      <c r="E394" s="61">
        <v>1.8989666673325001</v>
      </c>
      <c r="F394" s="62">
        <v>6.2</v>
      </c>
      <c r="G394" s="62">
        <f t="shared" si="15"/>
        <v>11.77</v>
      </c>
      <c r="H394" s="57">
        <f>G394/G524</f>
        <v>3.1010914445471489E-5</v>
      </c>
      <c r="I394" s="56">
        <f>ROUND(F394*Прил.10!$D$12,2)</f>
        <v>49.85</v>
      </c>
      <c r="J394" s="56">
        <f t="shared" si="16"/>
        <v>94.66</v>
      </c>
    </row>
    <row r="395" spans="1:10" s="45" customFormat="1" ht="15.75" hidden="1" customHeight="1" outlineLevel="1" x14ac:dyDescent="0.25">
      <c r="A395" s="53">
        <v>367</v>
      </c>
      <c r="B395" s="58" t="s">
        <v>286</v>
      </c>
      <c r="C395" s="59" t="s">
        <v>792</v>
      </c>
      <c r="D395" s="60" t="s">
        <v>288</v>
      </c>
      <c r="E395" s="61">
        <v>0.01</v>
      </c>
      <c r="F395" s="62">
        <v>1776</v>
      </c>
      <c r="G395" s="62">
        <f t="shared" si="15"/>
        <v>17.760000000000002</v>
      </c>
      <c r="H395" s="57">
        <f>G395/G524</f>
        <v>4.679301958806914E-5</v>
      </c>
      <c r="I395" s="56">
        <f>ROUND(F395*Прил.10!$D$12,2)</f>
        <v>14279.04</v>
      </c>
      <c r="J395" s="56">
        <f t="shared" si="16"/>
        <v>142.79</v>
      </c>
    </row>
    <row r="396" spans="1:10" s="45" customFormat="1" ht="31.5" hidden="1" customHeight="1" outlineLevel="1" x14ac:dyDescent="0.25">
      <c r="A396" s="53">
        <v>368</v>
      </c>
      <c r="B396" s="58" t="s">
        <v>793</v>
      </c>
      <c r="C396" s="59" t="s">
        <v>794</v>
      </c>
      <c r="D396" s="60" t="s">
        <v>251</v>
      </c>
      <c r="E396" s="61">
        <v>7.1939301734599004E-3</v>
      </c>
      <c r="F396" s="62">
        <v>1530</v>
      </c>
      <c r="G396" s="62">
        <f t="shared" si="15"/>
        <v>11.01</v>
      </c>
      <c r="H396" s="57">
        <f>G396/G524</f>
        <v>2.9008510454090154E-5</v>
      </c>
      <c r="I396" s="56">
        <f>ROUND(F396*Прил.10!$D$12,2)</f>
        <v>12301.2</v>
      </c>
      <c r="J396" s="56">
        <f t="shared" si="16"/>
        <v>88.49</v>
      </c>
    </row>
    <row r="397" spans="1:10" s="45" customFormat="1" ht="31.5" hidden="1" customHeight="1" outlineLevel="1" x14ac:dyDescent="0.25">
      <c r="A397" s="53">
        <v>369</v>
      </c>
      <c r="B397" s="58" t="s">
        <v>795</v>
      </c>
      <c r="C397" s="59" t="s">
        <v>796</v>
      </c>
      <c r="D397" s="60" t="s">
        <v>502</v>
      </c>
      <c r="E397" s="61">
        <v>0.15986390807226</v>
      </c>
      <c r="F397" s="62">
        <v>65.900000000000006</v>
      </c>
      <c r="G397" s="62">
        <f t="shared" si="15"/>
        <v>10.54</v>
      </c>
      <c r="H397" s="57">
        <f>G397/G524</f>
        <v>2.7770181669946434E-5</v>
      </c>
      <c r="I397" s="56">
        <f>ROUND(F397*Прил.10!$D$12,2)</f>
        <v>529.84</v>
      </c>
      <c r="J397" s="56">
        <f t="shared" si="16"/>
        <v>84.7</v>
      </c>
    </row>
    <row r="398" spans="1:10" s="45" customFormat="1" ht="15.75" hidden="1" customHeight="1" outlineLevel="1" x14ac:dyDescent="0.25">
      <c r="A398" s="53">
        <v>370</v>
      </c>
      <c r="B398" s="58" t="s">
        <v>797</v>
      </c>
      <c r="C398" s="59" t="s">
        <v>798</v>
      </c>
      <c r="D398" s="60" t="s">
        <v>288</v>
      </c>
      <c r="E398" s="61">
        <v>1</v>
      </c>
      <c r="F398" s="62">
        <v>8</v>
      </c>
      <c r="G398" s="62">
        <f t="shared" si="15"/>
        <v>8</v>
      </c>
      <c r="H398" s="57">
        <f>G398/G524</f>
        <v>2.1077936751382492E-5</v>
      </c>
      <c r="I398" s="56">
        <f>ROUND(F398*Прил.10!$D$12,2)</f>
        <v>64.319999999999993</v>
      </c>
      <c r="J398" s="56">
        <f t="shared" si="16"/>
        <v>64.319999999999993</v>
      </c>
    </row>
    <row r="399" spans="1:10" s="45" customFormat="1" ht="15.75" hidden="1" customHeight="1" outlineLevel="1" x14ac:dyDescent="0.25">
      <c r="A399" s="53">
        <v>371</v>
      </c>
      <c r="B399" s="58" t="s">
        <v>799</v>
      </c>
      <c r="C399" s="59" t="s">
        <v>800</v>
      </c>
      <c r="D399" s="60" t="s">
        <v>257</v>
      </c>
      <c r="E399" s="61">
        <v>1.5986511496578</v>
      </c>
      <c r="F399" s="62">
        <v>6.5</v>
      </c>
      <c r="G399" s="62">
        <f t="shared" si="15"/>
        <v>10.39</v>
      </c>
      <c r="H399" s="57">
        <f>G399/G524</f>
        <v>2.7374970355858015E-5</v>
      </c>
      <c r="I399" s="56">
        <f>ROUND(F399*Прил.10!$D$12,2)</f>
        <v>52.26</v>
      </c>
      <c r="J399" s="56">
        <f t="shared" si="16"/>
        <v>83.55</v>
      </c>
    </row>
    <row r="400" spans="1:10" s="45" customFormat="1" ht="15.75" hidden="1" customHeight="1" outlineLevel="1" x14ac:dyDescent="0.25">
      <c r="A400" s="53">
        <v>372</v>
      </c>
      <c r="B400" s="58" t="s">
        <v>801</v>
      </c>
      <c r="C400" s="59" t="s">
        <v>802</v>
      </c>
      <c r="D400" s="60" t="s">
        <v>288</v>
      </c>
      <c r="E400" s="61">
        <v>0.1</v>
      </c>
      <c r="F400" s="62">
        <v>50</v>
      </c>
      <c r="G400" s="62">
        <f t="shared" si="15"/>
        <v>5</v>
      </c>
      <c r="H400" s="57">
        <f>G400/G524</f>
        <v>1.3173710469614058E-5</v>
      </c>
      <c r="I400" s="56">
        <f>ROUND(F400*Прил.10!$D$12,2)</f>
        <v>402</v>
      </c>
      <c r="J400" s="56">
        <f t="shared" si="16"/>
        <v>40.200000000000003</v>
      </c>
    </row>
    <row r="401" spans="1:10" s="45" customFormat="1" ht="47.25" hidden="1" customHeight="1" outlineLevel="1" x14ac:dyDescent="0.25">
      <c r="A401" s="53">
        <v>373</v>
      </c>
      <c r="B401" s="58" t="s">
        <v>803</v>
      </c>
      <c r="C401" s="59" t="s">
        <v>804</v>
      </c>
      <c r="D401" s="60" t="s">
        <v>441</v>
      </c>
      <c r="E401" s="61">
        <v>0.1</v>
      </c>
      <c r="F401" s="62">
        <v>61.8</v>
      </c>
      <c r="G401" s="62">
        <f t="shared" si="15"/>
        <v>6.18</v>
      </c>
      <c r="H401" s="57">
        <f>G401/G524</f>
        <v>1.6282706140442974E-5</v>
      </c>
      <c r="I401" s="56">
        <f>ROUND(F401*Прил.10!$D$12,2)</f>
        <v>496.87</v>
      </c>
      <c r="J401" s="56">
        <f t="shared" si="16"/>
        <v>49.69</v>
      </c>
    </row>
    <row r="402" spans="1:10" s="45" customFormat="1" ht="15.75" hidden="1" customHeight="1" outlineLevel="1" x14ac:dyDescent="0.25">
      <c r="A402" s="53">
        <v>374</v>
      </c>
      <c r="B402" s="58" t="s">
        <v>805</v>
      </c>
      <c r="C402" s="59" t="s">
        <v>806</v>
      </c>
      <c r="D402" s="60" t="s">
        <v>251</v>
      </c>
      <c r="E402" s="61">
        <v>4.9883166148389996E-3</v>
      </c>
      <c r="F402" s="62">
        <v>1946.91</v>
      </c>
      <c r="G402" s="62">
        <f t="shared" si="15"/>
        <v>9.7100000000000009</v>
      </c>
      <c r="H402" s="57">
        <f>G402/G524</f>
        <v>2.5583345731990504E-5</v>
      </c>
      <c r="I402" s="56">
        <f>ROUND(F402*Прил.10!$D$12,2)</f>
        <v>15653.16</v>
      </c>
      <c r="J402" s="56">
        <f t="shared" si="16"/>
        <v>78.08</v>
      </c>
    </row>
    <row r="403" spans="1:10" s="45" customFormat="1" ht="63" hidden="1" customHeight="1" outlineLevel="1" x14ac:dyDescent="0.25">
      <c r="A403" s="53">
        <v>375</v>
      </c>
      <c r="B403" s="58" t="s">
        <v>807</v>
      </c>
      <c r="C403" s="59" t="s">
        <v>808</v>
      </c>
      <c r="D403" s="60" t="s">
        <v>264</v>
      </c>
      <c r="E403" s="61">
        <v>1</v>
      </c>
      <c r="F403" s="62">
        <v>6.07</v>
      </c>
      <c r="G403" s="62">
        <f t="shared" si="15"/>
        <v>6.07</v>
      </c>
      <c r="H403" s="57">
        <f>G403/G524</f>
        <v>1.5992884510111468E-5</v>
      </c>
      <c r="I403" s="56">
        <f>ROUND(F403*Прил.10!$D$12,2)</f>
        <v>48.8</v>
      </c>
      <c r="J403" s="56">
        <f t="shared" si="16"/>
        <v>48.8</v>
      </c>
    </row>
    <row r="404" spans="1:10" s="45" customFormat="1" ht="15.75" hidden="1" customHeight="1" outlineLevel="1" x14ac:dyDescent="0.25">
      <c r="A404" s="53">
        <v>376</v>
      </c>
      <c r="B404" s="58" t="s">
        <v>809</v>
      </c>
      <c r="C404" s="59" t="s">
        <v>810</v>
      </c>
      <c r="D404" s="60" t="s">
        <v>257</v>
      </c>
      <c r="E404" s="61">
        <v>0.47977177855205</v>
      </c>
      <c r="F404" s="62">
        <v>19.61</v>
      </c>
      <c r="G404" s="62">
        <f t="shared" si="15"/>
        <v>9.41</v>
      </c>
      <c r="H404" s="57">
        <f>G404/G524</f>
        <v>2.4792923103813656E-5</v>
      </c>
      <c r="I404" s="56">
        <f>ROUND(F404*Прил.10!$D$12,2)</f>
        <v>157.66</v>
      </c>
      <c r="J404" s="56">
        <f t="shared" si="16"/>
        <v>75.64</v>
      </c>
    </row>
    <row r="405" spans="1:10" s="45" customFormat="1" ht="47.25" hidden="1" customHeight="1" outlineLevel="1" x14ac:dyDescent="0.25">
      <c r="A405" s="53">
        <v>377</v>
      </c>
      <c r="B405" s="58" t="s">
        <v>811</v>
      </c>
      <c r="C405" s="59" t="s">
        <v>812</v>
      </c>
      <c r="D405" s="60" t="s">
        <v>251</v>
      </c>
      <c r="E405" s="61">
        <v>1.5992059479050999E-3</v>
      </c>
      <c r="F405" s="62">
        <v>5763</v>
      </c>
      <c r="G405" s="62">
        <f t="shared" si="15"/>
        <v>9.2200000000000006</v>
      </c>
      <c r="H405" s="57">
        <f>G405/G524</f>
        <v>2.4292322105968326E-5</v>
      </c>
      <c r="I405" s="56">
        <f>ROUND(F405*Прил.10!$D$12,2)</f>
        <v>46334.52</v>
      </c>
      <c r="J405" s="56">
        <f t="shared" si="16"/>
        <v>74.099999999999994</v>
      </c>
    </row>
    <row r="406" spans="1:10" s="45" customFormat="1" ht="15.75" hidden="1" customHeight="1" outlineLevel="1" x14ac:dyDescent="0.25">
      <c r="A406" s="53">
        <v>378</v>
      </c>
      <c r="B406" s="58" t="s">
        <v>813</v>
      </c>
      <c r="C406" s="59" t="s">
        <v>814</v>
      </c>
      <c r="D406" s="60" t="s">
        <v>288</v>
      </c>
      <c r="E406" s="61">
        <v>0.08</v>
      </c>
      <c r="F406" s="62">
        <v>100</v>
      </c>
      <c r="G406" s="62">
        <f t="shared" si="15"/>
        <v>8</v>
      </c>
      <c r="H406" s="57">
        <f>G406/G524</f>
        <v>2.1077936751382492E-5</v>
      </c>
      <c r="I406" s="56">
        <f>ROUND(F406*Прил.10!$D$12,2)</f>
        <v>804</v>
      </c>
      <c r="J406" s="56">
        <f t="shared" si="16"/>
        <v>64.319999999999993</v>
      </c>
    </row>
    <row r="407" spans="1:10" s="45" customFormat="1" ht="63" hidden="1" customHeight="1" outlineLevel="1" x14ac:dyDescent="0.25">
      <c r="A407" s="53">
        <v>379</v>
      </c>
      <c r="B407" s="58" t="s">
        <v>815</v>
      </c>
      <c r="C407" s="59" t="s">
        <v>816</v>
      </c>
      <c r="D407" s="60" t="s">
        <v>248</v>
      </c>
      <c r="E407" s="61">
        <v>6.6731574504653004E-3</v>
      </c>
      <c r="F407" s="62">
        <v>1320</v>
      </c>
      <c r="G407" s="62">
        <f t="shared" si="15"/>
        <v>8.81</v>
      </c>
      <c r="H407" s="57">
        <f>G407/G524</f>
        <v>2.3212077847459972E-5</v>
      </c>
      <c r="I407" s="56">
        <f>ROUND(F407*Прил.10!$D$12,2)</f>
        <v>10612.8</v>
      </c>
      <c r="J407" s="56">
        <f t="shared" si="16"/>
        <v>70.819999999999993</v>
      </c>
    </row>
    <row r="408" spans="1:10" s="45" customFormat="1" ht="31.5" hidden="1" customHeight="1" outlineLevel="1" x14ac:dyDescent="0.25">
      <c r="A408" s="53">
        <v>380</v>
      </c>
      <c r="B408" s="58" t="s">
        <v>817</v>
      </c>
      <c r="C408" s="59" t="s">
        <v>818</v>
      </c>
      <c r="D408" s="60" t="s">
        <v>251</v>
      </c>
      <c r="E408" s="61">
        <v>4.9558185639389995E-4</v>
      </c>
      <c r="F408" s="62">
        <v>17500</v>
      </c>
      <c r="G408" s="62">
        <f t="shared" si="15"/>
        <v>8.67</v>
      </c>
      <c r="H408" s="57">
        <f>G408/G524</f>
        <v>2.2843213954310775E-5</v>
      </c>
      <c r="I408" s="56">
        <f>ROUND(F408*Прил.10!$D$12,2)</f>
        <v>140700</v>
      </c>
      <c r="J408" s="56">
        <f t="shared" si="16"/>
        <v>69.73</v>
      </c>
    </row>
    <row r="409" spans="1:10" s="45" customFormat="1" ht="15.75" hidden="1" customHeight="1" outlineLevel="1" x14ac:dyDescent="0.25">
      <c r="A409" s="53">
        <v>381</v>
      </c>
      <c r="B409" s="58" t="s">
        <v>819</v>
      </c>
      <c r="C409" s="59" t="s">
        <v>820</v>
      </c>
      <c r="D409" s="60" t="s">
        <v>251</v>
      </c>
      <c r="E409" s="61">
        <v>1.1341216271132E-3</v>
      </c>
      <c r="F409" s="62">
        <v>7640</v>
      </c>
      <c r="G409" s="62">
        <f t="shared" ref="G409:G472" si="17">ROUND(E409*F409,2)</f>
        <v>8.66</v>
      </c>
      <c r="H409" s="57">
        <f>G409/G524</f>
        <v>2.281686653337155E-5</v>
      </c>
      <c r="I409" s="56">
        <f>ROUND(F409*Прил.10!$D$12,2)</f>
        <v>61425.599999999999</v>
      </c>
      <c r="J409" s="56">
        <f t="shared" ref="J409:J472" si="18">ROUND(E409*I409,2)</f>
        <v>69.66</v>
      </c>
    </row>
    <row r="410" spans="1:10" s="45" customFormat="1" ht="15.75" hidden="1" customHeight="1" outlineLevel="1" x14ac:dyDescent="0.25">
      <c r="A410" s="53">
        <v>382</v>
      </c>
      <c r="B410" s="58" t="s">
        <v>821</v>
      </c>
      <c r="C410" s="59" t="s">
        <v>822</v>
      </c>
      <c r="D410" s="60" t="s">
        <v>275</v>
      </c>
      <c r="E410" s="61">
        <v>0.25736996905885001</v>
      </c>
      <c r="F410" s="62">
        <v>32.299999999999997</v>
      </c>
      <c r="G410" s="62">
        <f t="shared" si="17"/>
        <v>8.31</v>
      </c>
      <c r="H410" s="57">
        <f>G410/G524</f>
        <v>2.1894706800498565E-5</v>
      </c>
      <c r="I410" s="56">
        <f>ROUND(F410*Прил.10!$D$12,2)</f>
        <v>259.69</v>
      </c>
      <c r="J410" s="56">
        <f t="shared" si="18"/>
        <v>66.84</v>
      </c>
    </row>
    <row r="411" spans="1:10" s="45" customFormat="1" ht="31.5" hidden="1" customHeight="1" outlineLevel="1" x14ac:dyDescent="0.25">
      <c r="A411" s="53">
        <v>383</v>
      </c>
      <c r="B411" s="58" t="s">
        <v>823</v>
      </c>
      <c r="C411" s="59" t="s">
        <v>824</v>
      </c>
      <c r="D411" s="60" t="s">
        <v>251</v>
      </c>
      <c r="E411" s="61">
        <v>1.3840384389674E-3</v>
      </c>
      <c r="F411" s="62">
        <v>5989</v>
      </c>
      <c r="G411" s="62">
        <f t="shared" si="17"/>
        <v>8.2899999999999991</v>
      </c>
      <c r="H411" s="57">
        <f>G411/G524</f>
        <v>2.1842011958620108E-5</v>
      </c>
      <c r="I411" s="56">
        <f>ROUND(F411*Прил.10!$D$12,2)</f>
        <v>48151.56</v>
      </c>
      <c r="J411" s="56">
        <f t="shared" si="18"/>
        <v>66.64</v>
      </c>
    </row>
    <row r="412" spans="1:10" s="45" customFormat="1" ht="47.25" hidden="1" customHeight="1" outlineLevel="1" x14ac:dyDescent="0.25">
      <c r="A412" s="53">
        <v>384</v>
      </c>
      <c r="B412" s="58" t="s">
        <v>825</v>
      </c>
      <c r="C412" s="59" t="s">
        <v>826</v>
      </c>
      <c r="D412" s="60" t="s">
        <v>248</v>
      </c>
      <c r="E412" s="61">
        <v>7.3247289038863997E-3</v>
      </c>
      <c r="F412" s="62">
        <v>1100</v>
      </c>
      <c r="G412" s="62">
        <f t="shared" si="17"/>
        <v>8.06</v>
      </c>
      <c r="H412" s="57">
        <f>G412/G524</f>
        <v>2.1236021277017862E-5</v>
      </c>
      <c r="I412" s="56">
        <f>ROUND(F412*Прил.10!$D$12,2)</f>
        <v>8844</v>
      </c>
      <c r="J412" s="56">
        <f t="shared" si="18"/>
        <v>64.78</v>
      </c>
    </row>
    <row r="413" spans="1:10" s="45" customFormat="1" ht="15.75" hidden="1" customHeight="1" outlineLevel="1" x14ac:dyDescent="0.25">
      <c r="A413" s="53">
        <v>385</v>
      </c>
      <c r="B413" s="58" t="s">
        <v>827</v>
      </c>
      <c r="C413" s="59" t="s">
        <v>828</v>
      </c>
      <c r="D413" s="60" t="s">
        <v>257</v>
      </c>
      <c r="E413" s="61">
        <v>1.1947227090732</v>
      </c>
      <c r="F413" s="62">
        <v>6.67</v>
      </c>
      <c r="G413" s="62">
        <f t="shared" si="17"/>
        <v>7.97</v>
      </c>
      <c r="H413" s="57">
        <f>G413/G524</f>
        <v>2.0998894488564809E-5</v>
      </c>
      <c r="I413" s="56">
        <f>ROUND(F413*Прил.10!$D$12,2)</f>
        <v>53.63</v>
      </c>
      <c r="J413" s="56">
        <f t="shared" si="18"/>
        <v>64.069999999999993</v>
      </c>
    </row>
    <row r="414" spans="1:10" s="45" customFormat="1" ht="31.5" hidden="1" customHeight="1" outlineLevel="1" x14ac:dyDescent="0.25">
      <c r="A414" s="53">
        <v>386</v>
      </c>
      <c r="B414" s="58" t="s">
        <v>829</v>
      </c>
      <c r="C414" s="59" t="s">
        <v>830</v>
      </c>
      <c r="D414" s="60" t="s">
        <v>257</v>
      </c>
      <c r="E414" s="61">
        <v>0.20177798537868</v>
      </c>
      <c r="F414" s="62">
        <v>39.020000000000003</v>
      </c>
      <c r="G414" s="62">
        <f t="shared" si="17"/>
        <v>7.87</v>
      </c>
      <c r="H414" s="57">
        <f>G414/G524</f>
        <v>2.0735420279172528E-5</v>
      </c>
      <c r="I414" s="56">
        <f>ROUND(F414*Прил.10!$D$12,2)</f>
        <v>313.72000000000003</v>
      </c>
      <c r="J414" s="56">
        <f t="shared" si="18"/>
        <v>63.3</v>
      </c>
    </row>
    <row r="415" spans="1:10" s="45" customFormat="1" ht="31.5" hidden="1" customHeight="1" outlineLevel="1" x14ac:dyDescent="0.25">
      <c r="A415" s="53">
        <v>387</v>
      </c>
      <c r="B415" s="58" t="s">
        <v>831</v>
      </c>
      <c r="C415" s="59" t="s">
        <v>832</v>
      </c>
      <c r="D415" s="60" t="s">
        <v>257</v>
      </c>
      <c r="E415" s="61">
        <v>0.29106521915111999</v>
      </c>
      <c r="F415" s="62">
        <v>26.94</v>
      </c>
      <c r="G415" s="62">
        <f t="shared" si="17"/>
        <v>7.84</v>
      </c>
      <c r="H415" s="57">
        <f>G415/G524</f>
        <v>2.0656378016354842E-5</v>
      </c>
      <c r="I415" s="56">
        <f>ROUND(F415*Прил.10!$D$12,2)</f>
        <v>216.6</v>
      </c>
      <c r="J415" s="56">
        <f t="shared" si="18"/>
        <v>63.04</v>
      </c>
    </row>
    <row r="416" spans="1:10" s="45" customFormat="1" ht="31.5" hidden="1" customHeight="1" outlineLevel="1" x14ac:dyDescent="0.25">
      <c r="A416" s="53">
        <v>388</v>
      </c>
      <c r="B416" s="58" t="s">
        <v>833</v>
      </c>
      <c r="C416" s="59" t="s">
        <v>834</v>
      </c>
      <c r="D416" s="60" t="s">
        <v>251</v>
      </c>
      <c r="E416" s="61">
        <v>5.1140069553128999E-3</v>
      </c>
      <c r="F416" s="62">
        <v>1525.5</v>
      </c>
      <c r="G416" s="62">
        <f t="shared" si="17"/>
        <v>7.8</v>
      </c>
      <c r="H416" s="57">
        <f>G416/G524</f>
        <v>2.055098833259793E-5</v>
      </c>
      <c r="I416" s="56">
        <f>ROUND(F416*Прил.10!$D$12,2)</f>
        <v>12265.02</v>
      </c>
      <c r="J416" s="56">
        <f t="shared" si="18"/>
        <v>62.72</v>
      </c>
    </row>
    <row r="417" spans="1:10" s="45" customFormat="1" ht="47.25" hidden="1" customHeight="1" outlineLevel="1" x14ac:dyDescent="0.25">
      <c r="A417" s="53">
        <v>389</v>
      </c>
      <c r="B417" s="58" t="s">
        <v>835</v>
      </c>
      <c r="C417" s="59" t="s">
        <v>836</v>
      </c>
      <c r="D417" s="60" t="s">
        <v>251</v>
      </c>
      <c r="E417" s="61">
        <v>1.1634586902161E-3</v>
      </c>
      <c r="F417" s="62">
        <v>6513</v>
      </c>
      <c r="G417" s="62">
        <f t="shared" si="17"/>
        <v>7.58</v>
      </c>
      <c r="H417" s="57">
        <f>G417/G524</f>
        <v>1.9971345071934913E-5</v>
      </c>
      <c r="I417" s="56">
        <f>ROUND(F417*Прил.10!$D$12,2)</f>
        <v>52364.52</v>
      </c>
      <c r="J417" s="56">
        <f t="shared" si="18"/>
        <v>60.92</v>
      </c>
    </row>
    <row r="418" spans="1:10" s="45" customFormat="1" ht="15.75" hidden="1" customHeight="1" outlineLevel="1" x14ac:dyDescent="0.25">
      <c r="A418" s="53">
        <v>390</v>
      </c>
      <c r="B418" s="58" t="s">
        <v>837</v>
      </c>
      <c r="C418" s="59" t="s">
        <v>838</v>
      </c>
      <c r="D418" s="60" t="s">
        <v>502</v>
      </c>
      <c r="E418" s="61">
        <v>1.0923328581816001</v>
      </c>
      <c r="F418" s="62">
        <v>6.9</v>
      </c>
      <c r="G418" s="62">
        <f t="shared" si="17"/>
        <v>7.54</v>
      </c>
      <c r="H418" s="57">
        <f>G418/G524</f>
        <v>1.9865955388178001E-5</v>
      </c>
      <c r="I418" s="56">
        <f>ROUND(F418*Прил.10!$D$12,2)</f>
        <v>55.48</v>
      </c>
      <c r="J418" s="56">
        <f t="shared" si="18"/>
        <v>60.6</v>
      </c>
    </row>
    <row r="419" spans="1:10" s="45" customFormat="1" ht="47.25" hidden="1" customHeight="1" outlineLevel="1" x14ac:dyDescent="0.25">
      <c r="A419" s="53">
        <v>391</v>
      </c>
      <c r="B419" s="58" t="s">
        <v>839</v>
      </c>
      <c r="C419" s="59" t="s">
        <v>840</v>
      </c>
      <c r="D419" s="60" t="s">
        <v>267</v>
      </c>
      <c r="E419" s="61">
        <v>43.954038185853001</v>
      </c>
      <c r="F419" s="62">
        <v>0.17</v>
      </c>
      <c r="G419" s="62">
        <f t="shared" si="17"/>
        <v>7.47</v>
      </c>
      <c r="H419" s="57">
        <f>G419/G524</f>
        <v>1.9681523441603403E-5</v>
      </c>
      <c r="I419" s="56">
        <f>ROUND(F419*Прил.10!$D$12,2)</f>
        <v>1.37</v>
      </c>
      <c r="J419" s="56">
        <f t="shared" si="18"/>
        <v>60.22</v>
      </c>
    </row>
    <row r="420" spans="1:10" s="45" customFormat="1" ht="47.25" hidden="1" customHeight="1" outlineLevel="1" x14ac:dyDescent="0.25">
      <c r="A420" s="53">
        <v>392</v>
      </c>
      <c r="B420" s="58" t="s">
        <v>835</v>
      </c>
      <c r="C420" s="59" t="s">
        <v>836</v>
      </c>
      <c r="D420" s="60" t="s">
        <v>251</v>
      </c>
      <c r="E420" s="61">
        <v>1.1425949795266001E-3</v>
      </c>
      <c r="F420" s="62">
        <v>6513</v>
      </c>
      <c r="G420" s="62">
        <f t="shared" si="17"/>
        <v>7.44</v>
      </c>
      <c r="H420" s="57">
        <f>G420/G524</f>
        <v>1.960248117878572E-5</v>
      </c>
      <c r="I420" s="56">
        <f>ROUND(F420*Прил.10!$D$12,2)</f>
        <v>52364.52</v>
      </c>
      <c r="J420" s="56">
        <f t="shared" si="18"/>
        <v>59.83</v>
      </c>
    </row>
    <row r="421" spans="1:10" s="45" customFormat="1" ht="47.25" hidden="1" customHeight="1" outlineLevel="1" x14ac:dyDescent="0.25">
      <c r="A421" s="53">
        <v>393</v>
      </c>
      <c r="B421" s="58" t="s">
        <v>841</v>
      </c>
      <c r="C421" s="59" t="s">
        <v>842</v>
      </c>
      <c r="D421" s="60" t="s">
        <v>251</v>
      </c>
      <c r="E421" s="61">
        <v>4.7939711757993998E-4</v>
      </c>
      <c r="F421" s="62">
        <v>15323</v>
      </c>
      <c r="G421" s="62">
        <f t="shared" si="17"/>
        <v>7.35</v>
      </c>
      <c r="H421" s="57">
        <f>G421/G524</f>
        <v>1.9365354390332664E-5</v>
      </c>
      <c r="I421" s="56">
        <f>ROUND(F421*Прил.10!$D$12,2)</f>
        <v>123196.92</v>
      </c>
      <c r="J421" s="56">
        <f t="shared" si="18"/>
        <v>59.06</v>
      </c>
    </row>
    <row r="422" spans="1:10" s="45" customFormat="1" ht="15.75" hidden="1" customHeight="1" outlineLevel="1" x14ac:dyDescent="0.25">
      <c r="A422" s="53">
        <v>394</v>
      </c>
      <c r="B422" s="58" t="s">
        <v>843</v>
      </c>
      <c r="C422" s="59" t="s">
        <v>844</v>
      </c>
      <c r="D422" s="60" t="s">
        <v>288</v>
      </c>
      <c r="E422" s="61">
        <v>0.04</v>
      </c>
      <c r="F422" s="62">
        <v>150</v>
      </c>
      <c r="G422" s="62">
        <f t="shared" si="17"/>
        <v>6</v>
      </c>
      <c r="H422" s="57">
        <f>G422/G524</f>
        <v>1.5808452563536869E-5</v>
      </c>
      <c r="I422" s="56">
        <f>ROUND(F422*Прил.10!$D$12,2)</f>
        <v>1206</v>
      </c>
      <c r="J422" s="56">
        <f t="shared" si="18"/>
        <v>48.24</v>
      </c>
    </row>
    <row r="423" spans="1:10" s="45" customFormat="1" ht="15.75" hidden="1" customHeight="1" outlineLevel="1" x14ac:dyDescent="0.25">
      <c r="A423" s="53">
        <v>395</v>
      </c>
      <c r="B423" s="58" t="s">
        <v>845</v>
      </c>
      <c r="C423" s="59" t="s">
        <v>846</v>
      </c>
      <c r="D423" s="60" t="s">
        <v>251</v>
      </c>
      <c r="E423" s="61">
        <v>3.7111544545626002E-3</v>
      </c>
      <c r="F423" s="62">
        <v>1820</v>
      </c>
      <c r="G423" s="62">
        <f t="shared" si="17"/>
        <v>6.75</v>
      </c>
      <c r="H423" s="57">
        <f>G423/G524</f>
        <v>1.7784509133978979E-5</v>
      </c>
      <c r="I423" s="56">
        <f>ROUND(F423*Прил.10!$D$12,2)</f>
        <v>14632.8</v>
      </c>
      <c r="J423" s="56">
        <f t="shared" si="18"/>
        <v>54.3</v>
      </c>
    </row>
    <row r="424" spans="1:10" s="45" customFormat="1" ht="15.75" hidden="1" customHeight="1" outlineLevel="1" x14ac:dyDescent="0.25">
      <c r="A424" s="53">
        <v>396</v>
      </c>
      <c r="B424" s="58" t="s">
        <v>847</v>
      </c>
      <c r="C424" s="59" t="s">
        <v>848</v>
      </c>
      <c r="D424" s="60" t="s">
        <v>254</v>
      </c>
      <c r="E424" s="61">
        <v>0.03</v>
      </c>
      <c r="F424" s="62">
        <v>176.21</v>
      </c>
      <c r="G424" s="62">
        <f t="shared" si="17"/>
        <v>5.29</v>
      </c>
      <c r="H424" s="57">
        <f>G424/G524</f>
        <v>1.3937785676851673E-5</v>
      </c>
      <c r="I424" s="56">
        <f>ROUND(F424*Прил.10!$D$12,2)</f>
        <v>1416.73</v>
      </c>
      <c r="J424" s="56">
        <f t="shared" si="18"/>
        <v>42.5</v>
      </c>
    </row>
    <row r="425" spans="1:10" s="45" customFormat="1" ht="15.75" hidden="1" customHeight="1" outlineLevel="1" x14ac:dyDescent="0.25">
      <c r="A425" s="53">
        <v>397</v>
      </c>
      <c r="B425" s="58" t="s">
        <v>849</v>
      </c>
      <c r="C425" s="59" t="s">
        <v>850</v>
      </c>
      <c r="D425" s="60" t="s">
        <v>251</v>
      </c>
      <c r="E425" s="61">
        <v>8.5785360765688998E-4</v>
      </c>
      <c r="F425" s="62">
        <v>7826.9</v>
      </c>
      <c r="G425" s="62">
        <f t="shared" si="17"/>
        <v>6.71</v>
      </c>
      <c r="H425" s="57">
        <f>G425/G524</f>
        <v>1.7679119450222067E-5</v>
      </c>
      <c r="I425" s="56">
        <f>ROUND(F425*Прил.10!$D$12,2)</f>
        <v>62928.28</v>
      </c>
      <c r="J425" s="56">
        <f t="shared" si="18"/>
        <v>53.98</v>
      </c>
    </row>
    <row r="426" spans="1:10" s="45" customFormat="1" ht="31.5" hidden="1" customHeight="1" outlineLevel="1" x14ac:dyDescent="0.25">
      <c r="A426" s="53">
        <v>398</v>
      </c>
      <c r="B426" s="58" t="s">
        <v>851</v>
      </c>
      <c r="C426" s="59" t="s">
        <v>852</v>
      </c>
      <c r="D426" s="60" t="s">
        <v>251</v>
      </c>
      <c r="E426" s="61">
        <v>5.3631337844512004E-4</v>
      </c>
      <c r="F426" s="62">
        <v>12430</v>
      </c>
      <c r="G426" s="62">
        <f t="shared" si="17"/>
        <v>6.67</v>
      </c>
      <c r="H426" s="57">
        <f>G426/G524</f>
        <v>1.7573729766465152E-5</v>
      </c>
      <c r="I426" s="56">
        <f>ROUND(F426*Прил.10!$D$12,2)</f>
        <v>99937.2</v>
      </c>
      <c r="J426" s="56">
        <f t="shared" si="18"/>
        <v>53.6</v>
      </c>
    </row>
    <row r="427" spans="1:10" s="45" customFormat="1" ht="15.75" hidden="1" customHeight="1" outlineLevel="1" x14ac:dyDescent="0.25">
      <c r="A427" s="53">
        <v>399</v>
      </c>
      <c r="B427" s="58" t="s">
        <v>853</v>
      </c>
      <c r="C427" s="59" t="s">
        <v>854</v>
      </c>
      <c r="D427" s="60" t="s">
        <v>257</v>
      </c>
      <c r="E427" s="61">
        <v>6.3914484446886993E-2</v>
      </c>
      <c r="F427" s="62">
        <v>100.8</v>
      </c>
      <c r="G427" s="62">
        <f t="shared" si="17"/>
        <v>6.44</v>
      </c>
      <c r="H427" s="57">
        <f>G427/G524</f>
        <v>1.6967739084862906E-5</v>
      </c>
      <c r="I427" s="56">
        <f>ROUND(F427*Прил.10!$D$12,2)</f>
        <v>810.43</v>
      </c>
      <c r="J427" s="56">
        <f t="shared" si="18"/>
        <v>51.8</v>
      </c>
    </row>
    <row r="428" spans="1:10" s="45" customFormat="1" ht="15.75" hidden="1" customHeight="1" outlineLevel="1" x14ac:dyDescent="0.25">
      <c r="A428" s="53">
        <v>400</v>
      </c>
      <c r="B428" s="58" t="s">
        <v>855</v>
      </c>
      <c r="C428" s="59" t="s">
        <v>856</v>
      </c>
      <c r="D428" s="60" t="s">
        <v>257</v>
      </c>
      <c r="E428" s="61">
        <v>0.13624060353194001</v>
      </c>
      <c r="F428" s="62">
        <v>45</v>
      </c>
      <c r="G428" s="62">
        <f t="shared" si="17"/>
        <v>6.13</v>
      </c>
      <c r="H428" s="57">
        <f>G428/G524</f>
        <v>1.6150969035746834E-5</v>
      </c>
      <c r="I428" s="56">
        <f>ROUND(F428*Прил.10!$D$12,2)</f>
        <v>361.8</v>
      </c>
      <c r="J428" s="56">
        <f t="shared" si="18"/>
        <v>49.29</v>
      </c>
    </row>
    <row r="429" spans="1:10" s="45" customFormat="1" ht="31.5" hidden="1" customHeight="1" outlineLevel="1" x14ac:dyDescent="0.25">
      <c r="A429" s="53">
        <v>401</v>
      </c>
      <c r="B429" s="58" t="s">
        <v>857</v>
      </c>
      <c r="C429" s="59" t="s">
        <v>858</v>
      </c>
      <c r="D429" s="60" t="s">
        <v>441</v>
      </c>
      <c r="E429" s="61">
        <v>1</v>
      </c>
      <c r="F429" s="62">
        <v>2.9</v>
      </c>
      <c r="G429" s="62">
        <f t="shared" si="17"/>
        <v>2.9</v>
      </c>
      <c r="H429" s="57">
        <f>G429/G524</f>
        <v>7.6407520723761533E-6</v>
      </c>
      <c r="I429" s="56">
        <f>ROUND(F429*Прил.10!$D$12,2)</f>
        <v>23.32</v>
      </c>
      <c r="J429" s="56">
        <f t="shared" si="18"/>
        <v>23.32</v>
      </c>
    </row>
    <row r="430" spans="1:10" s="45" customFormat="1" ht="15.75" hidden="1" customHeight="1" outlineLevel="1" x14ac:dyDescent="0.25">
      <c r="A430" s="53">
        <v>402</v>
      </c>
      <c r="B430" s="58" t="s">
        <v>859</v>
      </c>
      <c r="C430" s="59" t="s">
        <v>860</v>
      </c>
      <c r="D430" s="60" t="s">
        <v>254</v>
      </c>
      <c r="E430" s="61">
        <v>0.02</v>
      </c>
      <c r="F430" s="62">
        <v>270</v>
      </c>
      <c r="G430" s="62">
        <f t="shared" si="17"/>
        <v>5.4</v>
      </c>
      <c r="H430" s="57">
        <f>G430/G524</f>
        <v>1.4227607307183183E-5</v>
      </c>
      <c r="I430" s="56">
        <f>ROUND(F430*Прил.10!$D$12,2)</f>
        <v>2170.8000000000002</v>
      </c>
      <c r="J430" s="56">
        <f t="shared" si="18"/>
        <v>43.42</v>
      </c>
    </row>
    <row r="431" spans="1:10" s="45" customFormat="1" ht="47.25" hidden="1" customHeight="1" outlineLevel="1" x14ac:dyDescent="0.25">
      <c r="A431" s="53">
        <v>403</v>
      </c>
      <c r="B431" s="58" t="s">
        <v>861</v>
      </c>
      <c r="C431" s="59" t="s">
        <v>862</v>
      </c>
      <c r="D431" s="60" t="s">
        <v>264</v>
      </c>
      <c r="E431" s="61">
        <v>7.9910159568357004</v>
      </c>
      <c r="F431" s="62">
        <v>0.71</v>
      </c>
      <c r="G431" s="62">
        <f t="shared" si="17"/>
        <v>5.67</v>
      </c>
      <c r="H431" s="57">
        <f>G431/G524</f>
        <v>1.4938987672542342E-5</v>
      </c>
      <c r="I431" s="56">
        <f>ROUND(F431*Прил.10!$D$12,2)</f>
        <v>5.71</v>
      </c>
      <c r="J431" s="56">
        <f t="shared" si="18"/>
        <v>45.63</v>
      </c>
    </row>
    <row r="432" spans="1:10" s="45" customFormat="1" ht="15.75" hidden="1" customHeight="1" outlineLevel="1" x14ac:dyDescent="0.25">
      <c r="A432" s="53">
        <v>404</v>
      </c>
      <c r="B432" s="58" t="s">
        <v>863</v>
      </c>
      <c r="C432" s="59" t="s">
        <v>864</v>
      </c>
      <c r="D432" s="60" t="s">
        <v>264</v>
      </c>
      <c r="E432" s="61">
        <v>1</v>
      </c>
      <c r="F432" s="62">
        <v>5</v>
      </c>
      <c r="G432" s="62">
        <f t="shared" si="17"/>
        <v>5</v>
      </c>
      <c r="H432" s="57">
        <f>G432/G524</f>
        <v>1.3173710469614058E-5</v>
      </c>
      <c r="I432" s="56">
        <f>ROUND(F432*Прил.10!$D$12,2)</f>
        <v>40.200000000000003</v>
      </c>
      <c r="J432" s="56">
        <f t="shared" si="18"/>
        <v>40.200000000000003</v>
      </c>
    </row>
    <row r="433" spans="1:10" s="45" customFormat="1" ht="47.25" hidden="1" customHeight="1" outlineLevel="1" x14ac:dyDescent="0.25">
      <c r="A433" s="53">
        <v>405</v>
      </c>
      <c r="B433" s="58" t="s">
        <v>865</v>
      </c>
      <c r="C433" s="59" t="s">
        <v>866</v>
      </c>
      <c r="D433" s="60" t="s">
        <v>248</v>
      </c>
      <c r="E433" s="61">
        <v>3.2772348567984E-3</v>
      </c>
      <c r="F433" s="62">
        <v>1700</v>
      </c>
      <c r="G433" s="62">
        <f t="shared" si="17"/>
        <v>5.57</v>
      </c>
      <c r="H433" s="57">
        <f>G433/G524</f>
        <v>1.4675513463150061E-5</v>
      </c>
      <c r="I433" s="56">
        <f>ROUND(F433*Прил.10!$D$12,2)</f>
        <v>13668</v>
      </c>
      <c r="J433" s="56">
        <f t="shared" si="18"/>
        <v>44.79</v>
      </c>
    </row>
    <row r="434" spans="1:10" s="45" customFormat="1" ht="15.75" hidden="1" customHeight="1" outlineLevel="1" x14ac:dyDescent="0.25">
      <c r="A434" s="53">
        <v>406</v>
      </c>
      <c r="B434" s="58" t="s">
        <v>867</v>
      </c>
      <c r="C434" s="59" t="s">
        <v>868</v>
      </c>
      <c r="D434" s="60" t="s">
        <v>257</v>
      </c>
      <c r="E434" s="61">
        <v>0.15516211865608001</v>
      </c>
      <c r="F434" s="62">
        <v>35.700000000000003</v>
      </c>
      <c r="G434" s="62">
        <f t="shared" si="17"/>
        <v>5.54</v>
      </c>
      <c r="H434" s="57">
        <f>G434/G524</f>
        <v>1.4596471200332376E-5</v>
      </c>
      <c r="I434" s="56">
        <f>ROUND(F434*Прил.10!$D$12,2)</f>
        <v>287.02999999999997</v>
      </c>
      <c r="J434" s="56">
        <f t="shared" si="18"/>
        <v>44.54</v>
      </c>
    </row>
    <row r="435" spans="1:10" s="45" customFormat="1" ht="15.75" hidden="1" customHeight="1" outlineLevel="1" x14ac:dyDescent="0.25">
      <c r="A435" s="53">
        <v>407</v>
      </c>
      <c r="B435" s="58" t="s">
        <v>869</v>
      </c>
      <c r="C435" s="59" t="s">
        <v>870</v>
      </c>
      <c r="D435" s="60" t="s">
        <v>248</v>
      </c>
      <c r="E435" s="61">
        <v>0.15794053849980999</v>
      </c>
      <c r="F435" s="62">
        <v>34.92</v>
      </c>
      <c r="G435" s="62">
        <f t="shared" si="17"/>
        <v>5.52</v>
      </c>
      <c r="H435" s="57">
        <f>G435/G524</f>
        <v>1.4543776358453919E-5</v>
      </c>
      <c r="I435" s="56">
        <f>ROUND(F435*Прил.10!$D$12,2)</f>
        <v>280.76</v>
      </c>
      <c r="J435" s="56">
        <f t="shared" si="18"/>
        <v>44.34</v>
      </c>
    </row>
    <row r="436" spans="1:10" s="45" customFormat="1" ht="31.5" hidden="1" customHeight="1" outlineLevel="1" x14ac:dyDescent="0.25">
      <c r="A436" s="53">
        <v>408</v>
      </c>
      <c r="B436" s="58" t="s">
        <v>871</v>
      </c>
      <c r="C436" s="59" t="s">
        <v>872</v>
      </c>
      <c r="D436" s="60" t="s">
        <v>254</v>
      </c>
      <c r="E436" s="61">
        <v>0.01</v>
      </c>
      <c r="F436" s="62">
        <v>3450</v>
      </c>
      <c r="G436" s="62">
        <f t="shared" si="17"/>
        <v>34.5</v>
      </c>
      <c r="H436" s="57">
        <f>G436/G524</f>
        <v>9.0898602240336996E-5</v>
      </c>
      <c r="I436" s="56">
        <f>ROUND(F436*Прил.10!$D$12,2)</f>
        <v>27738</v>
      </c>
      <c r="J436" s="56">
        <f t="shared" si="18"/>
        <v>277.38</v>
      </c>
    </row>
    <row r="437" spans="1:10" s="45" customFormat="1" ht="31.5" hidden="1" customHeight="1" outlineLevel="1" x14ac:dyDescent="0.25">
      <c r="A437" s="53">
        <v>409</v>
      </c>
      <c r="B437" s="58" t="s">
        <v>873</v>
      </c>
      <c r="C437" s="59" t="s">
        <v>874</v>
      </c>
      <c r="D437" s="60" t="s">
        <v>251</v>
      </c>
      <c r="E437" s="61">
        <v>1.5667693797921001E-3</v>
      </c>
      <c r="F437" s="62">
        <v>3219.2</v>
      </c>
      <c r="G437" s="62">
        <f t="shared" si="17"/>
        <v>5.04</v>
      </c>
      <c r="H437" s="57">
        <f>G437/G524</f>
        <v>1.3279100153370971E-5</v>
      </c>
      <c r="I437" s="56">
        <f>ROUND(F437*Прил.10!$D$12,2)</f>
        <v>25882.37</v>
      </c>
      <c r="J437" s="56">
        <f t="shared" si="18"/>
        <v>40.549999999999997</v>
      </c>
    </row>
    <row r="438" spans="1:10" s="45" customFormat="1" ht="47.25" hidden="1" customHeight="1" outlineLevel="1" x14ac:dyDescent="0.25">
      <c r="A438" s="53">
        <v>410</v>
      </c>
      <c r="B438" s="58" t="s">
        <v>875</v>
      </c>
      <c r="C438" s="59" t="s">
        <v>876</v>
      </c>
      <c r="D438" s="60" t="s">
        <v>251</v>
      </c>
      <c r="E438" s="61">
        <v>3.2609033902324E-4</v>
      </c>
      <c r="F438" s="62">
        <v>14830</v>
      </c>
      <c r="G438" s="62">
        <f t="shared" si="17"/>
        <v>4.84</v>
      </c>
      <c r="H438" s="57">
        <f>G438/G524</f>
        <v>1.2752151734586409E-5</v>
      </c>
      <c r="I438" s="56">
        <f>ROUND(F438*Прил.10!$D$12,2)</f>
        <v>119233.2</v>
      </c>
      <c r="J438" s="56">
        <f t="shared" si="18"/>
        <v>38.880000000000003</v>
      </c>
    </row>
    <row r="439" spans="1:10" s="45" customFormat="1" ht="31.5" hidden="1" customHeight="1" outlineLevel="1" x14ac:dyDescent="0.25">
      <c r="A439" s="53">
        <v>411</v>
      </c>
      <c r="B439" s="58" t="s">
        <v>877</v>
      </c>
      <c r="C439" s="59" t="s">
        <v>878</v>
      </c>
      <c r="D439" s="60" t="s">
        <v>609</v>
      </c>
      <c r="E439" s="61">
        <v>0.11185302377608999</v>
      </c>
      <c r="F439" s="62">
        <v>38.590000000000003</v>
      </c>
      <c r="G439" s="62">
        <f t="shared" si="17"/>
        <v>4.32</v>
      </c>
      <c r="H439" s="57">
        <f>G439/G524</f>
        <v>1.1382085845746548E-5</v>
      </c>
      <c r="I439" s="56">
        <f>ROUND(F439*Прил.10!$D$12,2)</f>
        <v>310.26</v>
      </c>
      <c r="J439" s="56">
        <f t="shared" si="18"/>
        <v>34.700000000000003</v>
      </c>
    </row>
    <row r="440" spans="1:10" s="45" customFormat="1" ht="31.5" hidden="1" customHeight="1" outlineLevel="1" x14ac:dyDescent="0.25">
      <c r="A440" s="53">
        <v>412</v>
      </c>
      <c r="B440" s="58" t="s">
        <v>879</v>
      </c>
      <c r="C440" s="59" t="s">
        <v>880</v>
      </c>
      <c r="D440" s="60" t="s">
        <v>288</v>
      </c>
      <c r="E440" s="61">
        <v>3.1973022993154999E-2</v>
      </c>
      <c r="F440" s="62">
        <v>125</v>
      </c>
      <c r="G440" s="62">
        <f t="shared" si="17"/>
        <v>4</v>
      </c>
      <c r="H440" s="57">
        <f>G440/G524</f>
        <v>1.0538968375691246E-5</v>
      </c>
      <c r="I440" s="56">
        <f>ROUND(F440*Прил.10!$D$12,2)</f>
        <v>1005</v>
      </c>
      <c r="J440" s="56">
        <f t="shared" si="18"/>
        <v>32.130000000000003</v>
      </c>
    </row>
    <row r="441" spans="1:10" s="45" customFormat="1" ht="31.5" hidden="1" customHeight="1" outlineLevel="1" x14ac:dyDescent="0.25">
      <c r="A441" s="53">
        <v>413</v>
      </c>
      <c r="B441" s="58" t="s">
        <v>881</v>
      </c>
      <c r="C441" s="59" t="s">
        <v>882</v>
      </c>
      <c r="D441" s="60" t="s">
        <v>251</v>
      </c>
      <c r="E441" s="61">
        <v>8.9348203007466002E-4</v>
      </c>
      <c r="F441" s="62">
        <v>4455.2</v>
      </c>
      <c r="G441" s="62">
        <f t="shared" si="17"/>
        <v>3.98</v>
      </c>
      <c r="H441" s="57">
        <f>G441/G524</f>
        <v>1.048627353381279E-5</v>
      </c>
      <c r="I441" s="56">
        <f>ROUND(F441*Прил.10!$D$12,2)</f>
        <v>35819.81</v>
      </c>
      <c r="J441" s="56">
        <f t="shared" si="18"/>
        <v>32</v>
      </c>
    </row>
    <row r="442" spans="1:10" s="45" customFormat="1" ht="15.75" hidden="1" customHeight="1" outlineLevel="1" x14ac:dyDescent="0.25">
      <c r="A442" s="53">
        <v>414</v>
      </c>
      <c r="B442" s="58" t="s">
        <v>883</v>
      </c>
      <c r="C442" s="59" t="s">
        <v>884</v>
      </c>
      <c r="D442" s="60" t="s">
        <v>288</v>
      </c>
      <c r="E442" s="61">
        <v>3.5969650867300001E-2</v>
      </c>
      <c r="F442" s="62">
        <v>110</v>
      </c>
      <c r="G442" s="62">
        <f t="shared" si="17"/>
        <v>3.96</v>
      </c>
      <c r="H442" s="57">
        <f>G442/G524</f>
        <v>1.0433578691934334E-5</v>
      </c>
      <c r="I442" s="56">
        <f>ROUND(F442*Прил.10!$D$12,2)</f>
        <v>884.4</v>
      </c>
      <c r="J442" s="56">
        <f t="shared" si="18"/>
        <v>31.81</v>
      </c>
    </row>
    <row r="443" spans="1:10" s="45" customFormat="1" ht="31.5" hidden="1" customHeight="1" outlineLevel="1" x14ac:dyDescent="0.25">
      <c r="A443" s="53">
        <v>415</v>
      </c>
      <c r="B443" s="58" t="s">
        <v>885</v>
      </c>
      <c r="C443" s="59" t="s">
        <v>886</v>
      </c>
      <c r="D443" s="60" t="s">
        <v>251</v>
      </c>
      <c r="E443" s="61">
        <v>3.8030062573888999E-4</v>
      </c>
      <c r="F443" s="62">
        <v>10362</v>
      </c>
      <c r="G443" s="62">
        <f t="shared" si="17"/>
        <v>3.94</v>
      </c>
      <c r="H443" s="57">
        <f>G443/G524</f>
        <v>1.0380883850055878E-5</v>
      </c>
      <c r="I443" s="56">
        <f>ROUND(F443*Прил.10!$D$12,2)</f>
        <v>83310.48</v>
      </c>
      <c r="J443" s="56">
        <f t="shared" si="18"/>
        <v>31.68</v>
      </c>
    </row>
    <row r="444" spans="1:10" s="45" customFormat="1" ht="31.5" hidden="1" customHeight="1" outlineLevel="1" x14ac:dyDescent="0.25">
      <c r="A444" s="53">
        <v>416</v>
      </c>
      <c r="B444" s="58" t="s">
        <v>887</v>
      </c>
      <c r="C444" s="59" t="s">
        <v>888</v>
      </c>
      <c r="D444" s="60" t="s">
        <v>267</v>
      </c>
      <c r="E444" s="61">
        <v>0.40007915571031</v>
      </c>
      <c r="F444" s="62">
        <v>9.7899999999999991</v>
      </c>
      <c r="G444" s="62">
        <f t="shared" si="17"/>
        <v>3.92</v>
      </c>
      <c r="H444" s="57">
        <f>G444/G524</f>
        <v>1.0328189008177421E-5</v>
      </c>
      <c r="I444" s="56">
        <f>ROUND(F444*Прил.10!$D$12,2)</f>
        <v>78.709999999999994</v>
      </c>
      <c r="J444" s="56">
        <f t="shared" si="18"/>
        <v>31.49</v>
      </c>
    </row>
    <row r="445" spans="1:10" s="45" customFormat="1" ht="47.25" hidden="1" customHeight="1" outlineLevel="1" x14ac:dyDescent="0.25">
      <c r="A445" s="53">
        <v>417</v>
      </c>
      <c r="B445" s="58" t="s">
        <v>889</v>
      </c>
      <c r="C445" s="59" t="s">
        <v>890</v>
      </c>
      <c r="D445" s="60" t="s">
        <v>441</v>
      </c>
      <c r="E445" s="61">
        <v>0.2</v>
      </c>
      <c r="F445" s="62">
        <v>160.19999999999999</v>
      </c>
      <c r="G445" s="62">
        <f t="shared" si="17"/>
        <v>32.04</v>
      </c>
      <c r="H445" s="57">
        <f>G445/G524</f>
        <v>8.4417136689286885E-5</v>
      </c>
      <c r="I445" s="56">
        <f>ROUND(F445*Прил.10!$D$12,2)</f>
        <v>1288.01</v>
      </c>
      <c r="J445" s="56">
        <f t="shared" si="18"/>
        <v>257.60000000000002</v>
      </c>
    </row>
    <row r="446" spans="1:10" s="45" customFormat="1" ht="31.5" hidden="1" customHeight="1" outlineLevel="1" x14ac:dyDescent="0.25">
      <c r="A446" s="53">
        <v>418</v>
      </c>
      <c r="B446" s="58" t="s">
        <v>891</v>
      </c>
      <c r="C446" s="59" t="s">
        <v>892</v>
      </c>
      <c r="D446" s="60" t="s">
        <v>257</v>
      </c>
      <c r="E446" s="61">
        <v>0.30206578743343998</v>
      </c>
      <c r="F446" s="62">
        <v>12.49</v>
      </c>
      <c r="G446" s="62">
        <f t="shared" si="17"/>
        <v>3.77</v>
      </c>
      <c r="H446" s="57">
        <f>G446/G524</f>
        <v>9.9329776940890005E-6</v>
      </c>
      <c r="I446" s="56">
        <f>ROUND(F446*Прил.10!$D$12,2)</f>
        <v>100.42</v>
      </c>
      <c r="J446" s="56">
        <f t="shared" si="18"/>
        <v>30.33</v>
      </c>
    </row>
    <row r="447" spans="1:10" s="45" customFormat="1" ht="31.5" hidden="1" customHeight="1" outlineLevel="1" x14ac:dyDescent="0.25">
      <c r="A447" s="53">
        <v>419</v>
      </c>
      <c r="B447" s="58" t="s">
        <v>893</v>
      </c>
      <c r="C447" s="59" t="s">
        <v>894</v>
      </c>
      <c r="D447" s="60" t="s">
        <v>251</v>
      </c>
      <c r="E447" s="61">
        <v>2.0462038135598002E-3</v>
      </c>
      <c r="F447" s="62">
        <v>1836</v>
      </c>
      <c r="G447" s="62">
        <f t="shared" si="17"/>
        <v>3.76</v>
      </c>
      <c r="H447" s="57">
        <f>G447/G524</f>
        <v>9.9066302731497717E-6</v>
      </c>
      <c r="I447" s="56">
        <f>ROUND(F447*Прил.10!$D$12,2)</f>
        <v>14761.44</v>
      </c>
      <c r="J447" s="56">
        <f t="shared" si="18"/>
        <v>30.2</v>
      </c>
    </row>
    <row r="448" spans="1:10" s="45" customFormat="1" ht="15.75" hidden="1" customHeight="1" outlineLevel="1" x14ac:dyDescent="0.25">
      <c r="A448" s="53">
        <v>420</v>
      </c>
      <c r="B448" s="58" t="s">
        <v>895</v>
      </c>
      <c r="C448" s="59" t="s">
        <v>896</v>
      </c>
      <c r="D448" s="60" t="s">
        <v>257</v>
      </c>
      <c r="E448" s="61">
        <v>0.1342271363252</v>
      </c>
      <c r="F448" s="62">
        <v>26.44</v>
      </c>
      <c r="G448" s="62">
        <f t="shared" si="17"/>
        <v>3.55</v>
      </c>
      <c r="H448" s="57">
        <f>G448/G524</f>
        <v>9.3533344334259802E-6</v>
      </c>
      <c r="I448" s="56">
        <f>ROUND(F448*Прил.10!$D$12,2)</f>
        <v>212.58</v>
      </c>
      <c r="J448" s="56">
        <f t="shared" si="18"/>
        <v>28.53</v>
      </c>
    </row>
    <row r="449" spans="1:10" s="45" customFormat="1" ht="31.5" hidden="1" customHeight="1" outlineLevel="1" x14ac:dyDescent="0.25">
      <c r="A449" s="53">
        <v>421</v>
      </c>
      <c r="B449" s="58" t="s">
        <v>897</v>
      </c>
      <c r="C449" s="59" t="s">
        <v>898</v>
      </c>
      <c r="D449" s="60" t="s">
        <v>257</v>
      </c>
      <c r="E449" s="61">
        <v>0.30704522280456997</v>
      </c>
      <c r="F449" s="62">
        <v>11.22</v>
      </c>
      <c r="G449" s="62">
        <f t="shared" si="17"/>
        <v>3.45</v>
      </c>
      <c r="H449" s="57">
        <f>G449/G524</f>
        <v>9.0898602240337006E-6</v>
      </c>
      <c r="I449" s="56">
        <f>ROUND(F449*Прил.10!$D$12,2)</f>
        <v>90.21</v>
      </c>
      <c r="J449" s="56">
        <f t="shared" si="18"/>
        <v>27.7</v>
      </c>
    </row>
    <row r="450" spans="1:10" s="45" customFormat="1" ht="63" hidden="1" customHeight="1" outlineLevel="1" x14ac:dyDescent="0.25">
      <c r="A450" s="53">
        <v>422</v>
      </c>
      <c r="B450" s="58" t="s">
        <v>899</v>
      </c>
      <c r="C450" s="59" t="s">
        <v>900</v>
      </c>
      <c r="D450" s="60" t="s">
        <v>248</v>
      </c>
      <c r="E450" s="61">
        <v>7.0497398070362996E-2</v>
      </c>
      <c r="F450" s="62">
        <v>45.92</v>
      </c>
      <c r="G450" s="62">
        <f t="shared" si="17"/>
        <v>3.24</v>
      </c>
      <c r="H450" s="57">
        <f>G450/G524</f>
        <v>8.5365643843099108E-6</v>
      </c>
      <c r="I450" s="56">
        <f>ROUND(F450*Прил.10!$D$12,2)</f>
        <v>369.2</v>
      </c>
      <c r="J450" s="56">
        <f t="shared" si="18"/>
        <v>26.03</v>
      </c>
    </row>
    <row r="451" spans="1:10" s="45" customFormat="1" ht="15.75" hidden="1" customHeight="1" outlineLevel="1" x14ac:dyDescent="0.25">
      <c r="A451" s="53">
        <v>423</v>
      </c>
      <c r="B451" s="58" t="s">
        <v>901</v>
      </c>
      <c r="C451" s="59" t="s">
        <v>902</v>
      </c>
      <c r="D451" s="60" t="s">
        <v>257</v>
      </c>
      <c r="E451" s="61">
        <v>0.33571674142813002</v>
      </c>
      <c r="F451" s="62">
        <v>9.5</v>
      </c>
      <c r="G451" s="62">
        <f t="shared" si="17"/>
        <v>3.19</v>
      </c>
      <c r="H451" s="57">
        <f>G451/G524</f>
        <v>8.4048272796137685E-6</v>
      </c>
      <c r="I451" s="56">
        <f>ROUND(F451*Прил.10!$D$12,2)</f>
        <v>76.38</v>
      </c>
      <c r="J451" s="56">
        <f t="shared" si="18"/>
        <v>25.64</v>
      </c>
    </row>
    <row r="452" spans="1:10" s="45" customFormat="1" ht="31.5" hidden="1" customHeight="1" outlineLevel="1" x14ac:dyDescent="0.25">
      <c r="A452" s="53">
        <v>424</v>
      </c>
      <c r="B452" s="58" t="s">
        <v>903</v>
      </c>
      <c r="C452" s="59" t="s">
        <v>904</v>
      </c>
      <c r="D452" s="60" t="s">
        <v>251</v>
      </c>
      <c r="E452" s="61">
        <v>2.5593851873041001E-4</v>
      </c>
      <c r="F452" s="62">
        <v>12430</v>
      </c>
      <c r="G452" s="62">
        <f t="shared" si="17"/>
        <v>3.18</v>
      </c>
      <c r="H452" s="57">
        <f>G452/G524</f>
        <v>8.3784798586745414E-6</v>
      </c>
      <c r="I452" s="56">
        <f>ROUND(F452*Прил.10!$D$12,2)</f>
        <v>99937.2</v>
      </c>
      <c r="J452" s="56">
        <f t="shared" si="18"/>
        <v>25.58</v>
      </c>
    </row>
    <row r="453" spans="1:10" s="45" customFormat="1" ht="31.5" hidden="1" customHeight="1" outlineLevel="1" x14ac:dyDescent="0.25">
      <c r="A453" s="53">
        <v>425</v>
      </c>
      <c r="B453" s="58" t="s">
        <v>905</v>
      </c>
      <c r="C453" s="59" t="s">
        <v>906</v>
      </c>
      <c r="D453" s="60" t="s">
        <v>275</v>
      </c>
      <c r="E453" s="61">
        <v>1.4500995659049001</v>
      </c>
      <c r="F453" s="62">
        <v>1.94</v>
      </c>
      <c r="G453" s="62">
        <f t="shared" si="17"/>
        <v>2.81</v>
      </c>
      <c r="H453" s="57">
        <f>G453/G524</f>
        <v>7.4036252839231008E-6</v>
      </c>
      <c r="I453" s="56">
        <f>ROUND(F453*Прил.10!$D$12,2)</f>
        <v>15.6</v>
      </c>
      <c r="J453" s="56">
        <f t="shared" si="18"/>
        <v>22.62</v>
      </c>
    </row>
    <row r="454" spans="1:10" s="45" customFormat="1" ht="78.75" hidden="1" customHeight="1" outlineLevel="1" x14ac:dyDescent="0.25">
      <c r="A454" s="53">
        <v>426</v>
      </c>
      <c r="B454" s="58" t="s">
        <v>907</v>
      </c>
      <c r="C454" s="59" t="s">
        <v>908</v>
      </c>
      <c r="D454" s="60" t="s">
        <v>502</v>
      </c>
      <c r="E454" s="61">
        <v>5.4253533260066003E-2</v>
      </c>
      <c r="F454" s="62">
        <v>50.24</v>
      </c>
      <c r="G454" s="62">
        <f t="shared" si="17"/>
        <v>2.73</v>
      </c>
      <c r="H454" s="57">
        <f>G454/G524</f>
        <v>7.1928459164092754E-6</v>
      </c>
      <c r="I454" s="56">
        <f>ROUND(F454*Прил.10!$D$12,2)</f>
        <v>403.93</v>
      </c>
      <c r="J454" s="56">
        <f t="shared" si="18"/>
        <v>21.91</v>
      </c>
    </row>
    <row r="455" spans="1:10" s="45" customFormat="1" ht="31.5" hidden="1" customHeight="1" outlineLevel="1" x14ac:dyDescent="0.25">
      <c r="A455" s="53">
        <v>427</v>
      </c>
      <c r="B455" s="58" t="s">
        <v>909</v>
      </c>
      <c r="C455" s="59" t="s">
        <v>910</v>
      </c>
      <c r="D455" s="60" t="s">
        <v>254</v>
      </c>
      <c r="E455" s="61">
        <v>0.01</v>
      </c>
      <c r="F455" s="62">
        <v>253.8</v>
      </c>
      <c r="G455" s="62">
        <f t="shared" si="17"/>
        <v>2.54</v>
      </c>
      <c r="H455" s="57">
        <f>G455/G524</f>
        <v>6.6922449185639416E-6</v>
      </c>
      <c r="I455" s="56">
        <f>ROUND(F455*Прил.10!$D$12,2)</f>
        <v>2040.55</v>
      </c>
      <c r="J455" s="56">
        <f t="shared" si="18"/>
        <v>20.41</v>
      </c>
    </row>
    <row r="456" spans="1:10" s="45" customFormat="1" ht="47.25" hidden="1" customHeight="1" outlineLevel="1" x14ac:dyDescent="0.25">
      <c r="A456" s="53">
        <v>428</v>
      </c>
      <c r="B456" s="58" t="s">
        <v>911</v>
      </c>
      <c r="C456" s="59" t="s">
        <v>912</v>
      </c>
      <c r="D456" s="60" t="s">
        <v>251</v>
      </c>
      <c r="E456" s="61">
        <v>6.2083539792534004E-3</v>
      </c>
      <c r="F456" s="62">
        <v>412</v>
      </c>
      <c r="G456" s="62">
        <f t="shared" si="17"/>
        <v>2.56</v>
      </c>
      <c r="H456" s="57">
        <f>G456/G524</f>
        <v>6.7449397604423983E-6</v>
      </c>
      <c r="I456" s="56">
        <f>ROUND(F456*Прил.10!$D$12,2)</f>
        <v>3312.48</v>
      </c>
      <c r="J456" s="56">
        <f t="shared" si="18"/>
        <v>20.57</v>
      </c>
    </row>
    <row r="457" spans="1:10" s="45" customFormat="1" ht="47.25" hidden="1" customHeight="1" outlineLevel="1" x14ac:dyDescent="0.25">
      <c r="A457" s="53">
        <v>429</v>
      </c>
      <c r="B457" s="58" t="s">
        <v>913</v>
      </c>
      <c r="C457" s="59" t="s">
        <v>914</v>
      </c>
      <c r="D457" s="60" t="s">
        <v>441</v>
      </c>
      <c r="E457" s="61">
        <v>0.5</v>
      </c>
      <c r="F457" s="62">
        <v>3.15</v>
      </c>
      <c r="G457" s="62">
        <f t="shared" si="17"/>
        <v>1.58</v>
      </c>
      <c r="H457" s="57">
        <f>G457/G524</f>
        <v>4.1628925083980427E-6</v>
      </c>
      <c r="I457" s="56">
        <f>ROUND(F457*Прил.10!$D$12,2)</f>
        <v>25.33</v>
      </c>
      <c r="J457" s="56">
        <f t="shared" si="18"/>
        <v>12.67</v>
      </c>
    </row>
    <row r="458" spans="1:10" s="45" customFormat="1" ht="15.75" hidden="1" customHeight="1" outlineLevel="1" x14ac:dyDescent="0.25">
      <c r="A458" s="53">
        <v>430</v>
      </c>
      <c r="B458" s="58" t="s">
        <v>915</v>
      </c>
      <c r="C458" s="59" t="s">
        <v>916</v>
      </c>
      <c r="D458" s="60" t="s">
        <v>251</v>
      </c>
      <c r="E458" s="61">
        <v>2.1568009044952E-3</v>
      </c>
      <c r="F458" s="62">
        <v>1160</v>
      </c>
      <c r="G458" s="62">
        <f t="shared" si="17"/>
        <v>2.5</v>
      </c>
      <c r="H458" s="57">
        <f>G458/G524</f>
        <v>6.5868552348070289E-6</v>
      </c>
      <c r="I458" s="56">
        <f>ROUND(F458*Прил.10!$D$12,2)</f>
        <v>9326.4</v>
      </c>
      <c r="J458" s="56">
        <f t="shared" si="18"/>
        <v>20.12</v>
      </c>
    </row>
    <row r="459" spans="1:10" s="45" customFormat="1" ht="15.75" hidden="1" customHeight="1" outlineLevel="1" x14ac:dyDescent="0.25">
      <c r="A459" s="53">
        <v>431</v>
      </c>
      <c r="B459" s="58" t="s">
        <v>917</v>
      </c>
      <c r="C459" s="59" t="s">
        <v>918</v>
      </c>
      <c r="D459" s="60" t="s">
        <v>257</v>
      </c>
      <c r="E459" s="61">
        <v>1.5986511496577999E-2</v>
      </c>
      <c r="F459" s="62">
        <v>155</v>
      </c>
      <c r="G459" s="62">
        <f t="shared" si="17"/>
        <v>2.48</v>
      </c>
      <c r="H459" s="57">
        <f>G459/G524</f>
        <v>6.5341603929285729E-6</v>
      </c>
      <c r="I459" s="56">
        <f>ROUND(F459*Прил.10!$D$12,2)</f>
        <v>1246.2</v>
      </c>
      <c r="J459" s="56">
        <f t="shared" si="18"/>
        <v>19.920000000000002</v>
      </c>
    </row>
    <row r="460" spans="1:10" s="45" customFormat="1" ht="31.5" hidden="1" customHeight="1" outlineLevel="1" x14ac:dyDescent="0.25">
      <c r="A460" s="53">
        <v>432</v>
      </c>
      <c r="B460" s="58" t="s">
        <v>919</v>
      </c>
      <c r="C460" s="59" t="s">
        <v>920</v>
      </c>
      <c r="D460" s="60" t="s">
        <v>251</v>
      </c>
      <c r="E460" s="61">
        <v>1.1168510964265001E-4</v>
      </c>
      <c r="F460" s="62">
        <v>21828.720000000001</v>
      </c>
      <c r="G460" s="62">
        <f t="shared" si="17"/>
        <v>2.44</v>
      </c>
      <c r="H460" s="57">
        <f>G460/G524</f>
        <v>6.4287707091716602E-6</v>
      </c>
      <c r="I460" s="56">
        <f>ROUND(F460*Прил.10!$D$12,2)</f>
        <v>175502.91</v>
      </c>
      <c r="J460" s="56">
        <f t="shared" si="18"/>
        <v>19.600000000000001</v>
      </c>
    </row>
    <row r="461" spans="1:10" s="45" customFormat="1" ht="15.75" hidden="1" customHeight="1" outlineLevel="1" x14ac:dyDescent="0.25">
      <c r="A461" s="53">
        <v>433</v>
      </c>
      <c r="B461" s="58" t="s">
        <v>921</v>
      </c>
      <c r="C461" s="59" t="s">
        <v>922</v>
      </c>
      <c r="D461" s="60" t="s">
        <v>251</v>
      </c>
      <c r="E461" s="61">
        <v>7.9852704778109998E-5</v>
      </c>
      <c r="F461" s="62">
        <v>30030</v>
      </c>
      <c r="G461" s="62">
        <f t="shared" si="17"/>
        <v>2.4</v>
      </c>
      <c r="H461" s="57">
        <f>G461/G524</f>
        <v>6.3233810254147475E-6</v>
      </c>
      <c r="I461" s="56">
        <f>ROUND(F461*Прил.10!$D$12,2)</f>
        <v>241441.2</v>
      </c>
      <c r="J461" s="56">
        <f t="shared" si="18"/>
        <v>19.28</v>
      </c>
    </row>
    <row r="462" spans="1:10" s="45" customFormat="1" ht="15.75" hidden="1" customHeight="1" outlineLevel="1" x14ac:dyDescent="0.25">
      <c r="A462" s="53">
        <v>434</v>
      </c>
      <c r="B462" s="58" t="s">
        <v>923</v>
      </c>
      <c r="C462" s="59" t="s">
        <v>924</v>
      </c>
      <c r="D462" s="60" t="s">
        <v>248</v>
      </c>
      <c r="E462" s="61">
        <v>8.9524464380833998E-4</v>
      </c>
      <c r="F462" s="62">
        <v>2500</v>
      </c>
      <c r="G462" s="62">
        <f t="shared" si="17"/>
        <v>2.2400000000000002</v>
      </c>
      <c r="H462" s="57">
        <f>G462/G524</f>
        <v>5.9018222903870984E-6</v>
      </c>
      <c r="I462" s="56">
        <f>ROUND(F462*Прил.10!$D$12,2)</f>
        <v>20100</v>
      </c>
      <c r="J462" s="56">
        <f t="shared" si="18"/>
        <v>17.989999999999998</v>
      </c>
    </row>
    <row r="463" spans="1:10" s="45" customFormat="1" ht="15.75" hidden="1" customHeight="1" outlineLevel="1" x14ac:dyDescent="0.25">
      <c r="A463" s="53">
        <v>435</v>
      </c>
      <c r="B463" s="58" t="s">
        <v>925</v>
      </c>
      <c r="C463" s="59" t="s">
        <v>926</v>
      </c>
      <c r="D463" s="60" t="s">
        <v>257</v>
      </c>
      <c r="E463" s="61">
        <v>7.9817154696224996E-2</v>
      </c>
      <c r="F463" s="62">
        <v>27.74</v>
      </c>
      <c r="G463" s="62">
        <f t="shared" si="17"/>
        <v>2.21</v>
      </c>
      <c r="H463" s="57">
        <f>G463/G524</f>
        <v>5.8227800275694137E-6</v>
      </c>
      <c r="I463" s="56">
        <f>ROUND(F463*Прил.10!$D$12,2)</f>
        <v>223.03</v>
      </c>
      <c r="J463" s="56">
        <f t="shared" si="18"/>
        <v>17.8</v>
      </c>
    </row>
    <row r="464" spans="1:10" s="45" customFormat="1" ht="31.5" hidden="1" customHeight="1" outlineLevel="1" x14ac:dyDescent="0.25">
      <c r="A464" s="53">
        <v>436</v>
      </c>
      <c r="B464" s="58" t="s">
        <v>927</v>
      </c>
      <c r="C464" s="59" t="s">
        <v>928</v>
      </c>
      <c r="D464" s="60" t="s">
        <v>251</v>
      </c>
      <c r="E464" s="61">
        <v>2.4993661041846998E-4</v>
      </c>
      <c r="F464" s="62">
        <v>8475</v>
      </c>
      <c r="G464" s="62">
        <f t="shared" si="17"/>
        <v>2.12</v>
      </c>
      <c r="H464" s="57">
        <f>G464/G524</f>
        <v>5.5856532391163612E-6</v>
      </c>
      <c r="I464" s="56">
        <f>ROUND(F464*Прил.10!$D$12,2)</f>
        <v>68139</v>
      </c>
      <c r="J464" s="56">
        <f t="shared" si="18"/>
        <v>17.03</v>
      </c>
    </row>
    <row r="465" spans="1:10" s="45" customFormat="1" ht="47.25" hidden="1" customHeight="1" outlineLevel="1" x14ac:dyDescent="0.25">
      <c r="A465" s="53">
        <v>437</v>
      </c>
      <c r="B465" s="58" t="s">
        <v>929</v>
      </c>
      <c r="C465" s="59" t="s">
        <v>930</v>
      </c>
      <c r="D465" s="60" t="s">
        <v>264</v>
      </c>
      <c r="E465" s="61">
        <v>1</v>
      </c>
      <c r="F465" s="62">
        <v>1.32</v>
      </c>
      <c r="G465" s="62">
        <f t="shared" si="17"/>
        <v>1.32</v>
      </c>
      <c r="H465" s="57">
        <f>G465/G524</f>
        <v>3.4778595639781114E-6</v>
      </c>
      <c r="I465" s="56">
        <f>ROUND(F465*Прил.10!$D$12,2)</f>
        <v>10.61</v>
      </c>
      <c r="J465" s="56">
        <f t="shared" si="18"/>
        <v>10.61</v>
      </c>
    </row>
    <row r="466" spans="1:10" s="45" customFormat="1" ht="31.5" hidden="1" customHeight="1" outlineLevel="1" x14ac:dyDescent="0.25">
      <c r="A466" s="53">
        <v>438</v>
      </c>
      <c r="B466" s="58" t="s">
        <v>931</v>
      </c>
      <c r="C466" s="59" t="s">
        <v>932</v>
      </c>
      <c r="D466" s="60" t="s">
        <v>251</v>
      </c>
      <c r="E466" s="61">
        <v>1.3916737907918001E-3</v>
      </c>
      <c r="F466" s="62">
        <v>1487.6</v>
      </c>
      <c r="G466" s="62">
        <f t="shared" si="17"/>
        <v>2.0699999999999998</v>
      </c>
      <c r="H466" s="57">
        <f>G466/G524</f>
        <v>5.4539161344202197E-6</v>
      </c>
      <c r="I466" s="56">
        <f>ROUND(F466*Прил.10!$D$12,2)</f>
        <v>11960.3</v>
      </c>
      <c r="J466" s="56">
        <f t="shared" si="18"/>
        <v>16.64</v>
      </c>
    </row>
    <row r="467" spans="1:10" s="45" customFormat="1" ht="15.75" hidden="1" customHeight="1" outlineLevel="1" x14ac:dyDescent="0.25">
      <c r="A467" s="53">
        <v>439</v>
      </c>
      <c r="B467" s="58" t="s">
        <v>933</v>
      </c>
      <c r="C467" s="59" t="s">
        <v>934</v>
      </c>
      <c r="D467" s="60" t="s">
        <v>257</v>
      </c>
      <c r="E467" s="61">
        <v>4.4791944923368E-2</v>
      </c>
      <c r="F467" s="62">
        <v>44.97</v>
      </c>
      <c r="G467" s="62">
        <f t="shared" si="17"/>
        <v>2.0099999999999998</v>
      </c>
      <c r="H467" s="57">
        <f>G467/G524</f>
        <v>5.2958316087848511E-6</v>
      </c>
      <c r="I467" s="56">
        <f>ROUND(F467*Прил.10!$D$12,2)</f>
        <v>361.56</v>
      </c>
      <c r="J467" s="56">
        <f t="shared" si="18"/>
        <v>16.190000000000001</v>
      </c>
    </row>
    <row r="468" spans="1:10" s="45" customFormat="1" ht="31.5" hidden="1" customHeight="1" outlineLevel="1" x14ac:dyDescent="0.25">
      <c r="A468" s="53">
        <v>440</v>
      </c>
      <c r="B468" s="58" t="s">
        <v>935</v>
      </c>
      <c r="C468" s="59" t="s">
        <v>936</v>
      </c>
      <c r="D468" s="60" t="s">
        <v>251</v>
      </c>
      <c r="E468" s="61">
        <v>8.6813886795404996E-5</v>
      </c>
      <c r="F468" s="62">
        <v>22558</v>
      </c>
      <c r="G468" s="62">
        <f t="shared" si="17"/>
        <v>1.96</v>
      </c>
      <c r="H468" s="57">
        <f>G468/G524</f>
        <v>5.1640945040887104E-6</v>
      </c>
      <c r="I468" s="56">
        <f>ROUND(F468*Прил.10!$D$12,2)</f>
        <v>181366.32</v>
      </c>
      <c r="J468" s="56">
        <f t="shared" si="18"/>
        <v>15.75</v>
      </c>
    </row>
    <row r="469" spans="1:10" s="45" customFormat="1" ht="15.75" hidden="1" customHeight="1" outlineLevel="1" x14ac:dyDescent="0.25">
      <c r="A469" s="53">
        <v>441</v>
      </c>
      <c r="B469" s="58" t="s">
        <v>937</v>
      </c>
      <c r="C469" s="59" t="s">
        <v>938</v>
      </c>
      <c r="D469" s="60" t="s">
        <v>257</v>
      </c>
      <c r="E469" s="61">
        <v>5.1230847922624001E-2</v>
      </c>
      <c r="F469" s="62">
        <v>37.29</v>
      </c>
      <c r="G469" s="62">
        <f t="shared" si="17"/>
        <v>1.91</v>
      </c>
      <c r="H469" s="57">
        <f>G469/G524</f>
        <v>5.0323573993925697E-6</v>
      </c>
      <c r="I469" s="56">
        <f>ROUND(F469*Прил.10!$D$12,2)</f>
        <v>299.81</v>
      </c>
      <c r="J469" s="56">
        <f t="shared" si="18"/>
        <v>15.36</v>
      </c>
    </row>
    <row r="470" spans="1:10" s="45" customFormat="1" ht="31.5" hidden="1" customHeight="1" outlineLevel="1" x14ac:dyDescent="0.25">
      <c r="A470" s="53">
        <v>442</v>
      </c>
      <c r="B470" s="58" t="s">
        <v>939</v>
      </c>
      <c r="C470" s="59" t="s">
        <v>940</v>
      </c>
      <c r="D470" s="60" t="s">
        <v>257</v>
      </c>
      <c r="E470" s="61">
        <v>0.11683725356852</v>
      </c>
      <c r="F470" s="62">
        <v>15.12</v>
      </c>
      <c r="G470" s="62">
        <f t="shared" si="17"/>
        <v>1.77</v>
      </c>
      <c r="H470" s="57">
        <f>G470/G524</f>
        <v>4.6634935062433766E-6</v>
      </c>
      <c r="I470" s="56">
        <f>ROUND(F470*Прил.10!$D$12,2)</f>
        <v>121.56</v>
      </c>
      <c r="J470" s="56">
        <f t="shared" si="18"/>
        <v>14.2</v>
      </c>
    </row>
    <row r="471" spans="1:10" s="45" customFormat="1" ht="15.75" hidden="1" customHeight="1" outlineLevel="1" x14ac:dyDescent="0.25">
      <c r="A471" s="53">
        <v>443</v>
      </c>
      <c r="B471" s="58" t="s">
        <v>941</v>
      </c>
      <c r="C471" s="59" t="s">
        <v>942</v>
      </c>
      <c r="D471" s="60" t="s">
        <v>275</v>
      </c>
      <c r="E471" s="61">
        <v>0.22714812533917</v>
      </c>
      <c r="F471" s="62">
        <v>7.46</v>
      </c>
      <c r="G471" s="62">
        <f t="shared" si="17"/>
        <v>1.69</v>
      </c>
      <c r="H471" s="57">
        <f>G471/G524</f>
        <v>4.4527141387295512E-6</v>
      </c>
      <c r="I471" s="56">
        <f>ROUND(F471*Прил.10!$D$12,2)</f>
        <v>59.98</v>
      </c>
      <c r="J471" s="56">
        <f t="shared" si="18"/>
        <v>13.62</v>
      </c>
    </row>
    <row r="472" spans="1:10" s="45" customFormat="1" ht="31.5" hidden="1" customHeight="1" outlineLevel="1" x14ac:dyDescent="0.25">
      <c r="A472" s="53">
        <v>444</v>
      </c>
      <c r="B472" s="58" t="s">
        <v>943</v>
      </c>
      <c r="C472" s="59" t="s">
        <v>944</v>
      </c>
      <c r="D472" s="60" t="s">
        <v>264</v>
      </c>
      <c r="E472" s="61">
        <v>1</v>
      </c>
      <c r="F472" s="62">
        <v>2.0499999999999998</v>
      </c>
      <c r="G472" s="62">
        <f t="shared" si="17"/>
        <v>2.0499999999999998</v>
      </c>
      <c r="H472" s="57">
        <f>G472/G524</f>
        <v>5.4012212925417638E-6</v>
      </c>
      <c r="I472" s="56">
        <f>ROUND(F472*Прил.10!$D$12,2)</f>
        <v>16.48</v>
      </c>
      <c r="J472" s="56">
        <f t="shared" si="18"/>
        <v>16.48</v>
      </c>
    </row>
    <row r="473" spans="1:10" s="45" customFormat="1" ht="15.75" hidden="1" customHeight="1" outlineLevel="1" x14ac:dyDescent="0.25">
      <c r="A473" s="53">
        <v>445</v>
      </c>
      <c r="B473" s="58" t="s">
        <v>945</v>
      </c>
      <c r="C473" s="59" t="s">
        <v>946</v>
      </c>
      <c r="D473" s="60" t="s">
        <v>251</v>
      </c>
      <c r="E473" s="61">
        <v>2.0147933603773E-3</v>
      </c>
      <c r="F473" s="62">
        <v>729.98</v>
      </c>
      <c r="G473" s="62">
        <f t="shared" ref="G473:G536" si="19">ROUND(E473*F473,2)</f>
        <v>1.47</v>
      </c>
      <c r="H473" s="57">
        <f>G473/G524</f>
        <v>3.8730708780665334E-6</v>
      </c>
      <c r="I473" s="56">
        <f>ROUND(F473*Прил.10!$D$12,2)</f>
        <v>5869.04</v>
      </c>
      <c r="J473" s="56">
        <f t="shared" ref="J473:J536" si="20">ROUND(E473*I473,2)</f>
        <v>11.82</v>
      </c>
    </row>
    <row r="474" spans="1:10" s="45" customFormat="1" ht="31.5" hidden="1" customHeight="1" outlineLevel="1" x14ac:dyDescent="0.25">
      <c r="A474" s="53">
        <v>446</v>
      </c>
      <c r="B474" s="58" t="s">
        <v>947</v>
      </c>
      <c r="C474" s="59" t="s">
        <v>948</v>
      </c>
      <c r="D474" s="60" t="s">
        <v>257</v>
      </c>
      <c r="E474" s="61">
        <v>5.6272520467953002E-2</v>
      </c>
      <c r="F474" s="62">
        <v>25</v>
      </c>
      <c r="G474" s="62">
        <f t="shared" si="19"/>
        <v>1.41</v>
      </c>
      <c r="H474" s="57">
        <f>G474/G524</f>
        <v>3.7149863524311644E-6</v>
      </c>
      <c r="I474" s="56">
        <f>ROUND(F474*Прил.10!$D$12,2)</f>
        <v>201</v>
      </c>
      <c r="J474" s="56">
        <f t="shared" si="20"/>
        <v>11.31</v>
      </c>
    </row>
    <row r="475" spans="1:10" s="45" customFormat="1" ht="47.25" hidden="1" customHeight="1" outlineLevel="1" x14ac:dyDescent="0.25">
      <c r="A475" s="53">
        <v>447</v>
      </c>
      <c r="B475" s="58" t="s">
        <v>949</v>
      </c>
      <c r="C475" s="59" t="s">
        <v>950</v>
      </c>
      <c r="D475" s="60" t="s">
        <v>248</v>
      </c>
      <c r="E475" s="61">
        <v>2.1510090219647999E-3</v>
      </c>
      <c r="F475" s="62">
        <v>602</v>
      </c>
      <c r="G475" s="62">
        <f t="shared" si="19"/>
        <v>1.29</v>
      </c>
      <c r="H475" s="57">
        <f>G475/G524</f>
        <v>3.3988173011604271E-6</v>
      </c>
      <c r="I475" s="56">
        <f>ROUND(F475*Прил.10!$D$12,2)</f>
        <v>4840.08</v>
      </c>
      <c r="J475" s="56">
        <f t="shared" si="20"/>
        <v>10.41</v>
      </c>
    </row>
    <row r="476" spans="1:10" s="45" customFormat="1" ht="15.75" hidden="1" customHeight="1" outlineLevel="1" x14ac:dyDescent="0.25">
      <c r="A476" s="53">
        <v>448</v>
      </c>
      <c r="B476" s="58" t="s">
        <v>951</v>
      </c>
      <c r="C476" s="59" t="s">
        <v>952</v>
      </c>
      <c r="D476" s="60" t="s">
        <v>257</v>
      </c>
      <c r="E476" s="61">
        <v>3.2080168949358001E-2</v>
      </c>
      <c r="F476" s="62">
        <v>35.630000000000003</v>
      </c>
      <c r="G476" s="62">
        <f t="shared" si="19"/>
        <v>1.1399999999999999</v>
      </c>
      <c r="H476" s="57">
        <f>G476/G524</f>
        <v>3.0036059870720051E-6</v>
      </c>
      <c r="I476" s="56">
        <f>ROUND(F476*Прил.10!$D$12,2)</f>
        <v>286.47000000000003</v>
      </c>
      <c r="J476" s="56">
        <f t="shared" si="20"/>
        <v>9.19</v>
      </c>
    </row>
    <row r="477" spans="1:10" s="45" customFormat="1" ht="15.75" hidden="1" customHeight="1" outlineLevel="1" x14ac:dyDescent="0.25">
      <c r="A477" s="53">
        <v>449</v>
      </c>
      <c r="B477" s="58" t="s">
        <v>953</v>
      </c>
      <c r="C477" s="59" t="s">
        <v>954</v>
      </c>
      <c r="D477" s="60" t="s">
        <v>248</v>
      </c>
      <c r="E477" s="61">
        <v>2.9058874330708001E-2</v>
      </c>
      <c r="F477" s="62">
        <v>38.51</v>
      </c>
      <c r="G477" s="62">
        <f t="shared" si="19"/>
        <v>1.1200000000000001</v>
      </c>
      <c r="H477" s="57">
        <f>G477/G524</f>
        <v>2.9509111451935492E-6</v>
      </c>
      <c r="I477" s="56">
        <f>ROUND(F477*Прил.10!$D$12,2)</f>
        <v>309.62</v>
      </c>
      <c r="J477" s="56">
        <f t="shared" si="20"/>
        <v>9</v>
      </c>
    </row>
    <row r="478" spans="1:10" s="45" customFormat="1" ht="15.75" hidden="1" customHeight="1" outlineLevel="1" x14ac:dyDescent="0.25">
      <c r="A478" s="53">
        <v>450</v>
      </c>
      <c r="B478" s="58" t="s">
        <v>955</v>
      </c>
      <c r="C478" s="59" t="s">
        <v>956</v>
      </c>
      <c r="D478" s="60" t="s">
        <v>254</v>
      </c>
      <c r="E478" s="61">
        <v>1E-3</v>
      </c>
      <c r="F478" s="62">
        <v>119</v>
      </c>
      <c r="G478" s="62">
        <f t="shared" si="19"/>
        <v>0.12</v>
      </c>
      <c r="H478" s="57">
        <f>G478/G524</f>
        <v>3.1616905127073741E-7</v>
      </c>
      <c r="I478" s="56">
        <f>ROUND(F478*Прил.10!$D$12,2)</f>
        <v>956.76</v>
      </c>
      <c r="J478" s="56">
        <f t="shared" si="20"/>
        <v>0.96</v>
      </c>
    </row>
    <row r="479" spans="1:10" s="45" customFormat="1" ht="15.75" hidden="1" customHeight="1" outlineLevel="1" x14ac:dyDescent="0.25">
      <c r="A479" s="53">
        <v>451</v>
      </c>
      <c r="B479" s="58" t="s">
        <v>957</v>
      </c>
      <c r="C479" s="59" t="s">
        <v>958</v>
      </c>
      <c r="D479" s="60" t="s">
        <v>251</v>
      </c>
      <c r="E479" s="61">
        <v>1.2752772703823001E-5</v>
      </c>
      <c r="F479" s="62">
        <v>70200</v>
      </c>
      <c r="G479" s="62">
        <f t="shared" si="19"/>
        <v>0.9</v>
      </c>
      <c r="H479" s="57">
        <f>G479/G524</f>
        <v>2.3712678845305306E-6</v>
      </c>
      <c r="I479" s="56">
        <f>ROUND(F479*Прил.10!$D$12,2)</f>
        <v>564408</v>
      </c>
      <c r="J479" s="56">
        <f t="shared" si="20"/>
        <v>7.2</v>
      </c>
    </row>
    <row r="480" spans="1:10" s="45" customFormat="1" ht="31.5" hidden="1" customHeight="1" outlineLevel="1" x14ac:dyDescent="0.25">
      <c r="A480" s="53">
        <v>452</v>
      </c>
      <c r="B480" s="58" t="s">
        <v>959</v>
      </c>
      <c r="C480" s="59" t="s">
        <v>960</v>
      </c>
      <c r="D480" s="60" t="s">
        <v>257</v>
      </c>
      <c r="E480" s="61">
        <v>7.9712830036907004E-2</v>
      </c>
      <c r="F480" s="62">
        <v>11.13</v>
      </c>
      <c r="G480" s="62">
        <f t="shared" si="19"/>
        <v>0.89</v>
      </c>
      <c r="H480" s="57">
        <f>G480/G524</f>
        <v>2.3449204635913023E-6</v>
      </c>
      <c r="I480" s="56">
        <f>ROUND(F480*Прил.10!$D$12,2)</f>
        <v>89.49</v>
      </c>
      <c r="J480" s="56">
        <f t="shared" si="20"/>
        <v>7.13</v>
      </c>
    </row>
    <row r="481" spans="1:10" s="45" customFormat="1" ht="31.5" hidden="1" customHeight="1" outlineLevel="1" x14ac:dyDescent="0.25">
      <c r="A481" s="53">
        <v>453</v>
      </c>
      <c r="B481" s="58" t="s">
        <v>961</v>
      </c>
      <c r="C481" s="59" t="s">
        <v>962</v>
      </c>
      <c r="D481" s="60" t="s">
        <v>257</v>
      </c>
      <c r="E481" s="61">
        <v>6.3664500379326E-2</v>
      </c>
      <c r="F481" s="62">
        <v>13.56</v>
      </c>
      <c r="G481" s="62">
        <f t="shared" si="19"/>
        <v>0.86</v>
      </c>
      <c r="H481" s="57">
        <f>G481/G524</f>
        <v>2.2658782007736179E-6</v>
      </c>
      <c r="I481" s="56">
        <f>ROUND(F481*Прил.10!$D$12,2)</f>
        <v>109.02</v>
      </c>
      <c r="J481" s="56">
        <f t="shared" si="20"/>
        <v>6.94</v>
      </c>
    </row>
    <row r="482" spans="1:10" s="45" customFormat="1" ht="63" hidden="1" customHeight="1" outlineLevel="1" x14ac:dyDescent="0.25">
      <c r="A482" s="53">
        <v>454</v>
      </c>
      <c r="B482" s="58" t="s">
        <v>963</v>
      </c>
      <c r="C482" s="59" t="s">
        <v>964</v>
      </c>
      <c r="D482" s="60" t="s">
        <v>251</v>
      </c>
      <c r="E482" s="61">
        <v>5.0458900593916998E-5</v>
      </c>
      <c r="F482" s="62">
        <v>16950</v>
      </c>
      <c r="G482" s="62">
        <f t="shared" si="19"/>
        <v>0.86</v>
      </c>
      <c r="H482" s="57">
        <f>G482/G524</f>
        <v>2.2658782007736179E-6</v>
      </c>
      <c r="I482" s="56">
        <f>ROUND(F482*Прил.10!$D$12,2)</f>
        <v>136278</v>
      </c>
      <c r="J482" s="56">
        <f t="shared" si="20"/>
        <v>6.88</v>
      </c>
    </row>
    <row r="483" spans="1:10" s="45" customFormat="1" ht="47.25" hidden="1" customHeight="1" outlineLevel="1" x14ac:dyDescent="0.25">
      <c r="A483" s="53">
        <v>455</v>
      </c>
      <c r="B483" s="58" t="s">
        <v>965</v>
      </c>
      <c r="C483" s="59" t="s">
        <v>966</v>
      </c>
      <c r="D483" s="60" t="s">
        <v>264</v>
      </c>
      <c r="E483" s="61">
        <v>1</v>
      </c>
      <c r="F483" s="62">
        <v>1.02</v>
      </c>
      <c r="G483" s="62">
        <f t="shared" si="19"/>
        <v>1.02</v>
      </c>
      <c r="H483" s="57">
        <f>G483/G524</f>
        <v>2.6874369358012679E-6</v>
      </c>
      <c r="I483" s="56">
        <f>ROUND(F483*Прил.10!$D$12,2)</f>
        <v>8.1999999999999993</v>
      </c>
      <c r="J483" s="56">
        <f t="shared" si="20"/>
        <v>8.1999999999999993</v>
      </c>
    </row>
    <row r="484" spans="1:10" s="45" customFormat="1" ht="15.75" hidden="1" customHeight="1" outlineLevel="1" x14ac:dyDescent="0.25">
      <c r="A484" s="53">
        <v>456</v>
      </c>
      <c r="B484" s="58" t="s">
        <v>967</v>
      </c>
      <c r="C484" s="59" t="s">
        <v>968</v>
      </c>
      <c r="D484" s="60" t="s">
        <v>257</v>
      </c>
      <c r="E484" s="61">
        <v>2.7905603602065E-2</v>
      </c>
      <c r="F484" s="62">
        <v>28.93</v>
      </c>
      <c r="G484" s="62">
        <f t="shared" si="19"/>
        <v>0.81</v>
      </c>
      <c r="H484" s="57">
        <f>G484/G524</f>
        <v>2.1341410960774777E-6</v>
      </c>
      <c r="I484" s="56">
        <f>ROUND(F484*Прил.10!$D$12,2)</f>
        <v>232.6</v>
      </c>
      <c r="J484" s="56">
        <f t="shared" si="20"/>
        <v>6.49</v>
      </c>
    </row>
    <row r="485" spans="1:10" s="45" customFormat="1" ht="63" hidden="1" customHeight="1" outlineLevel="1" x14ac:dyDescent="0.25">
      <c r="A485" s="53">
        <v>457</v>
      </c>
      <c r="B485" s="58" t="s">
        <v>969</v>
      </c>
      <c r="C485" s="59" t="s">
        <v>970</v>
      </c>
      <c r="D485" s="60" t="s">
        <v>288</v>
      </c>
      <c r="E485" s="61">
        <v>0.4</v>
      </c>
      <c r="F485" s="62">
        <v>2</v>
      </c>
      <c r="G485" s="62">
        <f t="shared" si="19"/>
        <v>0.8</v>
      </c>
      <c r="H485" s="57">
        <f>G485/G524</f>
        <v>2.1077936751382493E-6</v>
      </c>
      <c r="I485" s="56">
        <f>ROUND(F485*Прил.10!$D$12,2)</f>
        <v>16.079999999999998</v>
      </c>
      <c r="J485" s="56">
        <f t="shared" si="20"/>
        <v>6.43</v>
      </c>
    </row>
    <row r="486" spans="1:10" s="45" customFormat="1" ht="31.5" hidden="1" customHeight="1" outlineLevel="1" x14ac:dyDescent="0.25">
      <c r="A486" s="53">
        <v>458</v>
      </c>
      <c r="B486" s="58" t="s">
        <v>971</v>
      </c>
      <c r="C486" s="59" t="s">
        <v>972</v>
      </c>
      <c r="D486" s="60" t="s">
        <v>251</v>
      </c>
      <c r="E486" s="61">
        <v>6.4179425716187003E-5</v>
      </c>
      <c r="F486" s="62">
        <v>12330</v>
      </c>
      <c r="G486" s="62">
        <f t="shared" si="19"/>
        <v>0.79</v>
      </c>
      <c r="H486" s="57">
        <f>G486/G524</f>
        <v>2.0814462541990214E-6</v>
      </c>
      <c r="I486" s="56">
        <f>ROUND(F486*Прил.10!$D$12,2)</f>
        <v>99133.2</v>
      </c>
      <c r="J486" s="56">
        <f t="shared" si="20"/>
        <v>6.36</v>
      </c>
    </row>
    <row r="487" spans="1:10" s="45" customFormat="1" ht="47.25" hidden="1" customHeight="1" outlineLevel="1" x14ac:dyDescent="0.25">
      <c r="A487" s="53">
        <v>459</v>
      </c>
      <c r="B487" s="58" t="s">
        <v>973</v>
      </c>
      <c r="C487" s="59" t="s">
        <v>974</v>
      </c>
      <c r="D487" s="60" t="s">
        <v>264</v>
      </c>
      <c r="E487" s="61">
        <v>1</v>
      </c>
      <c r="F487" s="62">
        <v>0.96</v>
      </c>
      <c r="G487" s="62">
        <f t="shared" si="19"/>
        <v>0.96</v>
      </c>
      <c r="H487" s="57">
        <f>G487/G524</f>
        <v>2.5293524101658993E-6</v>
      </c>
      <c r="I487" s="56">
        <f>ROUND(F487*Прил.10!$D$12,2)</f>
        <v>7.72</v>
      </c>
      <c r="J487" s="56">
        <f t="shared" si="20"/>
        <v>7.72</v>
      </c>
    </row>
    <row r="488" spans="1:10" s="45" customFormat="1" ht="15.75" hidden="1" customHeight="1" outlineLevel="1" x14ac:dyDescent="0.25">
      <c r="A488" s="53">
        <v>460</v>
      </c>
      <c r="B488" s="58" t="s">
        <v>975</v>
      </c>
      <c r="C488" s="59" t="s">
        <v>976</v>
      </c>
      <c r="D488" s="60" t="s">
        <v>251</v>
      </c>
      <c r="E488" s="61">
        <v>8.0350968829695995E-5</v>
      </c>
      <c r="F488" s="62">
        <v>9550.01</v>
      </c>
      <c r="G488" s="62">
        <f t="shared" si="19"/>
        <v>0.77</v>
      </c>
      <c r="H488" s="57">
        <f>G488/G524</f>
        <v>2.028751412320565E-6</v>
      </c>
      <c r="I488" s="56">
        <f>ROUND(F488*Прил.10!$D$12,2)</f>
        <v>76782.080000000002</v>
      </c>
      <c r="J488" s="56">
        <f t="shared" si="20"/>
        <v>6.17</v>
      </c>
    </row>
    <row r="489" spans="1:10" s="45" customFormat="1" ht="31.5" hidden="1" customHeight="1" outlineLevel="1" x14ac:dyDescent="0.25">
      <c r="A489" s="53">
        <v>461</v>
      </c>
      <c r="B489" s="58" t="s">
        <v>977</v>
      </c>
      <c r="C489" s="59" t="s">
        <v>978</v>
      </c>
      <c r="D489" s="60" t="s">
        <v>251</v>
      </c>
      <c r="E489" s="61">
        <v>9.0765907764450999E-5</v>
      </c>
      <c r="F489" s="62">
        <v>8190</v>
      </c>
      <c r="G489" s="62">
        <f t="shared" si="19"/>
        <v>0.74</v>
      </c>
      <c r="H489" s="57">
        <f>G489/G524</f>
        <v>1.9497091495028807E-6</v>
      </c>
      <c r="I489" s="56">
        <f>ROUND(F489*Прил.10!$D$12,2)</f>
        <v>65847.600000000006</v>
      </c>
      <c r="J489" s="56">
        <f t="shared" si="20"/>
        <v>5.98</v>
      </c>
    </row>
    <row r="490" spans="1:10" s="45" customFormat="1" ht="15.75" hidden="1" customHeight="1" outlineLevel="1" x14ac:dyDescent="0.25">
      <c r="A490" s="53">
        <v>462</v>
      </c>
      <c r="B490" s="58" t="s">
        <v>979</v>
      </c>
      <c r="C490" s="59" t="s">
        <v>980</v>
      </c>
      <c r="D490" s="60" t="s">
        <v>257</v>
      </c>
      <c r="E490" s="61">
        <v>1.6022517153101001E-3</v>
      </c>
      <c r="F490" s="62">
        <v>444</v>
      </c>
      <c r="G490" s="62">
        <f t="shared" si="19"/>
        <v>0.71</v>
      </c>
      <c r="H490" s="57">
        <f>G490/G524</f>
        <v>1.8706668866851962E-6</v>
      </c>
      <c r="I490" s="56">
        <f>ROUND(F490*Прил.10!$D$12,2)</f>
        <v>3569.76</v>
      </c>
      <c r="J490" s="56">
        <f t="shared" si="20"/>
        <v>5.72</v>
      </c>
    </row>
    <row r="491" spans="1:10" s="45" customFormat="1" ht="31.5" hidden="1" customHeight="1" outlineLevel="1" x14ac:dyDescent="0.25">
      <c r="A491" s="53">
        <v>463</v>
      </c>
      <c r="B491" s="58" t="s">
        <v>981</v>
      </c>
      <c r="C491" s="59" t="s">
        <v>982</v>
      </c>
      <c r="D491" s="60" t="s">
        <v>254</v>
      </c>
      <c r="E491" s="61">
        <v>3.0000000000000001E-3</v>
      </c>
      <c r="F491" s="62">
        <v>200</v>
      </c>
      <c r="G491" s="62">
        <f t="shared" si="19"/>
        <v>0.6</v>
      </c>
      <c r="H491" s="57">
        <f>G491/G524</f>
        <v>1.5808452563536869E-6</v>
      </c>
      <c r="I491" s="56">
        <f>ROUND(F491*Прил.10!$D$12,2)</f>
        <v>1608</v>
      </c>
      <c r="J491" s="56">
        <f t="shared" si="20"/>
        <v>4.82</v>
      </c>
    </row>
    <row r="492" spans="1:10" s="45" customFormat="1" ht="31.5" hidden="1" customHeight="1" outlineLevel="1" x14ac:dyDescent="0.25">
      <c r="A492" s="53">
        <v>464</v>
      </c>
      <c r="B492" s="58" t="s">
        <v>983</v>
      </c>
      <c r="C492" s="59" t="s">
        <v>984</v>
      </c>
      <c r="D492" s="60" t="s">
        <v>251</v>
      </c>
      <c r="E492" s="61">
        <v>5.5635877014521002E-5</v>
      </c>
      <c r="F492" s="62">
        <v>11350</v>
      </c>
      <c r="G492" s="62">
        <f t="shared" si="19"/>
        <v>0.63</v>
      </c>
      <c r="H492" s="57">
        <f>G492/G524</f>
        <v>1.6598875191713714E-6</v>
      </c>
      <c r="I492" s="56">
        <f>ROUND(F492*Прил.10!$D$12,2)</f>
        <v>91254</v>
      </c>
      <c r="J492" s="56">
        <f t="shared" si="20"/>
        <v>5.08</v>
      </c>
    </row>
    <row r="493" spans="1:10" s="45" customFormat="1" ht="15.75" hidden="1" customHeight="1" outlineLevel="1" x14ac:dyDescent="0.25">
      <c r="A493" s="53">
        <v>465</v>
      </c>
      <c r="B493" s="58" t="s">
        <v>985</v>
      </c>
      <c r="C493" s="59" t="s">
        <v>986</v>
      </c>
      <c r="D493" s="60" t="s">
        <v>257</v>
      </c>
      <c r="E493" s="61">
        <v>4.5057895675673001E-3</v>
      </c>
      <c r="F493" s="62">
        <v>133.05000000000001</v>
      </c>
      <c r="G493" s="62">
        <f t="shared" si="19"/>
        <v>0.6</v>
      </c>
      <c r="H493" s="57">
        <f>G493/G524</f>
        <v>1.5808452563536869E-6</v>
      </c>
      <c r="I493" s="56">
        <f>ROUND(F493*Прил.10!$D$12,2)</f>
        <v>1069.72</v>
      </c>
      <c r="J493" s="56">
        <f t="shared" si="20"/>
        <v>4.82</v>
      </c>
    </row>
    <row r="494" spans="1:10" s="45" customFormat="1" ht="31.5" hidden="1" customHeight="1" outlineLevel="1" x14ac:dyDescent="0.25">
      <c r="A494" s="53">
        <v>466</v>
      </c>
      <c r="B494" s="58" t="s">
        <v>987</v>
      </c>
      <c r="C494" s="59" t="s">
        <v>988</v>
      </c>
      <c r="D494" s="60" t="s">
        <v>254</v>
      </c>
      <c r="E494" s="61">
        <v>3.0000000000000001E-3</v>
      </c>
      <c r="F494" s="62">
        <v>180</v>
      </c>
      <c r="G494" s="62">
        <f t="shared" si="19"/>
        <v>0.54</v>
      </c>
      <c r="H494" s="57">
        <f>G494/G524</f>
        <v>1.4227607307183185E-6</v>
      </c>
      <c r="I494" s="56">
        <f>ROUND(F494*Прил.10!$D$12,2)</f>
        <v>1447.2</v>
      </c>
      <c r="J494" s="56">
        <f t="shared" si="20"/>
        <v>4.34</v>
      </c>
    </row>
    <row r="495" spans="1:10" s="45" customFormat="1" ht="15.75" hidden="1" customHeight="1" outlineLevel="1" x14ac:dyDescent="0.25">
      <c r="A495" s="53">
        <v>467</v>
      </c>
      <c r="B495" s="58" t="s">
        <v>989</v>
      </c>
      <c r="C495" s="59" t="s">
        <v>990</v>
      </c>
      <c r="D495" s="60" t="s">
        <v>264</v>
      </c>
      <c r="E495" s="61">
        <v>8.0148297870338992E-3</v>
      </c>
      <c r="F495" s="62">
        <v>66.819999999999993</v>
      </c>
      <c r="G495" s="62">
        <f t="shared" si="19"/>
        <v>0.54</v>
      </c>
      <c r="H495" s="57">
        <f>G495/G524</f>
        <v>1.4227607307183185E-6</v>
      </c>
      <c r="I495" s="56">
        <f>ROUND(F495*Прил.10!$D$12,2)</f>
        <v>537.23</v>
      </c>
      <c r="J495" s="56">
        <f t="shared" si="20"/>
        <v>4.3099999999999996</v>
      </c>
    </row>
    <row r="496" spans="1:10" s="45" customFormat="1" ht="15.75" hidden="1" customHeight="1" outlineLevel="1" x14ac:dyDescent="0.25">
      <c r="A496" s="53">
        <v>468</v>
      </c>
      <c r="B496" s="58" t="s">
        <v>991</v>
      </c>
      <c r="C496" s="59" t="s">
        <v>992</v>
      </c>
      <c r="D496" s="60" t="s">
        <v>251</v>
      </c>
      <c r="E496" s="61">
        <v>6.4098223460116996E-5</v>
      </c>
      <c r="F496" s="62">
        <v>8105.71</v>
      </c>
      <c r="G496" s="62">
        <f t="shared" si="19"/>
        <v>0.52</v>
      </c>
      <c r="H496" s="57">
        <f>G496/G524</f>
        <v>1.3700658888398621E-6</v>
      </c>
      <c r="I496" s="56">
        <f>ROUND(F496*Прил.10!$D$12,2)</f>
        <v>65169.91</v>
      </c>
      <c r="J496" s="56">
        <f t="shared" si="20"/>
        <v>4.18</v>
      </c>
    </row>
    <row r="497" spans="1:10" s="45" customFormat="1" ht="31.5" hidden="1" customHeight="1" outlineLevel="1" x14ac:dyDescent="0.25">
      <c r="A497" s="53">
        <v>469</v>
      </c>
      <c r="B497" s="58" t="s">
        <v>993</v>
      </c>
      <c r="C497" s="59" t="s">
        <v>994</v>
      </c>
      <c r="D497" s="60" t="s">
        <v>264</v>
      </c>
      <c r="E497" s="61">
        <v>1</v>
      </c>
      <c r="F497" s="62">
        <v>0.62</v>
      </c>
      <c r="G497" s="62">
        <f t="shared" si="19"/>
        <v>0.62</v>
      </c>
      <c r="H497" s="57">
        <f>G497/G524</f>
        <v>1.6335400982321432E-6</v>
      </c>
      <c r="I497" s="56">
        <f>ROUND(F497*Прил.10!$D$12,2)</f>
        <v>4.9800000000000004</v>
      </c>
      <c r="J497" s="56">
        <f t="shared" si="20"/>
        <v>4.9800000000000004</v>
      </c>
    </row>
    <row r="498" spans="1:10" s="45" customFormat="1" ht="31.5" hidden="1" customHeight="1" outlineLevel="1" x14ac:dyDescent="0.25">
      <c r="A498" s="53">
        <v>470</v>
      </c>
      <c r="B498" s="58" t="s">
        <v>995</v>
      </c>
      <c r="C498" s="59" t="s">
        <v>996</v>
      </c>
      <c r="D498" s="60" t="s">
        <v>251</v>
      </c>
      <c r="E498" s="61">
        <v>3.9869819500715999E-5</v>
      </c>
      <c r="F498" s="62">
        <v>12430</v>
      </c>
      <c r="G498" s="62">
        <f t="shared" si="19"/>
        <v>0.5</v>
      </c>
      <c r="H498" s="57">
        <f>G498/G524</f>
        <v>1.3173710469614058E-6</v>
      </c>
      <c r="I498" s="56">
        <f>ROUND(F498*Прил.10!$D$12,2)</f>
        <v>99937.2</v>
      </c>
      <c r="J498" s="56">
        <f t="shared" si="20"/>
        <v>3.98</v>
      </c>
    </row>
    <row r="499" spans="1:10" s="45" customFormat="1" ht="15.75" hidden="1" customHeight="1" outlineLevel="1" x14ac:dyDescent="0.25">
      <c r="A499" s="53">
        <v>471</v>
      </c>
      <c r="B499" s="58" t="s">
        <v>997</v>
      </c>
      <c r="C499" s="59" t="s">
        <v>998</v>
      </c>
      <c r="D499" s="60" t="s">
        <v>257</v>
      </c>
      <c r="E499" s="61">
        <v>3.0483397593875E-2</v>
      </c>
      <c r="F499" s="62">
        <v>11.8</v>
      </c>
      <c r="G499" s="62">
        <f t="shared" si="19"/>
        <v>0.36</v>
      </c>
      <c r="H499" s="57">
        <f>G499/G524</f>
        <v>9.4850715381221217E-7</v>
      </c>
      <c r="I499" s="56">
        <f>ROUND(F499*Прил.10!$D$12,2)</f>
        <v>94.87</v>
      </c>
      <c r="J499" s="56">
        <f t="shared" si="20"/>
        <v>2.89</v>
      </c>
    </row>
    <row r="500" spans="1:10" s="45" customFormat="1" ht="31.5" hidden="1" customHeight="1" outlineLevel="1" x14ac:dyDescent="0.25">
      <c r="A500" s="53">
        <v>472</v>
      </c>
      <c r="B500" s="58" t="s">
        <v>999</v>
      </c>
      <c r="C500" s="59" t="s">
        <v>1000</v>
      </c>
      <c r="D500" s="60" t="s">
        <v>251</v>
      </c>
      <c r="E500" s="61">
        <v>1.9391922229576E-4</v>
      </c>
      <c r="F500" s="62">
        <v>1690</v>
      </c>
      <c r="G500" s="62">
        <f t="shared" si="19"/>
        <v>0.33</v>
      </c>
      <c r="H500" s="57">
        <f>G500/G524</f>
        <v>8.6946489099452786E-7</v>
      </c>
      <c r="I500" s="56">
        <f>ROUND(F500*Прил.10!$D$12,2)</f>
        <v>13587.6</v>
      </c>
      <c r="J500" s="56">
        <f t="shared" si="20"/>
        <v>2.63</v>
      </c>
    </row>
    <row r="501" spans="1:10" s="45" customFormat="1" ht="31.5" hidden="1" customHeight="1" outlineLevel="1" x14ac:dyDescent="0.25">
      <c r="A501" s="53">
        <v>473</v>
      </c>
      <c r="B501" s="58" t="s">
        <v>1001</v>
      </c>
      <c r="C501" s="59" t="s">
        <v>1002</v>
      </c>
      <c r="D501" s="60" t="s">
        <v>288</v>
      </c>
      <c r="E501" s="61">
        <v>0.01</v>
      </c>
      <c r="F501" s="62">
        <v>20</v>
      </c>
      <c r="G501" s="62">
        <f t="shared" si="19"/>
        <v>0.2</v>
      </c>
      <c r="H501" s="57">
        <f>G501/G524</f>
        <v>5.2694841878456233E-7</v>
      </c>
      <c r="I501" s="56">
        <f>ROUND(F501*Прил.10!$D$12,2)</f>
        <v>160.80000000000001</v>
      </c>
      <c r="J501" s="56">
        <f t="shared" si="20"/>
        <v>1.61</v>
      </c>
    </row>
    <row r="502" spans="1:10" s="45" customFormat="1" ht="15.75" hidden="1" customHeight="1" outlineLevel="1" x14ac:dyDescent="0.25">
      <c r="A502" s="53">
        <v>474</v>
      </c>
      <c r="B502" s="58" t="s">
        <v>1003</v>
      </c>
      <c r="C502" s="59" t="s">
        <v>1004</v>
      </c>
      <c r="D502" s="60" t="s">
        <v>441</v>
      </c>
      <c r="E502" s="61">
        <v>0.1</v>
      </c>
      <c r="F502" s="62">
        <v>19.899999999999999</v>
      </c>
      <c r="G502" s="62">
        <f t="shared" si="19"/>
        <v>1.99</v>
      </c>
      <c r="H502" s="57">
        <f>G502/G524</f>
        <v>5.2431367669063951E-6</v>
      </c>
      <c r="I502" s="56">
        <f>ROUND(F502*Прил.10!$D$12,2)</f>
        <v>160</v>
      </c>
      <c r="J502" s="56">
        <f t="shared" si="20"/>
        <v>16</v>
      </c>
    </row>
    <row r="503" spans="1:10" s="45" customFormat="1" ht="31.5" hidden="1" customHeight="1" outlineLevel="1" x14ac:dyDescent="0.25">
      <c r="A503" s="53">
        <v>475</v>
      </c>
      <c r="B503" s="58" t="s">
        <v>1005</v>
      </c>
      <c r="C503" s="59" t="s">
        <v>1006</v>
      </c>
      <c r="D503" s="60" t="s">
        <v>251</v>
      </c>
      <c r="E503" s="61">
        <v>1.0192742229362E-5</v>
      </c>
      <c r="F503" s="62">
        <v>29800</v>
      </c>
      <c r="G503" s="62">
        <f t="shared" si="19"/>
        <v>0.3</v>
      </c>
      <c r="H503" s="57">
        <f>G503/G524</f>
        <v>7.9042262817684344E-7</v>
      </c>
      <c r="I503" s="56">
        <f>ROUND(F503*Прил.10!$D$12,2)</f>
        <v>239592</v>
      </c>
      <c r="J503" s="56">
        <f t="shared" si="20"/>
        <v>2.44</v>
      </c>
    </row>
    <row r="504" spans="1:10" s="45" customFormat="1" ht="31.5" hidden="1" customHeight="1" outlineLevel="1" x14ac:dyDescent="0.25">
      <c r="A504" s="53">
        <v>476</v>
      </c>
      <c r="B504" s="58" t="s">
        <v>1007</v>
      </c>
      <c r="C504" s="59" t="s">
        <v>1008</v>
      </c>
      <c r="D504" s="60" t="s">
        <v>254</v>
      </c>
      <c r="E504" s="61">
        <v>1E-3</v>
      </c>
      <c r="F504" s="62">
        <v>160</v>
      </c>
      <c r="G504" s="62">
        <f t="shared" si="19"/>
        <v>0.16</v>
      </c>
      <c r="H504" s="57">
        <f>G504/G524</f>
        <v>4.215587350276499E-7</v>
      </c>
      <c r="I504" s="56">
        <f>ROUND(F504*Прил.10!$D$12,2)</f>
        <v>1286.4000000000001</v>
      </c>
      <c r="J504" s="56">
        <f t="shared" si="20"/>
        <v>1.29</v>
      </c>
    </row>
    <row r="505" spans="1:10" s="45" customFormat="1" ht="31.5" hidden="1" customHeight="1" outlineLevel="1" x14ac:dyDescent="0.25">
      <c r="A505" s="53">
        <v>477</v>
      </c>
      <c r="B505" s="58" t="s">
        <v>1009</v>
      </c>
      <c r="C505" s="59" t="s">
        <v>1010</v>
      </c>
      <c r="D505" s="60" t="s">
        <v>251</v>
      </c>
      <c r="E505" s="61">
        <v>3.0181024654305999E-5</v>
      </c>
      <c r="F505" s="62">
        <v>8475</v>
      </c>
      <c r="G505" s="62">
        <f t="shared" si="19"/>
        <v>0.26</v>
      </c>
      <c r="H505" s="57">
        <f>G505/G524</f>
        <v>6.8503294441993106E-7</v>
      </c>
      <c r="I505" s="56">
        <f>ROUND(F505*Прил.10!$D$12,2)</f>
        <v>68139</v>
      </c>
      <c r="J505" s="56">
        <f t="shared" si="20"/>
        <v>2.06</v>
      </c>
    </row>
    <row r="506" spans="1:10" s="45" customFormat="1" ht="94.5" hidden="1" customHeight="1" outlineLevel="1" x14ac:dyDescent="0.25">
      <c r="A506" s="53">
        <v>478</v>
      </c>
      <c r="B506" s="58" t="s">
        <v>299</v>
      </c>
      <c r="C506" s="59" t="s">
        <v>300</v>
      </c>
      <c r="D506" s="60" t="s">
        <v>251</v>
      </c>
      <c r="E506" s="61">
        <v>2.2280852260038001E-5</v>
      </c>
      <c r="F506" s="62">
        <v>10045</v>
      </c>
      <c r="G506" s="62">
        <f t="shared" si="19"/>
        <v>0.22</v>
      </c>
      <c r="H506" s="57">
        <f>G506/G524</f>
        <v>5.7964326066301857E-7</v>
      </c>
      <c r="I506" s="56">
        <f>ROUND(F506*Прил.10!$D$12,2)</f>
        <v>80761.8</v>
      </c>
      <c r="J506" s="56">
        <f t="shared" si="20"/>
        <v>1.8</v>
      </c>
    </row>
    <row r="507" spans="1:10" s="45" customFormat="1" ht="15.75" hidden="1" customHeight="1" outlineLevel="1" x14ac:dyDescent="0.25">
      <c r="A507" s="53">
        <v>479</v>
      </c>
      <c r="B507" s="58" t="s">
        <v>1011</v>
      </c>
      <c r="C507" s="59" t="s">
        <v>1012</v>
      </c>
      <c r="D507" s="60" t="s">
        <v>275</v>
      </c>
      <c r="E507" s="61">
        <v>3.0653277960416E-2</v>
      </c>
      <c r="F507" s="62">
        <v>6.78</v>
      </c>
      <c r="G507" s="62">
        <f t="shared" si="19"/>
        <v>0.21</v>
      </c>
      <c r="H507" s="57">
        <f>G507/G524</f>
        <v>5.532958397237904E-7</v>
      </c>
      <c r="I507" s="56">
        <f>ROUND(F507*Прил.10!$D$12,2)</f>
        <v>54.51</v>
      </c>
      <c r="J507" s="56">
        <f t="shared" si="20"/>
        <v>1.67</v>
      </c>
    </row>
    <row r="508" spans="1:10" s="45" customFormat="1" ht="47.25" hidden="1" customHeight="1" outlineLevel="1" x14ac:dyDescent="0.25">
      <c r="A508" s="53">
        <v>480</v>
      </c>
      <c r="B508" s="58" t="s">
        <v>1013</v>
      </c>
      <c r="C508" s="59" t="s">
        <v>1014</v>
      </c>
      <c r="D508" s="60" t="s">
        <v>248</v>
      </c>
      <c r="E508" s="61">
        <v>1.8993875045438999E-4</v>
      </c>
      <c r="F508" s="62">
        <v>1010</v>
      </c>
      <c r="G508" s="62">
        <f t="shared" si="19"/>
        <v>0.19</v>
      </c>
      <c r="H508" s="57">
        <f>G508/G524</f>
        <v>5.0060099784533426E-7</v>
      </c>
      <c r="I508" s="56">
        <f>ROUND(F508*Прил.10!$D$12,2)</f>
        <v>8120.4</v>
      </c>
      <c r="J508" s="56">
        <f t="shared" si="20"/>
        <v>1.54</v>
      </c>
    </row>
    <row r="509" spans="1:10" s="45" customFormat="1" ht="15.75" hidden="1" customHeight="1" outlineLevel="1" x14ac:dyDescent="0.25">
      <c r="A509" s="53">
        <v>481</v>
      </c>
      <c r="B509" s="58" t="s">
        <v>1015</v>
      </c>
      <c r="C509" s="59" t="s">
        <v>1016</v>
      </c>
      <c r="D509" s="60" t="s">
        <v>257</v>
      </c>
      <c r="E509" s="61">
        <v>5.6394996298114002E-3</v>
      </c>
      <c r="F509" s="62">
        <v>32.6</v>
      </c>
      <c r="G509" s="62">
        <f t="shared" si="19"/>
        <v>0.18</v>
      </c>
      <c r="H509" s="57">
        <f>G509/G524</f>
        <v>4.7425357690610609E-7</v>
      </c>
      <c r="I509" s="56">
        <f>ROUND(F509*Прил.10!$D$12,2)</f>
        <v>262.10000000000002</v>
      </c>
      <c r="J509" s="56">
        <f t="shared" si="20"/>
        <v>1.48</v>
      </c>
    </row>
    <row r="510" spans="1:10" s="45" customFormat="1" ht="47.25" hidden="1" customHeight="1" outlineLevel="1" x14ac:dyDescent="0.25">
      <c r="A510" s="53">
        <v>482</v>
      </c>
      <c r="B510" s="58" t="s">
        <v>1017</v>
      </c>
      <c r="C510" s="59" t="s">
        <v>1018</v>
      </c>
      <c r="D510" s="60" t="s">
        <v>264</v>
      </c>
      <c r="E510" s="61">
        <v>1</v>
      </c>
      <c r="F510" s="62">
        <v>0.22</v>
      </c>
      <c r="G510" s="62">
        <f t="shared" si="19"/>
        <v>0.22</v>
      </c>
      <c r="H510" s="57">
        <f>G510/G524</f>
        <v>5.7964326066301857E-7</v>
      </c>
      <c r="I510" s="56">
        <f>ROUND(F510*Прил.10!$D$12,2)</f>
        <v>1.77</v>
      </c>
      <c r="J510" s="56">
        <f t="shared" si="20"/>
        <v>1.77</v>
      </c>
    </row>
    <row r="511" spans="1:10" s="45" customFormat="1" ht="15.75" hidden="1" customHeight="1" outlineLevel="1" x14ac:dyDescent="0.25">
      <c r="A511" s="53">
        <v>483</v>
      </c>
      <c r="B511" s="58" t="s">
        <v>1019</v>
      </c>
      <c r="C511" s="59" t="s">
        <v>1020</v>
      </c>
      <c r="D511" s="60" t="s">
        <v>257</v>
      </c>
      <c r="E511" s="61">
        <v>6.5062011306999002E-3</v>
      </c>
      <c r="F511" s="62">
        <v>25.8</v>
      </c>
      <c r="G511" s="62">
        <f t="shared" si="19"/>
        <v>0.17</v>
      </c>
      <c r="H511" s="57">
        <f>G511/G524</f>
        <v>4.4790615596687802E-7</v>
      </c>
      <c r="I511" s="56">
        <f>ROUND(F511*Прил.10!$D$12,2)</f>
        <v>207.43</v>
      </c>
      <c r="J511" s="56">
        <f t="shared" si="20"/>
        <v>1.35</v>
      </c>
    </row>
    <row r="512" spans="1:10" s="45" customFormat="1" ht="31.5" hidden="1" customHeight="1" outlineLevel="1" x14ac:dyDescent="0.25">
      <c r="A512" s="53">
        <v>484</v>
      </c>
      <c r="B512" s="58" t="s">
        <v>1021</v>
      </c>
      <c r="C512" s="59" t="s">
        <v>1022</v>
      </c>
      <c r="D512" s="60" t="s">
        <v>251</v>
      </c>
      <c r="E512" s="61">
        <v>8.0030234754126008E-6</v>
      </c>
      <c r="F512" s="62">
        <v>20974.37</v>
      </c>
      <c r="G512" s="62">
        <f t="shared" si="19"/>
        <v>0.17</v>
      </c>
      <c r="H512" s="57">
        <f>G512/G524</f>
        <v>4.4790615596687802E-7</v>
      </c>
      <c r="I512" s="56">
        <f>ROUND(F512*Прил.10!$D$12,2)</f>
        <v>168633.93</v>
      </c>
      <c r="J512" s="56">
        <f t="shared" si="20"/>
        <v>1.35</v>
      </c>
    </row>
    <row r="513" spans="1:10" s="45" customFormat="1" ht="15.75" hidden="1" customHeight="1" outlineLevel="1" x14ac:dyDescent="0.25">
      <c r="A513" s="53">
        <v>485</v>
      </c>
      <c r="B513" s="58" t="s">
        <v>1023</v>
      </c>
      <c r="C513" s="59" t="s">
        <v>1024</v>
      </c>
      <c r="D513" s="60" t="s">
        <v>1025</v>
      </c>
      <c r="E513" s="61">
        <v>0.41912462749723001</v>
      </c>
      <c r="F513" s="62">
        <v>0.4</v>
      </c>
      <c r="G513" s="62">
        <f t="shared" si="19"/>
        <v>0.17</v>
      </c>
      <c r="H513" s="57">
        <f>G513/G524</f>
        <v>4.4790615596687802E-7</v>
      </c>
      <c r="I513" s="56">
        <f>ROUND(F513*Прил.10!$D$12,2)</f>
        <v>3.22</v>
      </c>
      <c r="J513" s="56">
        <f t="shared" si="20"/>
        <v>1.35</v>
      </c>
    </row>
    <row r="514" spans="1:10" s="45" customFormat="1" ht="31.5" hidden="1" customHeight="1" outlineLevel="1" x14ac:dyDescent="0.25">
      <c r="A514" s="53">
        <v>486</v>
      </c>
      <c r="B514" s="58" t="s">
        <v>1026</v>
      </c>
      <c r="C514" s="59" t="s">
        <v>1027</v>
      </c>
      <c r="D514" s="60" t="s">
        <v>251</v>
      </c>
      <c r="E514" s="61">
        <v>7.7167392582031999E-6</v>
      </c>
      <c r="F514" s="62">
        <v>12430</v>
      </c>
      <c r="G514" s="62">
        <f t="shared" si="19"/>
        <v>0.1</v>
      </c>
      <c r="H514" s="57">
        <f>G514/G524</f>
        <v>2.6347420939228117E-7</v>
      </c>
      <c r="I514" s="56">
        <f>ROUND(F514*Прил.10!$D$12,2)</f>
        <v>99937.2</v>
      </c>
      <c r="J514" s="56">
        <f t="shared" si="20"/>
        <v>0.77</v>
      </c>
    </row>
    <row r="515" spans="1:10" s="45" customFormat="1" ht="31.5" hidden="1" customHeight="1" outlineLevel="1" x14ac:dyDescent="0.25">
      <c r="A515" s="53">
        <v>487</v>
      </c>
      <c r="B515" s="58" t="s">
        <v>1028</v>
      </c>
      <c r="C515" s="59" t="s">
        <v>1029</v>
      </c>
      <c r="D515" s="60" t="s">
        <v>251</v>
      </c>
      <c r="E515" s="61">
        <v>9.3299886705407994E-6</v>
      </c>
      <c r="F515" s="62">
        <v>9424</v>
      </c>
      <c r="G515" s="62">
        <f t="shared" si="19"/>
        <v>0.09</v>
      </c>
      <c r="H515" s="57">
        <f>G515/G524</f>
        <v>2.3712678845305304E-7</v>
      </c>
      <c r="I515" s="56">
        <f>ROUND(F515*Прил.10!$D$12,2)</f>
        <v>75768.960000000006</v>
      </c>
      <c r="J515" s="56">
        <f t="shared" si="20"/>
        <v>0.71</v>
      </c>
    </row>
    <row r="516" spans="1:10" s="45" customFormat="1" ht="31.5" hidden="1" customHeight="1" outlineLevel="1" x14ac:dyDescent="0.25">
      <c r="A516" s="53">
        <v>488</v>
      </c>
      <c r="B516" s="58" t="s">
        <v>1030</v>
      </c>
      <c r="C516" s="59" t="s">
        <v>1031</v>
      </c>
      <c r="D516" s="60" t="s">
        <v>251</v>
      </c>
      <c r="E516" s="61">
        <v>3.1439520913885999E-6</v>
      </c>
      <c r="F516" s="62">
        <v>17796.96</v>
      </c>
      <c r="G516" s="62">
        <f t="shared" si="19"/>
        <v>0.06</v>
      </c>
      <c r="H516" s="57">
        <f>G516/G524</f>
        <v>1.580845256353687E-7</v>
      </c>
      <c r="I516" s="56">
        <f>ROUND(F516*Прил.10!$D$12,2)</f>
        <v>143087.56</v>
      </c>
      <c r="J516" s="56">
        <f t="shared" si="20"/>
        <v>0.45</v>
      </c>
    </row>
    <row r="517" spans="1:10" s="45" customFormat="1" ht="47.25" hidden="1" customHeight="1" outlineLevel="1" x14ac:dyDescent="0.25">
      <c r="A517" s="53">
        <v>489</v>
      </c>
      <c r="B517" s="58" t="s">
        <v>1032</v>
      </c>
      <c r="C517" s="59" t="s">
        <v>1033</v>
      </c>
      <c r="D517" s="60" t="s">
        <v>1034</v>
      </c>
      <c r="E517" s="61">
        <v>2.6314557999999999</v>
      </c>
      <c r="F517" s="62"/>
      <c r="G517" s="65">
        <f t="shared" si="19"/>
        <v>0</v>
      </c>
      <c r="H517" s="57">
        <f>G517/G524</f>
        <v>0</v>
      </c>
      <c r="I517" s="56">
        <f>ROUND(F517*Прил.10!$D$12,2)</f>
        <v>0</v>
      </c>
      <c r="J517" s="56">
        <f t="shared" si="20"/>
        <v>0</v>
      </c>
    </row>
    <row r="518" spans="1:10" s="45" customFormat="1" ht="47.25" hidden="1" customHeight="1" outlineLevel="1" x14ac:dyDescent="0.25">
      <c r="A518" s="53">
        <v>490</v>
      </c>
      <c r="B518" s="58" t="s">
        <v>1035</v>
      </c>
      <c r="C518" s="59" t="s">
        <v>1036</v>
      </c>
      <c r="D518" s="60" t="s">
        <v>1034</v>
      </c>
      <c r="E518" s="61">
        <v>0.53373599999999999</v>
      </c>
      <c r="F518" s="62"/>
      <c r="G518" s="65">
        <f t="shared" si="19"/>
        <v>0</v>
      </c>
      <c r="H518" s="57">
        <f>G518/G524</f>
        <v>0</v>
      </c>
      <c r="I518" s="56">
        <f>ROUND(F518*Прил.10!$D$12,2)</f>
        <v>0</v>
      </c>
      <c r="J518" s="56">
        <f t="shared" si="20"/>
        <v>0</v>
      </c>
    </row>
    <row r="519" spans="1:10" s="45" customFormat="1" ht="47.25" hidden="1" customHeight="1" outlineLevel="1" x14ac:dyDescent="0.25">
      <c r="A519" s="53">
        <v>491</v>
      </c>
      <c r="B519" s="58" t="s">
        <v>1037</v>
      </c>
      <c r="C519" s="59" t="s">
        <v>1033</v>
      </c>
      <c r="D519" s="60" t="s">
        <v>1034</v>
      </c>
      <c r="E519" s="61">
        <v>0.57599999999999996</v>
      </c>
      <c r="F519" s="62"/>
      <c r="G519" s="65">
        <f t="shared" si="19"/>
        <v>0</v>
      </c>
      <c r="H519" s="57">
        <f>G519/G524</f>
        <v>0</v>
      </c>
      <c r="I519" s="56">
        <f>ROUND(F519*Прил.10!$D$12,2)</f>
        <v>0</v>
      </c>
      <c r="J519" s="56">
        <f t="shared" si="20"/>
        <v>0</v>
      </c>
    </row>
    <row r="520" spans="1:10" s="45" customFormat="1" ht="47.25" hidden="1" customHeight="1" outlineLevel="1" x14ac:dyDescent="0.25">
      <c r="A520" s="53">
        <v>492</v>
      </c>
      <c r="B520" s="58" t="s">
        <v>1038</v>
      </c>
      <c r="C520" s="59" t="s">
        <v>1033</v>
      </c>
      <c r="D520" s="60" t="s">
        <v>1034</v>
      </c>
      <c r="E520" s="61">
        <v>0.11956799999999999</v>
      </c>
      <c r="F520" s="62"/>
      <c r="G520" s="65">
        <f t="shared" si="19"/>
        <v>0</v>
      </c>
      <c r="H520" s="57">
        <f>G520/G524</f>
        <v>0</v>
      </c>
      <c r="I520" s="56">
        <f>ROUND(F520*Прил.10!$D$12,2)</f>
        <v>0</v>
      </c>
      <c r="J520" s="56">
        <f t="shared" si="20"/>
        <v>0</v>
      </c>
    </row>
    <row r="521" spans="1:10" s="45" customFormat="1" ht="15.75" hidden="1" customHeight="1" outlineLevel="1" x14ac:dyDescent="0.25">
      <c r="A521" s="53">
        <v>493</v>
      </c>
      <c r="B521" s="58" t="s">
        <v>1039</v>
      </c>
      <c r="C521" s="59" t="s">
        <v>1040</v>
      </c>
      <c r="D521" s="60" t="s">
        <v>251</v>
      </c>
      <c r="E521" s="61">
        <v>8.4699999999999998E-2</v>
      </c>
      <c r="F521" s="62"/>
      <c r="G521" s="65">
        <f t="shared" si="19"/>
        <v>0</v>
      </c>
      <c r="H521" s="57">
        <f>G521/G524</f>
        <v>0</v>
      </c>
      <c r="I521" s="56">
        <f>ROUND(F521*Прил.10!$D$12,2)</f>
        <v>0</v>
      </c>
      <c r="J521" s="56">
        <f t="shared" si="20"/>
        <v>0</v>
      </c>
    </row>
    <row r="522" spans="1:10" s="45" customFormat="1" ht="31.5" hidden="1" customHeight="1" outlineLevel="1" x14ac:dyDescent="0.25">
      <c r="A522" s="53">
        <v>494</v>
      </c>
      <c r="B522" s="58" t="s">
        <v>1041</v>
      </c>
      <c r="C522" s="59" t="s">
        <v>1042</v>
      </c>
      <c r="D522" s="60" t="s">
        <v>257</v>
      </c>
      <c r="E522" s="61">
        <v>3.3789999999999997E-4</v>
      </c>
      <c r="F522" s="62">
        <v>2.15</v>
      </c>
      <c r="G522" s="65">
        <f t="shared" si="19"/>
        <v>0</v>
      </c>
      <c r="H522" s="57">
        <f>G522/G524</f>
        <v>0</v>
      </c>
      <c r="I522" s="56">
        <f>ROUND(F522*Прил.10!$D$12,2)</f>
        <v>17.29</v>
      </c>
      <c r="J522" s="56">
        <f t="shared" si="20"/>
        <v>0.01</v>
      </c>
    </row>
    <row r="523" spans="1:10" s="45" customFormat="1" ht="15.75" customHeight="1" collapsed="1" x14ac:dyDescent="0.25">
      <c r="A523" s="53"/>
      <c r="B523" s="172" t="s">
        <v>1123</v>
      </c>
      <c r="C523" s="172"/>
      <c r="D523" s="172"/>
      <c r="E523" s="172"/>
      <c r="F523" s="177"/>
      <c r="G523" s="56">
        <f>SUM(G153:G522)</f>
        <v>61230.710000000006</v>
      </c>
      <c r="H523" s="57">
        <f>SUM(H153:H522)</f>
        <v>0.16132712907778035</v>
      </c>
      <c r="I523" s="56"/>
      <c r="J523" s="56">
        <f>SUM(J153:J522)</f>
        <v>492294.38000000012</v>
      </c>
    </row>
    <row r="524" spans="1:10" s="45" customFormat="1" ht="15.75" customHeight="1" x14ac:dyDescent="0.25">
      <c r="A524" s="53"/>
      <c r="B524" s="172" t="s">
        <v>1124</v>
      </c>
      <c r="C524" s="173"/>
      <c r="D524" s="172"/>
      <c r="E524" s="172"/>
      <c r="F524" s="177"/>
      <c r="G524" s="56">
        <f>G152+G523</f>
        <v>379543.79000000004</v>
      </c>
      <c r="H524" s="57">
        <f>H152+H523</f>
        <v>0.99999999999999989</v>
      </c>
      <c r="I524" s="56"/>
      <c r="J524" s="56">
        <f>J152+J523</f>
        <v>3051531.12</v>
      </c>
    </row>
    <row r="525" spans="1:10" s="45" customFormat="1" ht="15.75" customHeight="1" x14ac:dyDescent="0.25">
      <c r="A525" s="70"/>
      <c r="B525" s="71"/>
      <c r="C525" s="72" t="s">
        <v>1125</v>
      </c>
      <c r="D525" s="71"/>
      <c r="E525" s="73"/>
      <c r="F525" s="74"/>
      <c r="G525" s="74">
        <f>+G14+G85+G524</f>
        <v>400050.07000000007</v>
      </c>
      <c r="H525" s="75"/>
      <c r="I525" s="76"/>
      <c r="J525" s="74">
        <f>+J14+J85+J524</f>
        <v>3605429.6500000004</v>
      </c>
    </row>
    <row r="526" spans="1:10" s="45" customFormat="1" ht="15.75" customHeight="1" x14ac:dyDescent="0.25">
      <c r="A526" s="70"/>
      <c r="B526" s="71"/>
      <c r="C526" s="72" t="s">
        <v>1126</v>
      </c>
      <c r="D526" s="77">
        <v>0.99497248558700002</v>
      </c>
      <c r="E526" s="73"/>
      <c r="F526" s="74"/>
      <c r="G526" s="74">
        <f>(G14+G16)*D526</f>
        <v>9897.4291020275996</v>
      </c>
      <c r="H526" s="75"/>
      <c r="I526" s="76"/>
      <c r="J526" s="76">
        <f>(J14+J16)*D526</f>
        <v>454902.58452819003</v>
      </c>
    </row>
    <row r="527" spans="1:10" s="45" customFormat="1" ht="15.75" customHeight="1" x14ac:dyDescent="0.25">
      <c r="A527" s="70"/>
      <c r="B527" s="71"/>
      <c r="C527" s="72" t="s">
        <v>1127</v>
      </c>
      <c r="D527" s="77">
        <v>0.57385257444183002</v>
      </c>
      <c r="E527" s="73"/>
      <c r="F527" s="74"/>
      <c r="G527" s="74">
        <f>(G14+G16)*D527</f>
        <v>5708.3640531055999</v>
      </c>
      <c r="H527" s="75"/>
      <c r="I527" s="76"/>
      <c r="J527" s="76">
        <f>(J14+J16)*D527</f>
        <v>262366.06844231999</v>
      </c>
    </row>
    <row r="528" spans="1:10" s="45" customFormat="1" ht="15.75" customHeight="1" x14ac:dyDescent="0.25">
      <c r="A528" s="70"/>
      <c r="B528" s="71"/>
      <c r="C528" s="72" t="s">
        <v>1128</v>
      </c>
      <c r="D528" s="71"/>
      <c r="E528" s="73"/>
      <c r="F528" s="74"/>
      <c r="G528" s="74">
        <f>G525+G526+G527</f>
        <v>415655.86315513327</v>
      </c>
      <c r="H528" s="75"/>
      <c r="I528" s="76"/>
      <c r="J528" s="74">
        <f>J525+J526+J527</f>
        <v>4322698.30297051</v>
      </c>
    </row>
    <row r="529" spans="1:10" s="45" customFormat="1" ht="15.75" customHeight="1" x14ac:dyDescent="0.25">
      <c r="A529" s="70"/>
      <c r="B529" s="71"/>
      <c r="C529" s="72" t="s">
        <v>1129</v>
      </c>
      <c r="D529" s="71"/>
      <c r="E529" s="73"/>
      <c r="F529" s="74"/>
      <c r="G529" s="74">
        <f>G105+G528</f>
        <v>614785.36315513332</v>
      </c>
      <c r="H529" s="75"/>
      <c r="I529" s="76"/>
      <c r="J529" s="76">
        <f>J105+J528</f>
        <v>5569248.9729705099</v>
      </c>
    </row>
    <row r="530" spans="1:10" s="45" customFormat="1" ht="15.75" customHeight="1" x14ac:dyDescent="0.25">
      <c r="A530" s="70"/>
      <c r="B530" s="71"/>
      <c r="C530" s="72" t="s">
        <v>1098</v>
      </c>
      <c r="D530" s="71" t="s">
        <v>1130</v>
      </c>
      <c r="E530" s="73">
        <v>1</v>
      </c>
      <c r="F530" s="74"/>
      <c r="G530" s="74">
        <f>G529/E530</f>
        <v>614785.36315513332</v>
      </c>
      <c r="H530" s="75"/>
      <c r="I530" s="76"/>
      <c r="J530" s="74">
        <f>J529/E530</f>
        <v>5569248.9729705099</v>
      </c>
    </row>
    <row r="531" spans="1:10" s="45" customFormat="1" ht="15.75" customHeight="1" x14ac:dyDescent="0.25">
      <c r="E531" s="78"/>
      <c r="F531" s="79"/>
      <c r="G531" s="79"/>
      <c r="I531" s="79"/>
      <c r="J531" s="79"/>
    </row>
    <row r="532" spans="1:10" s="45" customFormat="1" ht="15.75" customHeight="1" x14ac:dyDescent="0.25">
      <c r="B532" s="117"/>
      <c r="C532" s="117"/>
      <c r="D532" s="117"/>
      <c r="E532" s="78"/>
      <c r="F532" s="79"/>
      <c r="G532" s="79"/>
      <c r="I532" s="79"/>
      <c r="J532" s="79"/>
    </row>
    <row r="533" spans="1:10" s="45" customFormat="1" ht="15.75" customHeight="1" x14ac:dyDescent="0.25">
      <c r="A533" s="80"/>
      <c r="B533" s="117" t="s">
        <v>1061</v>
      </c>
      <c r="C533" s="117"/>
      <c r="D533" s="117"/>
      <c r="E533" s="78"/>
      <c r="F533" s="79"/>
      <c r="G533" s="79"/>
      <c r="I533" s="79"/>
      <c r="J533" s="79"/>
    </row>
    <row r="534" spans="1:10" s="45" customFormat="1" ht="15.75" customHeight="1" x14ac:dyDescent="0.25">
      <c r="B534" s="123" t="s">
        <v>30</v>
      </c>
      <c r="C534" s="117"/>
      <c r="D534" s="117"/>
      <c r="E534" s="78"/>
      <c r="F534" s="79"/>
      <c r="G534" s="79"/>
      <c r="I534" s="79"/>
      <c r="J534" s="79"/>
    </row>
    <row r="535" spans="1:10" s="45" customFormat="1" ht="15.75" customHeight="1" x14ac:dyDescent="0.25">
      <c r="B535" s="117"/>
      <c r="C535" s="117"/>
      <c r="D535" s="117"/>
      <c r="E535" s="78"/>
      <c r="F535" s="79"/>
      <c r="G535" s="79"/>
      <c r="I535" s="79"/>
      <c r="J535" s="79"/>
    </row>
    <row r="536" spans="1:10" s="45" customFormat="1" ht="15.75" customHeight="1" x14ac:dyDescent="0.25">
      <c r="A536" s="80"/>
      <c r="B536" s="117" t="s">
        <v>1204</v>
      </c>
      <c r="C536" s="117"/>
      <c r="D536" s="117"/>
      <c r="E536" s="78"/>
      <c r="F536" s="79"/>
      <c r="G536" s="79"/>
      <c r="I536" s="79"/>
      <c r="J536" s="79"/>
    </row>
    <row r="537" spans="1:10" s="45" customFormat="1" ht="15.75" customHeight="1" x14ac:dyDescent="0.25">
      <c r="B537" s="123" t="s">
        <v>31</v>
      </c>
      <c r="C537" s="117"/>
      <c r="D537" s="117"/>
      <c r="E537" s="78"/>
      <c r="F537" s="79"/>
      <c r="G537" s="79"/>
      <c r="I537" s="79"/>
      <c r="J537" s="79"/>
    </row>
  </sheetData>
  <sheetProtection formatCells="0" formatColumns="0" formatRows="0" insertColumns="0" insertRows="0" insertHyperlinks="0" deleteColumns="0" deleteRows="0" sort="0" autoFilter="0" pivotTables="0"/>
  <mergeCells count="27">
    <mergeCell ref="A9:A10"/>
    <mergeCell ref="B9:B10"/>
    <mergeCell ref="C9:C10"/>
    <mergeCell ref="D9:D10"/>
    <mergeCell ref="E9:E10"/>
    <mergeCell ref="H2:J2"/>
    <mergeCell ref="A4:H4"/>
    <mergeCell ref="A6:C6"/>
    <mergeCell ref="D6:J6"/>
    <mergeCell ref="A7:C7"/>
    <mergeCell ref="B87:J87"/>
    <mergeCell ref="F9:G9"/>
    <mergeCell ref="H9:H10"/>
    <mergeCell ref="I9:J9"/>
    <mergeCell ref="B12:H12"/>
    <mergeCell ref="B15:H15"/>
    <mergeCell ref="B17:H17"/>
    <mergeCell ref="B18:H18"/>
    <mergeCell ref="B30:F30"/>
    <mergeCell ref="B84:F84"/>
    <mergeCell ref="B85:F85"/>
    <mergeCell ref="B86:J86"/>
    <mergeCell ref="B107:H107"/>
    <mergeCell ref="B108:H108"/>
    <mergeCell ref="B152:F152"/>
    <mergeCell ref="B523:F523"/>
    <mergeCell ref="B524:F524"/>
  </mergeCells>
  <conditionalFormatting sqref="E13:E537">
    <cfRule type="expression" dxfId="1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35"/>
  <sheetViews>
    <sheetView view="pageBreakPreview" topLeftCell="A19" zoomScale="60" zoomScaleNormal="100" workbookViewId="0">
      <selection activeCell="E32" sqref="E32"/>
    </sheetView>
  </sheetViews>
  <sheetFormatPr defaultColWidth="9.140625" defaultRowHeight="15" x14ac:dyDescent="0.25"/>
  <cols>
    <col min="1" max="1" width="5.5703125" style="20" customWidth="1"/>
    <col min="2" max="2" width="14.85546875" style="20" customWidth="1"/>
    <col min="3" max="3" width="39.140625" style="20" customWidth="1"/>
    <col min="4" max="4" width="8.42578125" style="20" customWidth="1"/>
    <col min="5" max="5" width="13.42578125" style="20" customWidth="1"/>
    <col min="6" max="6" width="12.42578125" style="20" customWidth="1"/>
    <col min="7" max="7" width="14.140625" style="20" customWidth="1"/>
    <col min="8" max="8" width="9.140625" style="20"/>
  </cols>
  <sheetData>
    <row r="1" spans="1:7" ht="15.75" customHeight="1" x14ac:dyDescent="0.25">
      <c r="A1" s="183" t="s">
        <v>1131</v>
      </c>
      <c r="B1" s="183"/>
      <c r="C1" s="183"/>
      <c r="D1" s="183"/>
      <c r="E1" s="183"/>
      <c r="F1" s="183"/>
      <c r="G1" s="183"/>
    </row>
    <row r="2" spans="1:7" ht="21.75" customHeight="1" x14ac:dyDescent="0.25">
      <c r="A2" s="82"/>
      <c r="B2" s="82"/>
      <c r="C2" s="82"/>
      <c r="D2" s="82"/>
      <c r="E2" s="82"/>
      <c r="F2" s="82"/>
      <c r="G2" s="82"/>
    </row>
    <row r="3" spans="1:7" ht="15.75" customHeight="1" x14ac:dyDescent="0.25">
      <c r="A3" s="158" t="s">
        <v>1132</v>
      </c>
      <c r="B3" s="158"/>
      <c r="C3" s="158"/>
      <c r="D3" s="158"/>
      <c r="E3" s="158"/>
      <c r="F3" s="158"/>
      <c r="G3" s="158"/>
    </row>
    <row r="4" spans="1:7" ht="25.5" customHeight="1" x14ac:dyDescent="0.25">
      <c r="A4" s="184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ЗПС 35 кВ </v>
      </c>
      <c r="B4" s="184"/>
      <c r="C4" s="184"/>
      <c r="D4" s="184"/>
      <c r="E4" s="184"/>
      <c r="F4" s="184"/>
      <c r="G4" s="184"/>
    </row>
    <row r="5" spans="1:7" ht="15.6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91" t="s">
        <v>1104</v>
      </c>
      <c r="B6" s="191" t="s">
        <v>51</v>
      </c>
      <c r="C6" s="191" t="s">
        <v>1064</v>
      </c>
      <c r="D6" s="191" t="s">
        <v>53</v>
      </c>
      <c r="E6" s="192" t="s">
        <v>1105</v>
      </c>
      <c r="F6" s="191" t="s">
        <v>55</v>
      </c>
      <c r="G6" s="191"/>
    </row>
    <row r="7" spans="1:7" s="1" customFormat="1" ht="15.75" customHeight="1" x14ac:dyDescent="0.25">
      <c r="A7" s="191"/>
      <c r="B7" s="191"/>
      <c r="C7" s="191"/>
      <c r="D7" s="191"/>
      <c r="E7" s="193"/>
      <c r="F7" s="7" t="s">
        <v>1108</v>
      </c>
      <c r="G7" s="7" t="s">
        <v>57</v>
      </c>
    </row>
    <row r="8" spans="1:7" s="1" customFormat="1" ht="15.6" customHeight="1" x14ac:dyDescent="0.25">
      <c r="A8" s="7">
        <v>1</v>
      </c>
      <c r="B8" s="7">
        <v>2</v>
      </c>
      <c r="C8" s="7">
        <v>3</v>
      </c>
      <c r="D8" s="7">
        <v>4</v>
      </c>
      <c r="E8" s="7">
        <v>5</v>
      </c>
      <c r="F8" s="7">
        <v>6</v>
      </c>
      <c r="G8" s="7">
        <v>7</v>
      </c>
    </row>
    <row r="9" spans="1:7" s="1" customFormat="1" ht="15.75" customHeight="1" x14ac:dyDescent="0.25">
      <c r="A9" s="41"/>
      <c r="B9" s="188" t="s">
        <v>1133</v>
      </c>
      <c r="C9" s="188"/>
      <c r="D9" s="188"/>
      <c r="E9" s="188"/>
      <c r="F9" s="188"/>
      <c r="G9" s="188"/>
    </row>
    <row r="10" spans="1:7" s="1" customFormat="1" ht="31.5" customHeight="1" x14ac:dyDescent="0.25">
      <c r="A10" s="38"/>
      <c r="B10" s="86"/>
      <c r="C10" s="87" t="s">
        <v>1134</v>
      </c>
      <c r="D10" s="86"/>
      <c r="E10" s="90"/>
      <c r="F10" s="40"/>
      <c r="G10" s="40">
        <v>0</v>
      </c>
    </row>
    <row r="11" spans="1:7" s="1" customFormat="1" ht="15.75" customHeight="1" x14ac:dyDescent="0.25">
      <c r="A11" s="38"/>
      <c r="B11" s="188" t="s">
        <v>1135</v>
      </c>
      <c r="C11" s="188"/>
      <c r="D11" s="188"/>
      <c r="E11" s="189"/>
      <c r="F11" s="190"/>
      <c r="G11" s="190"/>
    </row>
    <row r="12" spans="1:7" s="1" customFormat="1" ht="94.5" customHeight="1" x14ac:dyDescent="0.25">
      <c r="A12" s="38">
        <v>1</v>
      </c>
      <c r="B12" s="37" t="str">
        <f>'Прил.5 Расчет СМР и ОБ'!$B88</f>
        <v>Прайс из СД ОП</v>
      </c>
      <c r="C12" s="87" t="str">
        <f>'Прил.5 Расчет СМР и ОБ'!$C88</f>
        <v>Сборка собственных нужд проходной 380/220 В 6DС1N, шины A,B,C,N,PE навесного исполнения, IP44, УХЛ3 c габаритные размеры (не более) 1200(h)х800х400 (ТКП ООО "ЭЛЕКТРУМ-Ч" № 06/098 п.42)</v>
      </c>
      <c r="D12" s="88" t="str">
        <f>'Прил.5 Расчет СМР и ОБ'!$D88</f>
        <v>шт.</v>
      </c>
      <c r="E12" s="42">
        <f>'Прил.5 Расчет СМР и ОБ'!$E88</f>
        <v>1</v>
      </c>
      <c r="F12" s="40">
        <f>'Прил.5 Расчет СМР и ОБ'!$F88</f>
        <v>59890.55</v>
      </c>
      <c r="G12" s="39">
        <f t="shared" ref="G12:G26" si="0">E12*F12</f>
        <v>59890.55</v>
      </c>
    </row>
    <row r="13" spans="1:7" s="1" customFormat="1" ht="78.75" customHeight="1" x14ac:dyDescent="0.25">
      <c r="A13" s="38">
        <v>2</v>
      </c>
      <c r="B13" s="37" t="str">
        <f>'Прил.5 Расчет СМР и ОБ'!$B89</f>
        <v>Прайс из СД ОП</v>
      </c>
      <c r="C13" s="87" t="str">
        <f>'Прил.5 Расчет СМР и ОБ'!$C89</f>
        <v>Шкаф управления нагревом 380 В/220 В ШУ-TERM-B16-330, навесного исполнения, IP31, УХЛ3, габаритные размеры (не более) 500(h)х400х210 мм (Счет ООО "ГК Терм" № 1619)</v>
      </c>
      <c r="D13" s="88" t="str">
        <f>'Прил.5 Расчет СМР и ОБ'!$D89</f>
        <v>шт.</v>
      </c>
      <c r="E13" s="42">
        <f>'Прил.5 Расчет СМР и ОБ'!$E89</f>
        <v>1</v>
      </c>
      <c r="F13" s="40">
        <f>'Прил.5 Расчет СМР и ОБ'!$F89</f>
        <v>48074.43</v>
      </c>
      <c r="G13" s="39">
        <f t="shared" si="0"/>
        <v>48074.43</v>
      </c>
    </row>
    <row r="14" spans="1:7" s="1" customFormat="1" ht="78.75" customHeight="1" x14ac:dyDescent="0.25">
      <c r="A14" s="38">
        <v>3</v>
      </c>
      <c r="B14" s="37" t="str">
        <f>'Прил.5 Расчет СМР и ОБ'!$B90</f>
        <v>Прайс из СД ОП</v>
      </c>
      <c r="C14" s="87" t="str">
        <f>'Прил.5 Расчет СМР и ОБ'!$C90</f>
        <v>Шкаф управления нагревом  ШУ-TERM-10А-ПП-201, навесного исполнения, IP31, УХЛ3,габаритные размеры (не более) 400(h)х300х210 мм (КП ООО "ГК Терм" №Т-1307 п.23)</v>
      </c>
      <c r="D14" s="88" t="str">
        <f>'Прил.5 Расчет СМР и ОБ'!$D90</f>
        <v>шт.</v>
      </c>
      <c r="E14" s="42">
        <f>'Прил.5 Расчет СМР и ОБ'!$E90</f>
        <v>1</v>
      </c>
      <c r="F14" s="40">
        <f>'Прил.5 Расчет СМР и ОБ'!$F90</f>
        <v>29440.36</v>
      </c>
      <c r="G14" s="39">
        <f t="shared" si="0"/>
        <v>29440.36</v>
      </c>
    </row>
    <row r="15" spans="1:7" s="1" customFormat="1" ht="78.75" customHeight="1" x14ac:dyDescent="0.25">
      <c r="A15" s="38">
        <v>4</v>
      </c>
      <c r="B15" s="37" t="str">
        <f>'Прил.5 Расчет СМР и ОБ'!$B91</f>
        <v>64.1.02.01-0045</v>
      </c>
      <c r="C15" s="87" t="str">
        <f>'Прил.5 Расчет СМР и ОБ'!$C91</f>
        <v>Вентиляторы канальные в изолированном корпусе для круглых воздуховодов OSTBERG марки: IRE 315 A, производительность 1450 м3/час</v>
      </c>
      <c r="D15" s="88" t="str">
        <f>'Прил.5 Расчет СМР и ОБ'!$D91</f>
        <v>шт</v>
      </c>
      <c r="E15" s="42">
        <f>'Прил.5 Расчет СМР и ОБ'!$E91</f>
        <v>2</v>
      </c>
      <c r="F15" s="39">
        <f>'Прил.5 Расчет СМР и ОБ'!$F91</f>
        <v>11133.19</v>
      </c>
      <c r="G15" s="39">
        <f t="shared" si="0"/>
        <v>22266.38</v>
      </c>
    </row>
    <row r="16" spans="1:7" s="1" customFormat="1" ht="94.5" customHeight="1" x14ac:dyDescent="0.25">
      <c r="A16" s="38">
        <v>5</v>
      </c>
      <c r="B16" s="37" t="str">
        <f>'Прил.5 Расчет СМР и ОБ'!$B92</f>
        <v>Прайс из СД ОП</v>
      </c>
      <c r="C16" s="87" t="str">
        <f>'Прил.5 Расчет СМР и ОБ'!$C92</f>
        <v>Щиток аварийного освещения проходной =220 В 6DХ1N, навесного исполнения, IP54, габаритные размеры не более) 1200(h)х800х400 (ТКП ООО "ЭЛЕКТРУМ-Ч" № 06/098 п.43)</v>
      </c>
      <c r="D16" s="88" t="str">
        <f>'Прил.5 Расчет СМР и ОБ'!$D92</f>
        <v>шт.</v>
      </c>
      <c r="E16" s="42">
        <f>'Прил.5 Расчет СМР и ОБ'!$E92</f>
        <v>1</v>
      </c>
      <c r="F16" s="40">
        <f>'Прил.5 Расчет СМР и ОБ'!$F92</f>
        <v>22166.52</v>
      </c>
      <c r="G16" s="39">
        <f t="shared" si="0"/>
        <v>22166.52</v>
      </c>
    </row>
    <row r="17" spans="1:7" s="1" customFormat="1" ht="63" customHeight="1" x14ac:dyDescent="0.25">
      <c r="A17" s="38">
        <v>6</v>
      </c>
      <c r="B17" s="37" t="str">
        <f>'Прил.5 Расчет СМР и ОБ'!$B94</f>
        <v>Прайс из СД ОП</v>
      </c>
      <c r="C17" s="87" t="str">
        <f>'Прил.5 Расчет СМР и ОБ'!$C94</f>
        <v>Электроконвектор со встроенным термостатом, мощность  1.0 кВт / КП ООО ТД Электротехмонтаж №015 от 09.03.2022</v>
      </c>
      <c r="D17" s="88" t="str">
        <f>'Прил.5 Расчет СМР и ОБ'!$D94</f>
        <v>шт</v>
      </c>
      <c r="E17" s="42">
        <f>'Прил.5 Расчет СМР и ОБ'!$E94</f>
        <v>2</v>
      </c>
      <c r="F17" s="40">
        <f>'Прил.5 Расчет СМР и ОБ'!$F94</f>
        <v>2432.52</v>
      </c>
      <c r="G17" s="39">
        <f t="shared" si="0"/>
        <v>4865.04</v>
      </c>
    </row>
    <row r="18" spans="1:7" s="1" customFormat="1" ht="94.5" customHeight="1" x14ac:dyDescent="0.25">
      <c r="A18" s="38">
        <v>7</v>
      </c>
      <c r="B18" s="37" t="str">
        <f>'Прил.5 Расчет СМР и ОБ'!$B95</f>
        <v>Прайс из СД ОП</v>
      </c>
      <c r="C18" s="87" t="str">
        <f>'Прил.5 Расчет СМР и ОБ'!$C95</f>
        <v>Водонагреватель накопительный Thermex MK 30 V, V=30 л, N=2 кВт, U=220 В подвесной. Размеры: 580х268х434 с группой безопасности (предохранительный клапан) (Счет ООО Сантехкомплект №9166539_SA)</v>
      </c>
      <c r="D18" s="88" t="str">
        <f>'Прил.5 Расчет СМР и ОБ'!$D95</f>
        <v>компл</v>
      </c>
      <c r="E18" s="42">
        <f>'Прил.5 Расчет СМР и ОБ'!$E95</f>
        <v>1</v>
      </c>
      <c r="F18" s="40">
        <f>'Прил.5 Расчет СМР и ОБ'!$F95</f>
        <v>4205.59</v>
      </c>
      <c r="G18" s="39">
        <f t="shared" si="0"/>
        <v>4205.59</v>
      </c>
    </row>
    <row r="19" spans="1:7" s="1" customFormat="1" ht="63" customHeight="1" x14ac:dyDescent="0.25">
      <c r="A19" s="38">
        <v>8</v>
      </c>
      <c r="B19" s="37" t="str">
        <f>'Прил.5 Расчет СМР и ОБ'!$B96</f>
        <v>Прайс из СД ОП</v>
      </c>
      <c r="C19" s="87" t="str">
        <f>'Прил.5 Расчет СМР и ОБ'!$C96</f>
        <v>Электроконвектор со встроенным термостатом, мощность  2.0 кВт / КП ООО ТД Электротехмонтаж №015 от 09.03.2022</v>
      </c>
      <c r="D19" s="88" t="str">
        <f>'Прил.5 Расчет СМР и ОБ'!$D96</f>
        <v>шт</v>
      </c>
      <c r="E19" s="42">
        <f>'Прил.5 Расчет СМР и ОБ'!$E96</f>
        <v>1</v>
      </c>
      <c r="F19" s="40">
        <f>'Прил.5 Расчет СМР и ОБ'!$F96</f>
        <v>3726.32</v>
      </c>
      <c r="G19" s="39">
        <f t="shared" si="0"/>
        <v>3726.32</v>
      </c>
    </row>
    <row r="20" spans="1:7" s="1" customFormat="1" ht="63" customHeight="1" x14ac:dyDescent="0.25">
      <c r="A20" s="38">
        <v>9</v>
      </c>
      <c r="B20" s="37" t="str">
        <f>'Прил.5 Расчет СМР и ОБ'!$B97</f>
        <v>Прайс из СД ОП</v>
      </c>
      <c r="C20" s="87" t="str">
        <f>'Прил.5 Расчет СМР и ОБ'!$C97</f>
        <v>Электроконвектор со встроенным термостатом, мощность  1.5 кВт / Счет на оптату ООО МИРКЛИ №У48 076 от 02.03.2022</v>
      </c>
      <c r="D20" s="88" t="str">
        <f>'Прил.5 Расчет СМР и ОБ'!$D97</f>
        <v>шт</v>
      </c>
      <c r="E20" s="42">
        <f>'Прил.5 Расчет СМР и ОБ'!$E97</f>
        <v>1</v>
      </c>
      <c r="F20" s="40">
        <f>'Прил.5 Расчет СМР и ОБ'!$F97</f>
        <v>1644.28</v>
      </c>
      <c r="G20" s="39">
        <f t="shared" si="0"/>
        <v>1644.28</v>
      </c>
    </row>
    <row r="21" spans="1:7" s="1" customFormat="1" ht="63" customHeight="1" x14ac:dyDescent="0.25">
      <c r="A21" s="38">
        <v>10</v>
      </c>
      <c r="B21" s="37" t="str">
        <f>'Прил.5 Расчет СМР и ОБ'!$B98</f>
        <v>Прайс из СД ОП</v>
      </c>
      <c r="C21" s="87" t="str">
        <f>'Прил.5 Расчет СМР и ОБ'!$C98</f>
        <v>Электроконвектор со встроенным термостатом, мощность  0.5 кВт / Счет на оптату ООО МИРКЛИ №У48 076 от 02.03.2022</v>
      </c>
      <c r="D21" s="88" t="str">
        <f>'Прил.5 Расчет СМР и ОБ'!$D98</f>
        <v>шт</v>
      </c>
      <c r="E21" s="42">
        <f>'Прил.5 Расчет СМР и ОБ'!$E98</f>
        <v>1</v>
      </c>
      <c r="F21" s="40">
        <f>'Прил.5 Расчет СМР и ОБ'!$F98</f>
        <v>784.26</v>
      </c>
      <c r="G21" s="39">
        <f t="shared" si="0"/>
        <v>784.26</v>
      </c>
    </row>
    <row r="22" spans="1:7" s="1" customFormat="1" ht="47.25" customHeight="1" x14ac:dyDescent="0.25">
      <c r="A22" s="38">
        <v>11</v>
      </c>
      <c r="B22" s="37" t="str">
        <f>'Прил.5 Расчет СМР и ОБ'!$B99</f>
        <v>Прайс из СД ОП</v>
      </c>
      <c r="C22" s="87" t="str">
        <f>'Прил.5 Расчет СМР и ОБ'!$C99</f>
        <v>Термометр сопротивления ДТС314-Pt100.В3.50/2 (КП ООО "ГК Терм" №Т-1307 п.25)</v>
      </c>
      <c r="D22" s="88" t="str">
        <f>'Прил.5 Расчет СМР и ОБ'!$D99</f>
        <v>шт.</v>
      </c>
      <c r="E22" s="42">
        <f>'Прил.5 Расчет СМР и ОБ'!$E99</f>
        <v>1</v>
      </c>
      <c r="F22" s="40">
        <f>'Прил.5 Расчет СМР и ОБ'!$F99</f>
        <v>779.82</v>
      </c>
      <c r="G22" s="39">
        <f t="shared" si="0"/>
        <v>779.82</v>
      </c>
    </row>
    <row r="23" spans="1:7" s="1" customFormat="1" ht="31.5" customHeight="1" x14ac:dyDescent="0.25">
      <c r="A23" s="38">
        <v>12</v>
      </c>
      <c r="B23" s="37" t="str">
        <f>'Прил.5 Расчет СМР и ОБ'!$B100</f>
        <v>Прайс из СД ОП</v>
      </c>
      <c r="C23" s="87" t="str">
        <f>'Прил.5 Расчет СМР и ОБ'!$C100</f>
        <v>Датчик воды TSW01-10.0 (Счет ООО "ГК Терм" № 1619 п.3)</v>
      </c>
      <c r="D23" s="88" t="str">
        <f>'Прил.5 Расчет СМР и ОБ'!$D100</f>
        <v>шт.</v>
      </c>
      <c r="E23" s="42">
        <f>'Прил.5 Расчет СМР и ОБ'!$E100</f>
        <v>1</v>
      </c>
      <c r="F23" s="40">
        <f>'Прил.5 Расчет СМР и ОБ'!$F100</f>
        <v>744.75</v>
      </c>
      <c r="G23" s="39">
        <f t="shared" si="0"/>
        <v>744.75</v>
      </c>
    </row>
    <row r="24" spans="1:7" s="1" customFormat="1" ht="31.5" customHeight="1" x14ac:dyDescent="0.25">
      <c r="A24" s="38">
        <v>13</v>
      </c>
      <c r="B24" s="37" t="str">
        <f>'Прил.5 Расчет СМР и ОБ'!$B101</f>
        <v>62.1.02.22-0011</v>
      </c>
      <c r="C24" s="87" t="str">
        <f>'Прил.5 Расчет СМР и ОБ'!$C101</f>
        <v>Ящики, тип ЯТП-0.25, с трансформатором понижающим</v>
      </c>
      <c r="D24" s="88" t="str">
        <f>'Прил.5 Расчет СМР и ОБ'!$D101</f>
        <v>шт</v>
      </c>
      <c r="E24" s="42">
        <f>'Прил.5 Расчет СМР и ОБ'!$E101</f>
        <v>1</v>
      </c>
      <c r="F24" s="39">
        <f>'Прил.5 Расчет СМР и ОБ'!$F101</f>
        <v>233.43</v>
      </c>
      <c r="G24" s="39">
        <f t="shared" si="0"/>
        <v>233.43</v>
      </c>
    </row>
    <row r="25" spans="1:7" s="1" customFormat="1" ht="31.5" customHeight="1" x14ac:dyDescent="0.25">
      <c r="A25" s="38">
        <v>14</v>
      </c>
      <c r="B25" s="37" t="str">
        <f>'Прил.5 Расчет СМР и ОБ'!$B102</f>
        <v>Прайс из СД ОП</v>
      </c>
      <c r="C25" s="87" t="str">
        <f>'Прил.5 Расчет СМР и ОБ'!$C102</f>
        <v>Датчик температуры ST22 (Счет ООО "ГК Терм" № 1619 п.2)</v>
      </c>
      <c r="D25" s="88" t="str">
        <f>'Прил.5 Расчет СМР и ОБ'!$D102</f>
        <v>шт.</v>
      </c>
      <c r="E25" s="42">
        <f>'Прил.5 Расчет СМР и ОБ'!$E102</f>
        <v>1</v>
      </c>
      <c r="F25" s="40">
        <f>'Прил.5 Расчет СМР и ОБ'!$F102</f>
        <v>184.62</v>
      </c>
      <c r="G25" s="39">
        <f t="shared" si="0"/>
        <v>184.62</v>
      </c>
    </row>
    <row r="26" spans="1:7" s="1" customFormat="1" ht="31.5" customHeight="1" x14ac:dyDescent="0.25">
      <c r="A26" s="38">
        <v>15</v>
      </c>
      <c r="B26" s="37" t="str">
        <f>'Прил.5 Расчет СМР и ОБ'!$B103</f>
        <v>65.1.04.01-0005</v>
      </c>
      <c r="C26" s="87" t="str">
        <f>'Прил.5 Расчет СМР и ОБ'!$C103</f>
        <v>Счетчики холодной и горячей воды крыльчатые СВК-20-5</v>
      </c>
      <c r="D26" s="88" t="str">
        <f>'Прил.5 Расчет СМР и ОБ'!$D103</f>
        <v>шт</v>
      </c>
      <c r="E26" s="42">
        <f>'Прил.5 Расчет СМР и ОБ'!$E103</f>
        <v>1</v>
      </c>
      <c r="F26" s="39">
        <f>'Прил.5 Расчет СМР и ОБ'!$F103</f>
        <v>123.15</v>
      </c>
      <c r="G26" s="39">
        <f t="shared" si="0"/>
        <v>123.15</v>
      </c>
    </row>
    <row r="27" spans="1:7" s="1" customFormat="1" ht="31.5" customHeight="1" x14ac:dyDescent="0.25">
      <c r="A27" s="83"/>
      <c r="B27" s="89"/>
      <c r="C27" s="89" t="s">
        <v>1136</v>
      </c>
      <c r="D27" s="89"/>
      <c r="E27" s="91"/>
      <c r="F27" s="85"/>
      <c r="G27" s="85">
        <f>SUM(G12:G26)</f>
        <v>199129.50000000003</v>
      </c>
    </row>
    <row r="28" spans="1:7" s="1" customFormat="1" ht="15.75" customHeight="1" x14ac:dyDescent="0.25">
      <c r="A28" s="83"/>
      <c r="B28" s="84"/>
      <c r="C28" s="84" t="s">
        <v>1137</v>
      </c>
      <c r="D28" s="84"/>
      <c r="E28" s="91"/>
      <c r="F28" s="85"/>
      <c r="G28" s="85">
        <f>G27</f>
        <v>199129.50000000003</v>
      </c>
    </row>
    <row r="29" spans="1:7" s="1" customFormat="1" ht="15.75" customHeight="1" x14ac:dyDescent="0.25">
      <c r="A29" s="117"/>
      <c r="B29" s="117"/>
      <c r="C29" s="117"/>
    </row>
    <row r="30" spans="1:7" s="1" customFormat="1" ht="15.75" customHeight="1" x14ac:dyDescent="0.25">
      <c r="A30" s="117" t="s">
        <v>1061</v>
      </c>
      <c r="B30" s="117"/>
      <c r="C30" s="117"/>
    </row>
    <row r="31" spans="1:7" s="1" customFormat="1" ht="15.75" customHeight="1" x14ac:dyDescent="0.25">
      <c r="A31" s="123" t="s">
        <v>30</v>
      </c>
      <c r="B31" s="117"/>
      <c r="C31" s="117"/>
    </row>
    <row r="32" spans="1:7" s="1" customFormat="1" ht="15.75" customHeight="1" x14ac:dyDescent="0.25">
      <c r="A32" s="117"/>
      <c r="B32" s="117"/>
      <c r="C32" s="117"/>
    </row>
    <row r="33" spans="1:3" s="1" customFormat="1" ht="15.75" customHeight="1" x14ac:dyDescent="0.25">
      <c r="A33" s="117" t="s">
        <v>1204</v>
      </c>
      <c r="B33" s="117"/>
      <c r="C33" s="117"/>
    </row>
    <row r="34" spans="1:3" s="1" customFormat="1" ht="15.75" customHeight="1" x14ac:dyDescent="0.25">
      <c r="A34" s="123" t="s">
        <v>31</v>
      </c>
      <c r="B34" s="117"/>
      <c r="C34" s="117"/>
    </row>
    <row r="35" spans="1:3" s="1" customFormat="1" ht="15.75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conditionalFormatting sqref="E10:E28">
    <cfRule type="expression" dxfId="0" priority="1" stopIfTrue="1">
      <formula>E10&gt;=1/10000</formula>
    </cfRule>
  </conditionalFormatting>
  <pageMargins left="0.7" right="0.7" top="0.75" bottom="0.75" header="0.3" footer="0.3"/>
  <pageSetup paperSize="9" scale="58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zoomScale="60" zoomScaleNormal="100" workbookViewId="0">
      <selection activeCell="D14" sqref="D14"/>
    </sheetView>
  </sheetViews>
  <sheetFormatPr defaultColWidth="8.85546875" defaultRowHeight="15.75" x14ac:dyDescent="0.25"/>
  <cols>
    <col min="1" max="1" width="14.42578125" style="117" customWidth="1"/>
    <col min="2" max="2" width="29.5703125" style="117" customWidth="1"/>
    <col min="3" max="3" width="39.140625" style="117" customWidth="1"/>
    <col min="4" max="4" width="24.42578125" style="117" customWidth="1"/>
    <col min="5" max="5" width="8.85546875" style="117"/>
  </cols>
  <sheetData>
    <row r="1" spans="1:5" x14ac:dyDescent="0.25">
      <c r="D1" s="118" t="s">
        <v>1138</v>
      </c>
    </row>
    <row r="2" spans="1:5" ht="15.6" customHeight="1" x14ac:dyDescent="0.25">
      <c r="A2" s="118"/>
      <c r="B2" s="118"/>
      <c r="C2" s="118"/>
      <c r="D2" s="118"/>
    </row>
    <row r="3" spans="1:5" ht="24.75" customHeight="1" x14ac:dyDescent="0.25">
      <c r="A3" s="158" t="s">
        <v>1139</v>
      </c>
      <c r="B3" s="158"/>
      <c r="C3" s="158"/>
      <c r="D3" s="158"/>
    </row>
    <row r="4" spans="1:5" ht="24.75" customHeight="1" x14ac:dyDescent="0.25">
      <c r="A4" s="119"/>
      <c r="B4" s="119"/>
      <c r="C4" s="119"/>
      <c r="D4" s="119"/>
    </row>
    <row r="5" spans="1:5" ht="24.6" customHeight="1" x14ac:dyDescent="0.25">
      <c r="A5" s="184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ЗПС 35 кВ </v>
      </c>
      <c r="B5" s="184"/>
      <c r="C5" s="184"/>
      <c r="D5" s="120"/>
    </row>
    <row r="6" spans="1:5" ht="19.899999999999999" customHeight="1" x14ac:dyDescent="0.25">
      <c r="A6" s="184" t="str">
        <f>'Прил.5 Расчет СМР и ОБ'!$A$7</f>
        <v>Единица измерения  — 1 ПС</v>
      </c>
      <c r="B6" s="184"/>
      <c r="C6" s="184"/>
      <c r="D6" s="120"/>
    </row>
    <row r="8" spans="1:5" ht="14.45" customHeight="1" x14ac:dyDescent="0.25">
      <c r="A8" s="164" t="s">
        <v>1140</v>
      </c>
      <c r="B8" s="164" t="s">
        <v>1141</v>
      </c>
      <c r="C8" s="164" t="s">
        <v>1142</v>
      </c>
      <c r="D8" s="164" t="s">
        <v>1143</v>
      </c>
    </row>
    <row r="9" spans="1:5" ht="15" customHeight="1" x14ac:dyDescent="0.25">
      <c r="A9" s="164"/>
      <c r="B9" s="164"/>
      <c r="C9" s="164"/>
      <c r="D9" s="164"/>
    </row>
    <row r="10" spans="1:5" ht="16.350000000000001" customHeight="1" x14ac:dyDescent="0.25">
      <c r="A10" s="121">
        <v>1</v>
      </c>
      <c r="B10" s="121">
        <v>2</v>
      </c>
      <c r="C10" s="121">
        <v>3</v>
      </c>
      <c r="D10" s="121">
        <v>4</v>
      </c>
    </row>
    <row r="11" spans="1:5" ht="41.45" customHeight="1" x14ac:dyDescent="0.25">
      <c r="A11" s="121" t="s">
        <v>1144</v>
      </c>
      <c r="B11" s="152" t="s">
        <v>1145</v>
      </c>
      <c r="C11" s="153" t="s">
        <v>1146</v>
      </c>
      <c r="D11" s="122">
        <f>ROUND('Прил.4 РМ'!$C$41/1000,2)</f>
        <v>6251.72</v>
      </c>
      <c r="E11" s="123"/>
    </row>
    <row r="12" spans="1:5" ht="15.6" customHeight="1" x14ac:dyDescent="0.25"/>
    <row r="13" spans="1:5" x14ac:dyDescent="0.25">
      <c r="A13" s="117" t="s">
        <v>1061</v>
      </c>
    </row>
    <row r="14" spans="1:5" x14ac:dyDescent="0.25">
      <c r="A14" s="123" t="s">
        <v>30</v>
      </c>
    </row>
    <row r="16" spans="1:5" x14ac:dyDescent="0.25">
      <c r="A16" s="117" t="s">
        <v>1204</v>
      </c>
    </row>
    <row r="17" spans="1:1" x14ac:dyDescent="0.25">
      <c r="A17" s="123" t="s">
        <v>31</v>
      </c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4:E32"/>
  <sheetViews>
    <sheetView view="pageBreakPreview" topLeftCell="A4" zoomScale="60" zoomScaleNormal="100" workbookViewId="0">
      <selection activeCell="C26" sqref="C26"/>
    </sheetView>
  </sheetViews>
  <sheetFormatPr defaultColWidth="9.140625" defaultRowHeight="15" x14ac:dyDescent="0.25"/>
  <cols>
    <col min="1" max="1" width="9.140625" style="20"/>
    <col min="2" max="2" width="40.5703125" style="20" customWidth="1"/>
    <col min="3" max="3" width="37" style="20" customWidth="1"/>
    <col min="4" max="4" width="32" style="20" customWidth="1"/>
    <col min="5" max="5" width="9.140625" style="20"/>
  </cols>
  <sheetData>
    <row r="4" spans="2:5" ht="15.75" customHeight="1" x14ac:dyDescent="0.25">
      <c r="B4" s="157" t="s">
        <v>1147</v>
      </c>
      <c r="C4" s="157"/>
      <c r="D4" s="157"/>
    </row>
    <row r="5" spans="2:5" ht="18.399999999999999" customHeight="1" x14ac:dyDescent="0.25">
      <c r="B5" s="21"/>
    </row>
    <row r="6" spans="2:5" ht="15.75" customHeight="1" x14ac:dyDescent="0.25">
      <c r="B6" s="158" t="s">
        <v>1148</v>
      </c>
      <c r="C6" s="158"/>
      <c r="D6" s="158"/>
    </row>
    <row r="7" spans="2:5" ht="18.399999999999999" customHeight="1" x14ac:dyDescent="0.25">
      <c r="B7" s="22"/>
    </row>
    <row r="8" spans="2:5" s="1" customFormat="1" ht="47.25" customHeight="1" x14ac:dyDescent="0.25">
      <c r="B8" s="23" t="s">
        <v>1149</v>
      </c>
      <c r="C8" s="23" t="s">
        <v>1150</v>
      </c>
      <c r="D8" s="23" t="s">
        <v>1151</v>
      </c>
    </row>
    <row r="9" spans="2:5" s="1" customFormat="1" ht="15.6" customHeight="1" x14ac:dyDescent="0.25">
      <c r="B9" s="23">
        <v>1</v>
      </c>
      <c r="C9" s="23">
        <v>2</v>
      </c>
      <c r="D9" s="23">
        <v>3</v>
      </c>
    </row>
    <row r="10" spans="2:5" s="1" customFormat="1" ht="31.5" customHeight="1" x14ac:dyDescent="0.25">
      <c r="B10" s="23" t="s">
        <v>1152</v>
      </c>
      <c r="C10" s="23" t="s">
        <v>1153</v>
      </c>
      <c r="D10" s="23">
        <v>44.29</v>
      </c>
    </row>
    <row r="11" spans="2:5" s="1" customFormat="1" ht="31.5" customHeight="1" x14ac:dyDescent="0.25">
      <c r="B11" s="23" t="s">
        <v>1154</v>
      </c>
      <c r="C11" s="23" t="s">
        <v>1153</v>
      </c>
      <c r="D11" s="23">
        <v>13.47</v>
      </c>
    </row>
    <row r="12" spans="2:5" s="1" customFormat="1" ht="31.5" customHeight="1" x14ac:dyDescent="0.25">
      <c r="B12" s="23" t="s">
        <v>1155</v>
      </c>
      <c r="C12" s="23" t="s">
        <v>1153</v>
      </c>
      <c r="D12" s="23">
        <v>8.0399999999999991</v>
      </c>
    </row>
    <row r="13" spans="2:5" s="1" customFormat="1" ht="31.5" customHeight="1" x14ac:dyDescent="0.25">
      <c r="B13" s="23" t="s">
        <v>1156</v>
      </c>
      <c r="C13" s="24" t="s">
        <v>1157</v>
      </c>
      <c r="D13" s="23">
        <v>6.26</v>
      </c>
    </row>
    <row r="14" spans="2:5" s="1" customFormat="1" ht="78.75" customHeight="1" x14ac:dyDescent="0.25">
      <c r="B14" s="23" t="s">
        <v>1158</v>
      </c>
      <c r="C14" s="23" t="s">
        <v>1159</v>
      </c>
      <c r="D14" s="25">
        <v>3.9E-2</v>
      </c>
    </row>
    <row r="15" spans="2:5" s="1" customFormat="1" ht="78.75" customHeight="1" x14ac:dyDescent="0.25">
      <c r="B15" s="23" t="s">
        <v>1160</v>
      </c>
      <c r="C15" s="23" t="s">
        <v>1161</v>
      </c>
      <c r="D15" s="25">
        <v>2.1000000000000001E-2</v>
      </c>
      <c r="E15" s="6"/>
    </row>
    <row r="16" spans="2:5" s="1" customFormat="1" ht="15.75" customHeight="1" x14ac:dyDescent="0.25">
      <c r="B16" s="23" t="s">
        <v>1088</v>
      </c>
      <c r="C16" s="23"/>
      <c r="D16" s="23" t="s">
        <v>1162</v>
      </c>
    </row>
    <row r="17" spans="2:4" s="1" customFormat="1" ht="31.5" customHeight="1" x14ac:dyDescent="0.25">
      <c r="B17" s="23" t="s">
        <v>1163</v>
      </c>
      <c r="C17" s="23" t="s">
        <v>1164</v>
      </c>
      <c r="D17" s="25">
        <v>2.1399999999999999E-2</v>
      </c>
    </row>
    <row r="18" spans="2:4" s="1" customFormat="1" ht="15.75" customHeight="1" x14ac:dyDescent="0.25">
      <c r="B18" s="23" t="s">
        <v>1165</v>
      </c>
      <c r="C18" s="23" t="s">
        <v>1166</v>
      </c>
      <c r="D18" s="25">
        <v>2E-3</v>
      </c>
    </row>
    <row r="19" spans="2:4" s="1" customFormat="1" ht="15.75" customHeight="1" x14ac:dyDescent="0.25">
      <c r="B19" s="23" t="s">
        <v>1096</v>
      </c>
      <c r="C19" s="23" t="s">
        <v>1167</v>
      </c>
      <c r="D19" s="25">
        <v>0.03</v>
      </c>
    </row>
    <row r="20" spans="2:4" s="1" customFormat="1" ht="15.6" customHeight="1" x14ac:dyDescent="0.25">
      <c r="B20" s="5"/>
    </row>
    <row r="21" spans="2:4" s="1" customFormat="1" ht="15.75" customHeight="1" x14ac:dyDescent="0.25">
      <c r="B21" s="5"/>
    </row>
    <row r="22" spans="2:4" s="1" customFormat="1" ht="15.75" customHeight="1" x14ac:dyDescent="0.25">
      <c r="B22" s="5"/>
    </row>
    <row r="23" spans="2:4" s="1" customFormat="1" ht="15.75" customHeight="1" x14ac:dyDescent="0.25">
      <c r="B23" s="5"/>
    </row>
    <row r="24" spans="2:4" s="1" customFormat="1" ht="15.75" customHeight="1" x14ac:dyDescent="0.25"/>
    <row r="25" spans="2:4" s="1" customFormat="1" ht="15.75" customHeight="1" x14ac:dyDescent="0.25">
      <c r="B25" s="117"/>
      <c r="C25" s="117"/>
      <c r="D25" s="117"/>
    </row>
    <row r="26" spans="2:4" s="1" customFormat="1" ht="15.75" customHeight="1" x14ac:dyDescent="0.25">
      <c r="B26" s="117" t="s">
        <v>1061</v>
      </c>
      <c r="C26" s="117"/>
      <c r="D26" s="117"/>
    </row>
    <row r="27" spans="2:4" s="1" customFormat="1" ht="15.75" customHeight="1" x14ac:dyDescent="0.25">
      <c r="B27" s="123" t="s">
        <v>30</v>
      </c>
      <c r="C27" s="117"/>
      <c r="D27" s="117"/>
    </row>
    <row r="28" spans="2:4" s="1" customFormat="1" ht="15.75" customHeight="1" x14ac:dyDescent="0.25">
      <c r="B28" s="117"/>
      <c r="C28" s="117"/>
      <c r="D28" s="117"/>
    </row>
    <row r="29" spans="2:4" s="1" customFormat="1" ht="15.75" customHeight="1" x14ac:dyDescent="0.25">
      <c r="B29" s="117" t="s">
        <v>1204</v>
      </c>
      <c r="C29" s="117"/>
      <c r="D29" s="117"/>
    </row>
    <row r="30" spans="2:4" s="1" customFormat="1" ht="15.75" customHeight="1" x14ac:dyDescent="0.25">
      <c r="B30" s="123" t="s">
        <v>31</v>
      </c>
      <c r="C30" s="117"/>
      <c r="D30" s="117"/>
    </row>
    <row r="31" spans="2:4" s="1" customFormat="1" ht="15.75" customHeight="1" x14ac:dyDescent="0.25"/>
    <row r="32" spans="2:4" s="1" customFormat="1" ht="15.75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12"/>
  <sheetViews>
    <sheetView view="pageBreakPreview" zoomScale="60" zoomScaleNormal="100" workbookViewId="0">
      <selection activeCell="L21" sqref="L21"/>
    </sheetView>
  </sheetViews>
  <sheetFormatPr defaultRowHeight="15" x14ac:dyDescent="0.25"/>
  <cols>
    <col min="2" max="2" width="36.42578125" customWidth="1"/>
    <col min="3" max="3" width="14.42578125" customWidth="1"/>
    <col min="4" max="4" width="11.5703125" customWidth="1"/>
    <col min="5" max="5" width="17.85546875" customWidth="1"/>
    <col min="6" max="6" width="48.42578125" customWidth="1"/>
  </cols>
  <sheetData>
    <row r="1" spans="1:7" ht="15.75" customHeight="1" x14ac:dyDescent="0.25">
      <c r="A1" s="194" t="s">
        <v>1168</v>
      </c>
      <c r="B1" s="194"/>
      <c r="C1" s="194"/>
      <c r="D1" s="194"/>
      <c r="E1" s="194"/>
      <c r="F1" s="194"/>
    </row>
    <row r="2" spans="1:7" ht="14.25" customHeight="1" x14ac:dyDescent="0.25">
      <c r="A2" s="125"/>
      <c r="B2" s="125"/>
      <c r="C2" s="125"/>
      <c r="D2" s="125"/>
      <c r="E2" s="125"/>
      <c r="F2" s="125"/>
    </row>
    <row r="3" spans="1:7" ht="15.75" customHeight="1" x14ac:dyDescent="0.25">
      <c r="A3" s="126" t="s">
        <v>1169</v>
      </c>
      <c r="B3" s="127"/>
      <c r="C3" s="127"/>
      <c r="D3" s="127"/>
      <c r="E3" s="127"/>
      <c r="F3" s="127"/>
    </row>
    <row r="4" spans="1:7" ht="31.5" customHeight="1" x14ac:dyDescent="0.25">
      <c r="A4" s="128" t="s">
        <v>1104</v>
      </c>
      <c r="B4" s="128" t="s">
        <v>1170</v>
      </c>
      <c r="C4" s="128" t="s">
        <v>1171</v>
      </c>
      <c r="D4" s="128" t="s">
        <v>1172</v>
      </c>
      <c r="E4" s="128" t="s">
        <v>1173</v>
      </c>
      <c r="F4" s="128" t="s">
        <v>1174</v>
      </c>
    </row>
    <row r="5" spans="1:7" ht="15.6" customHeight="1" x14ac:dyDescent="0.25">
      <c r="A5" s="128">
        <v>1</v>
      </c>
      <c r="B5" s="128">
        <v>2</v>
      </c>
      <c r="C5" s="128">
        <v>3</v>
      </c>
      <c r="D5" s="128">
        <v>4</v>
      </c>
      <c r="E5" s="128">
        <v>5</v>
      </c>
      <c r="F5" s="128">
        <v>6</v>
      </c>
    </row>
    <row r="6" spans="1:7" ht="110.25" customHeight="1" x14ac:dyDescent="0.25">
      <c r="A6" s="129" t="s">
        <v>1175</v>
      </c>
      <c r="B6" s="130" t="s">
        <v>1176</v>
      </c>
      <c r="C6" s="128" t="s">
        <v>1177</v>
      </c>
      <c r="D6" s="128" t="s">
        <v>1178</v>
      </c>
      <c r="E6" s="131">
        <v>47872.94</v>
      </c>
      <c r="F6" s="130" t="s">
        <v>1179</v>
      </c>
    </row>
    <row r="7" spans="1:7" ht="47.25" customHeight="1" x14ac:dyDescent="0.25">
      <c r="A7" s="129" t="s">
        <v>1180</v>
      </c>
      <c r="B7" s="130" t="s">
        <v>1181</v>
      </c>
      <c r="C7" s="128" t="s">
        <v>1182</v>
      </c>
      <c r="D7" s="128" t="s">
        <v>1183</v>
      </c>
      <c r="E7" s="131">
        <f>1973/12</f>
        <v>164.41666666667001</v>
      </c>
      <c r="F7" s="130" t="s">
        <v>1184</v>
      </c>
    </row>
    <row r="8" spans="1:7" ht="15.75" customHeight="1" x14ac:dyDescent="0.25">
      <c r="A8" s="129" t="s">
        <v>1185</v>
      </c>
      <c r="B8" s="130" t="s">
        <v>1186</v>
      </c>
      <c r="C8" s="128" t="s">
        <v>1187</v>
      </c>
      <c r="D8" s="128" t="s">
        <v>1178</v>
      </c>
      <c r="E8" s="131">
        <v>1</v>
      </c>
      <c r="F8" s="130"/>
    </row>
    <row r="9" spans="1:7" ht="15.75" customHeight="1" x14ac:dyDescent="0.25">
      <c r="A9" s="129" t="s">
        <v>1188</v>
      </c>
      <c r="B9" s="130" t="s">
        <v>1189</v>
      </c>
      <c r="C9" s="128"/>
      <c r="D9" s="128"/>
      <c r="E9" s="132">
        <v>3</v>
      </c>
      <c r="F9" s="130" t="s">
        <v>1190</v>
      </c>
    </row>
    <row r="10" spans="1:7" ht="63" customHeight="1" x14ac:dyDescent="0.25">
      <c r="A10" s="129" t="s">
        <v>1191</v>
      </c>
      <c r="B10" s="130" t="s">
        <v>1192</v>
      </c>
      <c r="C10" s="128" t="s">
        <v>1193</v>
      </c>
      <c r="D10" s="128" t="s">
        <v>1178</v>
      </c>
      <c r="E10" s="133">
        <v>1.2356839140258999</v>
      </c>
      <c r="F10" s="130" t="s">
        <v>1194</v>
      </c>
    </row>
    <row r="11" spans="1:7" ht="78.75" customHeight="1" x14ac:dyDescent="0.25">
      <c r="A11" s="129" t="s">
        <v>1195</v>
      </c>
      <c r="B11" s="134" t="s">
        <v>1196</v>
      </c>
      <c r="C11" s="128" t="s">
        <v>1197</v>
      </c>
      <c r="D11" s="128" t="s">
        <v>1178</v>
      </c>
      <c r="E11" s="135">
        <v>1.139</v>
      </c>
      <c r="F11" s="136" t="s">
        <v>1198</v>
      </c>
      <c r="G11" s="137"/>
    </row>
    <row r="12" spans="1:7" ht="63" customHeight="1" x14ac:dyDescent="0.25">
      <c r="A12" s="129" t="s">
        <v>1199</v>
      </c>
      <c r="B12" s="138" t="s">
        <v>1200</v>
      </c>
      <c r="C12" s="128" t="s">
        <v>1201</v>
      </c>
      <c r="D12" s="128" t="s">
        <v>1202</v>
      </c>
      <c r="E12" s="139">
        <f>((E6*E8/E7)*E10)*E11</f>
        <v>409.80323030373</v>
      </c>
      <c r="F12" s="130" t="s">
        <v>1203</v>
      </c>
    </row>
  </sheetData>
  <mergeCells count="1">
    <mergeCell ref="A1:F1"/>
  </mergeCells>
  <pageMargins left="0.7" right="0.7" top="0.75" bottom="0.75" header="0.3" footer="0.3"/>
  <pageSetup paperSize="9" scale="63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4</vt:i4>
      </vt:variant>
    </vt:vector>
  </HeadingPairs>
  <TitlesOfParts>
    <vt:vector size="13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'Прил.5 Расчет СМР и ОБ'!Область_печати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2023-11-26T07:53:57Z</cp:lastPrinted>
  <dcterms:created xsi:type="dcterms:W3CDTF">2023-09-19T12:03:26Z</dcterms:created>
  <dcterms:modified xsi:type="dcterms:W3CDTF">2023-11-26T07:54:20Z</dcterms:modified>
  <cp:category/>
</cp:coreProperties>
</file>