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2E2B19A-300D-4401-880F-604581E9A81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Прил.3!$A$1:$H$473</definedName>
    <definedName name="_xlnm.Print_Area" localSheetId="6">'Прил.4 РМ'!$A$1:$E$48</definedName>
    <definedName name="_xlnm.Print_Area" localSheetId="7">'Прил.5 Расчет СМР и ОБ'!$A$1:$J$464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I448" i="8"/>
  <c r="J448" i="8" s="1"/>
  <c r="G448" i="8"/>
  <c r="I447" i="8"/>
  <c r="J447" i="8" s="1"/>
  <c r="G447" i="8"/>
  <c r="I446" i="8"/>
  <c r="J446" i="8" s="1"/>
  <c r="G446" i="8"/>
  <c r="I445" i="8"/>
  <c r="J445" i="8" s="1"/>
  <c r="G445" i="8"/>
  <c r="I444" i="8"/>
  <c r="J444" i="8" s="1"/>
  <c r="G444" i="8"/>
  <c r="I443" i="8"/>
  <c r="J443" i="8" s="1"/>
  <c r="G443" i="8"/>
  <c r="I442" i="8"/>
  <c r="J442" i="8" s="1"/>
  <c r="G442" i="8"/>
  <c r="I441" i="8"/>
  <c r="J441" i="8" s="1"/>
  <c r="G441" i="8"/>
  <c r="I440" i="8"/>
  <c r="J440" i="8" s="1"/>
  <c r="G440" i="8"/>
  <c r="I439" i="8"/>
  <c r="J439" i="8" s="1"/>
  <c r="G439" i="8"/>
  <c r="I438" i="8"/>
  <c r="J438" i="8" s="1"/>
  <c r="G438" i="8"/>
  <c r="I437" i="8"/>
  <c r="J437" i="8" s="1"/>
  <c r="G437" i="8"/>
  <c r="I436" i="8"/>
  <c r="J436" i="8" s="1"/>
  <c r="G436" i="8"/>
  <c r="I435" i="8"/>
  <c r="J435" i="8" s="1"/>
  <c r="G435" i="8"/>
  <c r="I434" i="8"/>
  <c r="J434" i="8" s="1"/>
  <c r="G434" i="8"/>
  <c r="I433" i="8"/>
  <c r="J433" i="8" s="1"/>
  <c r="G433" i="8"/>
  <c r="I432" i="8"/>
  <c r="J432" i="8" s="1"/>
  <c r="G432" i="8"/>
  <c r="I431" i="8"/>
  <c r="J431" i="8" s="1"/>
  <c r="G431" i="8"/>
  <c r="I430" i="8"/>
  <c r="J430" i="8" s="1"/>
  <c r="G430" i="8"/>
  <c r="I429" i="8"/>
  <c r="J429" i="8" s="1"/>
  <c r="G429" i="8"/>
  <c r="I428" i="8"/>
  <c r="J428" i="8" s="1"/>
  <c r="G428" i="8"/>
  <c r="I427" i="8"/>
  <c r="J427" i="8" s="1"/>
  <c r="G427" i="8"/>
  <c r="I426" i="8"/>
  <c r="J426" i="8" s="1"/>
  <c r="G426" i="8"/>
  <c r="I425" i="8"/>
  <c r="J425" i="8" s="1"/>
  <c r="G425" i="8"/>
  <c r="I424" i="8"/>
  <c r="J424" i="8" s="1"/>
  <c r="G424" i="8"/>
  <c r="I423" i="8"/>
  <c r="J423" i="8" s="1"/>
  <c r="G423" i="8"/>
  <c r="I422" i="8"/>
  <c r="J422" i="8" s="1"/>
  <c r="G422" i="8"/>
  <c r="I421" i="8"/>
  <c r="J421" i="8" s="1"/>
  <c r="G421" i="8"/>
  <c r="I420" i="8"/>
  <c r="J420" i="8" s="1"/>
  <c r="G420" i="8"/>
  <c r="I419" i="8"/>
  <c r="J419" i="8" s="1"/>
  <c r="G419" i="8"/>
  <c r="I418" i="8"/>
  <c r="J418" i="8" s="1"/>
  <c r="G418" i="8"/>
  <c r="I417" i="8"/>
  <c r="J417" i="8" s="1"/>
  <c r="G417" i="8"/>
  <c r="I416" i="8"/>
  <c r="J416" i="8" s="1"/>
  <c r="G416" i="8"/>
  <c r="I415" i="8"/>
  <c r="J415" i="8" s="1"/>
  <c r="G415" i="8"/>
  <c r="I414" i="8"/>
  <c r="J414" i="8" s="1"/>
  <c r="G414" i="8"/>
  <c r="I413" i="8"/>
  <c r="J413" i="8" s="1"/>
  <c r="G413" i="8"/>
  <c r="I412" i="8"/>
  <c r="J412" i="8" s="1"/>
  <c r="G412" i="8"/>
  <c r="I411" i="8"/>
  <c r="J411" i="8" s="1"/>
  <c r="G411" i="8"/>
  <c r="I410" i="8"/>
  <c r="J410" i="8" s="1"/>
  <c r="G410" i="8"/>
  <c r="I409" i="8"/>
  <c r="J409" i="8" s="1"/>
  <c r="G409" i="8"/>
  <c r="I408" i="8"/>
  <c r="J408" i="8" s="1"/>
  <c r="G408" i="8"/>
  <c r="I407" i="8"/>
  <c r="J407" i="8" s="1"/>
  <c r="G407" i="8"/>
  <c r="I406" i="8"/>
  <c r="J406" i="8" s="1"/>
  <c r="G406" i="8"/>
  <c r="I405" i="8"/>
  <c r="J405" i="8" s="1"/>
  <c r="G405" i="8"/>
  <c r="I404" i="8"/>
  <c r="J404" i="8" s="1"/>
  <c r="G404" i="8"/>
  <c r="I403" i="8"/>
  <c r="J403" i="8" s="1"/>
  <c r="G403" i="8"/>
  <c r="I402" i="8"/>
  <c r="J402" i="8" s="1"/>
  <c r="G402" i="8"/>
  <c r="I401" i="8"/>
  <c r="J401" i="8" s="1"/>
  <c r="G401" i="8"/>
  <c r="I400" i="8"/>
  <c r="J400" i="8" s="1"/>
  <c r="G400" i="8"/>
  <c r="I399" i="8"/>
  <c r="J399" i="8" s="1"/>
  <c r="G399" i="8"/>
  <c r="I398" i="8"/>
  <c r="J398" i="8" s="1"/>
  <c r="G398" i="8"/>
  <c r="I397" i="8"/>
  <c r="J397" i="8" s="1"/>
  <c r="G397" i="8"/>
  <c r="I396" i="8"/>
  <c r="J396" i="8" s="1"/>
  <c r="G396" i="8"/>
  <c r="I395" i="8"/>
  <c r="J395" i="8" s="1"/>
  <c r="G395" i="8"/>
  <c r="I394" i="8"/>
  <c r="J394" i="8" s="1"/>
  <c r="G394" i="8"/>
  <c r="I393" i="8"/>
  <c r="J393" i="8" s="1"/>
  <c r="G393" i="8"/>
  <c r="I392" i="8"/>
  <c r="J392" i="8" s="1"/>
  <c r="G392" i="8"/>
  <c r="I391" i="8"/>
  <c r="J391" i="8" s="1"/>
  <c r="G391" i="8"/>
  <c r="I390" i="8"/>
  <c r="J390" i="8" s="1"/>
  <c r="G390" i="8"/>
  <c r="I389" i="8"/>
  <c r="J389" i="8" s="1"/>
  <c r="G389" i="8"/>
  <c r="I388" i="8"/>
  <c r="J388" i="8" s="1"/>
  <c r="G388" i="8"/>
  <c r="I387" i="8"/>
  <c r="J387" i="8" s="1"/>
  <c r="G387" i="8"/>
  <c r="I386" i="8"/>
  <c r="J386" i="8" s="1"/>
  <c r="G386" i="8"/>
  <c r="I385" i="8"/>
  <c r="J385" i="8" s="1"/>
  <c r="G385" i="8"/>
  <c r="I384" i="8"/>
  <c r="J384" i="8" s="1"/>
  <c r="G384" i="8"/>
  <c r="I383" i="8"/>
  <c r="J383" i="8" s="1"/>
  <c r="G383" i="8"/>
  <c r="I382" i="8"/>
  <c r="J382" i="8" s="1"/>
  <c r="G382" i="8"/>
  <c r="I381" i="8"/>
  <c r="J381" i="8" s="1"/>
  <c r="G381" i="8"/>
  <c r="I380" i="8"/>
  <c r="J380" i="8" s="1"/>
  <c r="G380" i="8"/>
  <c r="J379" i="8"/>
  <c r="I379" i="8"/>
  <c r="G379" i="8"/>
  <c r="I378" i="8"/>
  <c r="J378" i="8" s="1"/>
  <c r="G378" i="8"/>
  <c r="J377" i="8"/>
  <c r="I377" i="8"/>
  <c r="G377" i="8"/>
  <c r="J376" i="8"/>
  <c r="I376" i="8"/>
  <c r="G376" i="8"/>
  <c r="I375" i="8"/>
  <c r="J375" i="8" s="1"/>
  <c r="G375" i="8"/>
  <c r="I374" i="8"/>
  <c r="J374" i="8" s="1"/>
  <c r="G374" i="8"/>
  <c r="I373" i="8"/>
  <c r="J373" i="8" s="1"/>
  <c r="G373" i="8"/>
  <c r="I372" i="8"/>
  <c r="J372" i="8" s="1"/>
  <c r="G372" i="8"/>
  <c r="I371" i="8"/>
  <c r="J371" i="8" s="1"/>
  <c r="G371" i="8"/>
  <c r="J370" i="8"/>
  <c r="I370" i="8"/>
  <c r="G370" i="8"/>
  <c r="I369" i="8"/>
  <c r="J369" i="8" s="1"/>
  <c r="G369" i="8"/>
  <c r="J368" i="8"/>
  <c r="I368" i="8"/>
  <c r="G368" i="8"/>
  <c r="J367" i="8"/>
  <c r="I367" i="8"/>
  <c r="G367" i="8"/>
  <c r="I366" i="8"/>
  <c r="J366" i="8" s="1"/>
  <c r="G366" i="8"/>
  <c r="I365" i="8"/>
  <c r="J365" i="8" s="1"/>
  <c r="G365" i="8"/>
  <c r="I364" i="8"/>
  <c r="J364" i="8" s="1"/>
  <c r="G364" i="8"/>
  <c r="I363" i="8"/>
  <c r="J363" i="8" s="1"/>
  <c r="G363" i="8"/>
  <c r="I362" i="8"/>
  <c r="J362" i="8" s="1"/>
  <c r="G362" i="8"/>
  <c r="I361" i="8"/>
  <c r="J361" i="8" s="1"/>
  <c r="G361" i="8"/>
  <c r="I360" i="8"/>
  <c r="J360" i="8" s="1"/>
  <c r="G360" i="8"/>
  <c r="J359" i="8"/>
  <c r="I359" i="8"/>
  <c r="G359" i="8"/>
  <c r="J358" i="8"/>
  <c r="I358" i="8"/>
  <c r="G358" i="8"/>
  <c r="I357" i="8"/>
  <c r="J357" i="8" s="1"/>
  <c r="G357" i="8"/>
  <c r="I356" i="8"/>
  <c r="J356" i="8" s="1"/>
  <c r="G356" i="8"/>
  <c r="I355" i="8"/>
  <c r="J355" i="8" s="1"/>
  <c r="G355" i="8"/>
  <c r="I354" i="8"/>
  <c r="J354" i="8" s="1"/>
  <c r="G354" i="8"/>
  <c r="I353" i="8"/>
  <c r="J353" i="8" s="1"/>
  <c r="G353" i="8"/>
  <c r="I352" i="8"/>
  <c r="J352" i="8" s="1"/>
  <c r="G352" i="8"/>
  <c r="I351" i="8"/>
  <c r="J351" i="8" s="1"/>
  <c r="G351" i="8"/>
  <c r="I350" i="8"/>
  <c r="J350" i="8" s="1"/>
  <c r="G350" i="8"/>
  <c r="J349" i="8"/>
  <c r="I349" i="8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J340" i="8"/>
  <c r="I340" i="8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I334" i="8"/>
  <c r="J334" i="8" s="1"/>
  <c r="G334" i="8"/>
  <c r="I333" i="8"/>
  <c r="J333" i="8" s="1"/>
  <c r="G333" i="8"/>
  <c r="I332" i="8"/>
  <c r="J332" i="8" s="1"/>
  <c r="G332" i="8"/>
  <c r="J331" i="8"/>
  <c r="I331" i="8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I324" i="8"/>
  <c r="J324" i="8" s="1"/>
  <c r="G324" i="8"/>
  <c r="I323" i="8"/>
  <c r="J323" i="8" s="1"/>
  <c r="G323" i="8"/>
  <c r="J322" i="8"/>
  <c r="I322" i="8"/>
  <c r="G322" i="8"/>
  <c r="I321" i="8"/>
  <c r="J321" i="8" s="1"/>
  <c r="G321" i="8"/>
  <c r="I320" i="8"/>
  <c r="J320" i="8" s="1"/>
  <c r="G320" i="8"/>
  <c r="I319" i="8"/>
  <c r="J319" i="8" s="1"/>
  <c r="G319" i="8"/>
  <c r="I318" i="8"/>
  <c r="J318" i="8" s="1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J313" i="8"/>
  <c r="I313" i="8"/>
  <c r="G313" i="8"/>
  <c r="I312" i="8"/>
  <c r="J312" i="8" s="1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I307" i="8"/>
  <c r="J307" i="8" s="1"/>
  <c r="G307" i="8"/>
  <c r="I306" i="8"/>
  <c r="J306" i="8" s="1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J301" i="8"/>
  <c r="I301" i="8"/>
  <c r="G301" i="8"/>
  <c r="I300" i="8"/>
  <c r="J300" i="8" s="1"/>
  <c r="G300" i="8"/>
  <c r="I299" i="8"/>
  <c r="J299" i="8" s="1"/>
  <c r="G299" i="8"/>
  <c r="I298" i="8"/>
  <c r="J298" i="8" s="1"/>
  <c r="G298" i="8"/>
  <c r="I297" i="8"/>
  <c r="J297" i="8" s="1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J286" i="8"/>
  <c r="I286" i="8"/>
  <c r="G286" i="8"/>
  <c r="J285" i="8"/>
  <c r="I285" i="8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J277" i="8"/>
  <c r="I277" i="8"/>
  <c r="G277" i="8"/>
  <c r="J276" i="8"/>
  <c r="I276" i="8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J268" i="8"/>
  <c r="I268" i="8"/>
  <c r="G268" i="8"/>
  <c r="J267" i="8"/>
  <c r="I267" i="8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J259" i="8"/>
  <c r="I259" i="8"/>
  <c r="G259" i="8"/>
  <c r="J258" i="8"/>
  <c r="I258" i="8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J253" i="8"/>
  <c r="I253" i="8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J244" i="8"/>
  <c r="I244" i="8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J235" i="8"/>
  <c r="I235" i="8"/>
  <c r="G235" i="8"/>
  <c r="I234" i="8"/>
  <c r="J234" i="8" s="1"/>
  <c r="G234" i="8"/>
  <c r="I233" i="8"/>
  <c r="J233" i="8" s="1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J226" i="8"/>
  <c r="I226" i="8"/>
  <c r="G226" i="8"/>
  <c r="I225" i="8"/>
  <c r="J225" i="8" s="1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J217" i="8"/>
  <c r="I217" i="8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J208" i="8"/>
  <c r="I208" i="8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J199" i="8"/>
  <c r="I199" i="8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J190" i="8"/>
  <c r="I190" i="8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I177" i="8"/>
  <c r="J177" i="8" s="1"/>
  <c r="G177" i="8"/>
  <c r="J176" i="8"/>
  <c r="I176" i="8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J170" i="8"/>
  <c r="I170" i="8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I165" i="8"/>
  <c r="J165" i="8" s="1"/>
  <c r="G165" i="8"/>
  <c r="J164" i="8"/>
  <c r="I164" i="8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J158" i="8"/>
  <c r="I158" i="8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J152" i="8"/>
  <c r="I152" i="8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J139" i="8"/>
  <c r="I139" i="8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I130" i="8"/>
  <c r="J130" i="8" s="1"/>
  <c r="G130" i="8"/>
  <c r="I129" i="8"/>
  <c r="J129" i="8" s="1"/>
  <c r="G129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G122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J120" i="8" s="1"/>
  <c r="G106" i="8"/>
  <c r="J104" i="8"/>
  <c r="I104" i="8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J96" i="8"/>
  <c r="I96" i="8"/>
  <c r="G96" i="8"/>
  <c r="J95" i="8"/>
  <c r="I95" i="8"/>
  <c r="G95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J59" i="8"/>
  <c r="I59" i="8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J44" i="8"/>
  <c r="I44" i="8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J31" i="8"/>
  <c r="I31" i="8"/>
  <c r="G31" i="8"/>
  <c r="J30" i="8"/>
  <c r="I30" i="8"/>
  <c r="G30" i="8"/>
  <c r="J29" i="8"/>
  <c r="I29" i="8"/>
  <c r="G29" i="8"/>
  <c r="J28" i="8"/>
  <c r="I28" i="8"/>
  <c r="G28" i="8"/>
  <c r="J27" i="8"/>
  <c r="I27" i="8"/>
  <c r="G27" i="8"/>
  <c r="J26" i="8"/>
  <c r="I26" i="8"/>
  <c r="G26" i="8"/>
  <c r="J25" i="8"/>
  <c r="I25" i="8"/>
  <c r="G25" i="8"/>
  <c r="J24" i="8"/>
  <c r="I24" i="8"/>
  <c r="G24" i="8"/>
  <c r="J23" i="8"/>
  <c r="I23" i="8"/>
  <c r="G23" i="8"/>
  <c r="J22" i="8"/>
  <c r="I22" i="8"/>
  <c r="G22" i="8"/>
  <c r="J21" i="8"/>
  <c r="I21" i="8"/>
  <c r="G21" i="8"/>
  <c r="J20" i="8"/>
  <c r="I20" i="8"/>
  <c r="G20" i="8"/>
  <c r="J19" i="8"/>
  <c r="I19" i="8"/>
  <c r="G19" i="8"/>
  <c r="J16" i="8"/>
  <c r="C15" i="7" s="1"/>
  <c r="F16" i="8"/>
  <c r="I16" i="8" s="1"/>
  <c r="G14" i="8"/>
  <c r="I13" i="8"/>
  <c r="E13" i="8"/>
  <c r="E14" i="8" s="1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2" i="8" l="1"/>
  <c r="J32" i="8"/>
  <c r="C12" i="7" s="1"/>
  <c r="J13" i="8"/>
  <c r="J14" i="8" s="1"/>
  <c r="G105" i="8"/>
  <c r="J91" i="8"/>
  <c r="G91" i="8"/>
  <c r="D453" i="8"/>
  <c r="D452" i="8"/>
  <c r="H13" i="8"/>
  <c r="H14" i="8" s="1"/>
  <c r="G120" i="8"/>
  <c r="J178" i="8"/>
  <c r="J105" i="8"/>
  <c r="J121" i="8" s="1"/>
  <c r="J449" i="8"/>
  <c r="C17" i="7" s="1"/>
  <c r="G178" i="8"/>
  <c r="G449" i="8"/>
  <c r="J450" i="8" l="1"/>
  <c r="C16" i="7"/>
  <c r="C18" i="7" s="1"/>
  <c r="G450" i="8"/>
  <c r="H178" i="8" s="1"/>
  <c r="G121" i="8"/>
  <c r="H105" i="8"/>
  <c r="J452" i="8"/>
  <c r="C23" i="7"/>
  <c r="H91" i="8"/>
  <c r="G92" i="8"/>
  <c r="C11" i="7"/>
  <c r="H120" i="8"/>
  <c r="J453" i="8"/>
  <c r="J454" i="8" s="1"/>
  <c r="J455" i="8" s="1"/>
  <c r="J456" i="8" s="1"/>
  <c r="C21" i="7"/>
  <c r="C20" i="7" s="1"/>
  <c r="J92" i="8"/>
  <c r="J451" i="8" s="1"/>
  <c r="C13" i="7"/>
  <c r="J122" i="8"/>
  <c r="C26" i="7" s="1"/>
  <c r="C25" i="7"/>
  <c r="C22" i="7" l="1"/>
  <c r="H449" i="8"/>
  <c r="H121" i="8"/>
  <c r="H104" i="8"/>
  <c r="H101" i="8"/>
  <c r="H98" i="8"/>
  <c r="H95" i="8"/>
  <c r="H103" i="8"/>
  <c r="H100" i="8"/>
  <c r="H97" i="8"/>
  <c r="H108" i="8"/>
  <c r="H107" i="8"/>
  <c r="H109" i="8"/>
  <c r="H118" i="8"/>
  <c r="H106" i="8"/>
  <c r="H96" i="8"/>
  <c r="H114" i="8"/>
  <c r="H99" i="8"/>
  <c r="H119" i="8"/>
  <c r="H113" i="8"/>
  <c r="H111" i="8"/>
  <c r="H102" i="8"/>
  <c r="H87" i="8"/>
  <c r="H32" i="8"/>
  <c r="H49" i="8"/>
  <c r="H31" i="8"/>
  <c r="H28" i="8"/>
  <c r="H22" i="8"/>
  <c r="H37" i="8"/>
  <c r="H26" i="8"/>
  <c r="H23" i="8"/>
  <c r="H20" i="8"/>
  <c r="H84" i="8"/>
  <c r="H30" i="8"/>
  <c r="H27" i="8"/>
  <c r="H24" i="8"/>
  <c r="H21" i="8"/>
  <c r="H40" i="8"/>
  <c r="H25" i="8"/>
  <c r="H19" i="8"/>
  <c r="H67" i="8"/>
  <c r="H58" i="8"/>
  <c r="H64" i="8"/>
  <c r="H55" i="8"/>
  <c r="H46" i="8"/>
  <c r="H29" i="8"/>
  <c r="H34" i="8"/>
  <c r="H52" i="8"/>
  <c r="H60" i="8"/>
  <c r="H78" i="8"/>
  <c r="H85" i="8"/>
  <c r="H36" i="8"/>
  <c r="H59" i="8"/>
  <c r="H61" i="8"/>
  <c r="H43" i="8"/>
  <c r="H69" i="8"/>
  <c r="H81" i="8"/>
  <c r="H45" i="8"/>
  <c r="H68" i="8"/>
  <c r="H53" i="8"/>
  <c r="H39" i="8"/>
  <c r="H83" i="8"/>
  <c r="H73" i="8"/>
  <c r="H48" i="8"/>
  <c r="H77" i="8"/>
  <c r="H56" i="8"/>
  <c r="H54" i="8"/>
  <c r="H38" i="8"/>
  <c r="H62" i="8"/>
  <c r="H86" i="8"/>
  <c r="H70" i="8"/>
  <c r="H33" i="8"/>
  <c r="H65" i="8"/>
  <c r="G451" i="8"/>
  <c r="H63" i="8"/>
  <c r="H35" i="8"/>
  <c r="H47" i="8"/>
  <c r="H76" i="8"/>
  <c r="H74" i="8"/>
  <c r="H57" i="8"/>
  <c r="H88" i="8"/>
  <c r="H42" i="8"/>
  <c r="H72" i="8"/>
  <c r="H44" i="8"/>
  <c r="H80" i="8"/>
  <c r="H41" i="8"/>
  <c r="H79" i="8"/>
  <c r="H90" i="8"/>
  <c r="H66" i="8"/>
  <c r="H51" i="8"/>
  <c r="H75" i="8"/>
  <c r="H71" i="8"/>
  <c r="G454" i="8"/>
  <c r="G455" i="8" s="1"/>
  <c r="G456" i="8" s="1"/>
  <c r="H50" i="8"/>
  <c r="H82" i="8"/>
  <c r="H89" i="8"/>
  <c r="C14" i="7"/>
  <c r="H450" i="8"/>
  <c r="H448" i="8"/>
  <c r="H445" i="8"/>
  <c r="H442" i="8"/>
  <c r="H439" i="8"/>
  <c r="H436" i="8"/>
  <c r="H433" i="8"/>
  <c r="H430" i="8"/>
  <c r="H427" i="8"/>
  <c r="H424" i="8"/>
  <c r="H421" i="8"/>
  <c r="H418" i="8"/>
  <c r="H415" i="8"/>
  <c r="H412" i="8"/>
  <c r="H409" i="8"/>
  <c r="H406" i="8"/>
  <c r="H403" i="8"/>
  <c r="H400" i="8"/>
  <c r="H397" i="8"/>
  <c r="H394" i="8"/>
  <c r="H446" i="8"/>
  <c r="H443" i="8"/>
  <c r="H440" i="8"/>
  <c r="H437" i="8"/>
  <c r="H434" i="8"/>
  <c r="H431" i="8"/>
  <c r="H428" i="8"/>
  <c r="H425" i="8"/>
  <c r="H422" i="8"/>
  <c r="H419" i="8"/>
  <c r="H416" i="8"/>
  <c r="H413" i="8"/>
  <c r="H410" i="8"/>
  <c r="H407" i="8"/>
  <c r="H404" i="8"/>
  <c r="H401" i="8"/>
  <c r="H398" i="8"/>
  <c r="H395" i="8"/>
  <c r="H392" i="8"/>
  <c r="H389" i="8"/>
  <c r="H386" i="8"/>
  <c r="H384" i="8"/>
  <c r="H375" i="8"/>
  <c r="H366" i="8"/>
  <c r="H357" i="8"/>
  <c r="H348" i="8"/>
  <c r="H339" i="8"/>
  <c r="H330" i="8"/>
  <c r="H321" i="8"/>
  <c r="H312" i="8"/>
  <c r="H175" i="8"/>
  <c r="H172" i="8"/>
  <c r="H169" i="8"/>
  <c r="H166" i="8"/>
  <c r="H163" i="8"/>
  <c r="H160" i="8"/>
  <c r="H157" i="8"/>
  <c r="H154" i="8"/>
  <c r="H151" i="8"/>
  <c r="H444" i="8"/>
  <c r="H435" i="8"/>
  <c r="H426" i="8"/>
  <c r="H417" i="8"/>
  <c r="H408" i="8"/>
  <c r="H399" i="8"/>
  <c r="H387" i="8"/>
  <c r="H382" i="8"/>
  <c r="H373" i="8"/>
  <c r="H364" i="8"/>
  <c r="H390" i="8"/>
  <c r="H385" i="8"/>
  <c r="H378" i="8"/>
  <c r="H369" i="8"/>
  <c r="H360" i="8"/>
  <c r="H351" i="8"/>
  <c r="H342" i="8"/>
  <c r="H333" i="8"/>
  <c r="H324" i="8"/>
  <c r="H315" i="8"/>
  <c r="H306" i="8"/>
  <c r="H447" i="8"/>
  <c r="H438" i="8"/>
  <c r="H429" i="8"/>
  <c r="H420" i="8"/>
  <c r="H411" i="8"/>
  <c r="H402" i="8"/>
  <c r="H393" i="8"/>
  <c r="H388" i="8"/>
  <c r="H376" i="8"/>
  <c r="H367" i="8"/>
  <c r="H358" i="8"/>
  <c r="H349" i="8"/>
  <c r="H340" i="8"/>
  <c r="H331" i="8"/>
  <c r="H322" i="8"/>
  <c r="H313" i="8"/>
  <c r="H391" i="8"/>
  <c r="H381" i="8"/>
  <c r="H372" i="8"/>
  <c r="H363" i="8"/>
  <c r="H354" i="8"/>
  <c r="H345" i="8"/>
  <c r="H336" i="8"/>
  <c r="H327" i="8"/>
  <c r="H318" i="8"/>
  <c r="H309" i="8"/>
  <c r="H423" i="8"/>
  <c r="H396" i="8"/>
  <c r="H334" i="8"/>
  <c r="H307" i="8"/>
  <c r="H285" i="8"/>
  <c r="H276" i="8"/>
  <c r="H267" i="8"/>
  <c r="H258" i="8"/>
  <c r="H249" i="8"/>
  <c r="H240" i="8"/>
  <c r="H231" i="8"/>
  <c r="H222" i="8"/>
  <c r="H213" i="8"/>
  <c r="H204" i="8"/>
  <c r="H195" i="8"/>
  <c r="H186" i="8"/>
  <c r="H304" i="8"/>
  <c r="H290" i="8"/>
  <c r="H281" i="8"/>
  <c r="H272" i="8"/>
  <c r="H263" i="8"/>
  <c r="H254" i="8"/>
  <c r="H245" i="8"/>
  <c r="H236" i="8"/>
  <c r="H227" i="8"/>
  <c r="H218" i="8"/>
  <c r="H209" i="8"/>
  <c r="H200" i="8"/>
  <c r="H432" i="8"/>
  <c r="H405" i="8"/>
  <c r="H343" i="8"/>
  <c r="H316" i="8"/>
  <c r="H288" i="8"/>
  <c r="H279" i="8"/>
  <c r="H270" i="8"/>
  <c r="H261" i="8"/>
  <c r="H252" i="8"/>
  <c r="H243" i="8"/>
  <c r="H234" i="8"/>
  <c r="H225" i="8"/>
  <c r="H216" i="8"/>
  <c r="H207" i="8"/>
  <c r="H198" i="8"/>
  <c r="H189" i="8"/>
  <c r="H180" i="8"/>
  <c r="H379" i="8"/>
  <c r="H284" i="8"/>
  <c r="H275" i="8"/>
  <c r="H266" i="8"/>
  <c r="H257" i="8"/>
  <c r="H248" i="8"/>
  <c r="H239" i="8"/>
  <c r="H230" i="8"/>
  <c r="H221" i="8"/>
  <c r="H212" i="8"/>
  <c r="H203" i="8"/>
  <c r="H441" i="8"/>
  <c r="H414" i="8"/>
  <c r="H370" i="8"/>
  <c r="H352" i="8"/>
  <c r="H325" i="8"/>
  <c r="H298" i="8"/>
  <c r="H291" i="8"/>
  <c r="H282" i="8"/>
  <c r="H273" i="8"/>
  <c r="H264" i="8"/>
  <c r="H255" i="8"/>
  <c r="H246" i="8"/>
  <c r="H237" i="8"/>
  <c r="H228" i="8"/>
  <c r="H219" i="8"/>
  <c r="H210" i="8"/>
  <c r="H201" i="8"/>
  <c r="H192" i="8"/>
  <c r="H183" i="8"/>
  <c r="H295" i="8"/>
  <c r="H260" i="8"/>
  <c r="H185" i="8"/>
  <c r="H177" i="8"/>
  <c r="H159" i="8"/>
  <c r="H138" i="8"/>
  <c r="H233" i="8"/>
  <c r="H206" i="8"/>
  <c r="H194" i="8"/>
  <c r="H135" i="8"/>
  <c r="H361" i="8"/>
  <c r="H165" i="8"/>
  <c r="H147" i="8"/>
  <c r="H126" i="8"/>
  <c r="H287" i="8"/>
  <c r="H242" i="8"/>
  <c r="H215" i="8"/>
  <c r="H179" i="8"/>
  <c r="H144" i="8"/>
  <c r="H278" i="8"/>
  <c r="H188" i="8"/>
  <c r="H171" i="8"/>
  <c r="H153" i="8"/>
  <c r="H129" i="8"/>
  <c r="H269" i="8"/>
  <c r="H251" i="8"/>
  <c r="H224" i="8"/>
  <c r="H197" i="8"/>
  <c r="H280" i="8"/>
  <c r="H191" i="8"/>
  <c r="H174" i="8"/>
  <c r="H136" i="8"/>
  <c r="H133" i="8"/>
  <c r="H300" i="8"/>
  <c r="H181" i="8"/>
  <c r="H150" i="8"/>
  <c r="H161" i="8"/>
  <c r="H205" i="8"/>
  <c r="H259" i="8"/>
  <c r="H355" i="8"/>
  <c r="H134" i="8"/>
  <c r="H139" i="8"/>
  <c r="H176" i="8"/>
  <c r="H229" i="8"/>
  <c r="H283" i="8"/>
  <c r="H293" i="8"/>
  <c r="H308" i="8"/>
  <c r="H208" i="8"/>
  <c r="H182" i="8"/>
  <c r="H141" i="8"/>
  <c r="H145" i="8"/>
  <c r="H168" i="8"/>
  <c r="H112" i="8"/>
  <c r="H167" i="8"/>
  <c r="H214" i="8"/>
  <c r="H268" i="8"/>
  <c r="H143" i="8"/>
  <c r="H148" i="8"/>
  <c r="H184" i="8"/>
  <c r="H238" i="8"/>
  <c r="H292" i="8"/>
  <c r="H302" i="8"/>
  <c r="H356" i="8"/>
  <c r="H317" i="8"/>
  <c r="H371" i="8"/>
  <c r="H332" i="8"/>
  <c r="H190" i="8"/>
  <c r="H173" i="8"/>
  <c r="H223" i="8"/>
  <c r="H294" i="8"/>
  <c r="H152" i="8"/>
  <c r="H247" i="8"/>
  <c r="H297" i="8"/>
  <c r="H128" i="8"/>
  <c r="H311" i="8"/>
  <c r="H365" i="8"/>
  <c r="H326" i="8"/>
  <c r="H341" i="8"/>
  <c r="H368" i="8"/>
  <c r="H362" i="8"/>
  <c r="H235" i="8"/>
  <c r="H187" i="8"/>
  <c r="H110" i="8"/>
  <c r="H199" i="8"/>
  <c r="H131" i="8"/>
  <c r="H277" i="8"/>
  <c r="H193" i="8"/>
  <c r="H380" i="8"/>
  <c r="H202" i="8"/>
  <c r="H256" i="8"/>
  <c r="H137" i="8"/>
  <c r="H320" i="8"/>
  <c r="H374" i="8"/>
  <c r="H296" i="8"/>
  <c r="H350" i="8"/>
  <c r="H125" i="8"/>
  <c r="H299" i="8"/>
  <c r="H353" i="8"/>
  <c r="H347" i="8"/>
  <c r="H323" i="8"/>
  <c r="H127" i="8"/>
  <c r="H310" i="8"/>
  <c r="H116" i="8"/>
  <c r="H226" i="8"/>
  <c r="H271" i="8"/>
  <c r="H140" i="8"/>
  <c r="H232" i="8"/>
  <c r="H286" i="8"/>
  <c r="H115" i="8"/>
  <c r="H158" i="8"/>
  <c r="H319" i="8"/>
  <c r="H335" i="8"/>
  <c r="H220" i="8"/>
  <c r="H338" i="8"/>
  <c r="H314" i="8"/>
  <c r="H377" i="8"/>
  <c r="H217" i="8"/>
  <c r="H162" i="8"/>
  <c r="H132" i="8"/>
  <c r="H253" i="8"/>
  <c r="H337" i="8"/>
  <c r="H149" i="8"/>
  <c r="H303" i="8"/>
  <c r="H241" i="8"/>
  <c r="H301" i="8"/>
  <c r="H164" i="8"/>
  <c r="H211" i="8"/>
  <c r="H265" i="8"/>
  <c r="H346" i="8"/>
  <c r="H146" i="8"/>
  <c r="H329" i="8"/>
  <c r="H383" i="8"/>
  <c r="H344" i="8"/>
  <c r="H305" i="8"/>
  <c r="H359" i="8"/>
  <c r="H244" i="8"/>
  <c r="H289" i="8"/>
  <c r="H142" i="8"/>
  <c r="H156" i="8"/>
  <c r="H117" i="8"/>
  <c r="H262" i="8"/>
  <c r="H155" i="8"/>
  <c r="H196" i="8"/>
  <c r="H250" i="8"/>
  <c r="H328" i="8"/>
  <c r="H130" i="8"/>
  <c r="H170" i="8"/>
  <c r="H274" i="8"/>
  <c r="C19" i="7" l="1"/>
  <c r="C24" i="7" s="1"/>
  <c r="C29" i="7" l="1"/>
  <c r="C27" i="7"/>
  <c r="D24" i="7"/>
  <c r="D15" i="7"/>
  <c r="D12" i="7"/>
  <c r="D17" i="7"/>
  <c r="D13" i="7"/>
  <c r="D11" i="7"/>
  <c r="D20" i="7"/>
  <c r="D16" i="7"/>
  <c r="D18" i="7"/>
  <c r="D22" i="7"/>
  <c r="D14" i="7"/>
  <c r="C33" i="7" l="1"/>
  <c r="C35" i="7"/>
  <c r="C30" i="7"/>
  <c r="C37" i="7" l="1"/>
  <c r="C36" i="7"/>
  <c r="C38" i="7" l="1"/>
  <c r="C39" i="7" l="1"/>
  <c r="C40" i="7" l="1"/>
  <c r="E39" i="7"/>
  <c r="C41" i="7" l="1"/>
  <c r="D11" i="10" s="1"/>
  <c r="E32" i="7"/>
  <c r="E40" i="7"/>
  <c r="E31" i="7"/>
  <c r="E34" i="7"/>
  <c r="E15" i="7"/>
  <c r="E12" i="7"/>
  <c r="E17" i="7"/>
  <c r="E22" i="7"/>
  <c r="E11" i="7"/>
  <c r="E16" i="7"/>
  <c r="E18" i="7"/>
  <c r="E26" i="7"/>
  <c r="E25" i="7"/>
  <c r="E13" i="7"/>
  <c r="E20" i="7"/>
  <c r="E14" i="7"/>
  <c r="E24" i="7"/>
  <c r="E29" i="7"/>
  <c r="E27" i="7"/>
  <c r="E37" i="7"/>
  <c r="E33" i="7"/>
  <c r="E35" i="7"/>
  <c r="E30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<sst xmlns="http://schemas.openxmlformats.org/spreadsheetml/2006/main" count="3044" uniqueCount="1193">
  <si>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</si>
  <si>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</si>
  <si>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</si>
  <si>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</si>
  <si>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</si>
  <si>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</si>
  <si>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</si>
  <si>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</si>
  <si>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</si>
  <si>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</si>
  <si>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</si>
  <si>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</si>
  <si>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</si>
  <si>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</si>
  <si>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</si>
  <si>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</si>
  <si>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</si>
  <si>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</si>
  <si>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</si>
  <si>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</si>
  <si>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</si>
  <si>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</si>
  <si>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</si>
  <si>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</si>
  <si>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</si>
  <si>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</si>
  <si>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</si>
  <si>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</si>
  <si>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</si>
  <si>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</si>
  <si>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</si>
  <si>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</si>
  <si>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</si>
  <si>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</si>
  <si>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</si>
  <si>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</si>
  <si>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</si>
  <si>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</si>
  <si>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</si>
  <si>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</si>
  <si>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</si>
  <si>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</si>
  <si>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</si>
  <si>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</si>
  <si>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</si>
  <si>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</si>
  <si>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</si>
  <si>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</si>
  <si>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ЗПС 330 кВ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</si>
  <si>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</si>
  <si>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</si>
  <si>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</si>
  <si>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</si>
  <si>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</si>
  <si>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</si>
  <si>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</si>
  <si>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</si>
  <si>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</si>
  <si>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</si>
  <si>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</si>
  <si>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</si>
  <si>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</si>
  <si>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</si>
  <si>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</si>
  <si>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</si>
  <si>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</si>
  <si>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</si>
  <si>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</si>
  <si>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</si>
  <si>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</si>
  <si>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</si>
  <si>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</si>
  <si>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</si>
  <si>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</si>
  <si>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</si>
  <si>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</si>
  <si>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</si>
  <si>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</si>
  <si>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</si>
  <si>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</si>
  <si>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</si>
  <si>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</si>
  <si>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</si>
  <si>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</si>
  <si>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</si>
  <si>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</si>
  <si>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</si>
  <si>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</si>
  <si>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</si>
  <si>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</si>
  <si>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</si>
  <si>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Маслоаппаратная ЗПС 330 кВ</t>
  </si>
  <si>
    <t>Всего по объекту:</t>
  </si>
  <si>
    <t>Всего по объекту в сопоставимом уровне цен 3 кв. 2013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</si>
  <si>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</si>
  <si>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</si>
  <si>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</si>
  <si>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</si>
  <si>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</si>
  <si>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</si>
  <si>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</si>
  <si>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</si>
  <si>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</si>
  <si>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</si>
  <si>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</si>
  <si>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</si>
  <si>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</si>
  <si>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</si>
  <si>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</si>
  <si>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</si>
  <si>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</si>
  <si>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</si>
  <si>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</si>
  <si>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</si>
  <si>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</si>
  <si>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</si>
  <si>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</si>
  <si>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</si>
  <si>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</si>
  <si>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</si>
  <si>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</si>
  <si>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</si>
  <si>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</si>
  <si>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</si>
  <si>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</si>
  <si>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</si>
  <si>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</si>
  <si>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</si>
  <si>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</si>
  <si>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</si>
  <si>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</si>
  <si>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</si>
  <si>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</si>
  <si>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</si>
  <si>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</si>
  <si>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</si>
  <si>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</si>
  <si>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</si>
  <si>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</si>
  <si>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</si>
  <si>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</si>
  <si>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</si>
  <si>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</si>
  <si>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</si>
  <si>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</si>
  <si>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</si>
  <si>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</si>
  <si>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</si>
  <si>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</si>
  <si>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</si>
  <si>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</si>
  <si>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</si>
  <si>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</si>
  <si>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</si>
  <si>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</si>
  <si>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</si>
  <si>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</si>
  <si>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</si>
  <si>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</si>
  <si>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</si>
  <si>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</si>
  <si>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</si>
  <si>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</si>
  <si>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</si>
  <si>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</si>
  <si>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</si>
  <si>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</si>
  <si>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</si>
  <si>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</si>
  <si>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</si>
  <si>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</si>
  <si>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</si>
  <si>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</si>
  <si>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</si>
  <si>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</si>
  <si>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</si>
  <si>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</si>
  <si>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</si>
  <si>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</si>
  <si>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</si>
  <si>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</si>
  <si>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</si>
  <si>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</si>
  <si>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</si>
  <si>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</si>
  <si>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</si>
  <si>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</si>
  <si>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</si>
  <si>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</si>
  <si>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</si>
  <si>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</si>
  <si>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</si>
  <si>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</si>
  <si>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</si>
  <si>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</si>
  <si>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</si>
  <si>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</si>
  <si>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</si>
  <si>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</si>
  <si>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</si>
  <si>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</si>
  <si>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</si>
  <si>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</si>
  <si>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</si>
  <si>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</si>
  <si>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</si>
  <si>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</si>
  <si>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</si>
  <si>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</si>
  <si>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</si>
  <si>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</si>
  <si>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</si>
  <si>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</si>
  <si>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</si>
  <si>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</si>
  <si>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</si>
  <si>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</si>
  <si>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</si>
  <si>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</si>
  <si>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</si>
  <si>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</si>
  <si>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</si>
  <si>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</si>
  <si>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</si>
  <si>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</si>
  <si>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</si>
  <si>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</si>
  <si>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</si>
  <si>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</si>
  <si>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</si>
  <si>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</si>
  <si>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</si>
  <si>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</si>
  <si>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</si>
  <si>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</si>
  <si>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</si>
  <si>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</si>
  <si>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</si>
  <si>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</si>
  <si>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</si>
  <si>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</si>
  <si>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</si>
  <si>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</si>
  <si>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</si>
  <si>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</si>
  <si>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</si>
  <si>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</si>
  <si>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</si>
  <si>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</si>
  <si>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</si>
  <si>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</si>
  <si>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</si>
  <si>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</si>
  <si>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</si>
  <si>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</si>
  <si>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</si>
  <si>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</si>
  <si>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</si>
  <si>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</si>
  <si>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</si>
  <si>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</si>
  <si>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</si>
  <si>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</si>
  <si>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</si>
  <si>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</si>
  <si>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</si>
  <si>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</si>
  <si>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</si>
  <si>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</si>
  <si>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</si>
  <si>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</si>
  <si>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</si>
  <si>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</si>
  <si>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</si>
  <si>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</si>
  <si>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</si>
  <si>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</si>
  <si>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</si>
  <si>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</si>
  <si>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</si>
  <si>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</si>
  <si>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</si>
  <si>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</si>
  <si>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</si>
  <si>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</si>
  <si>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</si>
  <si>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</si>
  <si>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</si>
  <si>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</si>
  <si>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</si>
  <si>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</si>
  <si>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</si>
  <si>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</si>
  <si>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</si>
  <si>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</si>
  <si>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</si>
  <si>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</si>
  <si>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</si>
  <si>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</si>
  <si>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</si>
  <si>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</si>
  <si>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</si>
  <si>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</si>
  <si>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</si>
  <si>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</si>
  <si>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</si>
  <si>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</si>
  <si>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</si>
  <si>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</si>
  <si>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</si>
  <si>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</si>
  <si>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</si>
  <si>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</si>
  <si>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</si>
  <si>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</si>
  <si>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</si>
  <si>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</si>
  <si>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</si>
  <si>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</si>
  <si>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</si>
  <si>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</si>
  <si>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</si>
  <si>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</si>
  <si>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</si>
  <si>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</si>
  <si>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</si>
  <si>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</si>
  <si>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</si>
  <si>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</si>
  <si>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</si>
  <si>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</si>
  <si>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</si>
  <si>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</si>
  <si>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</si>
  <si>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</si>
  <si>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</si>
  <si>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</si>
  <si>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</si>
  <si>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</si>
  <si>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</si>
  <si>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</si>
  <si>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</si>
  <si>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</si>
  <si>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</si>
  <si>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</si>
  <si>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</si>
  <si>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</si>
  <si>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</si>
  <si>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</si>
  <si>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</si>
  <si>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</si>
  <si>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</si>
  <si>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</si>
  <si>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</si>
  <si>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</si>
  <si>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</si>
  <si>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</si>
  <si>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</si>
  <si>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</si>
  <si>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</si>
  <si>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</si>
  <si>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</si>
  <si>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</si>
  <si>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</si>
  <si>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</si>
  <si>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</si>
  <si>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</si>
  <si>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</si>
  <si>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</si>
  <si>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</si>
  <si>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</si>
  <si>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</si>
  <si>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</si>
  <si>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</si>
  <si>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</si>
  <si>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</si>
  <si>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</si>
  <si>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</si>
  <si>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</si>
  <si>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</si>
  <si>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</si>
  <si>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</si>
  <si>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</si>
  <si>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</si>
  <si>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</si>
  <si>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</si>
  <si>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</si>
  <si>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</si>
  <si>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</si>
  <si>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</si>
  <si>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</si>
  <si>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</si>
  <si>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</si>
  <si>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</si>
  <si>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</si>
  <si>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</si>
  <si>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</si>
  <si>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</si>
  <si>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</si>
  <si>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</si>
  <si>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</si>
  <si>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</si>
  <si>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</si>
  <si>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</si>
  <si>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</si>
  <si>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</si>
  <si>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</si>
  <si>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</si>
  <si>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</si>
  <si>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</si>
  <si>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</si>
  <si>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</si>
  <si>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</si>
  <si>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</si>
  <si>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</si>
  <si>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</si>
  <si>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</si>
  <si>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</si>
  <si>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</si>
  <si>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</si>
  <si>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</si>
  <si>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</si>
  <si>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</si>
  <si>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</si>
  <si>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</si>
  <si>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</si>
  <si>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</si>
  <si>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</si>
  <si>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</si>
  <si>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</si>
  <si>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</si>
  <si>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</si>
  <si>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</si>
  <si>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</si>
  <si>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</si>
  <si>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</si>
  <si>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</si>
  <si>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</si>
  <si>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</si>
  <si>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</si>
  <si>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</si>
  <si>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</si>
  <si>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</si>
  <si>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</si>
  <si>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</si>
  <si>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</si>
  <si>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</si>
  <si>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</si>
  <si>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</si>
  <si>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</si>
  <si>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</si>
  <si>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</si>
  <si>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</si>
  <si>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</si>
  <si>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</si>
  <si>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</si>
  <si>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</si>
  <si>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</si>
  <si>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</si>
  <si>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</si>
  <si>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</si>
  <si>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</si>
  <si>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</si>
  <si>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</si>
  <si>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</si>
  <si>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</si>
  <si>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</si>
  <si>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</si>
  <si>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</si>
  <si>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</si>
  <si>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</si>
  <si>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</si>
  <si>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</si>
  <si>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</si>
  <si>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</si>
  <si>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</si>
  <si>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</si>
  <si>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</si>
  <si>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</si>
  <si>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</si>
  <si>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</si>
  <si>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</si>
  <si>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</si>
  <si>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</si>
  <si>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</si>
  <si>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</si>
  <si>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</si>
  <si>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</si>
  <si>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</si>
  <si>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</si>
  <si>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</si>
  <si>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</si>
  <si>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</si>
  <si>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</si>
  <si>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</si>
  <si>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</si>
  <si>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</si>
  <si>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</si>
  <si>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</si>
  <si>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</si>
  <si>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</si>
  <si>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</si>
  <si>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</si>
  <si>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</si>
  <si>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</si>
  <si>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</si>
  <si>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</si>
  <si>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</si>
  <si>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</si>
  <si>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</si>
  <si>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</si>
  <si>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</si>
  <si>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</si>
  <si>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</si>
  <si>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</si>
  <si>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</si>
  <si>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</si>
  <si>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</si>
  <si>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</si>
  <si>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</si>
  <si>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</si>
  <si>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</si>
  <si>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</si>
  <si>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</si>
  <si>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</si>
  <si>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</si>
  <si>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</si>
  <si>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</si>
  <si>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</si>
  <si>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</si>
  <si>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</si>
  <si>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</si>
  <si>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</si>
  <si>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</si>
  <si>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</si>
  <si>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</si>
  <si>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</si>
  <si>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</si>
  <si>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</si>
  <si>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</si>
  <si>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</si>
  <si>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</si>
  <si>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</si>
  <si>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</si>
  <si>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</si>
  <si>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</si>
  <si>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</si>
  <si>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</si>
  <si>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</si>
  <si>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</si>
  <si>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</si>
  <si>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</si>
  <si>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</si>
  <si>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</si>
  <si>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</si>
  <si>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</si>
  <si>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</si>
  <si>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</si>
  <si>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</si>
  <si>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</si>
  <si>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</si>
  <si>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</si>
  <si>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</si>
  <si>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</si>
  <si>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</si>
  <si>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</si>
  <si>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</si>
  <si>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</si>
  <si>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</si>
  <si>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</si>
  <si>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</si>
  <si>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</si>
  <si>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</si>
  <si>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</si>
  <si>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</si>
  <si>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</si>
  <si>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</si>
  <si>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</si>
  <si>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</si>
  <si>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</si>
  <si>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</si>
  <si>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</si>
  <si>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</si>
  <si>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</si>
  <si>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</si>
  <si>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</si>
  <si>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</si>
  <si>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</si>
  <si>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</si>
  <si>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</si>
  <si>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</si>
  <si>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</si>
  <si>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</si>
  <si>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</si>
  <si>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</si>
  <si>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</si>
  <si>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</si>
  <si>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</si>
  <si>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</si>
  <si>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</si>
  <si>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</si>
  <si>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</si>
  <si>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</si>
  <si>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</si>
  <si>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</si>
  <si>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</si>
  <si>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</si>
  <si>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</si>
  <si>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</si>
  <si>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</si>
  <si>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</si>
  <si>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</si>
  <si>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</si>
  <si>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</si>
  <si>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</si>
  <si>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</si>
  <si>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</si>
  <si>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</si>
  <si>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</si>
  <si>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</si>
  <si>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</si>
  <si>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</si>
  <si>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</si>
  <si>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</si>
  <si>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</si>
  <si>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</si>
  <si>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</si>
  <si>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</si>
  <si>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</si>
  <si>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</si>
  <si>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</si>
  <si>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</si>
  <si>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</si>
  <si>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</si>
  <si>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</si>
  <si>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</si>
  <si>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</si>
  <si>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</si>
  <si>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</si>
  <si>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</si>
  <si>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</si>
  <si>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</si>
  <si>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</si>
  <si>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</si>
  <si>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</si>
  <si>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</si>
  <si>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</si>
  <si>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</si>
  <si>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</si>
  <si>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</si>
  <si>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</si>
  <si>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</si>
  <si>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</si>
  <si>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</si>
  <si>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</si>
  <si>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</si>
  <si>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</si>
  <si>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</si>
  <si>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</si>
  <si>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</si>
  <si>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</si>
  <si>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</si>
  <si>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</si>
  <si>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</si>
  <si>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</si>
  <si>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</si>
  <si>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</si>
  <si>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</si>
  <si>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</si>
  <si>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</si>
  <si>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</si>
  <si>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</si>
  <si>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</si>
  <si>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</si>
  <si>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</si>
  <si>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</si>
  <si>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</si>
  <si>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</si>
  <si>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</si>
  <si>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</si>
  <si>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</si>
  <si>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</si>
  <si>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</si>
  <si>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</si>
  <si>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</si>
  <si>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</si>
  <si>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</si>
  <si>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</si>
  <si>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</si>
  <si>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</si>
  <si>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</si>
  <si>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</si>
  <si>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</si>
  <si>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</si>
  <si>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</si>
  <si>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</si>
  <si>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</si>
  <si>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</si>
  <si>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</si>
  <si>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</si>
  <si>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</si>
  <si>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</si>
  <si>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</si>
  <si>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</si>
  <si>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</si>
  <si>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</si>
  <si>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</si>
  <si>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</si>
  <si>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</si>
  <si>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</si>
  <si>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</si>
  <si>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</si>
  <si>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</si>
  <si>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</si>
  <si>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</si>
  <si>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</si>
  <si>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</si>
  <si>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</si>
  <si>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</si>
  <si>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</si>
  <si>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</si>
  <si>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</si>
  <si>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</si>
  <si>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</si>
  <si>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</si>
  <si>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</si>
  <si>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</si>
  <si>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</si>
  <si>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</si>
  <si>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</si>
  <si>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</si>
  <si>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</si>
  <si>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</si>
  <si>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</si>
  <si>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</si>
  <si>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</si>
  <si>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</si>
  <si>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</si>
  <si>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</si>
  <si>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</si>
  <si>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</si>
  <si>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</si>
  <si>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</si>
  <si>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</si>
  <si>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</si>
  <si>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</si>
  <si>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</si>
  <si>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</si>
  <si>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</si>
  <si>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</si>
  <si>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</si>
  <si>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</si>
  <si>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</si>
  <si>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</si>
  <si>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</si>
  <si>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</si>
  <si>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</si>
  <si>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</si>
  <si>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</si>
  <si>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</si>
  <si>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</si>
  <si>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</si>
  <si>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</si>
  <si>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</si>
  <si>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</si>
  <si>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</si>
  <si>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</si>
  <si>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</si>
  <si>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</si>
  <si>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</si>
  <si>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</si>
  <si>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</si>
  <si>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</si>
  <si>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</si>
  <si>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</si>
  <si>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</si>
  <si>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</si>
  <si>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</si>
  <si>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</si>
  <si>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</si>
  <si>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</si>
  <si>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</si>
  <si>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</si>
  <si>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</si>
  <si>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</si>
  <si>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</si>
  <si>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</si>
  <si>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</si>
  <si>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</si>
  <si>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</si>
  <si>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</si>
  <si>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</si>
  <si>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</si>
  <si>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</si>
  <si>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</si>
  <si>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</si>
  <si>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</si>
  <si>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</si>
  <si>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</si>
  <si>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</si>
  <si>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</si>
  <si>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</si>
  <si>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</si>
  <si>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</si>
  <si>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</si>
  <si>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</si>
  <si>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</si>
  <si>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</si>
  <si>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</si>
  <si>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</si>
  <si>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</si>
  <si>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</si>
  <si>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</si>
  <si>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</si>
  <si>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</si>
  <si>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</si>
  <si>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</si>
  <si>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</si>
  <si>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</si>
  <si>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</si>
  <si>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</si>
  <si>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</si>
  <si>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</si>
  <si>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</si>
  <si>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</si>
  <si>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</si>
  <si>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</si>
  <si>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</si>
  <si>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</si>
  <si>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</si>
  <si>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</si>
  <si>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</si>
  <si>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</si>
  <si>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</si>
  <si>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</si>
  <si>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</si>
  <si>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</si>
  <si>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</si>
  <si>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</si>
  <si>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</si>
  <si>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</si>
  <si>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</si>
  <si>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</si>
  <si>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</si>
  <si>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</si>
  <si>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</si>
  <si>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</si>
  <si>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</si>
  <si>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</si>
  <si>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</si>
  <si>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</si>
  <si>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</si>
  <si>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</si>
  <si>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</si>
  <si>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</si>
  <si>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</si>
  <si>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</si>
  <si>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</si>
  <si>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</si>
  <si>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</si>
  <si>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</si>
  <si>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</si>
  <si>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</si>
  <si>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</si>
  <si>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</si>
  <si>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</si>
  <si>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</si>
  <si>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</si>
  <si>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</si>
  <si>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</si>
  <si>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</si>
  <si>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</si>
  <si>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</si>
  <si>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</si>
  <si>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</si>
  <si>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</si>
  <si>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</si>
  <si>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</si>
  <si>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</si>
  <si>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</si>
  <si>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</si>
  <si>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</si>
  <si>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</si>
  <si>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</si>
  <si>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</si>
  <si>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</si>
  <si>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</si>
  <si>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</si>
  <si>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</si>
  <si>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</si>
  <si>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</si>
  <si>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</si>
  <si>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</si>
  <si>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</si>
  <si>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</si>
  <si>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</si>
  <si>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</si>
  <si>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</si>
  <si>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</si>
  <si>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</si>
  <si>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</si>
  <si>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</si>
  <si>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</si>
  <si>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</si>
  <si>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</si>
  <si>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</si>
  <si>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</si>
  <si>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</si>
  <si>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</si>
  <si>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</si>
  <si>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</si>
  <si>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</si>
  <si>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</si>
  <si>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</si>
  <si>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</si>
  <si>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</si>
  <si>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</si>
  <si>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</si>
  <si>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</si>
  <si>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</si>
  <si>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</si>
  <si>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</si>
  <si>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</si>
  <si>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</si>
  <si>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</si>
  <si>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</si>
  <si>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</si>
  <si>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</si>
  <si>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</si>
  <si>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</si>
  <si>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</si>
  <si>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</si>
  <si>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</si>
  <si>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</si>
  <si>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</si>
  <si>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</si>
  <si>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ЗПС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</si>
  <si>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</si>
  <si>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</si>
  <si>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</si>
  <si>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</si>
  <si>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</si>
  <si>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</si>
  <si>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</si>
  <si>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</si>
  <si>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</si>
  <si>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</si>
  <si>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</si>
  <si>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</si>
  <si>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</si>
  <si>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</si>
  <si>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</si>
  <si>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</si>
  <si>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</si>
  <si>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</si>
  <si>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</si>
  <si>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</si>
  <si>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</si>
  <si>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</si>
  <si>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</si>
  <si>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</si>
  <si>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</si>
  <si>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</si>
  <si>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</si>
  <si>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</si>
  <si>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</si>
  <si>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</si>
  <si>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</si>
  <si>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</si>
  <si>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</si>
  <si>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</si>
  <si>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</si>
  <si>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</si>
  <si>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</si>
  <si>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</si>
  <si>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</si>
  <si>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</si>
  <si>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</si>
  <si>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</si>
  <si>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</si>
  <si>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</si>
  <si>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</si>
  <si>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</si>
  <si>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</si>
  <si>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</si>
  <si>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</si>
  <si>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</si>
  <si>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</si>
  <si>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</si>
  <si>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</si>
  <si>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</si>
  <si>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</si>
  <si>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</si>
  <si>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</si>
  <si>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</si>
  <si>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</si>
  <si>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</si>
  <si>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</si>
  <si>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</si>
  <si>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</si>
  <si>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</si>
  <si>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</si>
  <si>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</si>
  <si>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</si>
  <si>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</si>
  <si>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</si>
  <si>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</si>
  <si>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</si>
  <si>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</si>
  <si>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</si>
  <si>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</si>
  <si>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</si>
  <si>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</si>
  <si>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</si>
  <si>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</si>
  <si>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</si>
  <si>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</si>
  <si>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</si>
  <si>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</si>
  <si>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</si>
  <si>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</si>
  <si>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</si>
  <si>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</si>
  <si>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</si>
  <si>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</si>
  <si>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</si>
  <si>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</si>
  <si>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</si>
  <si>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</si>
  <si>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</si>
  <si>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</si>
  <si>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</si>
  <si>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</si>
  <si>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</si>
  <si>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</si>
  <si>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З2 ЗПС Маслоаппаратная 330 кВ</t>
  </si>
  <si>
    <t>УНЦ постоянная часть</t>
  </si>
  <si>
    <t>Постоянная часть ПС маслоаппаратная ПС 330 кВ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</si>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</sst>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0" xfId="0" applyFont="1"/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5" xfId="0" applyFont="1" applyBorder="1"/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49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4" fontId="1" fillId="0" borderId="9" xfId="0" applyNumberFormat="1" applyFon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5" fillId="0" borderId="6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right" vertical="center" wrapText="1"/>
    </xf>
    <xf numFmtId="0" fontId="18" fillId="0" borderId="2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460375</xdr:colOff>
      <xdr:row>28</xdr:row>
      <xdr:rowOff>95250</xdr:rowOff>
    </xdr:from>
    <xdr:to>
      <xdr:col>2</xdr:col>
      <xdr:colOff>1405177</xdr:colOff>
      <xdr:row>30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1C7E3CD-CCA6-4CCF-B4BB-E0B82217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349375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660400</xdr:colOff>
      <xdr:row>26</xdr:row>
      <xdr:rowOff>161925</xdr:rowOff>
    </xdr:from>
    <xdr:to>
      <xdr:col>2</xdr:col>
      <xdr:colOff>1231900</xdr:colOff>
      <xdr:row>28</xdr:row>
      <xdr:rowOff>85725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D75EE6F-66AF-4FCD-AE65-2DF8F1F1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877800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53975</xdr:rowOff>
    </xdr:from>
    <xdr:to>
      <xdr:col>2</xdr:col>
      <xdr:colOff>1754427</xdr:colOff>
      <xdr:row>21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30A072-93AC-4E57-BB97-479EA0F17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40068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15</xdr:row>
      <xdr:rowOff>15875</xdr:rowOff>
    </xdr:from>
    <xdr:to>
      <xdr:col>2</xdr:col>
      <xdr:colOff>1581150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A74398B-194F-4A12-B3AD-78128A64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3397250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466</xdr:row>
      <xdr:rowOff>178174</xdr:rowOff>
    </xdr:from>
    <xdr:to>
      <xdr:col>2</xdr:col>
      <xdr:colOff>1516302</xdr:colOff>
      <xdr:row>469</xdr:row>
      <xdr:rowOff>91666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40CEBAB-278F-4E9F-BFAD-6B08F3BBE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26670174"/>
          <a:ext cx="944802" cy="484992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464</xdr:row>
      <xdr:rowOff>0</xdr:rowOff>
    </xdr:from>
    <xdr:to>
      <xdr:col>2</xdr:col>
      <xdr:colOff>1343025</xdr:colOff>
      <xdr:row>466</xdr:row>
      <xdr:rowOff>168649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8C6BAD0-AEAC-4C8B-88AE-9DC1DA58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126111000"/>
          <a:ext cx="571500" cy="549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161925</xdr:rowOff>
    </xdr:from>
    <xdr:to>
      <xdr:col>1</xdr:col>
      <xdr:colOff>1725852</xdr:colOff>
      <xdr:row>46</xdr:row>
      <xdr:rowOff>114638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2E2707-1E28-4606-BBCB-471912877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82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40</xdr:row>
      <xdr:rowOff>123825</xdr:rowOff>
    </xdr:from>
    <xdr:to>
      <xdr:col>1</xdr:col>
      <xdr:colOff>1552575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9851EC8-1949-4C03-BE44-A4CDC16D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535081</xdr:colOff>
      <xdr:row>458</xdr:row>
      <xdr:rowOff>57150</xdr:rowOff>
    </xdr:from>
    <xdr:to>
      <xdr:col>1</xdr:col>
      <xdr:colOff>1479883</xdr:colOff>
      <xdr:row>461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B504B6-600B-48AA-B347-F5536A874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56" y="40928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782731</xdr:colOff>
      <xdr:row>455</xdr:row>
      <xdr:rowOff>247650</xdr:rowOff>
    </xdr:from>
    <xdr:to>
      <xdr:col>1</xdr:col>
      <xdr:colOff>1354231</xdr:colOff>
      <xdr:row>458</xdr:row>
      <xdr:rowOff>38100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8C9FB77C-6290-4412-952C-77822BA7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40309800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39</xdr:row>
      <xdr:rowOff>66675</xdr:rowOff>
    </xdr:from>
    <xdr:to>
      <xdr:col>2</xdr:col>
      <xdr:colOff>363777</xdr:colOff>
      <xdr:row>42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95AAA2-1AC3-468E-93CE-CB925F424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3239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781050</xdr:colOff>
      <xdr:row>36</xdr:row>
      <xdr:rowOff>85725</xdr:rowOff>
    </xdr:from>
    <xdr:to>
      <xdr:col>2</xdr:col>
      <xdr:colOff>190500</xdr:colOff>
      <xdr:row>39</xdr:row>
      <xdr:rowOff>57150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29AE5A2-C45C-498B-B8A6-A1AA2F628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263015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177800</xdr:rowOff>
    </xdr:from>
    <xdr:to>
      <xdr:col>1</xdr:col>
      <xdr:colOff>801927</xdr:colOff>
      <xdr:row>16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1009F1-E122-4678-B080-C454423B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644900"/>
          <a:ext cx="944802" cy="50516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</xdr:row>
      <xdr:rowOff>581025</xdr:rowOff>
    </xdr:from>
    <xdr:to>
      <xdr:col>1</xdr:col>
      <xdr:colOff>628650</xdr:colOff>
      <xdr:row>13</xdr:row>
      <xdr:rowOff>168275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AB6ABC2-9222-45D2-A98F-C836AB40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3048000"/>
          <a:ext cx="571500" cy="587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117475</xdr:rowOff>
    </xdr:from>
    <xdr:to>
      <xdr:col>1</xdr:col>
      <xdr:colOff>1754427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0CE8E46-0477-4DAF-BCC2-364B56B4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75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23</xdr:row>
      <xdr:rowOff>79375</xdr:rowOff>
    </xdr:from>
    <xdr:to>
      <xdr:col>1</xdr:col>
      <xdr:colOff>1581150</xdr:colOff>
      <xdr:row>26</xdr:row>
      <xdr:rowOff>107950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99CAE80-46AD-4B08-B95E-47C65E646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8366125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77" t="s">
        <v>0</v>
      </c>
      <c r="B2" s="377"/>
      <c r="C2" s="377"/>
    </row>
    <row r="3" spans="1:3" x14ac:dyDescent="0.25">
      <c r="A3" s="1"/>
      <c r="B3" s="1"/>
      <c r="C3" s="1"/>
    </row>
    <row r="4" spans="1:3" x14ac:dyDescent="0.25">
      <c r="A4" s="378" t="s">
        <v>1</v>
      </c>
      <c r="B4" s="378"/>
      <c r="C4" s="37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9" t="s">
        <v>2</v>
      </c>
      <c r="B6" s="379" t="s">
        <v>3</v>
      </c>
      <c r="C6" s="379"/>
    </row>
    <row r="7" spans="1:3" x14ac:dyDescent="0.25">
      <c r="A7" s="150" t="s">
        <v>4</v>
      </c>
      <c r="B7" s="1"/>
      <c r="C7" s="1"/>
    </row>
    <row r="8" spans="1:3" x14ac:dyDescent="0.25">
      <c r="A8" s="150"/>
      <c r="B8" s="1"/>
      <c r="C8" s="1"/>
    </row>
    <row r="9" spans="1:3" ht="39.6" customHeight="1" x14ac:dyDescent="0.25">
      <c r="A9" s="2" t="s">
        <v>5</v>
      </c>
      <c r="B9" s="2" t="s">
        <v>6</v>
      </c>
      <c r="C9" s="151" t="s">
        <v>7</v>
      </c>
    </row>
    <row r="10" spans="1:3" ht="86.45" customHeight="1" x14ac:dyDescent="0.25">
      <c r="A10" s="152" t="s">
        <v>8</v>
      </c>
      <c r="B10" s="15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D23" sqref="D23"/>
    </sheetView>
  </sheetViews>
  <sheetFormatPr defaultColWidth="8.85546875" defaultRowHeight="15.75" x14ac:dyDescent="0.25"/>
  <cols>
    <col min="1" max="1" width="14.42578125" style="357" customWidth="1"/>
    <col min="2" max="2" width="29.42578125" style="357" customWidth="1"/>
    <col min="3" max="3" width="39.140625" style="357" customWidth="1"/>
    <col min="4" max="4" width="24.42578125" style="357" customWidth="1"/>
    <col min="5" max="5" width="8.85546875" style="357"/>
  </cols>
  <sheetData>
    <row r="1" spans="1:5" x14ac:dyDescent="0.25">
      <c r="D1" s="358" t="s">
        <v>1031</v>
      </c>
    </row>
    <row r="2" spans="1:5" x14ac:dyDescent="0.25">
      <c r="A2" s="358"/>
      <c r="B2" s="358"/>
      <c r="C2" s="358"/>
      <c r="D2" s="358"/>
    </row>
    <row r="3" spans="1:5" ht="24.75" customHeight="1" x14ac:dyDescent="0.25">
      <c r="A3" s="385" t="s">
        <v>1032</v>
      </c>
      <c r="B3" s="385"/>
      <c r="C3" s="385"/>
      <c r="D3" s="385"/>
    </row>
    <row r="4" spans="1:5" ht="24.75" customHeight="1" x14ac:dyDescent="0.25">
      <c r="A4" s="359"/>
      <c r="B4" s="359"/>
      <c r="C4" s="359"/>
      <c r="D4" s="359"/>
    </row>
    <row r="5" spans="1:5" ht="33.4" customHeight="1" x14ac:dyDescent="0.25">
      <c r="A5" s="437" t="str">
        <f>'Прил.5 Расчет СМР и ОБ'!$D$6</f>
        <v>Постоянная часть ПС маслоаппаратная ЗПС 330 кВ</v>
      </c>
      <c r="B5" s="437"/>
      <c r="C5" s="437"/>
      <c r="D5" s="360"/>
    </row>
    <row r="6" spans="1:5" ht="19.899999999999999" customHeight="1" x14ac:dyDescent="0.25">
      <c r="A6" s="437" t="s">
        <v>50</v>
      </c>
      <c r="B6" s="437"/>
      <c r="C6" s="437"/>
      <c r="D6" s="360"/>
    </row>
    <row r="8" spans="1:5" ht="14.45" customHeight="1" x14ac:dyDescent="0.25">
      <c r="A8" s="392" t="s">
        <v>5</v>
      </c>
      <c r="B8" s="392" t="s">
        <v>6</v>
      </c>
      <c r="C8" s="392" t="s">
        <v>1033</v>
      </c>
      <c r="D8" s="392" t="s">
        <v>1034</v>
      </c>
    </row>
    <row r="9" spans="1:5" ht="15" customHeight="1" x14ac:dyDescent="0.25">
      <c r="A9" s="392"/>
      <c r="B9" s="392"/>
      <c r="C9" s="392"/>
      <c r="D9" s="392"/>
    </row>
    <row r="10" spans="1:5" x14ac:dyDescent="0.25">
      <c r="A10" s="361">
        <v>1</v>
      </c>
      <c r="B10" s="362">
        <v>2</v>
      </c>
      <c r="C10" s="362">
        <v>3</v>
      </c>
      <c r="D10" s="361">
        <v>4</v>
      </c>
    </row>
    <row r="11" spans="1:5" ht="47.85" customHeight="1" x14ac:dyDescent="0.25">
      <c r="A11" s="361" t="s">
        <v>1035</v>
      </c>
      <c r="B11" s="363" t="s">
        <v>1036</v>
      </c>
      <c r="C11" s="364" t="s">
        <v>1037</v>
      </c>
      <c r="D11" s="365">
        <f>ROUND('Прил.4 РМ'!$C$41/1000,2)</f>
        <v>23413.31</v>
      </c>
      <c r="E11" s="366"/>
    </row>
    <row r="12" spans="1:5" x14ac:dyDescent="0.25">
      <c r="B12" s="358"/>
    </row>
    <row r="13" spans="1:5" x14ac:dyDescent="0.25">
      <c r="A13" s="357" t="s">
        <v>1038</v>
      </c>
    </row>
    <row r="14" spans="1:5" x14ac:dyDescent="0.25">
      <c r="A14" s="366" t="s">
        <v>77</v>
      </c>
    </row>
    <row r="16" spans="1:5" x14ac:dyDescent="0.25">
      <c r="A16" s="357" t="s">
        <v>1039</v>
      </c>
    </row>
    <row r="17" spans="1:1" x14ac:dyDescent="0.25">
      <c r="A17" s="366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570312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84" t="s">
        <v>1040</v>
      </c>
      <c r="C4" s="384"/>
      <c r="D4" s="384"/>
    </row>
    <row r="5" spans="2:5" ht="18.75" customHeight="1" x14ac:dyDescent="0.25">
      <c r="B5" s="178"/>
    </row>
    <row r="6" spans="2:5" ht="15.75" customHeight="1" x14ac:dyDescent="0.25">
      <c r="B6" s="385" t="s">
        <v>1041</v>
      </c>
      <c r="C6" s="385"/>
      <c r="D6" s="385"/>
    </row>
    <row r="7" spans="2:5" x14ac:dyDescent="0.25">
      <c r="B7" s="438"/>
      <c r="C7" s="438"/>
      <c r="D7" s="438"/>
      <c r="E7" s="438"/>
    </row>
    <row r="8" spans="2:5" x14ac:dyDescent="0.25">
      <c r="B8" s="204"/>
      <c r="C8" s="204"/>
      <c r="D8" s="204"/>
      <c r="E8" s="204"/>
    </row>
    <row r="9" spans="2:5" ht="47.25" customHeight="1" x14ac:dyDescent="0.25">
      <c r="B9" s="180" t="s">
        <v>1042</v>
      </c>
      <c r="C9" s="180" t="s">
        <v>1043</v>
      </c>
      <c r="D9" s="180" t="s">
        <v>1044</v>
      </c>
    </row>
    <row r="10" spans="2:5" ht="15.75" customHeight="1" x14ac:dyDescent="0.25">
      <c r="B10" s="180">
        <v>1</v>
      </c>
      <c r="C10" s="180">
        <v>2</v>
      </c>
      <c r="D10" s="180">
        <v>3</v>
      </c>
    </row>
    <row r="11" spans="2:5" ht="45" customHeight="1" x14ac:dyDescent="0.25">
      <c r="B11" s="180" t="s">
        <v>1045</v>
      </c>
      <c r="C11" s="180" t="s">
        <v>1046</v>
      </c>
      <c r="D11" s="180">
        <v>44.29</v>
      </c>
    </row>
    <row r="12" spans="2:5" ht="29.25" customHeight="1" x14ac:dyDescent="0.25">
      <c r="B12" s="180" t="s">
        <v>1047</v>
      </c>
      <c r="C12" s="180" t="s">
        <v>1046</v>
      </c>
      <c r="D12" s="180">
        <v>13.47</v>
      </c>
    </row>
    <row r="13" spans="2:5" ht="29.25" customHeight="1" x14ac:dyDescent="0.25">
      <c r="B13" s="180" t="s">
        <v>1048</v>
      </c>
      <c r="C13" s="180" t="s">
        <v>1046</v>
      </c>
      <c r="D13" s="180">
        <v>8.0399999999999991</v>
      </c>
    </row>
    <row r="14" spans="2:5" ht="30.75" customHeight="1" x14ac:dyDescent="0.25">
      <c r="B14" s="180" t="s">
        <v>1049</v>
      </c>
      <c r="C14" s="161" t="s">
        <v>1050</v>
      </c>
      <c r="D14" s="180">
        <v>6.26</v>
      </c>
    </row>
    <row r="15" spans="2:5" ht="89.45" customHeight="1" x14ac:dyDescent="0.25">
      <c r="B15" s="180" t="s">
        <v>1051</v>
      </c>
      <c r="C15" s="180" t="s">
        <v>1052</v>
      </c>
      <c r="D15" s="181">
        <v>3.9E-2</v>
      </c>
    </row>
    <row r="16" spans="2:5" ht="78.75" customHeight="1" x14ac:dyDescent="0.25">
      <c r="B16" s="180" t="s">
        <v>1053</v>
      </c>
      <c r="C16" s="180" t="s">
        <v>1054</v>
      </c>
      <c r="D16" s="181">
        <v>2.1000000000000001E-2</v>
      </c>
    </row>
    <row r="17" spans="2:4" ht="31.7" customHeight="1" x14ac:dyDescent="0.25">
      <c r="B17" s="180" t="s">
        <v>1055</v>
      </c>
      <c r="C17" s="180" t="s">
        <v>1056</v>
      </c>
      <c r="D17" s="181">
        <v>2.1399999999999999E-2</v>
      </c>
    </row>
    <row r="18" spans="2:4" ht="31.7" customHeight="1" x14ac:dyDescent="0.25">
      <c r="B18" s="180" t="s">
        <v>967</v>
      </c>
      <c r="C18" s="180" t="s">
        <v>1057</v>
      </c>
      <c r="D18" s="181">
        <v>2E-3</v>
      </c>
    </row>
    <row r="19" spans="2:4" ht="24" customHeight="1" x14ac:dyDescent="0.25">
      <c r="B19" s="180" t="s">
        <v>969</v>
      </c>
      <c r="C19" s="180" t="s">
        <v>1058</v>
      </c>
      <c r="D19" s="181">
        <v>0.03</v>
      </c>
    </row>
    <row r="20" spans="2:4" ht="18.75" customHeight="1" x14ac:dyDescent="0.25">
      <c r="B20" s="179"/>
    </row>
    <row r="21" spans="2:4" ht="18.75" customHeight="1" x14ac:dyDescent="0.25">
      <c r="B21" s="179"/>
    </row>
    <row r="22" spans="2:4" ht="18.75" customHeight="1" x14ac:dyDescent="0.25">
      <c r="B22" s="179"/>
    </row>
    <row r="23" spans="2:4" ht="18.75" customHeight="1" x14ac:dyDescent="0.25">
      <c r="B23" s="179"/>
    </row>
    <row r="26" spans="2:4" x14ac:dyDescent="0.25">
      <c r="B26" s="4" t="s">
        <v>1059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1020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ColWidth="9.140625" defaultRowHeight="15" x14ac:dyDescent="0.25"/>
  <cols>
    <col min="1" max="1" width="9.140625" style="162"/>
    <col min="2" max="2" width="44.85546875" style="162" customWidth="1"/>
    <col min="3" max="3" width="13" style="162" customWidth="1"/>
    <col min="4" max="4" width="22.85546875" style="162" customWidth="1"/>
    <col min="5" max="5" width="21.42578125" style="162" customWidth="1"/>
    <col min="6" max="6" width="43.85546875" style="162" customWidth="1"/>
    <col min="7" max="7" width="9.140625" style="162"/>
  </cols>
  <sheetData>
    <row r="2" spans="1:7" ht="17.45" customHeight="1" x14ac:dyDescent="0.25">
      <c r="A2" s="385" t="s">
        <v>1060</v>
      </c>
      <c r="B2" s="385"/>
      <c r="C2" s="385"/>
      <c r="D2" s="385"/>
      <c r="E2" s="385"/>
      <c r="F2" s="385"/>
    </row>
    <row r="4" spans="1:7" ht="18" customHeight="1" x14ac:dyDescent="0.25">
      <c r="A4" s="163" t="s">
        <v>1061</v>
      </c>
      <c r="B4" s="164"/>
      <c r="C4" s="164"/>
      <c r="D4" s="164"/>
      <c r="E4" s="164"/>
      <c r="F4" s="164"/>
      <c r="G4" s="164"/>
    </row>
    <row r="5" spans="1:7" ht="15.75" customHeight="1" x14ac:dyDescent="0.25">
      <c r="A5" s="165" t="s">
        <v>13</v>
      </c>
      <c r="B5" s="165" t="s">
        <v>1062</v>
      </c>
      <c r="C5" s="165" t="s">
        <v>1063</v>
      </c>
      <c r="D5" s="165" t="s">
        <v>1064</v>
      </c>
      <c r="E5" s="165" t="s">
        <v>1065</v>
      </c>
      <c r="F5" s="165" t="s">
        <v>1066</v>
      </c>
      <c r="G5" s="164"/>
    </row>
    <row r="6" spans="1:7" ht="15.75" customHeight="1" x14ac:dyDescent="0.25">
      <c r="A6" s="165">
        <v>1</v>
      </c>
      <c r="B6" s="165">
        <v>2</v>
      </c>
      <c r="C6" s="165">
        <v>3</v>
      </c>
      <c r="D6" s="165">
        <v>4</v>
      </c>
      <c r="E6" s="165">
        <v>5</v>
      </c>
      <c r="F6" s="165">
        <v>6</v>
      </c>
      <c r="G6" s="164"/>
    </row>
    <row r="7" spans="1:7" ht="110.25" customHeight="1" x14ac:dyDescent="0.25">
      <c r="A7" s="166" t="s">
        <v>1067</v>
      </c>
      <c r="B7" s="167" t="s">
        <v>1068</v>
      </c>
      <c r="C7" s="168" t="s">
        <v>1069</v>
      </c>
      <c r="D7" s="168" t="s">
        <v>1070</v>
      </c>
      <c r="E7" s="169">
        <v>47872.94</v>
      </c>
      <c r="F7" s="167" t="s">
        <v>1071</v>
      </c>
      <c r="G7" s="164"/>
    </row>
    <row r="8" spans="1:7" ht="31.7" customHeight="1" x14ac:dyDescent="0.25">
      <c r="A8" s="166" t="s">
        <v>1072</v>
      </c>
      <c r="B8" s="167" t="s">
        <v>1073</v>
      </c>
      <c r="C8" s="168" t="s">
        <v>1074</v>
      </c>
      <c r="D8" s="168" t="s">
        <v>1075</v>
      </c>
      <c r="E8" s="169">
        <f>1973/12</f>
        <v>164.41666666667001</v>
      </c>
      <c r="F8" s="170" t="s">
        <v>1076</v>
      </c>
      <c r="G8" s="171"/>
    </row>
    <row r="9" spans="1:7" ht="15.75" customHeight="1" x14ac:dyDescent="0.25">
      <c r="A9" s="166" t="s">
        <v>1077</v>
      </c>
      <c r="B9" s="167" t="s">
        <v>1078</v>
      </c>
      <c r="C9" s="168" t="s">
        <v>1079</v>
      </c>
      <c r="D9" s="168" t="s">
        <v>1070</v>
      </c>
      <c r="E9" s="169">
        <v>1</v>
      </c>
      <c r="F9" s="170"/>
      <c r="G9" s="172"/>
    </row>
    <row r="10" spans="1:7" ht="15.75" customHeight="1" x14ac:dyDescent="0.25">
      <c r="A10" s="166" t="s">
        <v>1080</v>
      </c>
      <c r="B10" s="167" t="s">
        <v>1081</v>
      </c>
      <c r="C10" s="168"/>
      <c r="D10" s="168"/>
      <c r="E10" s="250">
        <v>3.5</v>
      </c>
      <c r="F10" s="170" t="s">
        <v>1082</v>
      </c>
      <c r="G10" s="172"/>
    </row>
    <row r="11" spans="1:7" ht="78.75" customHeight="1" x14ac:dyDescent="0.25">
      <c r="A11" s="166" t="s">
        <v>1083</v>
      </c>
      <c r="B11" s="167" t="s">
        <v>1084</v>
      </c>
      <c r="C11" s="168" t="s">
        <v>1085</v>
      </c>
      <c r="D11" s="168" t="s">
        <v>1070</v>
      </c>
      <c r="E11" s="251">
        <v>1.2629999999999999</v>
      </c>
      <c r="F11" s="167" t="s">
        <v>1086</v>
      </c>
      <c r="G11" s="164"/>
    </row>
    <row r="12" spans="1:7" ht="78.75" customHeight="1" x14ac:dyDescent="0.25">
      <c r="A12" s="166" t="s">
        <v>1087</v>
      </c>
      <c r="B12" s="173" t="s">
        <v>1088</v>
      </c>
      <c r="C12" s="168" t="s">
        <v>1089</v>
      </c>
      <c r="D12" s="168" t="s">
        <v>1070</v>
      </c>
      <c r="E12" s="174">
        <v>1.139</v>
      </c>
      <c r="F12" s="175" t="s">
        <v>1090</v>
      </c>
      <c r="G12" s="172"/>
    </row>
    <row r="13" spans="1:7" ht="63" customHeight="1" x14ac:dyDescent="0.25">
      <c r="A13" s="166" t="s">
        <v>1091</v>
      </c>
      <c r="B13" s="176" t="s">
        <v>1092</v>
      </c>
      <c r="C13" s="168" t="s">
        <v>1093</v>
      </c>
      <c r="D13" s="168" t="s">
        <v>1094</v>
      </c>
      <c r="E13" s="177">
        <f>((E7*E9/E8)*E11)*E12</f>
        <v>418.86235953926001</v>
      </c>
      <c r="F13" s="167" t="s">
        <v>1095</v>
      </c>
      <c r="G13" s="16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5703125" style="14" customWidth="1"/>
    <col min="2" max="2" width="26.42578125" style="14" customWidth="1"/>
    <col min="3" max="3" width="36.140625" style="14" customWidth="1"/>
    <col min="4" max="4" width="12.42578125" style="14" customWidth="1"/>
    <col min="5" max="5" width="15.140625" style="14" customWidth="1"/>
    <col min="6" max="6" width="12.42578125" style="14" customWidth="1"/>
    <col min="7" max="7" width="16.42578125" style="14" customWidth="1"/>
    <col min="8" max="9" width="10.5703125" style="14" customWidth="1"/>
    <col min="10" max="10" width="11.42578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439" t="s">
        <v>1096</v>
      </c>
      <c r="B1" s="439"/>
      <c r="C1" s="439"/>
      <c r="D1" s="439"/>
      <c r="E1" s="439"/>
      <c r="F1" s="439"/>
      <c r="G1" s="439"/>
      <c r="H1" s="439"/>
      <c r="I1" s="439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80" t="e">
        <f>#REF!</f>
        <v>#REF!</v>
      </c>
      <c r="B3" s="380"/>
      <c r="C3" s="380"/>
      <c r="D3" s="380"/>
      <c r="E3" s="380"/>
      <c r="F3" s="380"/>
      <c r="G3" s="380"/>
      <c r="H3" s="380"/>
      <c r="I3" s="380"/>
    </row>
    <row r="4" spans="1:13" s="4" customFormat="1" ht="15.75" customHeight="1" x14ac:dyDescent="0.2">
      <c r="A4" s="440"/>
      <c r="B4" s="440"/>
      <c r="C4" s="440"/>
      <c r="D4" s="440"/>
      <c r="E4" s="440"/>
      <c r="F4" s="440"/>
      <c r="G4" s="440"/>
      <c r="H4" s="440"/>
      <c r="I4" s="440"/>
    </row>
    <row r="5" spans="1:13" s="32" customFormat="1" ht="36.75" customHeight="1" x14ac:dyDescent="0.35">
      <c r="A5" s="441" t="s">
        <v>13</v>
      </c>
      <c r="B5" s="441" t="s">
        <v>1097</v>
      </c>
      <c r="C5" s="441" t="s">
        <v>1098</v>
      </c>
      <c r="D5" s="441" t="s">
        <v>1099</v>
      </c>
      <c r="E5" s="436" t="s">
        <v>1100</v>
      </c>
      <c r="F5" s="436"/>
      <c r="G5" s="436"/>
      <c r="H5" s="436"/>
      <c r="I5" s="436"/>
    </row>
    <row r="6" spans="1:13" s="26" customFormat="1" ht="31.7" customHeight="1" x14ac:dyDescent="0.2">
      <c r="A6" s="441"/>
      <c r="B6" s="441"/>
      <c r="C6" s="441"/>
      <c r="D6" s="441"/>
      <c r="E6" s="33" t="s">
        <v>87</v>
      </c>
      <c r="F6" s="33" t="s">
        <v>88</v>
      </c>
      <c r="G6" s="33" t="s">
        <v>43</v>
      </c>
      <c r="H6" s="33" t="s">
        <v>1101</v>
      </c>
      <c r="I6" s="33" t="s">
        <v>1102</v>
      </c>
    </row>
    <row r="7" spans="1:13" s="26" customFormat="1" ht="13.3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35" customHeight="1" x14ac:dyDescent="0.2">
      <c r="A8" s="34">
        <v>1</v>
      </c>
      <c r="B8" s="35"/>
      <c r="C8" s="9" t="s">
        <v>957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1103</v>
      </c>
      <c r="C9" s="9" t="s">
        <v>1104</v>
      </c>
      <c r="D9" s="159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3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1105</v>
      </c>
      <c r="C11" s="9" t="s">
        <v>1053</v>
      </c>
      <c r="D11" s="159">
        <v>2.1000000000000001E-2</v>
      </c>
      <c r="E11" s="28">
        <f>(E8+E9)*D11</f>
        <v>8.6950678710000007E-2</v>
      </c>
      <c r="F11" s="28"/>
      <c r="G11" s="28"/>
      <c r="H11" s="28" t="s">
        <v>1106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1107</v>
      </c>
      <c r="C12" s="9" t="s">
        <v>1108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1109</v>
      </c>
    </row>
    <row r="13" spans="1:13" s="26" customFormat="1" ht="13.3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1056</v>
      </c>
      <c r="C14" s="9" t="s">
        <v>1110</v>
      </c>
      <c r="D14" s="15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3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1111</v>
      </c>
      <c r="C16" s="9" t="s">
        <v>1112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1113</v>
      </c>
    </row>
    <row r="17" spans="1:10" s="26" customFormat="1" ht="81.75" customHeight="1" x14ac:dyDescent="0.2">
      <c r="A17" s="34">
        <v>7</v>
      </c>
      <c r="B17" s="9" t="s">
        <v>1111</v>
      </c>
      <c r="C17" s="143" t="s">
        <v>1114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3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35" customHeight="1" x14ac:dyDescent="0.2">
      <c r="A19" s="34">
        <v>8</v>
      </c>
      <c r="B19" s="9"/>
      <c r="C19" s="9" t="s">
        <v>1115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1116</v>
      </c>
      <c r="C20" s="9" t="s">
        <v>969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35" customHeight="1" x14ac:dyDescent="0.2">
      <c r="A21" s="34">
        <v>10</v>
      </c>
      <c r="B21" s="9"/>
      <c r="C21" s="9" t="s">
        <v>1117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3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1118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1119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1120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1121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42578125" defaultRowHeight="15" outlineLevelRow="1" outlineLevelCol="1" x14ac:dyDescent="0.25"/>
  <cols>
    <col min="1" max="2" width="6.5703125" style="50" customWidth="1"/>
    <col min="3" max="3" width="66.42578125" style="50" customWidth="1"/>
    <col min="4" max="4" width="12.5703125" style="50" customWidth="1" outlineLevel="1"/>
    <col min="5" max="5" width="13.5703125" style="50" customWidth="1" outlineLevel="1"/>
    <col min="6" max="6" width="12.42578125" style="50" customWidth="1" outlineLevel="1"/>
    <col min="7" max="7" width="14.42578125" style="51" customWidth="1" outlineLevel="1"/>
    <col min="8" max="8" width="12.5703125" style="51" customWidth="1" outlineLevel="1"/>
    <col min="9" max="9" width="17.42578125" style="51" customWidth="1"/>
    <col min="10" max="10" width="12.5703125" style="50" customWidth="1"/>
    <col min="11" max="13" width="14.42578125" style="50" customWidth="1"/>
    <col min="14" max="14" width="12.5703125" style="50" customWidth="1"/>
    <col min="15" max="15" width="26.140625" style="50" customWidth="1"/>
    <col min="16" max="16" width="15.5703125" style="52" customWidth="1"/>
    <col min="17" max="17" width="9.42578125" style="52"/>
  </cols>
  <sheetData>
    <row r="2" spans="1:16" x14ac:dyDescent="0.25">
      <c r="N2" s="446" t="s">
        <v>1122</v>
      </c>
      <c r="O2" s="446"/>
    </row>
    <row r="3" spans="1:16" x14ac:dyDescent="0.25">
      <c r="A3" s="447" t="s">
        <v>1123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</row>
    <row r="5" spans="1:16" s="50" customFormat="1" ht="37.5" customHeight="1" x14ac:dyDescent="0.25">
      <c r="A5" s="448" t="s">
        <v>1124</v>
      </c>
      <c r="B5" s="451" t="s">
        <v>1125</v>
      </c>
      <c r="C5" s="454" t="s">
        <v>1126</v>
      </c>
      <c r="D5" s="457" t="s">
        <v>1127</v>
      </c>
      <c r="E5" s="458"/>
      <c r="F5" s="458"/>
      <c r="G5" s="458"/>
      <c r="H5" s="458"/>
      <c r="I5" s="457" t="s">
        <v>1128</v>
      </c>
      <c r="J5" s="458"/>
      <c r="K5" s="458"/>
      <c r="L5" s="458"/>
      <c r="M5" s="458"/>
      <c r="N5" s="458"/>
      <c r="O5" s="53" t="s">
        <v>1129</v>
      </c>
    </row>
    <row r="6" spans="1:16" s="56" customFormat="1" ht="150" customHeight="1" x14ac:dyDescent="0.25">
      <c r="A6" s="449"/>
      <c r="B6" s="452"/>
      <c r="C6" s="455"/>
      <c r="D6" s="454" t="s">
        <v>1130</v>
      </c>
      <c r="E6" s="459" t="s">
        <v>1131</v>
      </c>
      <c r="F6" s="460"/>
      <c r="G6" s="461"/>
      <c r="H6" s="54" t="s">
        <v>1132</v>
      </c>
      <c r="I6" s="462" t="s">
        <v>1133</v>
      </c>
      <c r="J6" s="462" t="s">
        <v>1130</v>
      </c>
      <c r="K6" s="463" t="s">
        <v>1131</v>
      </c>
      <c r="L6" s="463"/>
      <c r="M6" s="463"/>
      <c r="N6" s="54" t="s">
        <v>1132</v>
      </c>
      <c r="O6" s="55" t="s">
        <v>1134</v>
      </c>
    </row>
    <row r="7" spans="1:16" s="56" customFormat="1" ht="30.75" customHeight="1" x14ac:dyDescent="0.25">
      <c r="A7" s="450"/>
      <c r="B7" s="453"/>
      <c r="C7" s="456"/>
      <c r="D7" s="456"/>
      <c r="E7" s="53" t="s">
        <v>87</v>
      </c>
      <c r="F7" s="53" t="s">
        <v>88</v>
      </c>
      <c r="G7" s="53" t="s">
        <v>43</v>
      </c>
      <c r="H7" s="57" t="s">
        <v>1135</v>
      </c>
      <c r="I7" s="462"/>
      <c r="J7" s="462"/>
      <c r="K7" s="53" t="s">
        <v>87</v>
      </c>
      <c r="L7" s="53" t="s">
        <v>88</v>
      </c>
      <c r="M7" s="53" t="s">
        <v>43</v>
      </c>
      <c r="N7" s="57" t="s">
        <v>1135</v>
      </c>
      <c r="O7" s="53" t="s">
        <v>1136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448" t="s">
        <v>1137</v>
      </c>
      <c r="C9" s="59" t="s">
        <v>1138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450"/>
      <c r="C10" s="63" t="s">
        <v>1139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448" t="s">
        <v>1140</v>
      </c>
      <c r="C11" s="63" t="s">
        <v>1141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450"/>
      <c r="C12" s="63" t="s">
        <v>1142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448" t="s">
        <v>1143</v>
      </c>
      <c r="C13" s="59" t="s">
        <v>1144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450"/>
      <c r="C14" s="63" t="s">
        <v>1145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1146</v>
      </c>
      <c r="C15" s="63" t="s">
        <v>1147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1148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1149</v>
      </c>
    </row>
    <row r="19" spans="1:15" ht="30.75" customHeight="1" x14ac:dyDescent="0.25">
      <c r="L19" s="75"/>
    </row>
    <row r="20" spans="1:15" ht="15" customHeight="1" outlineLevel="1" x14ac:dyDescent="0.25">
      <c r="G20" s="445" t="s">
        <v>1150</v>
      </c>
      <c r="H20" s="445"/>
      <c r="I20" s="445"/>
      <c r="J20" s="445"/>
      <c r="K20" s="445"/>
      <c r="L20" s="445"/>
      <c r="M20" s="445"/>
      <c r="N20" s="445"/>
      <c r="O20" s="52"/>
    </row>
    <row r="21" spans="1:15" ht="15.75" customHeight="1" outlineLevel="1" x14ac:dyDescent="0.25">
      <c r="G21" s="76"/>
      <c r="H21" s="76" t="s">
        <v>1151</v>
      </c>
      <c r="I21" s="76" t="s">
        <v>1152</v>
      </c>
      <c r="J21" s="77" t="s">
        <v>1153</v>
      </c>
      <c r="K21" s="78" t="s">
        <v>1154</v>
      </c>
      <c r="L21" s="76" t="s">
        <v>1155</v>
      </c>
      <c r="M21" s="76" t="s">
        <v>1156</v>
      </c>
      <c r="N21" s="77" t="s">
        <v>1157</v>
      </c>
      <c r="O21" s="79"/>
    </row>
    <row r="22" spans="1:15" ht="15.75" customHeight="1" outlineLevel="1" x14ac:dyDescent="0.25">
      <c r="G22" s="443" t="s">
        <v>1158</v>
      </c>
      <c r="H22" s="442">
        <v>6.09</v>
      </c>
      <c r="I22" s="444">
        <v>6.44</v>
      </c>
      <c r="J22" s="442">
        <v>5.77</v>
      </c>
      <c r="K22" s="444">
        <v>5.77</v>
      </c>
      <c r="L22" s="442">
        <v>5.23</v>
      </c>
      <c r="M22" s="442">
        <v>5.77</v>
      </c>
      <c r="N22" s="80">
        <v>6.29</v>
      </c>
      <c r="O22" s="51" t="s">
        <v>1159</v>
      </c>
    </row>
    <row r="23" spans="1:15" ht="15.75" customHeight="1" outlineLevel="1" x14ac:dyDescent="0.25">
      <c r="G23" s="443"/>
      <c r="H23" s="442"/>
      <c r="I23" s="444"/>
      <c r="J23" s="442"/>
      <c r="K23" s="444"/>
      <c r="L23" s="442"/>
      <c r="M23" s="442"/>
      <c r="N23" s="80">
        <v>6.56</v>
      </c>
      <c r="O23" s="51" t="s">
        <v>1160</v>
      </c>
    </row>
    <row r="24" spans="1:15" ht="15.75" customHeight="1" outlineLevel="1" x14ac:dyDescent="0.25">
      <c r="G24" s="81" t="s">
        <v>1161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1135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1162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1163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1101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425781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5703125" style="87" customWidth="1"/>
    <col min="5" max="5" width="17.5703125" style="87" customWidth="1"/>
    <col min="6" max="6" width="12.5703125" style="87" customWidth="1"/>
    <col min="7" max="7" width="14.425781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5703125" style="87" customWidth="1"/>
    <col min="13" max="13" width="15.5703125" style="87" customWidth="1"/>
    <col min="14" max="14" width="18.42578125" style="87" customWidth="1"/>
    <col min="15" max="15" width="18.5703125" style="87" customWidth="1"/>
    <col min="16" max="16" width="18" style="87" customWidth="1"/>
    <col min="17" max="17" width="17" style="87" customWidth="1"/>
    <col min="18" max="18" width="16.42578125" style="88" customWidth="1"/>
    <col min="19" max="19" width="9.42578125" style="52"/>
  </cols>
  <sheetData>
    <row r="2" spans="1:18" ht="18.75" customHeight="1" x14ac:dyDescent="0.25">
      <c r="A2" s="464" t="s">
        <v>1164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</row>
    <row r="4" spans="1:18" ht="36.75" customHeight="1" x14ac:dyDescent="0.25">
      <c r="A4" s="448" t="s">
        <v>1124</v>
      </c>
      <c r="B4" s="451" t="s">
        <v>1125</v>
      </c>
      <c r="C4" s="454" t="s">
        <v>1165</v>
      </c>
      <c r="D4" s="454" t="s">
        <v>1166</v>
      </c>
      <c r="E4" s="457" t="s">
        <v>1167</v>
      </c>
      <c r="F4" s="458"/>
      <c r="G4" s="458"/>
      <c r="H4" s="458"/>
      <c r="I4" s="458"/>
      <c r="J4" s="458"/>
      <c r="K4" s="458"/>
      <c r="L4" s="458"/>
      <c r="M4" s="458"/>
      <c r="N4" s="465" t="s">
        <v>1168</v>
      </c>
      <c r="O4" s="466"/>
      <c r="P4" s="466"/>
      <c r="Q4" s="466"/>
      <c r="R4" s="467"/>
    </row>
    <row r="5" spans="1:18" ht="60" customHeight="1" x14ac:dyDescent="0.25">
      <c r="A5" s="449"/>
      <c r="B5" s="452"/>
      <c r="C5" s="455"/>
      <c r="D5" s="455"/>
      <c r="E5" s="462" t="s">
        <v>1169</v>
      </c>
      <c r="F5" s="462" t="s">
        <v>1170</v>
      </c>
      <c r="G5" s="459" t="s">
        <v>1131</v>
      </c>
      <c r="H5" s="460"/>
      <c r="I5" s="460"/>
      <c r="J5" s="461"/>
      <c r="K5" s="462" t="s">
        <v>1171</v>
      </c>
      <c r="L5" s="462"/>
      <c r="M5" s="462"/>
      <c r="N5" s="89" t="s">
        <v>1172</v>
      </c>
      <c r="O5" s="89" t="s">
        <v>1173</v>
      </c>
      <c r="P5" s="90" t="s">
        <v>1174</v>
      </c>
      <c r="Q5" s="91" t="s">
        <v>1175</v>
      </c>
      <c r="R5" s="90" t="s">
        <v>1176</v>
      </c>
    </row>
    <row r="6" spans="1:18" ht="49.7" customHeight="1" x14ac:dyDescent="0.25">
      <c r="A6" s="450"/>
      <c r="B6" s="453"/>
      <c r="C6" s="456"/>
      <c r="D6" s="456"/>
      <c r="E6" s="462"/>
      <c r="F6" s="462"/>
      <c r="G6" s="53" t="s">
        <v>87</v>
      </c>
      <c r="H6" s="53" t="s">
        <v>88</v>
      </c>
      <c r="I6" s="92" t="s">
        <v>43</v>
      </c>
      <c r="J6" s="92" t="s">
        <v>1101</v>
      </c>
      <c r="K6" s="53" t="s">
        <v>1172</v>
      </c>
      <c r="L6" s="53" t="s">
        <v>1173</v>
      </c>
      <c r="M6" s="53" t="s">
        <v>1174</v>
      </c>
      <c r="N6" s="92" t="s">
        <v>1177</v>
      </c>
      <c r="O6" s="92" t="s">
        <v>1178</v>
      </c>
      <c r="P6" s="92" t="s">
        <v>1179</v>
      </c>
      <c r="Q6" s="93" t="s">
        <v>1180</v>
      </c>
      <c r="R6" s="94" t="s">
        <v>1181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448">
        <v>1</v>
      </c>
      <c r="B9" s="448" t="s">
        <v>1182</v>
      </c>
      <c r="C9" s="468" t="s">
        <v>1138</v>
      </c>
      <c r="D9" s="99" t="s">
        <v>1183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450"/>
      <c r="B10" s="449"/>
      <c r="C10" s="469"/>
      <c r="D10" s="99" t="s">
        <v>1184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448">
        <v>2</v>
      </c>
      <c r="B11" s="449"/>
      <c r="C11" s="468" t="s">
        <v>1185</v>
      </c>
      <c r="D11" s="104" t="s">
        <v>1183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450"/>
      <c r="B12" s="450"/>
      <c r="C12" s="469"/>
      <c r="D12" s="104" t="s">
        <v>1184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35" customHeight="1" x14ac:dyDescent="0.25">
      <c r="A13" s="448">
        <v>3</v>
      </c>
      <c r="B13" s="448" t="s">
        <v>1140</v>
      </c>
      <c r="C13" s="470" t="s">
        <v>1141</v>
      </c>
      <c r="D13" s="99" t="s">
        <v>1186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450"/>
      <c r="B14" s="449"/>
      <c r="C14" s="471"/>
      <c r="D14" s="99" t="s">
        <v>1184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448">
        <v>4</v>
      </c>
      <c r="B15" s="449"/>
      <c r="C15" s="472" t="s">
        <v>1142</v>
      </c>
      <c r="D15" s="105" t="s">
        <v>1186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450"/>
      <c r="B16" s="450"/>
      <c r="C16" s="473"/>
      <c r="D16" s="105" t="s">
        <v>1184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448">
        <v>5</v>
      </c>
      <c r="B17" s="463" t="s">
        <v>1143</v>
      </c>
      <c r="C17" s="468" t="s">
        <v>1187</v>
      </c>
      <c r="D17" s="99" t="s">
        <v>1188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450"/>
      <c r="B18" s="463"/>
      <c r="C18" s="469"/>
      <c r="D18" s="99" t="s">
        <v>1184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448">
        <v>6</v>
      </c>
      <c r="B19" s="463"/>
      <c r="C19" s="468" t="s">
        <v>1145</v>
      </c>
      <c r="D19" s="105" t="s">
        <v>1186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450"/>
      <c r="B20" s="463"/>
      <c r="C20" s="469"/>
      <c r="D20" s="105" t="s">
        <v>1184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448">
        <v>7</v>
      </c>
      <c r="B21" s="448" t="s">
        <v>1146</v>
      </c>
      <c r="C21" s="468" t="s">
        <v>1147</v>
      </c>
      <c r="D21" s="105" t="s">
        <v>1189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450"/>
      <c r="B22" s="450"/>
      <c r="C22" s="469"/>
      <c r="D22" s="106" t="s">
        <v>1184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1190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74" t="s">
        <v>1191</v>
      </c>
      <c r="E26" s="474"/>
      <c r="F26" s="474"/>
      <c r="G26" s="474"/>
      <c r="H26" s="474"/>
      <c r="I26" s="474"/>
      <c r="J26" s="474"/>
      <c r="K26" s="474"/>
      <c r="L26" s="121"/>
      <c r="R26" s="122"/>
    </row>
    <row r="27" spans="1:18" outlineLevel="1" x14ac:dyDescent="0.25">
      <c r="D27" s="123"/>
      <c r="E27" s="123" t="s">
        <v>1151</v>
      </c>
      <c r="F27" s="123" t="s">
        <v>1152</v>
      </c>
      <c r="G27" s="123" t="s">
        <v>1153</v>
      </c>
      <c r="H27" s="124" t="s">
        <v>1154</v>
      </c>
      <c r="I27" s="124" t="s">
        <v>1155</v>
      </c>
      <c r="J27" s="124" t="s">
        <v>1156</v>
      </c>
      <c r="K27" s="111" t="s">
        <v>1157</v>
      </c>
      <c r="L27" s="52"/>
    </row>
    <row r="28" spans="1:18" outlineLevel="1" x14ac:dyDescent="0.25">
      <c r="D28" s="475" t="s">
        <v>1158</v>
      </c>
      <c r="E28" s="477">
        <v>6.09</v>
      </c>
      <c r="F28" s="479">
        <v>6.63</v>
      </c>
      <c r="G28" s="477">
        <v>5.77</v>
      </c>
      <c r="H28" s="481">
        <v>5.77</v>
      </c>
      <c r="I28" s="481">
        <v>6.35</v>
      </c>
      <c r="J28" s="477">
        <v>5.77</v>
      </c>
      <c r="K28" s="125">
        <v>6.29</v>
      </c>
      <c r="L28" s="87" t="s">
        <v>1159</v>
      </c>
      <c r="M28" s="52"/>
    </row>
    <row r="29" spans="1:18" outlineLevel="1" x14ac:dyDescent="0.25">
      <c r="D29" s="476"/>
      <c r="E29" s="478"/>
      <c r="F29" s="480"/>
      <c r="G29" s="478"/>
      <c r="H29" s="482"/>
      <c r="I29" s="482"/>
      <c r="J29" s="478"/>
      <c r="K29" s="125">
        <v>6.56</v>
      </c>
      <c r="L29" s="87" t="s">
        <v>1160</v>
      </c>
      <c r="M29" s="52"/>
    </row>
    <row r="30" spans="1:18" outlineLevel="1" x14ac:dyDescent="0.25">
      <c r="D30" s="126" t="s">
        <v>1161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75" t="s">
        <v>1135</v>
      </c>
      <c r="E31" s="477">
        <v>11.37</v>
      </c>
      <c r="F31" s="479">
        <v>13.56</v>
      </c>
      <c r="G31" s="477">
        <v>15.91</v>
      </c>
      <c r="H31" s="481">
        <v>15.91</v>
      </c>
      <c r="I31" s="481">
        <v>14.03</v>
      </c>
      <c r="J31" s="477">
        <v>15.91</v>
      </c>
      <c r="K31" s="125">
        <v>8.2899999999999991</v>
      </c>
      <c r="L31" s="87" t="s">
        <v>1159</v>
      </c>
      <c r="R31" s="116"/>
    </row>
    <row r="32" spans="1:18" s="87" customFormat="1" outlineLevel="1" x14ac:dyDescent="0.25">
      <c r="D32" s="476"/>
      <c r="E32" s="478"/>
      <c r="F32" s="480"/>
      <c r="G32" s="478"/>
      <c r="H32" s="482"/>
      <c r="I32" s="482"/>
      <c r="J32" s="478"/>
      <c r="K32" s="125">
        <v>11.84</v>
      </c>
      <c r="L32" s="87" t="s">
        <v>1160</v>
      </c>
      <c r="R32" s="116"/>
    </row>
    <row r="33" spans="4:18" s="87" customFormat="1" ht="15" customHeight="1" outlineLevel="1" x14ac:dyDescent="0.25">
      <c r="D33" s="129" t="s">
        <v>1162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1192</v>
      </c>
      <c r="R33" s="116"/>
    </row>
    <row r="34" spans="4:18" s="87" customFormat="1" outlineLevel="1" x14ac:dyDescent="0.25">
      <c r="D34" s="129" t="s">
        <v>1163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1192</v>
      </c>
      <c r="R34" s="116"/>
    </row>
    <row r="35" spans="4:18" s="87" customFormat="1" outlineLevel="1" x14ac:dyDescent="0.25">
      <c r="D35" s="126" t="s">
        <v>1101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5703125" style="4" customWidth="1"/>
    <col min="2" max="2" width="32.42578125" style="4" customWidth="1"/>
    <col min="3" max="3" width="37.42578125" style="4" customWidth="1"/>
    <col min="4" max="4" width="25.5703125" style="4" customWidth="1"/>
    <col min="5" max="5" width="9.140625" style="4"/>
    <col min="6" max="6" width="9.140625" style="5"/>
  </cols>
  <sheetData>
    <row r="2" spans="1:4" x14ac:dyDescent="0.25">
      <c r="A2" s="377" t="s">
        <v>10</v>
      </c>
      <c r="B2" s="377"/>
      <c r="C2" s="377"/>
      <c r="D2" s="37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8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80"/>
    </row>
    <row r="5" spans="1:4" x14ac:dyDescent="0.25">
      <c r="A5" s="6"/>
      <c r="B5" s="1"/>
      <c r="C5" s="1"/>
    </row>
    <row r="6" spans="1:4" x14ac:dyDescent="0.25">
      <c r="A6" s="377" t="s">
        <v>12</v>
      </c>
      <c r="B6" s="377"/>
      <c r="C6" s="377"/>
      <c r="D6" s="37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81" t="s">
        <v>5</v>
      </c>
      <c r="B15" s="382" t="s">
        <v>15</v>
      </c>
      <c r="C15" s="382"/>
      <c r="D15" s="382"/>
    </row>
    <row r="16" spans="1:4" x14ac:dyDescent="0.25">
      <c r="A16" s="381"/>
      <c r="B16" s="381" t="s">
        <v>17</v>
      </c>
      <c r="C16" s="382" t="s">
        <v>28</v>
      </c>
      <c r="D16" s="382"/>
    </row>
    <row r="17" spans="1:4" ht="39.200000000000003" customHeight="1" x14ac:dyDescent="0.25">
      <c r="A17" s="381"/>
      <c r="B17" s="381"/>
      <c r="C17" s="10" t="s">
        <v>21</v>
      </c>
      <c r="D17" s="11" t="s">
        <v>23</v>
      </c>
    </row>
    <row r="18" spans="1:4" x14ac:dyDescent="0.25">
      <c r="A18" s="144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42578125" style="4" customWidth="1"/>
    <col min="2" max="2" width="40.5703125" style="4" customWidth="1"/>
    <col min="3" max="3" width="47" style="4" customWidth="1"/>
    <col min="4" max="4" width="20.5703125" style="4" customWidth="1"/>
    <col min="5" max="5" width="9.140625" style="4"/>
    <col min="6" max="6" width="12.85546875" style="13" customWidth="1"/>
    <col min="7" max="7" width="11.140625" style="13" customWidth="1"/>
    <col min="8" max="8" width="9.42578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83" t="s">
        <v>29</v>
      </c>
      <c r="B2" s="383"/>
      <c r="C2" s="383"/>
      <c r="D2" s="383"/>
    </row>
    <row r="3" spans="1:10" x14ac:dyDescent="0.25">
      <c r="H3" s="148" t="s">
        <v>30</v>
      </c>
      <c r="I3" s="148" t="s">
        <v>31</v>
      </c>
      <c r="J3" s="148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4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4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5">
        <v>3</v>
      </c>
      <c r="B7" s="155" t="s">
        <v>41</v>
      </c>
      <c r="C7" s="156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6">
        <v>4</v>
      </c>
      <c r="B8" s="157" t="s">
        <v>43</v>
      </c>
      <c r="C8" s="158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7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60" zoomScaleNormal="70" workbookViewId="0">
      <selection activeCell="D29" sqref="D29"/>
    </sheetView>
  </sheetViews>
  <sheetFormatPr defaultColWidth="9.140625" defaultRowHeight="15.75" x14ac:dyDescent="0.25"/>
  <cols>
    <col min="1" max="2" width="9.140625" style="213"/>
    <col min="3" max="3" width="51.5703125" style="213" customWidth="1"/>
    <col min="4" max="4" width="47" style="213" customWidth="1"/>
    <col min="5" max="5" width="37.42578125" style="213" customWidth="1"/>
    <col min="6" max="6" width="9.140625" style="213"/>
  </cols>
  <sheetData>
    <row r="3" spans="2:5" x14ac:dyDescent="0.25">
      <c r="B3" s="384" t="s">
        <v>45</v>
      </c>
      <c r="C3" s="384"/>
      <c r="D3" s="384"/>
    </row>
    <row r="4" spans="2:5" x14ac:dyDescent="0.25">
      <c r="B4" s="385" t="s">
        <v>46</v>
      </c>
      <c r="C4" s="385"/>
      <c r="D4" s="385"/>
    </row>
    <row r="5" spans="2:5" ht="84.2" customHeight="1" x14ac:dyDescent="0.25">
      <c r="B5" s="387" t="s">
        <v>47</v>
      </c>
      <c r="C5" s="387"/>
      <c r="D5" s="387"/>
    </row>
    <row r="6" spans="2:5" ht="18.75" customHeight="1" x14ac:dyDescent="0.25">
      <c r="B6" s="242"/>
      <c r="C6" s="242"/>
      <c r="D6" s="242"/>
    </row>
    <row r="7" spans="2:5" ht="64.5" customHeight="1" x14ac:dyDescent="0.25">
      <c r="B7" s="386" t="s">
        <v>48</v>
      </c>
      <c r="C7" s="386"/>
      <c r="D7" s="386"/>
    </row>
    <row r="8" spans="2:5" ht="31.7" customHeight="1" x14ac:dyDescent="0.25">
      <c r="B8" s="386" t="s">
        <v>49</v>
      </c>
      <c r="C8" s="386"/>
      <c r="D8" s="386"/>
    </row>
    <row r="9" spans="2:5" ht="15.75" customHeight="1" x14ac:dyDescent="0.25">
      <c r="B9" s="386" t="s">
        <v>50</v>
      </c>
      <c r="C9" s="386"/>
      <c r="D9" s="386"/>
    </row>
    <row r="10" spans="2:5" x14ac:dyDescent="0.25">
      <c r="B10" s="212"/>
    </row>
    <row r="11" spans="2:5" x14ac:dyDescent="0.25">
      <c r="B11" s="180" t="s">
        <v>33</v>
      </c>
      <c r="C11" s="180" t="s">
        <v>51</v>
      </c>
      <c r="D11" s="180" t="s">
        <v>52</v>
      </c>
      <c r="E11" s="222"/>
    </row>
    <row r="12" spans="2:5" ht="96.75" customHeight="1" x14ac:dyDescent="0.25">
      <c r="B12" s="180">
        <v>1</v>
      </c>
      <c r="C12" s="217" t="s">
        <v>53</v>
      </c>
      <c r="D12" s="272" t="s">
        <v>54</v>
      </c>
    </row>
    <row r="13" spans="2:5" x14ac:dyDescent="0.25">
      <c r="B13" s="180">
        <v>2</v>
      </c>
      <c r="C13" s="217" t="s">
        <v>55</v>
      </c>
      <c r="D13" s="272" t="s">
        <v>56</v>
      </c>
    </row>
    <row r="14" spans="2:5" x14ac:dyDescent="0.25">
      <c r="B14" s="180">
        <v>3</v>
      </c>
      <c r="C14" s="217" t="s">
        <v>57</v>
      </c>
      <c r="D14" s="272" t="s">
        <v>58</v>
      </c>
    </row>
    <row r="15" spans="2:5" x14ac:dyDescent="0.25">
      <c r="B15" s="180">
        <v>4</v>
      </c>
      <c r="C15" s="217" t="s">
        <v>59</v>
      </c>
      <c r="D15" s="272">
        <v>1</v>
      </c>
    </row>
    <row r="16" spans="2:5" ht="116.45" customHeight="1" x14ac:dyDescent="0.25">
      <c r="B16" s="180">
        <v>5</v>
      </c>
      <c r="C16" s="161" t="s">
        <v>60</v>
      </c>
      <c r="D16" s="272" t="s">
        <v>61</v>
      </c>
    </row>
    <row r="17" spans="2:5" ht="79.5" customHeight="1" x14ac:dyDescent="0.25">
      <c r="B17" s="180">
        <v>6</v>
      </c>
      <c r="C17" s="161" t="s">
        <v>62</v>
      </c>
      <c r="D17" s="367">
        <f>D18+D19</f>
        <v>10960.5650112</v>
      </c>
      <c r="E17" s="241"/>
    </row>
    <row r="18" spans="2:5" x14ac:dyDescent="0.25">
      <c r="B18" s="221" t="s">
        <v>63</v>
      </c>
      <c r="C18" s="217" t="s">
        <v>64</v>
      </c>
      <c r="D18" s="368">
        <f>'Прил.2 Расч стоим'!F14/1000</f>
        <v>3502.2017472000002</v>
      </c>
    </row>
    <row r="19" spans="2:5" ht="15.75" customHeight="1" x14ac:dyDescent="0.25">
      <c r="B19" s="221" t="s">
        <v>65</v>
      </c>
      <c r="C19" s="217" t="s">
        <v>66</v>
      </c>
      <c r="D19" s="368">
        <f>'Прил.2 Расч стоим'!H14/1000</f>
        <v>7458.3632639999996</v>
      </c>
    </row>
    <row r="20" spans="2:5" ht="16.5" customHeight="1" x14ac:dyDescent="0.25">
      <c r="B20" s="221" t="s">
        <v>67</v>
      </c>
      <c r="C20" s="217" t="s">
        <v>68</v>
      </c>
      <c r="D20" s="368"/>
    </row>
    <row r="21" spans="2:5" ht="35.450000000000003" customHeight="1" x14ac:dyDescent="0.25">
      <c r="B21" s="221" t="s">
        <v>69</v>
      </c>
      <c r="C21" s="220" t="s">
        <v>70</v>
      </c>
      <c r="D21" s="368"/>
    </row>
    <row r="22" spans="2:5" x14ac:dyDescent="0.25">
      <c r="B22" s="180">
        <v>7</v>
      </c>
      <c r="C22" s="220" t="s">
        <v>71</v>
      </c>
      <c r="D22" s="369" t="s">
        <v>72</v>
      </c>
      <c r="E22" s="218"/>
    </row>
    <row r="23" spans="2:5" ht="123" customHeight="1" x14ac:dyDescent="0.25">
      <c r="B23" s="180">
        <v>8</v>
      </c>
      <c r="C23" s="219" t="s">
        <v>73</v>
      </c>
      <c r="D23" s="367">
        <f>D17</f>
        <v>10960.5650112</v>
      </c>
      <c r="E23" s="241"/>
    </row>
    <row r="24" spans="2:5" ht="60.75" customHeight="1" x14ac:dyDescent="0.25">
      <c r="B24" s="180">
        <v>9</v>
      </c>
      <c r="C24" s="161" t="s">
        <v>74</v>
      </c>
      <c r="D24" s="368">
        <f>D23/D15</f>
        <v>10960.5650112</v>
      </c>
      <c r="E24" s="218"/>
    </row>
    <row r="25" spans="2:5" ht="48.2" customHeight="1" x14ac:dyDescent="0.25">
      <c r="B25" s="180">
        <v>10</v>
      </c>
      <c r="C25" s="217" t="s">
        <v>75</v>
      </c>
      <c r="D25" s="180"/>
    </row>
    <row r="26" spans="2:5" x14ac:dyDescent="0.25">
      <c r="B26" s="216"/>
      <c r="C26" s="215"/>
      <c r="D26" s="215"/>
    </row>
    <row r="27" spans="2:5" ht="37.5" customHeight="1" x14ac:dyDescent="0.25">
      <c r="B27" s="214"/>
    </row>
    <row r="28" spans="2:5" x14ac:dyDescent="0.25">
      <c r="B28" s="213" t="s">
        <v>76</v>
      </c>
    </row>
    <row r="29" spans="2:5" x14ac:dyDescent="0.25">
      <c r="B29" s="214" t="s">
        <v>77</v>
      </c>
    </row>
    <row r="31" spans="2:5" x14ac:dyDescent="0.25">
      <c r="B31" s="213" t="s">
        <v>78</v>
      </c>
    </row>
    <row r="32" spans="2:5" x14ac:dyDescent="0.25">
      <c r="B32" s="21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42578125" style="213" customWidth="1"/>
    <col min="2" max="2" width="9.140625" style="213"/>
    <col min="3" max="3" width="35.42578125" style="213" customWidth="1"/>
    <col min="4" max="4" width="13.85546875" style="213" customWidth="1"/>
    <col min="5" max="5" width="24.85546875" style="213" customWidth="1"/>
    <col min="6" max="6" width="15.42578125" style="213" customWidth="1"/>
    <col min="7" max="7" width="14.85546875" style="213" customWidth="1"/>
    <col min="8" max="8" width="16.5703125" style="213" customWidth="1"/>
    <col min="9" max="10" width="13" style="213" customWidth="1"/>
    <col min="11" max="11" width="18" style="213" customWidth="1"/>
    <col min="12" max="12" width="9.140625" style="213"/>
  </cols>
  <sheetData>
    <row r="3" spans="1:12" x14ac:dyDescent="0.25">
      <c r="B3" s="384" t="s">
        <v>80</v>
      </c>
      <c r="C3" s="384"/>
      <c r="D3" s="384"/>
      <c r="E3" s="384"/>
      <c r="F3" s="384"/>
      <c r="G3" s="384"/>
      <c r="H3" s="384"/>
      <c r="I3" s="384"/>
      <c r="J3" s="384"/>
      <c r="K3" s="214"/>
    </row>
    <row r="4" spans="1:12" x14ac:dyDescent="0.25">
      <c r="B4" s="385" t="s">
        <v>81</v>
      </c>
      <c r="C4" s="385"/>
      <c r="D4" s="385"/>
      <c r="E4" s="385"/>
      <c r="F4" s="385"/>
      <c r="G4" s="385"/>
      <c r="H4" s="385"/>
      <c r="I4" s="385"/>
      <c r="J4" s="385"/>
      <c r="K4" s="385"/>
    </row>
    <row r="5" spans="1:12" x14ac:dyDescent="0.25">
      <c r="B5" s="223"/>
      <c r="C5" s="223"/>
      <c r="D5" s="223"/>
      <c r="E5" s="223"/>
      <c r="F5" s="223"/>
      <c r="G5" s="223"/>
      <c r="H5" s="223"/>
      <c r="I5" s="223"/>
      <c r="J5" s="223"/>
      <c r="K5" s="223"/>
    </row>
    <row r="6" spans="1:12" ht="29.25" customHeight="1" x14ac:dyDescent="0.25">
      <c r="B6" s="386" t="str">
        <f>'Прил.1 Сравнит табл'!B7:D7</f>
        <v>Наименование разрабатываемого показателя УНЦ - Постоянная часть ПС маслоаппаратная ЗПС 330 кВ</v>
      </c>
      <c r="C6" s="386"/>
      <c r="D6" s="386"/>
      <c r="E6" s="386"/>
      <c r="F6" s="386"/>
      <c r="G6" s="386"/>
      <c r="H6" s="386"/>
      <c r="I6" s="386"/>
      <c r="J6" s="386"/>
      <c r="K6" s="386"/>
    </row>
    <row r="7" spans="1:12" x14ac:dyDescent="0.25">
      <c r="B7" s="386" t="str">
        <f>'Прил.1 Сравнит табл'!B9:D9</f>
        <v>Единица измерения  — 1 ПС</v>
      </c>
      <c r="C7" s="386"/>
      <c r="D7" s="386"/>
      <c r="E7" s="386"/>
      <c r="F7" s="386"/>
      <c r="G7" s="386"/>
      <c r="H7" s="386"/>
      <c r="I7" s="386"/>
      <c r="J7" s="386"/>
      <c r="K7" s="386"/>
    </row>
    <row r="8" spans="1:12" ht="18.75" customHeight="1" x14ac:dyDescent="0.25">
      <c r="B8" s="243"/>
    </row>
    <row r="9" spans="1:12" ht="15.75" customHeight="1" x14ac:dyDescent="0.25">
      <c r="B9" s="392" t="s">
        <v>33</v>
      </c>
      <c r="C9" s="392" t="s">
        <v>82</v>
      </c>
      <c r="D9" s="392" t="s">
        <v>83</v>
      </c>
      <c r="E9" s="392"/>
      <c r="F9" s="392"/>
      <c r="G9" s="392"/>
      <c r="H9" s="392"/>
      <c r="I9" s="392"/>
      <c r="J9" s="392"/>
    </row>
    <row r="10" spans="1:12" ht="15.75" customHeight="1" x14ac:dyDescent="0.25">
      <c r="B10" s="392"/>
      <c r="C10" s="392"/>
      <c r="D10" s="392" t="s">
        <v>84</v>
      </c>
      <c r="E10" s="392" t="s">
        <v>85</v>
      </c>
      <c r="F10" s="392" t="s">
        <v>86</v>
      </c>
      <c r="G10" s="392"/>
      <c r="H10" s="392"/>
      <c r="I10" s="392"/>
      <c r="J10" s="392"/>
    </row>
    <row r="11" spans="1:12" ht="31.7" customHeight="1" x14ac:dyDescent="0.25">
      <c r="B11" s="392"/>
      <c r="C11" s="393"/>
      <c r="D11" s="393"/>
      <c r="E11" s="393"/>
      <c r="F11" s="228" t="s">
        <v>87</v>
      </c>
      <c r="G11" s="228" t="s">
        <v>88</v>
      </c>
      <c r="H11" s="228" t="s">
        <v>43</v>
      </c>
      <c r="I11" s="228" t="s">
        <v>89</v>
      </c>
      <c r="J11" s="228" t="s">
        <v>90</v>
      </c>
    </row>
    <row r="12" spans="1:12" ht="15" customHeight="1" x14ac:dyDescent="0.25">
      <c r="B12" s="371">
        <v>1</v>
      </c>
      <c r="C12" s="372" t="s">
        <v>91</v>
      </c>
      <c r="D12" s="372"/>
      <c r="E12" s="372"/>
      <c r="F12" s="395">
        <v>3502201.7472000001</v>
      </c>
      <c r="G12" s="396"/>
      <c r="H12" s="372">
        <v>7458363.2640000004</v>
      </c>
      <c r="I12" s="372"/>
      <c r="J12" s="373">
        <f>H12+F12</f>
        <v>10960565.0112</v>
      </c>
    </row>
    <row r="13" spans="1:12" s="183" customFormat="1" ht="15.75" customHeight="1" x14ac:dyDescent="0.25">
      <c r="A13" s="370"/>
      <c r="B13" s="388" t="s">
        <v>92</v>
      </c>
      <c r="C13" s="389"/>
      <c r="D13" s="389"/>
      <c r="E13" s="390"/>
      <c r="F13" s="394">
        <f>F12</f>
        <v>3502201.7472000001</v>
      </c>
      <c r="G13" s="394"/>
      <c r="H13" s="374">
        <f>H12</f>
        <v>7458363.2640000004</v>
      </c>
      <c r="I13" s="375"/>
      <c r="J13" s="376">
        <f>J12</f>
        <v>10960565.0112</v>
      </c>
      <c r="K13" s="370"/>
      <c r="L13" s="370"/>
    </row>
    <row r="14" spans="1:12" s="183" customFormat="1" ht="15.6" customHeight="1" x14ac:dyDescent="0.25">
      <c r="A14" s="370"/>
      <c r="B14" s="388" t="s">
        <v>93</v>
      </c>
      <c r="C14" s="388"/>
      <c r="D14" s="388"/>
      <c r="E14" s="391"/>
      <c r="F14" s="394">
        <f>F13</f>
        <v>3502201.7472000001</v>
      </c>
      <c r="G14" s="394"/>
      <c r="H14" s="374">
        <f>H13</f>
        <v>7458363.2640000004</v>
      </c>
      <c r="I14" s="375"/>
      <c r="J14" s="376">
        <f>SUM(F14:I14)</f>
        <v>10960565.0112</v>
      </c>
      <c r="K14" s="370"/>
      <c r="L14" s="370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21" zoomScale="55" zoomScaleSheetLayoutView="55" workbookViewId="0">
      <selection activeCell="F376" sqref="F376"/>
    </sheetView>
  </sheetViews>
  <sheetFormatPr defaultColWidth="9.140625" defaultRowHeight="15.75" x14ac:dyDescent="0.25"/>
  <cols>
    <col min="1" max="1" width="9.140625" style="213"/>
    <col min="2" max="2" width="12.42578125" style="213" customWidth="1"/>
    <col min="3" max="3" width="22.42578125" style="213" customWidth="1"/>
    <col min="4" max="4" width="49.5703125" style="213" customWidth="1"/>
    <col min="5" max="5" width="10.140625" style="213" customWidth="1"/>
    <col min="6" max="6" width="20.5703125" style="213" customWidth="1"/>
    <col min="7" max="7" width="20" style="213" customWidth="1"/>
    <col min="8" max="8" width="16.5703125" style="213" customWidth="1"/>
    <col min="9" max="10" width="9.140625" style="213"/>
    <col min="11" max="11" width="15" style="213" customWidth="1"/>
    <col min="12" max="12" width="9.140625" style="213"/>
  </cols>
  <sheetData>
    <row r="2" spans="1:12" s="183" customFormat="1" x14ac:dyDescent="0.25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12" x14ac:dyDescent="0.25">
      <c r="A3" s="384" t="s">
        <v>95</v>
      </c>
      <c r="B3" s="384"/>
      <c r="C3" s="384"/>
      <c r="D3" s="384"/>
      <c r="E3" s="384"/>
      <c r="F3" s="384"/>
      <c r="G3" s="384"/>
      <c r="H3" s="384"/>
    </row>
    <row r="4" spans="1:12" x14ac:dyDescent="0.25">
      <c r="A4" s="385" t="s">
        <v>96</v>
      </c>
      <c r="B4" s="385"/>
      <c r="C4" s="385"/>
      <c r="D4" s="385"/>
      <c r="E4" s="385"/>
      <c r="F4" s="385"/>
      <c r="G4" s="385"/>
      <c r="H4" s="385"/>
    </row>
    <row r="5" spans="1:12" ht="18.75" customHeight="1" x14ac:dyDescent="0.25">
      <c r="A5" s="246"/>
      <c r="B5" s="246"/>
      <c r="C5" s="408" t="s">
        <v>97</v>
      </c>
      <c r="D5" s="408"/>
      <c r="E5" s="408"/>
      <c r="F5" s="408"/>
      <c r="G5" s="408"/>
      <c r="H5" s="408"/>
    </row>
    <row r="6" spans="1:12" x14ac:dyDescent="0.25">
      <c r="A6" s="212"/>
    </row>
    <row r="7" spans="1:12" x14ac:dyDescent="0.25">
      <c r="A7" s="406" t="s">
        <v>98</v>
      </c>
      <c r="B7" s="406"/>
      <c r="C7" s="406"/>
      <c r="D7" s="406"/>
      <c r="E7" s="406"/>
      <c r="F7" s="406"/>
      <c r="G7" s="406"/>
      <c r="H7" s="406"/>
    </row>
    <row r="8" spans="1:12" x14ac:dyDescent="0.25">
      <c r="A8" s="224"/>
      <c r="B8" s="224"/>
      <c r="C8" s="224"/>
      <c r="D8" s="224"/>
      <c r="E8" s="224"/>
      <c r="F8" s="224"/>
      <c r="G8" s="224"/>
      <c r="H8" s="224"/>
    </row>
    <row r="9" spans="1:12" ht="38.25" customHeight="1" x14ac:dyDescent="0.25">
      <c r="A9" s="392" t="s">
        <v>99</v>
      </c>
      <c r="B9" s="392" t="s">
        <v>100</v>
      </c>
      <c r="C9" s="392" t="s">
        <v>101</v>
      </c>
      <c r="D9" s="392" t="s">
        <v>102</v>
      </c>
      <c r="E9" s="392" t="s">
        <v>103</v>
      </c>
      <c r="F9" s="392" t="s">
        <v>104</v>
      </c>
      <c r="G9" s="392" t="s">
        <v>105</v>
      </c>
      <c r="H9" s="392"/>
    </row>
    <row r="10" spans="1:12" ht="40.700000000000003" customHeight="1" x14ac:dyDescent="0.25">
      <c r="A10" s="392"/>
      <c r="B10" s="392"/>
      <c r="C10" s="392"/>
      <c r="D10" s="392"/>
      <c r="E10" s="392"/>
      <c r="F10" s="392"/>
      <c r="G10" s="180" t="s">
        <v>106</v>
      </c>
      <c r="H10" s="180" t="s">
        <v>107</v>
      </c>
    </row>
    <row r="11" spans="1:12" x14ac:dyDescent="0.25">
      <c r="A11" s="228">
        <v>1</v>
      </c>
      <c r="B11" s="228"/>
      <c r="C11" s="228">
        <v>2</v>
      </c>
      <c r="D11" s="228" t="s">
        <v>108</v>
      </c>
      <c r="E11" s="228">
        <v>4</v>
      </c>
      <c r="F11" s="228">
        <v>5</v>
      </c>
      <c r="G11" s="228">
        <v>6</v>
      </c>
      <c r="H11" s="228">
        <v>7</v>
      </c>
    </row>
    <row r="12" spans="1:12" s="225" customFormat="1" x14ac:dyDescent="0.25">
      <c r="A12" s="400" t="s">
        <v>109</v>
      </c>
      <c r="B12" s="401"/>
      <c r="C12" s="402"/>
      <c r="D12" s="402"/>
      <c r="E12" s="401"/>
      <c r="F12" s="244">
        <f>SUM(F13:F40)</f>
        <v>4934.2299999999996</v>
      </c>
      <c r="G12" s="245"/>
      <c r="H12" s="244">
        <f>SUM(H13:H40)</f>
        <v>44945.99</v>
      </c>
    </row>
    <row r="13" spans="1:12" s="225" customFormat="1" x14ac:dyDescent="0.25">
      <c r="A13" s="146">
        <v>1</v>
      </c>
      <c r="B13" s="274"/>
      <c r="C13" s="252" t="s">
        <v>110</v>
      </c>
      <c r="D13" s="275" t="s">
        <v>111</v>
      </c>
      <c r="E13" s="270" t="s">
        <v>112</v>
      </c>
      <c r="F13" s="252">
        <v>1028.5999999999999</v>
      </c>
      <c r="G13" s="304">
        <v>9.6199999999999992</v>
      </c>
      <c r="H13" s="206">
        <f t="shared" ref="H13:H40" si="0">ROUND(F13*G13,2)</f>
        <v>9895.1299999999992</v>
      </c>
    </row>
    <row r="14" spans="1:12" s="225" customFormat="1" x14ac:dyDescent="0.25">
      <c r="A14" s="146">
        <v>2</v>
      </c>
      <c r="B14" s="274"/>
      <c r="C14" s="252" t="s">
        <v>113</v>
      </c>
      <c r="D14" s="275" t="s">
        <v>114</v>
      </c>
      <c r="E14" s="270" t="s">
        <v>112</v>
      </c>
      <c r="F14" s="252">
        <v>607.17999999999995</v>
      </c>
      <c r="G14" s="304">
        <v>9.4</v>
      </c>
      <c r="H14" s="206">
        <f t="shared" si="0"/>
        <v>5707.49</v>
      </c>
    </row>
    <row r="15" spans="1:12" s="225" customFormat="1" x14ac:dyDescent="0.25">
      <c r="A15" s="146">
        <v>3</v>
      </c>
      <c r="B15" s="274"/>
      <c r="C15" s="252" t="s">
        <v>115</v>
      </c>
      <c r="D15" s="275" t="s">
        <v>116</v>
      </c>
      <c r="E15" s="270" t="s">
        <v>112</v>
      </c>
      <c r="F15" s="252">
        <v>542.52</v>
      </c>
      <c r="G15" s="304">
        <v>8.31</v>
      </c>
      <c r="H15" s="206">
        <f t="shared" si="0"/>
        <v>4508.34</v>
      </c>
    </row>
    <row r="16" spans="1:12" s="225" customFormat="1" x14ac:dyDescent="0.25">
      <c r="A16" s="146">
        <v>4</v>
      </c>
      <c r="B16" s="274"/>
      <c r="C16" s="252" t="s">
        <v>117</v>
      </c>
      <c r="D16" s="275" t="s">
        <v>118</v>
      </c>
      <c r="E16" s="270" t="s">
        <v>112</v>
      </c>
      <c r="F16" s="252">
        <v>481.51</v>
      </c>
      <c r="G16" s="304">
        <v>8.74</v>
      </c>
      <c r="H16" s="206">
        <f t="shared" si="0"/>
        <v>4208.3999999999996</v>
      </c>
    </row>
    <row r="17" spans="1:8" s="225" customFormat="1" x14ac:dyDescent="0.25">
      <c r="A17" s="146">
        <v>5</v>
      </c>
      <c r="B17" s="274"/>
      <c r="C17" s="252" t="s">
        <v>119</v>
      </c>
      <c r="D17" s="275" t="s">
        <v>120</v>
      </c>
      <c r="E17" s="270" t="s">
        <v>112</v>
      </c>
      <c r="F17" s="252">
        <v>452.55</v>
      </c>
      <c r="G17" s="304">
        <v>9.2899999999999991</v>
      </c>
      <c r="H17" s="206">
        <f t="shared" si="0"/>
        <v>4204.1899999999996</v>
      </c>
    </row>
    <row r="18" spans="1:8" s="225" customFormat="1" x14ac:dyDescent="0.25">
      <c r="A18" s="146">
        <v>6</v>
      </c>
      <c r="B18" s="274"/>
      <c r="C18" s="252" t="s">
        <v>121</v>
      </c>
      <c r="D18" s="275" t="s">
        <v>122</v>
      </c>
      <c r="E18" s="270" t="s">
        <v>112</v>
      </c>
      <c r="F18" s="252">
        <v>278.23</v>
      </c>
      <c r="G18" s="304">
        <v>8.9700000000000006</v>
      </c>
      <c r="H18" s="206">
        <f t="shared" si="0"/>
        <v>2495.7199999999998</v>
      </c>
    </row>
    <row r="19" spans="1:8" s="225" customFormat="1" x14ac:dyDescent="0.25">
      <c r="A19" s="146">
        <v>7</v>
      </c>
      <c r="B19" s="274"/>
      <c r="C19" s="252" t="s">
        <v>123</v>
      </c>
      <c r="D19" s="275" t="s">
        <v>124</v>
      </c>
      <c r="E19" s="270" t="s">
        <v>112</v>
      </c>
      <c r="F19" s="252">
        <v>203.25</v>
      </c>
      <c r="G19" s="304">
        <v>9.51</v>
      </c>
      <c r="H19" s="206">
        <f t="shared" si="0"/>
        <v>1932.91</v>
      </c>
    </row>
    <row r="20" spans="1:8" s="225" customFormat="1" x14ac:dyDescent="0.25">
      <c r="A20" s="146">
        <v>8</v>
      </c>
      <c r="B20" s="274"/>
      <c r="C20" s="252" t="s">
        <v>125</v>
      </c>
      <c r="D20" s="275" t="s">
        <v>126</v>
      </c>
      <c r="E20" s="270" t="s">
        <v>112</v>
      </c>
      <c r="F20" s="252">
        <v>219.29</v>
      </c>
      <c r="G20" s="304">
        <v>8.5299999999999994</v>
      </c>
      <c r="H20" s="206">
        <f t="shared" si="0"/>
        <v>1870.54</v>
      </c>
    </row>
    <row r="21" spans="1:8" s="225" customFormat="1" x14ac:dyDescent="0.25">
      <c r="A21" s="146">
        <v>9</v>
      </c>
      <c r="B21" s="274"/>
      <c r="C21" s="252" t="s">
        <v>127</v>
      </c>
      <c r="D21" s="275" t="s">
        <v>128</v>
      </c>
      <c r="E21" s="270" t="s">
        <v>112</v>
      </c>
      <c r="F21" s="252">
        <v>195.55</v>
      </c>
      <c r="G21" s="304">
        <v>8.64</v>
      </c>
      <c r="H21" s="206">
        <f t="shared" si="0"/>
        <v>1689.55</v>
      </c>
    </row>
    <row r="22" spans="1:8" s="225" customFormat="1" x14ac:dyDescent="0.25">
      <c r="A22" s="146">
        <v>10</v>
      </c>
      <c r="B22" s="274"/>
      <c r="C22" s="252" t="s">
        <v>129</v>
      </c>
      <c r="D22" s="275" t="s">
        <v>130</v>
      </c>
      <c r="E22" s="270" t="s">
        <v>112</v>
      </c>
      <c r="F22" s="252">
        <v>125.56</v>
      </c>
      <c r="G22" s="304">
        <v>9.92</v>
      </c>
      <c r="H22" s="206">
        <f t="shared" si="0"/>
        <v>1245.56</v>
      </c>
    </row>
    <row r="23" spans="1:8" s="225" customFormat="1" x14ac:dyDescent="0.25">
      <c r="A23" s="146">
        <v>11</v>
      </c>
      <c r="B23" s="274"/>
      <c r="C23" s="252" t="s">
        <v>131</v>
      </c>
      <c r="D23" s="275" t="s">
        <v>132</v>
      </c>
      <c r="E23" s="270" t="s">
        <v>112</v>
      </c>
      <c r="F23" s="252">
        <v>124.27</v>
      </c>
      <c r="G23" s="304">
        <v>9.18</v>
      </c>
      <c r="H23" s="206">
        <f t="shared" si="0"/>
        <v>1140.8</v>
      </c>
    </row>
    <row r="24" spans="1:8" s="225" customFormat="1" x14ac:dyDescent="0.25">
      <c r="A24" s="146">
        <v>12</v>
      </c>
      <c r="B24" s="274"/>
      <c r="C24" s="252" t="s">
        <v>133</v>
      </c>
      <c r="D24" s="275" t="s">
        <v>134</v>
      </c>
      <c r="E24" s="270" t="s">
        <v>112</v>
      </c>
      <c r="F24" s="252">
        <v>97.86</v>
      </c>
      <c r="G24" s="304">
        <v>9.76</v>
      </c>
      <c r="H24" s="206">
        <f t="shared" si="0"/>
        <v>955.11</v>
      </c>
    </row>
    <row r="25" spans="1:8" s="225" customFormat="1" x14ac:dyDescent="0.25">
      <c r="A25" s="146">
        <v>13</v>
      </c>
      <c r="B25" s="274"/>
      <c r="C25" s="252" t="s">
        <v>135</v>
      </c>
      <c r="D25" s="275" t="s">
        <v>136</v>
      </c>
      <c r="E25" s="270" t="s">
        <v>112</v>
      </c>
      <c r="F25" s="252">
        <v>110.89</v>
      </c>
      <c r="G25" s="304">
        <v>7.94</v>
      </c>
      <c r="H25" s="206">
        <f t="shared" si="0"/>
        <v>880.47</v>
      </c>
    </row>
    <row r="26" spans="1:8" s="225" customFormat="1" x14ac:dyDescent="0.25">
      <c r="A26" s="146">
        <v>14</v>
      </c>
      <c r="B26" s="274"/>
      <c r="C26" s="252" t="s">
        <v>137</v>
      </c>
      <c r="D26" s="275" t="s">
        <v>138</v>
      </c>
      <c r="E26" s="270" t="s">
        <v>112</v>
      </c>
      <c r="F26" s="252">
        <v>111.17</v>
      </c>
      <c r="G26" s="304">
        <v>7.8</v>
      </c>
      <c r="H26" s="206">
        <f t="shared" si="0"/>
        <v>867.13</v>
      </c>
    </row>
    <row r="27" spans="1:8" s="225" customFormat="1" x14ac:dyDescent="0.25">
      <c r="A27" s="146">
        <v>15</v>
      </c>
      <c r="B27" s="274"/>
      <c r="C27" s="252" t="s">
        <v>139</v>
      </c>
      <c r="D27" s="275" t="s">
        <v>140</v>
      </c>
      <c r="E27" s="270" t="s">
        <v>112</v>
      </c>
      <c r="F27" s="252">
        <v>67.22</v>
      </c>
      <c r="G27" s="304">
        <v>11.64</v>
      </c>
      <c r="H27" s="206">
        <f t="shared" si="0"/>
        <v>782.44</v>
      </c>
    </row>
    <row r="28" spans="1:8" s="225" customFormat="1" x14ac:dyDescent="0.25">
      <c r="A28" s="146">
        <v>16</v>
      </c>
      <c r="B28" s="274"/>
      <c r="C28" s="252" t="s">
        <v>141</v>
      </c>
      <c r="D28" s="275" t="s">
        <v>142</v>
      </c>
      <c r="E28" s="270" t="s">
        <v>112</v>
      </c>
      <c r="F28" s="252">
        <v>66.47</v>
      </c>
      <c r="G28" s="304">
        <v>8.86</v>
      </c>
      <c r="H28" s="206">
        <f t="shared" si="0"/>
        <v>588.91999999999996</v>
      </c>
    </row>
    <row r="29" spans="1:8" s="225" customFormat="1" x14ac:dyDescent="0.25">
      <c r="A29" s="146">
        <v>17</v>
      </c>
      <c r="B29" s="274"/>
      <c r="C29" s="252" t="s">
        <v>143</v>
      </c>
      <c r="D29" s="275" t="s">
        <v>144</v>
      </c>
      <c r="E29" s="270" t="s">
        <v>112</v>
      </c>
      <c r="F29" s="252">
        <v>45.98</v>
      </c>
      <c r="G29" s="304">
        <v>11.09</v>
      </c>
      <c r="H29" s="206">
        <f t="shared" si="0"/>
        <v>509.92</v>
      </c>
    </row>
    <row r="30" spans="1:8" s="225" customFormat="1" x14ac:dyDescent="0.25">
      <c r="A30" s="146">
        <v>18</v>
      </c>
      <c r="B30" s="274"/>
      <c r="C30" s="252" t="s">
        <v>145</v>
      </c>
      <c r="D30" s="275" t="s">
        <v>146</v>
      </c>
      <c r="E30" s="270" t="s">
        <v>112</v>
      </c>
      <c r="F30" s="252">
        <v>59.1</v>
      </c>
      <c r="G30" s="304">
        <v>7.5</v>
      </c>
      <c r="H30" s="206">
        <f t="shared" si="0"/>
        <v>443.25</v>
      </c>
    </row>
    <row r="31" spans="1:8" s="225" customFormat="1" x14ac:dyDescent="0.25">
      <c r="A31" s="146">
        <v>19</v>
      </c>
      <c r="B31" s="274"/>
      <c r="C31" s="252" t="s">
        <v>147</v>
      </c>
      <c r="D31" s="275" t="s">
        <v>148</v>
      </c>
      <c r="E31" s="270" t="s">
        <v>112</v>
      </c>
      <c r="F31" s="252">
        <v>40.130000000000003</v>
      </c>
      <c r="G31" s="304">
        <v>8.3800000000000008</v>
      </c>
      <c r="H31" s="206">
        <f t="shared" si="0"/>
        <v>336.29</v>
      </c>
    </row>
    <row r="32" spans="1:8" s="225" customFormat="1" x14ac:dyDescent="0.25">
      <c r="A32" s="146">
        <v>20</v>
      </c>
      <c r="B32" s="274"/>
      <c r="C32" s="252" t="s">
        <v>149</v>
      </c>
      <c r="D32" s="275" t="s">
        <v>150</v>
      </c>
      <c r="E32" s="270" t="s">
        <v>112</v>
      </c>
      <c r="F32" s="252">
        <v>14.92</v>
      </c>
      <c r="G32" s="304">
        <v>10.210000000000001</v>
      </c>
      <c r="H32" s="206">
        <f t="shared" si="0"/>
        <v>152.33000000000001</v>
      </c>
    </row>
    <row r="33" spans="1:8" s="225" customFormat="1" x14ac:dyDescent="0.25">
      <c r="A33" s="146">
        <v>21</v>
      </c>
      <c r="B33" s="274"/>
      <c r="C33" s="252" t="s">
        <v>151</v>
      </c>
      <c r="D33" s="275" t="s">
        <v>152</v>
      </c>
      <c r="E33" s="270" t="s">
        <v>112</v>
      </c>
      <c r="F33" s="252">
        <v>17.28</v>
      </c>
      <c r="G33" s="304">
        <v>8.17</v>
      </c>
      <c r="H33" s="206">
        <f t="shared" si="0"/>
        <v>141.18</v>
      </c>
    </row>
    <row r="34" spans="1:8" s="225" customFormat="1" x14ac:dyDescent="0.25">
      <c r="A34" s="146">
        <v>22</v>
      </c>
      <c r="B34" s="274"/>
      <c r="C34" s="252" t="s">
        <v>153</v>
      </c>
      <c r="D34" s="275" t="s">
        <v>154</v>
      </c>
      <c r="E34" s="270" t="s">
        <v>112</v>
      </c>
      <c r="F34" s="252">
        <v>13.37</v>
      </c>
      <c r="G34" s="304">
        <v>9.07</v>
      </c>
      <c r="H34" s="206">
        <f t="shared" si="0"/>
        <v>121.27</v>
      </c>
    </row>
    <row r="35" spans="1:8" s="225" customFormat="1" x14ac:dyDescent="0.25">
      <c r="A35" s="146">
        <v>23</v>
      </c>
      <c r="B35" s="274"/>
      <c r="C35" s="252" t="s">
        <v>155</v>
      </c>
      <c r="D35" s="275" t="s">
        <v>156</v>
      </c>
      <c r="E35" s="270" t="s">
        <v>112</v>
      </c>
      <c r="F35" s="252">
        <v>13.79</v>
      </c>
      <c r="G35" s="304">
        <v>8.09</v>
      </c>
      <c r="H35" s="206">
        <f t="shared" si="0"/>
        <v>111.56</v>
      </c>
    </row>
    <row r="36" spans="1:8" s="225" customFormat="1" x14ac:dyDescent="0.25">
      <c r="A36" s="146">
        <v>24</v>
      </c>
      <c r="B36" s="274"/>
      <c r="C36" s="252" t="s">
        <v>157</v>
      </c>
      <c r="D36" s="275" t="s">
        <v>158</v>
      </c>
      <c r="E36" s="270" t="s">
        <v>112</v>
      </c>
      <c r="F36" s="252">
        <v>11.73</v>
      </c>
      <c r="G36" s="304">
        <v>8.4600000000000009</v>
      </c>
      <c r="H36" s="206">
        <f t="shared" si="0"/>
        <v>99.24</v>
      </c>
    </row>
    <row r="37" spans="1:8" s="225" customFormat="1" x14ac:dyDescent="0.25">
      <c r="A37" s="146">
        <v>25</v>
      </c>
      <c r="B37" s="274"/>
      <c r="C37" s="252" t="s">
        <v>159</v>
      </c>
      <c r="D37" s="275" t="s">
        <v>160</v>
      </c>
      <c r="E37" s="270" t="s">
        <v>112</v>
      </c>
      <c r="F37" s="252">
        <v>1.92</v>
      </c>
      <c r="G37" s="304">
        <v>10.94</v>
      </c>
      <c r="H37" s="206">
        <f t="shared" si="0"/>
        <v>21</v>
      </c>
    </row>
    <row r="38" spans="1:8" s="225" customFormat="1" x14ac:dyDescent="0.25">
      <c r="A38" s="146">
        <v>26</v>
      </c>
      <c r="B38" s="274"/>
      <c r="C38" s="252" t="s">
        <v>161</v>
      </c>
      <c r="D38" s="275" t="s">
        <v>162</v>
      </c>
      <c r="E38" s="270" t="s">
        <v>112</v>
      </c>
      <c r="F38" s="252">
        <v>1.6</v>
      </c>
      <c r="G38" s="304">
        <v>10.65</v>
      </c>
      <c r="H38" s="206">
        <f t="shared" si="0"/>
        <v>17.04</v>
      </c>
    </row>
    <row r="39" spans="1:8" s="225" customFormat="1" x14ac:dyDescent="0.25">
      <c r="A39" s="146">
        <v>27</v>
      </c>
      <c r="B39" s="274"/>
      <c r="C39" s="252" t="s">
        <v>163</v>
      </c>
      <c r="D39" s="275" t="s">
        <v>164</v>
      </c>
      <c r="E39" s="270" t="s">
        <v>112</v>
      </c>
      <c r="F39" s="252">
        <v>1.5</v>
      </c>
      <c r="G39" s="304">
        <v>8.02</v>
      </c>
      <c r="H39" s="206">
        <f t="shared" si="0"/>
        <v>12.03</v>
      </c>
    </row>
    <row r="40" spans="1:8" s="225" customFormat="1" x14ac:dyDescent="0.25">
      <c r="A40" s="146">
        <v>28</v>
      </c>
      <c r="B40" s="274"/>
      <c r="C40" s="252" t="s">
        <v>165</v>
      </c>
      <c r="D40" s="275" t="s">
        <v>166</v>
      </c>
      <c r="E40" s="270" t="s">
        <v>112</v>
      </c>
      <c r="F40" s="252">
        <v>0.79</v>
      </c>
      <c r="G40" s="304">
        <v>10.35</v>
      </c>
      <c r="H40" s="206">
        <f t="shared" si="0"/>
        <v>8.18</v>
      </c>
    </row>
    <row r="41" spans="1:8" ht="15.75" customHeight="1" x14ac:dyDescent="0.25">
      <c r="A41" s="397" t="s">
        <v>167</v>
      </c>
      <c r="B41" s="398"/>
      <c r="C41" s="398"/>
      <c r="D41" s="398"/>
      <c r="E41" s="399"/>
      <c r="F41" s="227"/>
      <c r="G41" s="226"/>
      <c r="H41" s="244">
        <f>H42</f>
        <v>3563.24</v>
      </c>
    </row>
    <row r="42" spans="1:8" x14ac:dyDescent="0.25">
      <c r="A42" s="269">
        <v>29</v>
      </c>
      <c r="B42" s="253"/>
      <c r="C42" s="252">
        <v>2</v>
      </c>
      <c r="D42" s="247" t="s">
        <v>167</v>
      </c>
      <c r="E42" s="248" t="s">
        <v>112</v>
      </c>
      <c r="F42" s="248">
        <v>288.58</v>
      </c>
      <c r="G42" s="276"/>
      <c r="H42" s="277">
        <v>3563.24</v>
      </c>
    </row>
    <row r="43" spans="1:8" s="225" customFormat="1" x14ac:dyDescent="0.25">
      <c r="A43" s="403" t="s">
        <v>168</v>
      </c>
      <c r="B43" s="404"/>
      <c r="C43" s="404"/>
      <c r="D43" s="404"/>
      <c r="E43" s="405"/>
      <c r="F43" s="227"/>
      <c r="G43" s="226"/>
      <c r="H43" s="244">
        <f>SUM(H44:H114)</f>
        <v>35888.160000000003</v>
      </c>
    </row>
    <row r="44" spans="1:8" s="225" customFormat="1" ht="25.5" customHeight="1" x14ac:dyDescent="0.25">
      <c r="A44" s="278">
        <v>30</v>
      </c>
      <c r="B44" s="273"/>
      <c r="C44" s="252" t="s">
        <v>169</v>
      </c>
      <c r="D44" s="247" t="s">
        <v>170</v>
      </c>
      <c r="E44" s="270" t="s">
        <v>171</v>
      </c>
      <c r="F44" s="305">
        <v>49.96</v>
      </c>
      <c r="G44" s="306">
        <v>111.99</v>
      </c>
      <c r="H44" s="206">
        <f t="shared" ref="H44:H75" si="1">ROUND(F44*G44,2)</f>
        <v>5595.02</v>
      </c>
    </row>
    <row r="45" spans="1:8" s="225" customFormat="1" x14ac:dyDescent="0.25">
      <c r="A45" s="278">
        <v>31</v>
      </c>
      <c r="B45" s="273"/>
      <c r="C45" s="252" t="s">
        <v>172</v>
      </c>
      <c r="D45" s="247" t="s">
        <v>173</v>
      </c>
      <c r="E45" s="270" t="s">
        <v>171</v>
      </c>
      <c r="F45" s="305">
        <v>48.27</v>
      </c>
      <c r="G45" s="306">
        <v>86.4</v>
      </c>
      <c r="H45" s="206">
        <f t="shared" si="1"/>
        <v>4170.53</v>
      </c>
    </row>
    <row r="46" spans="1:8" s="225" customFormat="1" ht="25.5" customHeight="1" x14ac:dyDescent="0.25">
      <c r="A46" s="278">
        <v>32</v>
      </c>
      <c r="B46" s="273"/>
      <c r="C46" s="252" t="s">
        <v>174</v>
      </c>
      <c r="D46" s="247" t="s">
        <v>175</v>
      </c>
      <c r="E46" s="270" t="s">
        <v>171</v>
      </c>
      <c r="F46" s="305">
        <v>29.47</v>
      </c>
      <c r="G46" s="306">
        <v>133.97</v>
      </c>
      <c r="H46" s="206">
        <f t="shared" si="1"/>
        <v>3948.1</v>
      </c>
    </row>
    <row r="47" spans="1:8" s="225" customFormat="1" x14ac:dyDescent="0.25">
      <c r="A47" s="278">
        <v>33</v>
      </c>
      <c r="B47" s="273"/>
      <c r="C47" s="252" t="s">
        <v>176</v>
      </c>
      <c r="D47" s="247" t="s">
        <v>177</v>
      </c>
      <c r="E47" s="270" t="s">
        <v>171</v>
      </c>
      <c r="F47" s="305">
        <v>48.35</v>
      </c>
      <c r="G47" s="306">
        <v>65.709999999999994</v>
      </c>
      <c r="H47" s="206">
        <f t="shared" si="1"/>
        <v>3177.08</v>
      </c>
    </row>
    <row r="48" spans="1:8" s="225" customFormat="1" x14ac:dyDescent="0.25">
      <c r="A48" s="278">
        <v>34</v>
      </c>
      <c r="B48" s="273"/>
      <c r="C48" s="252" t="s">
        <v>178</v>
      </c>
      <c r="D48" s="247" t="s">
        <v>179</v>
      </c>
      <c r="E48" s="270" t="s">
        <v>171</v>
      </c>
      <c r="F48" s="305">
        <v>25.85</v>
      </c>
      <c r="G48" s="306">
        <v>96.89</v>
      </c>
      <c r="H48" s="206">
        <f t="shared" si="1"/>
        <v>2504.61</v>
      </c>
    </row>
    <row r="49" spans="1:8" s="225" customFormat="1" x14ac:dyDescent="0.25">
      <c r="A49" s="278">
        <v>35</v>
      </c>
      <c r="B49" s="273"/>
      <c r="C49" s="252" t="s">
        <v>180</v>
      </c>
      <c r="D49" s="247" t="s">
        <v>181</v>
      </c>
      <c r="E49" s="270" t="s">
        <v>171</v>
      </c>
      <c r="F49" s="305">
        <v>6.74</v>
      </c>
      <c r="G49" s="306">
        <v>287.99</v>
      </c>
      <c r="H49" s="206">
        <f t="shared" si="1"/>
        <v>1941.05</v>
      </c>
    </row>
    <row r="50" spans="1:8" s="225" customFormat="1" ht="25.5" customHeight="1" x14ac:dyDescent="0.25">
      <c r="A50" s="278">
        <v>36</v>
      </c>
      <c r="B50" s="273"/>
      <c r="C50" s="252" t="s">
        <v>182</v>
      </c>
      <c r="D50" s="247" t="s">
        <v>183</v>
      </c>
      <c r="E50" s="270" t="s">
        <v>171</v>
      </c>
      <c r="F50" s="305">
        <v>3.96</v>
      </c>
      <c r="G50" s="306">
        <v>480</v>
      </c>
      <c r="H50" s="206">
        <f t="shared" si="1"/>
        <v>1900.8</v>
      </c>
    </row>
    <row r="51" spans="1:8" s="225" customFormat="1" x14ac:dyDescent="0.25">
      <c r="A51" s="278">
        <v>37</v>
      </c>
      <c r="B51" s="273"/>
      <c r="C51" s="252" t="s">
        <v>184</v>
      </c>
      <c r="D51" s="247" t="s">
        <v>185</v>
      </c>
      <c r="E51" s="270" t="s">
        <v>171</v>
      </c>
      <c r="F51" s="305">
        <v>17.39</v>
      </c>
      <c r="G51" s="306">
        <v>94.05</v>
      </c>
      <c r="H51" s="206">
        <f t="shared" si="1"/>
        <v>1635.53</v>
      </c>
    </row>
    <row r="52" spans="1:8" s="225" customFormat="1" ht="38.25" customHeight="1" x14ac:dyDescent="0.25">
      <c r="A52" s="278">
        <v>38</v>
      </c>
      <c r="B52" s="273"/>
      <c r="C52" s="252" t="s">
        <v>186</v>
      </c>
      <c r="D52" s="247" t="s">
        <v>187</v>
      </c>
      <c r="E52" s="270" t="s">
        <v>171</v>
      </c>
      <c r="F52" s="305">
        <v>17.43</v>
      </c>
      <c r="G52" s="306">
        <v>90</v>
      </c>
      <c r="H52" s="206">
        <f t="shared" si="1"/>
        <v>1568.7</v>
      </c>
    </row>
    <row r="53" spans="1:8" s="225" customFormat="1" ht="25.5" customHeight="1" x14ac:dyDescent="0.25">
      <c r="A53" s="278">
        <v>39</v>
      </c>
      <c r="B53" s="273"/>
      <c r="C53" s="252" t="s">
        <v>188</v>
      </c>
      <c r="D53" s="247" t="s">
        <v>189</v>
      </c>
      <c r="E53" s="270" t="s">
        <v>171</v>
      </c>
      <c r="F53" s="305">
        <v>11.9</v>
      </c>
      <c r="G53" s="306">
        <v>100</v>
      </c>
      <c r="H53" s="206">
        <f t="shared" si="1"/>
        <v>1190</v>
      </c>
    </row>
    <row r="54" spans="1:8" s="225" customFormat="1" x14ac:dyDescent="0.25">
      <c r="A54" s="278">
        <v>40</v>
      </c>
      <c r="B54" s="273"/>
      <c r="C54" s="252" t="s">
        <v>190</v>
      </c>
      <c r="D54" s="247" t="s">
        <v>191</v>
      </c>
      <c r="E54" s="270" t="s">
        <v>171</v>
      </c>
      <c r="F54" s="305">
        <v>8.67</v>
      </c>
      <c r="G54" s="306">
        <v>120.04</v>
      </c>
      <c r="H54" s="206">
        <f t="shared" si="1"/>
        <v>1040.75</v>
      </c>
    </row>
    <row r="55" spans="1:8" s="225" customFormat="1" x14ac:dyDescent="0.25">
      <c r="A55" s="278">
        <v>41</v>
      </c>
      <c r="B55" s="273"/>
      <c r="C55" s="252" t="s">
        <v>192</v>
      </c>
      <c r="D55" s="247" t="s">
        <v>193</v>
      </c>
      <c r="E55" s="270" t="s">
        <v>171</v>
      </c>
      <c r="F55" s="305">
        <v>33.35</v>
      </c>
      <c r="G55" s="306">
        <v>30</v>
      </c>
      <c r="H55" s="206">
        <f t="shared" si="1"/>
        <v>1000.5</v>
      </c>
    </row>
    <row r="56" spans="1:8" s="225" customFormat="1" ht="25.5" customHeight="1" x14ac:dyDescent="0.25">
      <c r="A56" s="278">
        <v>42</v>
      </c>
      <c r="B56" s="273"/>
      <c r="C56" s="252" t="s">
        <v>194</v>
      </c>
      <c r="D56" s="247" t="s">
        <v>195</v>
      </c>
      <c r="E56" s="270" t="s">
        <v>171</v>
      </c>
      <c r="F56" s="305">
        <v>107.95</v>
      </c>
      <c r="G56" s="306">
        <v>8.1</v>
      </c>
      <c r="H56" s="206">
        <f t="shared" si="1"/>
        <v>874.4</v>
      </c>
    </row>
    <row r="57" spans="1:8" s="225" customFormat="1" ht="25.5" customHeight="1" x14ac:dyDescent="0.25">
      <c r="A57" s="278">
        <v>43</v>
      </c>
      <c r="B57" s="273"/>
      <c r="C57" s="252">
        <v>30408</v>
      </c>
      <c r="D57" s="247" t="s">
        <v>196</v>
      </c>
      <c r="E57" s="270" t="s">
        <v>197</v>
      </c>
      <c r="F57" s="305">
        <v>5.24</v>
      </c>
      <c r="G57" s="306">
        <v>131.44</v>
      </c>
      <c r="H57" s="206">
        <f t="shared" si="1"/>
        <v>688.75</v>
      </c>
    </row>
    <row r="58" spans="1:8" s="225" customFormat="1" x14ac:dyDescent="0.25">
      <c r="A58" s="278">
        <v>44</v>
      </c>
      <c r="B58" s="273"/>
      <c r="C58" s="252">
        <v>31501</v>
      </c>
      <c r="D58" s="247" t="s">
        <v>198</v>
      </c>
      <c r="E58" s="270" t="s">
        <v>197</v>
      </c>
      <c r="F58" s="305">
        <v>16.7</v>
      </c>
      <c r="G58" s="306">
        <v>35.299999999999997</v>
      </c>
      <c r="H58" s="206">
        <f t="shared" si="1"/>
        <v>589.51</v>
      </c>
    </row>
    <row r="59" spans="1:8" s="225" customFormat="1" ht="25.5" customHeight="1" x14ac:dyDescent="0.25">
      <c r="A59" s="278">
        <v>45</v>
      </c>
      <c r="B59" s="273"/>
      <c r="C59" s="252">
        <v>41000</v>
      </c>
      <c r="D59" s="247" t="s">
        <v>199</v>
      </c>
      <c r="E59" s="270" t="s">
        <v>197</v>
      </c>
      <c r="F59" s="305">
        <v>43.16</v>
      </c>
      <c r="G59" s="306">
        <v>12.31</v>
      </c>
      <c r="H59" s="206">
        <f t="shared" si="1"/>
        <v>531.29999999999995</v>
      </c>
    </row>
    <row r="60" spans="1:8" s="225" customFormat="1" x14ac:dyDescent="0.25">
      <c r="A60" s="278">
        <v>46</v>
      </c>
      <c r="B60" s="273"/>
      <c r="C60" s="252">
        <v>30101</v>
      </c>
      <c r="D60" s="247" t="s">
        <v>200</v>
      </c>
      <c r="E60" s="270" t="s">
        <v>197</v>
      </c>
      <c r="F60" s="305">
        <v>4.55</v>
      </c>
      <c r="G60" s="306">
        <v>89.99</v>
      </c>
      <c r="H60" s="206">
        <f t="shared" si="1"/>
        <v>409.45</v>
      </c>
    </row>
    <row r="61" spans="1:8" s="225" customFormat="1" ht="25.5" customHeight="1" x14ac:dyDescent="0.25">
      <c r="A61" s="278">
        <v>47</v>
      </c>
      <c r="B61" s="273"/>
      <c r="C61" s="252">
        <v>20429</v>
      </c>
      <c r="D61" s="247" t="s">
        <v>201</v>
      </c>
      <c r="E61" s="270" t="s">
        <v>197</v>
      </c>
      <c r="F61" s="305">
        <v>2.17</v>
      </c>
      <c r="G61" s="306">
        <v>166.51</v>
      </c>
      <c r="H61" s="206">
        <f t="shared" si="1"/>
        <v>361.33</v>
      </c>
    </row>
    <row r="62" spans="1:8" s="225" customFormat="1" x14ac:dyDescent="0.25">
      <c r="A62" s="278">
        <v>48</v>
      </c>
      <c r="B62" s="273"/>
      <c r="C62" s="252">
        <v>134041</v>
      </c>
      <c r="D62" s="247" t="s">
        <v>202</v>
      </c>
      <c r="E62" s="270" t="s">
        <v>197</v>
      </c>
      <c r="F62" s="305">
        <v>107.83</v>
      </c>
      <c r="G62" s="306">
        <v>3</v>
      </c>
      <c r="H62" s="206">
        <f t="shared" si="1"/>
        <v>323.49</v>
      </c>
    </row>
    <row r="63" spans="1:8" s="225" customFormat="1" ht="25.5" customHeight="1" x14ac:dyDescent="0.25">
      <c r="A63" s="278">
        <v>49</v>
      </c>
      <c r="B63" s="273"/>
      <c r="C63" s="252">
        <v>30405</v>
      </c>
      <c r="D63" s="247" t="s">
        <v>203</v>
      </c>
      <c r="E63" s="270" t="s">
        <v>197</v>
      </c>
      <c r="F63" s="305">
        <v>34.020000000000003</v>
      </c>
      <c r="G63" s="306">
        <v>8.1999999999999993</v>
      </c>
      <c r="H63" s="206">
        <f t="shared" si="1"/>
        <v>278.95999999999998</v>
      </c>
    </row>
    <row r="64" spans="1:8" s="225" customFormat="1" ht="38.25" customHeight="1" x14ac:dyDescent="0.25">
      <c r="A64" s="278">
        <v>50</v>
      </c>
      <c r="B64" s="273"/>
      <c r="C64" s="252">
        <v>60248</v>
      </c>
      <c r="D64" s="247" t="s">
        <v>204</v>
      </c>
      <c r="E64" s="270" t="s">
        <v>197</v>
      </c>
      <c r="F64" s="305">
        <v>2.15</v>
      </c>
      <c r="G64" s="306">
        <v>115.27</v>
      </c>
      <c r="H64" s="206">
        <f t="shared" si="1"/>
        <v>247.83</v>
      </c>
    </row>
    <row r="65" spans="1:8" s="225" customFormat="1" x14ac:dyDescent="0.25">
      <c r="A65" s="278">
        <v>51</v>
      </c>
      <c r="B65" s="273"/>
      <c r="C65" s="252">
        <v>111500</v>
      </c>
      <c r="D65" s="247" t="s">
        <v>205</v>
      </c>
      <c r="E65" s="270" t="s">
        <v>197</v>
      </c>
      <c r="F65" s="305">
        <v>15.83</v>
      </c>
      <c r="G65" s="306">
        <v>14.15</v>
      </c>
      <c r="H65" s="206">
        <f t="shared" si="1"/>
        <v>223.99</v>
      </c>
    </row>
    <row r="66" spans="1:8" s="225" customFormat="1" ht="25.5" customHeight="1" x14ac:dyDescent="0.25">
      <c r="A66" s="278">
        <v>52</v>
      </c>
      <c r="B66" s="273"/>
      <c r="C66" s="252">
        <v>30403</v>
      </c>
      <c r="D66" s="247" t="s">
        <v>206</v>
      </c>
      <c r="E66" s="270" t="s">
        <v>197</v>
      </c>
      <c r="F66" s="305">
        <v>27.52</v>
      </c>
      <c r="G66" s="306">
        <v>6.66</v>
      </c>
      <c r="H66" s="206">
        <f t="shared" si="1"/>
        <v>183.28</v>
      </c>
    </row>
    <row r="67" spans="1:8" s="225" customFormat="1" ht="25.5" customHeight="1" x14ac:dyDescent="0.25">
      <c r="A67" s="278">
        <v>53</v>
      </c>
      <c r="B67" s="273"/>
      <c r="C67" s="252">
        <v>20403</v>
      </c>
      <c r="D67" s="247" t="s">
        <v>207</v>
      </c>
      <c r="E67" s="270" t="s">
        <v>197</v>
      </c>
      <c r="F67" s="305">
        <v>0.99</v>
      </c>
      <c r="G67" s="306">
        <v>120.52</v>
      </c>
      <c r="H67" s="206">
        <f t="shared" si="1"/>
        <v>119.31</v>
      </c>
    </row>
    <row r="68" spans="1:8" s="225" customFormat="1" x14ac:dyDescent="0.25">
      <c r="A68" s="278">
        <v>54</v>
      </c>
      <c r="B68" s="273"/>
      <c r="C68" s="252">
        <v>132601</v>
      </c>
      <c r="D68" s="247" t="s">
        <v>208</v>
      </c>
      <c r="E68" s="270" t="s">
        <v>197</v>
      </c>
      <c r="F68" s="305">
        <v>6.58</v>
      </c>
      <c r="G68" s="306">
        <v>16.64</v>
      </c>
      <c r="H68" s="206">
        <f t="shared" si="1"/>
        <v>109.49</v>
      </c>
    </row>
    <row r="69" spans="1:8" s="225" customFormat="1" ht="25.5" customHeight="1" x14ac:dyDescent="0.25">
      <c r="A69" s="278">
        <v>55</v>
      </c>
      <c r="B69" s="273"/>
      <c r="C69" s="252">
        <v>30954</v>
      </c>
      <c r="D69" s="247" t="s">
        <v>209</v>
      </c>
      <c r="E69" s="270" t="s">
        <v>197</v>
      </c>
      <c r="F69" s="305">
        <v>3.4</v>
      </c>
      <c r="G69" s="306">
        <v>31.26</v>
      </c>
      <c r="H69" s="206">
        <f t="shared" si="1"/>
        <v>106.28</v>
      </c>
    </row>
    <row r="70" spans="1:8" s="225" customFormat="1" ht="25.5" customHeight="1" x14ac:dyDescent="0.25">
      <c r="A70" s="278">
        <v>56</v>
      </c>
      <c r="B70" s="273"/>
      <c r="C70" s="252">
        <v>20121</v>
      </c>
      <c r="D70" s="247" t="s">
        <v>210</v>
      </c>
      <c r="E70" s="270" t="s">
        <v>197</v>
      </c>
      <c r="F70" s="305">
        <v>0.34</v>
      </c>
      <c r="G70" s="306">
        <v>312.20999999999998</v>
      </c>
      <c r="H70" s="206">
        <f t="shared" si="1"/>
        <v>106.15</v>
      </c>
    </row>
    <row r="71" spans="1:8" s="225" customFormat="1" x14ac:dyDescent="0.25">
      <c r="A71" s="278">
        <v>57</v>
      </c>
      <c r="B71" s="273"/>
      <c r="C71" s="252">
        <v>330301</v>
      </c>
      <c r="D71" s="247" t="s">
        <v>211</v>
      </c>
      <c r="E71" s="270" t="s">
        <v>197</v>
      </c>
      <c r="F71" s="305">
        <v>20.49</v>
      </c>
      <c r="G71" s="306">
        <v>5.13</v>
      </c>
      <c r="H71" s="206">
        <f t="shared" si="1"/>
        <v>105.11</v>
      </c>
    </row>
    <row r="72" spans="1:8" s="225" customFormat="1" ht="25.5" customHeight="1" x14ac:dyDescent="0.25">
      <c r="A72" s="278">
        <v>58</v>
      </c>
      <c r="B72" s="273"/>
      <c r="C72" s="252">
        <v>150202</v>
      </c>
      <c r="D72" s="247" t="s">
        <v>212</v>
      </c>
      <c r="E72" s="270" t="s">
        <v>197</v>
      </c>
      <c r="F72" s="305">
        <v>0.78</v>
      </c>
      <c r="G72" s="306">
        <v>133.97</v>
      </c>
      <c r="H72" s="206">
        <f t="shared" si="1"/>
        <v>104.5</v>
      </c>
    </row>
    <row r="73" spans="1:8" s="225" customFormat="1" ht="38.25" customHeight="1" x14ac:dyDescent="0.25">
      <c r="A73" s="278">
        <v>59</v>
      </c>
      <c r="B73" s="273"/>
      <c r="C73" s="252">
        <v>20811</v>
      </c>
      <c r="D73" s="247" t="s">
        <v>213</v>
      </c>
      <c r="E73" s="270" t="s">
        <v>197</v>
      </c>
      <c r="F73" s="305">
        <v>1.31</v>
      </c>
      <c r="G73" s="306">
        <v>73.12</v>
      </c>
      <c r="H73" s="206">
        <f t="shared" si="1"/>
        <v>95.79</v>
      </c>
    </row>
    <row r="74" spans="1:8" s="225" customFormat="1" ht="25.5" customHeight="1" x14ac:dyDescent="0.25">
      <c r="A74" s="278">
        <v>60</v>
      </c>
      <c r="B74" s="273"/>
      <c r="C74" s="252">
        <v>30305</v>
      </c>
      <c r="D74" s="247" t="s">
        <v>214</v>
      </c>
      <c r="E74" s="270" t="s">
        <v>197</v>
      </c>
      <c r="F74" s="305">
        <v>26.73</v>
      </c>
      <c r="G74" s="306">
        <v>3.12</v>
      </c>
      <c r="H74" s="206">
        <f t="shared" si="1"/>
        <v>83.4</v>
      </c>
    </row>
    <row r="75" spans="1:8" s="225" customFormat="1" x14ac:dyDescent="0.25">
      <c r="A75" s="278">
        <v>61</v>
      </c>
      <c r="B75" s="273"/>
      <c r="C75" s="252">
        <v>330206</v>
      </c>
      <c r="D75" s="247" t="s">
        <v>215</v>
      </c>
      <c r="E75" s="270" t="s">
        <v>197</v>
      </c>
      <c r="F75" s="305">
        <v>33.44</v>
      </c>
      <c r="G75" s="306">
        <v>1.95</v>
      </c>
      <c r="H75" s="206">
        <f t="shared" si="1"/>
        <v>65.209999999999994</v>
      </c>
    </row>
    <row r="76" spans="1:8" s="225" customFormat="1" x14ac:dyDescent="0.25">
      <c r="A76" s="278">
        <v>62</v>
      </c>
      <c r="B76" s="273"/>
      <c r="C76" s="252">
        <v>120906</v>
      </c>
      <c r="D76" s="247" t="s">
        <v>216</v>
      </c>
      <c r="E76" s="270" t="s">
        <v>197</v>
      </c>
      <c r="F76" s="305">
        <v>0.75</v>
      </c>
      <c r="G76" s="306">
        <v>75</v>
      </c>
      <c r="H76" s="206">
        <f t="shared" ref="H76:H107" si="2">ROUND(F76*G76,2)</f>
        <v>56.25</v>
      </c>
    </row>
    <row r="77" spans="1:8" s="225" customFormat="1" ht="25.5" customHeight="1" x14ac:dyDescent="0.25">
      <c r="A77" s="278">
        <v>63</v>
      </c>
      <c r="B77" s="273"/>
      <c r="C77" s="252">
        <v>30404</v>
      </c>
      <c r="D77" s="247" t="s">
        <v>217</v>
      </c>
      <c r="E77" s="270" t="s">
        <v>197</v>
      </c>
      <c r="F77" s="305">
        <v>8.02</v>
      </c>
      <c r="G77" s="306">
        <v>6.9</v>
      </c>
      <c r="H77" s="206">
        <f t="shared" si="2"/>
        <v>55.34</v>
      </c>
    </row>
    <row r="78" spans="1:8" s="225" customFormat="1" ht="25.5" customHeight="1" x14ac:dyDescent="0.25">
      <c r="A78" s="278">
        <v>64</v>
      </c>
      <c r="B78" s="273"/>
      <c r="C78" s="252">
        <v>70149</v>
      </c>
      <c r="D78" s="247" t="s">
        <v>218</v>
      </c>
      <c r="E78" s="270" t="s">
        <v>197</v>
      </c>
      <c r="F78" s="305">
        <v>0.67</v>
      </c>
      <c r="G78" s="306">
        <v>79.069999999999993</v>
      </c>
      <c r="H78" s="206">
        <f t="shared" si="2"/>
        <v>52.98</v>
      </c>
    </row>
    <row r="79" spans="1:8" s="225" customFormat="1" ht="25.5" customHeight="1" x14ac:dyDescent="0.25">
      <c r="A79" s="278">
        <v>65</v>
      </c>
      <c r="B79" s="273"/>
      <c r="C79" s="252">
        <v>31812</v>
      </c>
      <c r="D79" s="247" t="s">
        <v>219</v>
      </c>
      <c r="E79" s="270" t="s">
        <v>197</v>
      </c>
      <c r="F79" s="305">
        <v>0.56999999999999995</v>
      </c>
      <c r="G79" s="306">
        <v>90.4</v>
      </c>
      <c r="H79" s="206">
        <f t="shared" si="2"/>
        <v>51.53</v>
      </c>
    </row>
    <row r="80" spans="1:8" s="225" customFormat="1" x14ac:dyDescent="0.25">
      <c r="A80" s="278">
        <v>66</v>
      </c>
      <c r="B80" s="273"/>
      <c r="C80" s="252">
        <v>340312</v>
      </c>
      <c r="D80" s="247" t="s">
        <v>220</v>
      </c>
      <c r="E80" s="270" t="s">
        <v>197</v>
      </c>
      <c r="F80" s="305">
        <v>24.99</v>
      </c>
      <c r="G80" s="306">
        <v>1.5</v>
      </c>
      <c r="H80" s="206">
        <f t="shared" si="2"/>
        <v>37.49</v>
      </c>
    </row>
    <row r="81" spans="1:8" s="225" customFormat="1" ht="25.5" customHeight="1" x14ac:dyDescent="0.25">
      <c r="A81" s="278">
        <v>67</v>
      </c>
      <c r="B81" s="273"/>
      <c r="C81" s="252">
        <v>21201</v>
      </c>
      <c r="D81" s="247" t="s">
        <v>221</v>
      </c>
      <c r="E81" s="270" t="s">
        <v>197</v>
      </c>
      <c r="F81" s="305">
        <v>0.35</v>
      </c>
      <c r="G81" s="306">
        <v>99.78</v>
      </c>
      <c r="H81" s="206">
        <f t="shared" si="2"/>
        <v>34.92</v>
      </c>
    </row>
    <row r="82" spans="1:8" s="225" customFormat="1" ht="38.25" customHeight="1" x14ac:dyDescent="0.25">
      <c r="A82" s="278">
        <v>68</v>
      </c>
      <c r="B82" s="273"/>
      <c r="C82" s="252">
        <v>101208</v>
      </c>
      <c r="D82" s="247" t="s">
        <v>222</v>
      </c>
      <c r="E82" s="270" t="s">
        <v>197</v>
      </c>
      <c r="F82" s="305">
        <v>4.32</v>
      </c>
      <c r="G82" s="306">
        <v>7.77</v>
      </c>
      <c r="H82" s="206">
        <f t="shared" si="2"/>
        <v>33.57</v>
      </c>
    </row>
    <row r="83" spans="1:8" s="225" customFormat="1" x14ac:dyDescent="0.25">
      <c r="A83" s="278">
        <v>69</v>
      </c>
      <c r="B83" s="273"/>
      <c r="C83" s="252">
        <v>31050</v>
      </c>
      <c r="D83" s="247" t="s">
        <v>223</v>
      </c>
      <c r="E83" s="270" t="s">
        <v>197</v>
      </c>
      <c r="F83" s="305">
        <v>0.23</v>
      </c>
      <c r="G83" s="306">
        <v>142.69999999999999</v>
      </c>
      <c r="H83" s="206">
        <f t="shared" si="2"/>
        <v>32.82</v>
      </c>
    </row>
    <row r="84" spans="1:8" s="225" customFormat="1" x14ac:dyDescent="0.25">
      <c r="A84" s="278">
        <v>70</v>
      </c>
      <c r="B84" s="273"/>
      <c r="C84" s="252">
        <v>121601</v>
      </c>
      <c r="D84" s="247" t="s">
        <v>224</v>
      </c>
      <c r="E84" s="270" t="s">
        <v>197</v>
      </c>
      <c r="F84" s="305">
        <v>0.26</v>
      </c>
      <c r="G84" s="306">
        <v>110</v>
      </c>
      <c r="H84" s="206">
        <f t="shared" si="2"/>
        <v>28.6</v>
      </c>
    </row>
    <row r="85" spans="1:8" s="225" customFormat="1" ht="25.5" customHeight="1" x14ac:dyDescent="0.25">
      <c r="A85" s="278">
        <v>71</v>
      </c>
      <c r="B85" s="273"/>
      <c r="C85" s="252">
        <v>331100</v>
      </c>
      <c r="D85" s="247" t="s">
        <v>225</v>
      </c>
      <c r="E85" s="270" t="s">
        <v>197</v>
      </c>
      <c r="F85" s="305">
        <v>50.45</v>
      </c>
      <c r="G85" s="306">
        <v>0.55000000000000004</v>
      </c>
      <c r="H85" s="206">
        <f t="shared" si="2"/>
        <v>27.75</v>
      </c>
    </row>
    <row r="86" spans="1:8" s="225" customFormat="1" ht="25.5" customHeight="1" x14ac:dyDescent="0.25">
      <c r="A86" s="278">
        <v>72</v>
      </c>
      <c r="B86" s="273"/>
      <c r="C86" s="252">
        <v>21245</v>
      </c>
      <c r="D86" s="247" t="s">
        <v>226</v>
      </c>
      <c r="E86" s="270" t="s">
        <v>197</v>
      </c>
      <c r="F86" s="305">
        <v>0.14000000000000001</v>
      </c>
      <c r="G86" s="306">
        <v>175.56</v>
      </c>
      <c r="H86" s="206">
        <f t="shared" si="2"/>
        <v>24.58</v>
      </c>
    </row>
    <row r="87" spans="1:8" s="225" customFormat="1" x14ac:dyDescent="0.25">
      <c r="A87" s="278">
        <v>73</v>
      </c>
      <c r="B87" s="273"/>
      <c r="C87" s="252">
        <v>122801</v>
      </c>
      <c r="D87" s="247" t="s">
        <v>227</v>
      </c>
      <c r="E87" s="270" t="s">
        <v>197</v>
      </c>
      <c r="F87" s="305">
        <v>0.36</v>
      </c>
      <c r="G87" s="306">
        <v>60</v>
      </c>
      <c r="H87" s="206">
        <f t="shared" si="2"/>
        <v>21.6</v>
      </c>
    </row>
    <row r="88" spans="1:8" s="225" customFormat="1" ht="25.5" customHeight="1" x14ac:dyDescent="0.25">
      <c r="A88" s="278">
        <v>74</v>
      </c>
      <c r="B88" s="273"/>
      <c r="C88" s="252">
        <v>21104</v>
      </c>
      <c r="D88" s="247" t="s">
        <v>228</v>
      </c>
      <c r="E88" s="270" t="s">
        <v>197</v>
      </c>
      <c r="F88" s="305">
        <v>0.09</v>
      </c>
      <c r="G88" s="306">
        <v>180.67</v>
      </c>
      <c r="H88" s="206">
        <f t="shared" si="2"/>
        <v>16.260000000000002</v>
      </c>
    </row>
    <row r="89" spans="1:8" s="225" customFormat="1" x14ac:dyDescent="0.25">
      <c r="A89" s="278">
        <v>75</v>
      </c>
      <c r="B89" s="273"/>
      <c r="C89" s="252">
        <v>400101</v>
      </c>
      <c r="D89" s="247" t="s">
        <v>229</v>
      </c>
      <c r="E89" s="270" t="s">
        <v>197</v>
      </c>
      <c r="F89" s="305">
        <v>0.12</v>
      </c>
      <c r="G89" s="306">
        <v>127.82</v>
      </c>
      <c r="H89" s="206">
        <f t="shared" si="2"/>
        <v>15.34</v>
      </c>
    </row>
    <row r="90" spans="1:8" s="225" customFormat="1" x14ac:dyDescent="0.25">
      <c r="A90" s="278">
        <v>76</v>
      </c>
      <c r="B90" s="273"/>
      <c r="C90" s="252">
        <v>40504</v>
      </c>
      <c r="D90" s="247" t="s">
        <v>230</v>
      </c>
      <c r="E90" s="270" t="s">
        <v>197</v>
      </c>
      <c r="F90" s="305">
        <v>12.31</v>
      </c>
      <c r="G90" s="306">
        <v>1.2</v>
      </c>
      <c r="H90" s="206">
        <f t="shared" si="2"/>
        <v>14.77</v>
      </c>
    </row>
    <row r="91" spans="1:8" s="225" customFormat="1" x14ac:dyDescent="0.25">
      <c r="A91" s="278">
        <v>77</v>
      </c>
      <c r="B91" s="273"/>
      <c r="C91" s="252">
        <v>331305</v>
      </c>
      <c r="D91" s="247" t="s">
        <v>231</v>
      </c>
      <c r="E91" s="270" t="s">
        <v>197</v>
      </c>
      <c r="F91" s="305">
        <v>4.9800000000000004</v>
      </c>
      <c r="G91" s="306">
        <v>2.7</v>
      </c>
      <c r="H91" s="206">
        <f t="shared" si="2"/>
        <v>13.45</v>
      </c>
    </row>
    <row r="92" spans="1:8" s="225" customFormat="1" x14ac:dyDescent="0.25">
      <c r="A92" s="278">
        <v>78</v>
      </c>
      <c r="B92" s="273"/>
      <c r="C92" s="252">
        <v>153101</v>
      </c>
      <c r="D92" s="247" t="s">
        <v>232</v>
      </c>
      <c r="E92" s="270" t="s">
        <v>197</v>
      </c>
      <c r="F92" s="305">
        <v>0.11</v>
      </c>
      <c r="G92" s="306">
        <v>112.14</v>
      </c>
      <c r="H92" s="206">
        <f t="shared" si="2"/>
        <v>12.34</v>
      </c>
    </row>
    <row r="93" spans="1:8" s="225" customFormat="1" x14ac:dyDescent="0.25">
      <c r="A93" s="278">
        <v>79</v>
      </c>
      <c r="B93" s="273"/>
      <c r="C93" s="252">
        <v>331531</v>
      </c>
      <c r="D93" s="247" t="s">
        <v>233</v>
      </c>
      <c r="E93" s="270" t="s">
        <v>197</v>
      </c>
      <c r="F93" s="305">
        <v>11.92</v>
      </c>
      <c r="G93" s="306">
        <v>0.95</v>
      </c>
      <c r="H93" s="206">
        <f t="shared" si="2"/>
        <v>11.32</v>
      </c>
    </row>
    <row r="94" spans="1:8" s="225" customFormat="1" x14ac:dyDescent="0.25">
      <c r="A94" s="278">
        <v>80</v>
      </c>
      <c r="B94" s="273"/>
      <c r="C94" s="252">
        <v>120202</v>
      </c>
      <c r="D94" s="247" t="s">
        <v>234</v>
      </c>
      <c r="E94" s="270" t="s">
        <v>197</v>
      </c>
      <c r="F94" s="305">
        <v>0.08</v>
      </c>
      <c r="G94" s="306">
        <v>123</v>
      </c>
      <c r="H94" s="206">
        <f t="shared" si="2"/>
        <v>9.84</v>
      </c>
    </row>
    <row r="95" spans="1:8" s="225" customFormat="1" x14ac:dyDescent="0.25">
      <c r="A95" s="278">
        <v>81</v>
      </c>
      <c r="B95" s="273"/>
      <c r="C95" s="252">
        <v>111301</v>
      </c>
      <c r="D95" s="247" t="s">
        <v>235</v>
      </c>
      <c r="E95" s="270" t="s">
        <v>197</v>
      </c>
      <c r="F95" s="305">
        <v>17.47</v>
      </c>
      <c r="G95" s="306">
        <v>0.5</v>
      </c>
      <c r="H95" s="206">
        <f t="shared" si="2"/>
        <v>8.74</v>
      </c>
    </row>
    <row r="96" spans="1:8" s="225" customFormat="1" ht="25.5" customHeight="1" x14ac:dyDescent="0.25">
      <c r="A96" s="278">
        <v>82</v>
      </c>
      <c r="B96" s="273"/>
      <c r="C96" s="252">
        <v>340101</v>
      </c>
      <c r="D96" s="247" t="s">
        <v>236</v>
      </c>
      <c r="E96" s="270" t="s">
        <v>197</v>
      </c>
      <c r="F96" s="305">
        <v>1.1000000000000001</v>
      </c>
      <c r="G96" s="306">
        <v>6.82</v>
      </c>
      <c r="H96" s="206">
        <f t="shared" si="2"/>
        <v>7.5</v>
      </c>
    </row>
    <row r="97" spans="1:8" s="225" customFormat="1" ht="38.25" customHeight="1" x14ac:dyDescent="0.25">
      <c r="A97" s="278">
        <v>83</v>
      </c>
      <c r="B97" s="273"/>
      <c r="C97" s="252">
        <v>42900</v>
      </c>
      <c r="D97" s="247" t="s">
        <v>237</v>
      </c>
      <c r="E97" s="270" t="s">
        <v>197</v>
      </c>
      <c r="F97" s="305">
        <v>0.17</v>
      </c>
      <c r="G97" s="306">
        <v>29.67</v>
      </c>
      <c r="H97" s="206">
        <f t="shared" si="2"/>
        <v>5.04</v>
      </c>
    </row>
    <row r="98" spans="1:8" s="225" customFormat="1" ht="38.25" customHeight="1" x14ac:dyDescent="0.25">
      <c r="A98" s="278">
        <v>84</v>
      </c>
      <c r="B98" s="273"/>
      <c r="C98" s="252">
        <v>41400</v>
      </c>
      <c r="D98" s="247" t="s">
        <v>238</v>
      </c>
      <c r="E98" s="270" t="s">
        <v>197</v>
      </c>
      <c r="F98" s="305">
        <v>0.75</v>
      </c>
      <c r="G98" s="306">
        <v>6.7</v>
      </c>
      <c r="H98" s="206">
        <f t="shared" si="2"/>
        <v>5.03</v>
      </c>
    </row>
    <row r="99" spans="1:8" s="225" customFormat="1" x14ac:dyDescent="0.25">
      <c r="A99" s="278">
        <v>85</v>
      </c>
      <c r="B99" s="273"/>
      <c r="C99" s="252">
        <v>331451</v>
      </c>
      <c r="D99" s="247" t="s">
        <v>239</v>
      </c>
      <c r="E99" s="270" t="s">
        <v>197</v>
      </c>
      <c r="F99" s="305">
        <v>2.17</v>
      </c>
      <c r="G99" s="306">
        <v>2.08</v>
      </c>
      <c r="H99" s="206">
        <f t="shared" si="2"/>
        <v>4.51</v>
      </c>
    </row>
    <row r="100" spans="1:8" s="225" customFormat="1" x14ac:dyDescent="0.25">
      <c r="A100" s="278">
        <v>86</v>
      </c>
      <c r="B100" s="273"/>
      <c r="C100" s="252">
        <v>350451</v>
      </c>
      <c r="D100" s="247" t="s">
        <v>240</v>
      </c>
      <c r="E100" s="270" t="s">
        <v>197</v>
      </c>
      <c r="F100" s="305">
        <v>3.38</v>
      </c>
      <c r="G100" s="306">
        <v>1.1100000000000001</v>
      </c>
      <c r="H100" s="206">
        <f t="shared" si="2"/>
        <v>3.75</v>
      </c>
    </row>
    <row r="101" spans="1:8" s="225" customFormat="1" ht="25.5" customHeight="1" x14ac:dyDescent="0.25">
      <c r="A101" s="278">
        <v>87</v>
      </c>
      <c r="B101" s="273"/>
      <c r="C101" s="252">
        <v>330804</v>
      </c>
      <c r="D101" s="247" t="s">
        <v>241</v>
      </c>
      <c r="E101" s="270" t="s">
        <v>197</v>
      </c>
      <c r="F101" s="305">
        <v>2.4</v>
      </c>
      <c r="G101" s="306">
        <v>1.53</v>
      </c>
      <c r="H101" s="206">
        <f t="shared" si="2"/>
        <v>3.67</v>
      </c>
    </row>
    <row r="102" spans="1:8" s="225" customFormat="1" ht="25.5" customHeight="1" x14ac:dyDescent="0.25">
      <c r="A102" s="278">
        <v>88</v>
      </c>
      <c r="B102" s="273"/>
      <c r="C102" s="252">
        <v>331450</v>
      </c>
      <c r="D102" s="247" t="s">
        <v>242</v>
      </c>
      <c r="E102" s="270" t="s">
        <v>197</v>
      </c>
      <c r="F102" s="305">
        <v>2.0499999999999998</v>
      </c>
      <c r="G102" s="306">
        <v>1.63</v>
      </c>
      <c r="H102" s="206">
        <f t="shared" si="2"/>
        <v>3.34</v>
      </c>
    </row>
    <row r="103" spans="1:8" s="225" customFormat="1" ht="38.25" customHeight="1" x14ac:dyDescent="0.25">
      <c r="A103" s="278">
        <v>89</v>
      </c>
      <c r="B103" s="273"/>
      <c r="C103" s="252">
        <v>50301</v>
      </c>
      <c r="D103" s="247" t="s">
        <v>243</v>
      </c>
      <c r="E103" s="270" t="s">
        <v>197</v>
      </c>
      <c r="F103" s="305">
        <v>0.03</v>
      </c>
      <c r="G103" s="306">
        <v>100</v>
      </c>
      <c r="H103" s="206">
        <f t="shared" si="2"/>
        <v>3</v>
      </c>
    </row>
    <row r="104" spans="1:8" s="225" customFormat="1" x14ac:dyDescent="0.25">
      <c r="A104" s="278">
        <v>90</v>
      </c>
      <c r="B104" s="273"/>
      <c r="C104" s="252">
        <v>120102</v>
      </c>
      <c r="D104" s="247" t="s">
        <v>244</v>
      </c>
      <c r="E104" s="270" t="s">
        <v>197</v>
      </c>
      <c r="F104" s="305">
        <v>0.02</v>
      </c>
      <c r="G104" s="306">
        <v>115.24</v>
      </c>
      <c r="H104" s="206">
        <f t="shared" si="2"/>
        <v>2.2999999999999998</v>
      </c>
    </row>
    <row r="105" spans="1:8" s="225" customFormat="1" ht="38.25" customHeight="1" x14ac:dyDescent="0.25">
      <c r="A105" s="278">
        <v>91</v>
      </c>
      <c r="B105" s="273"/>
      <c r="C105" s="252">
        <v>50401</v>
      </c>
      <c r="D105" s="247" t="s">
        <v>245</v>
      </c>
      <c r="E105" s="270" t="s">
        <v>197</v>
      </c>
      <c r="F105" s="305">
        <v>0.59</v>
      </c>
      <c r="G105" s="306">
        <v>3.7</v>
      </c>
      <c r="H105" s="206">
        <f t="shared" si="2"/>
        <v>2.1800000000000002</v>
      </c>
    </row>
    <row r="106" spans="1:8" s="225" customFormat="1" x14ac:dyDescent="0.25">
      <c r="A106" s="278">
        <v>92</v>
      </c>
      <c r="B106" s="273"/>
      <c r="C106" s="252">
        <v>111100</v>
      </c>
      <c r="D106" s="247" t="s">
        <v>246</v>
      </c>
      <c r="E106" s="270" t="s">
        <v>197</v>
      </c>
      <c r="F106" s="305">
        <v>0.88</v>
      </c>
      <c r="G106" s="306">
        <v>1.9</v>
      </c>
      <c r="H106" s="206">
        <f t="shared" si="2"/>
        <v>1.67</v>
      </c>
    </row>
    <row r="107" spans="1:8" s="225" customFormat="1" x14ac:dyDescent="0.25">
      <c r="A107" s="278">
        <v>93</v>
      </c>
      <c r="B107" s="273"/>
      <c r="C107" s="252">
        <v>340151</v>
      </c>
      <c r="D107" s="247" t="s">
        <v>247</v>
      </c>
      <c r="E107" s="270" t="s">
        <v>197</v>
      </c>
      <c r="F107" s="305">
        <v>0.59</v>
      </c>
      <c r="G107" s="306">
        <v>2.7</v>
      </c>
      <c r="H107" s="206">
        <f t="shared" si="2"/>
        <v>1.59</v>
      </c>
    </row>
    <row r="108" spans="1:8" s="225" customFormat="1" ht="25.5" customHeight="1" x14ac:dyDescent="0.25">
      <c r="A108" s="278">
        <v>94</v>
      </c>
      <c r="B108" s="273"/>
      <c r="C108" s="252">
        <v>400111</v>
      </c>
      <c r="D108" s="247" t="s">
        <v>248</v>
      </c>
      <c r="E108" s="270" t="s">
        <v>197</v>
      </c>
      <c r="F108" s="305">
        <v>0.12</v>
      </c>
      <c r="G108" s="306">
        <v>12</v>
      </c>
      <c r="H108" s="206">
        <f t="shared" ref="H108:H139" si="3">ROUND(F108*G108,2)</f>
        <v>1.44</v>
      </c>
    </row>
    <row r="109" spans="1:8" s="225" customFormat="1" x14ac:dyDescent="0.25">
      <c r="A109" s="278">
        <v>95</v>
      </c>
      <c r="B109" s="273"/>
      <c r="C109" s="252">
        <v>331002</v>
      </c>
      <c r="D109" s="247" t="s">
        <v>249</v>
      </c>
      <c r="E109" s="270" t="s">
        <v>197</v>
      </c>
      <c r="F109" s="305">
        <v>0.59</v>
      </c>
      <c r="G109" s="306">
        <v>2.36</v>
      </c>
      <c r="H109" s="206">
        <f t="shared" si="3"/>
        <v>1.39</v>
      </c>
    </row>
    <row r="110" spans="1:8" s="225" customFormat="1" x14ac:dyDescent="0.25">
      <c r="A110" s="278">
        <v>96</v>
      </c>
      <c r="B110" s="273"/>
      <c r="C110" s="252">
        <v>122301</v>
      </c>
      <c r="D110" s="247" t="s">
        <v>250</v>
      </c>
      <c r="E110" s="270" t="s">
        <v>197</v>
      </c>
      <c r="F110" s="305">
        <v>0.02</v>
      </c>
      <c r="G110" s="306">
        <v>62.3</v>
      </c>
      <c r="H110" s="206">
        <f t="shared" si="3"/>
        <v>1.25</v>
      </c>
    </row>
    <row r="111" spans="1:8" s="225" customFormat="1" x14ac:dyDescent="0.25">
      <c r="A111" s="278">
        <v>97</v>
      </c>
      <c r="B111" s="273"/>
      <c r="C111" s="252">
        <v>31910</v>
      </c>
      <c r="D111" s="247" t="s">
        <v>251</v>
      </c>
      <c r="E111" s="270" t="s">
        <v>197</v>
      </c>
      <c r="F111" s="305">
        <v>0.01</v>
      </c>
      <c r="G111" s="306">
        <v>53.87</v>
      </c>
      <c r="H111" s="206">
        <f t="shared" si="3"/>
        <v>0.54</v>
      </c>
    </row>
    <row r="112" spans="1:8" s="225" customFormat="1" ht="25.5" customHeight="1" x14ac:dyDescent="0.25">
      <c r="A112" s="278">
        <v>98</v>
      </c>
      <c r="B112" s="273"/>
      <c r="C112" s="252">
        <v>30401</v>
      </c>
      <c r="D112" s="247" t="s">
        <v>252</v>
      </c>
      <c r="E112" s="270" t="s">
        <v>197</v>
      </c>
      <c r="F112" s="305">
        <v>0.11</v>
      </c>
      <c r="G112" s="306">
        <v>1.7</v>
      </c>
      <c r="H112" s="206">
        <f t="shared" si="3"/>
        <v>0.19</v>
      </c>
    </row>
    <row r="113" spans="1:8" s="225" customFormat="1" ht="25.5" customHeight="1" x14ac:dyDescent="0.25">
      <c r="A113" s="278">
        <v>99</v>
      </c>
      <c r="B113" s="273"/>
      <c r="C113" s="252">
        <v>30203</v>
      </c>
      <c r="D113" s="247" t="s">
        <v>253</v>
      </c>
      <c r="E113" s="270" t="s">
        <v>197</v>
      </c>
      <c r="F113" s="305">
        <v>0.06</v>
      </c>
      <c r="G113" s="306">
        <v>0.9</v>
      </c>
      <c r="H113" s="206">
        <f t="shared" si="3"/>
        <v>0.05</v>
      </c>
    </row>
    <row r="114" spans="1:8" s="225" customFormat="1" x14ac:dyDescent="0.25">
      <c r="A114" s="278">
        <v>100</v>
      </c>
      <c r="B114" s="273"/>
      <c r="C114" s="252">
        <v>331532</v>
      </c>
      <c r="D114" s="247" t="s">
        <v>254</v>
      </c>
      <c r="E114" s="270" t="s">
        <v>197</v>
      </c>
      <c r="F114" s="305">
        <v>0.01</v>
      </c>
      <c r="G114" s="306">
        <v>3.27</v>
      </c>
      <c r="H114" s="206">
        <f t="shared" si="3"/>
        <v>0.03</v>
      </c>
    </row>
    <row r="115" spans="1:8" ht="15" customHeight="1" x14ac:dyDescent="0.25">
      <c r="A115" s="407" t="s">
        <v>43</v>
      </c>
      <c r="B115" s="407"/>
      <c r="C115" s="407"/>
      <c r="D115" s="407"/>
      <c r="E115" s="407"/>
      <c r="F115" s="245"/>
      <c r="G115" s="245"/>
      <c r="H115" s="244">
        <f>SUM(H116:H134)</f>
        <v>1892985.6</v>
      </c>
    </row>
    <row r="116" spans="1:8" ht="38.25" customHeight="1" x14ac:dyDescent="0.25">
      <c r="A116" s="270">
        <v>101</v>
      </c>
      <c r="B116" s="267"/>
      <c r="C116" s="252" t="s">
        <v>255</v>
      </c>
      <c r="D116" s="247" t="s">
        <v>256</v>
      </c>
      <c r="E116" s="270" t="s">
        <v>257</v>
      </c>
      <c r="F116" s="248">
        <v>1</v>
      </c>
      <c r="G116" s="306">
        <v>464496.46</v>
      </c>
      <c r="H116" s="206">
        <f t="shared" ref="H116:H139" si="4">ROUND(F116*G116,2)</f>
        <v>464496.46</v>
      </c>
    </row>
    <row r="117" spans="1:8" ht="38.25" customHeight="1" x14ac:dyDescent="0.25">
      <c r="A117" s="270">
        <v>102</v>
      </c>
      <c r="B117" s="267"/>
      <c r="C117" s="252" t="s">
        <v>258</v>
      </c>
      <c r="D117" s="247" t="s">
        <v>259</v>
      </c>
      <c r="E117" s="248" t="s">
        <v>257</v>
      </c>
      <c r="F117" s="252">
        <v>1</v>
      </c>
      <c r="G117" s="306">
        <v>333770.46999999997</v>
      </c>
      <c r="H117" s="206">
        <f t="shared" si="4"/>
        <v>333770.46999999997</v>
      </c>
    </row>
    <row r="118" spans="1:8" ht="51" customHeight="1" x14ac:dyDescent="0.25">
      <c r="A118" s="270">
        <v>104</v>
      </c>
      <c r="B118" s="267"/>
      <c r="C118" s="252" t="s">
        <v>260</v>
      </c>
      <c r="D118" s="247" t="s">
        <v>261</v>
      </c>
      <c r="E118" s="248" t="s">
        <v>257</v>
      </c>
      <c r="F118" s="248">
        <v>1</v>
      </c>
      <c r="G118" s="306">
        <v>199642.29</v>
      </c>
      <c r="H118" s="206">
        <f t="shared" si="4"/>
        <v>199642.29</v>
      </c>
    </row>
    <row r="119" spans="1:8" ht="25.5" customHeight="1" x14ac:dyDescent="0.25">
      <c r="A119" s="270">
        <v>103</v>
      </c>
      <c r="B119" s="267"/>
      <c r="C119" s="252" t="s">
        <v>262</v>
      </c>
      <c r="D119" s="247" t="s">
        <v>263</v>
      </c>
      <c r="E119" s="248" t="s">
        <v>264</v>
      </c>
      <c r="F119" s="248">
        <v>1</v>
      </c>
      <c r="G119" s="306">
        <v>128039.49</v>
      </c>
      <c r="H119" s="206">
        <f t="shared" si="4"/>
        <v>128039.49</v>
      </c>
    </row>
    <row r="120" spans="1:8" ht="25.5" customHeight="1" x14ac:dyDescent="0.25">
      <c r="A120" s="270">
        <v>106</v>
      </c>
      <c r="B120" s="267"/>
      <c r="C120" s="248" t="s">
        <v>265</v>
      </c>
      <c r="D120" s="247" t="s">
        <v>266</v>
      </c>
      <c r="E120" s="248" t="s">
        <v>257</v>
      </c>
      <c r="F120" s="248">
        <v>2</v>
      </c>
      <c r="G120" s="306">
        <v>62219.87</v>
      </c>
      <c r="H120" s="206">
        <f t="shared" si="4"/>
        <v>124439.74</v>
      </c>
    </row>
    <row r="121" spans="1:8" ht="25.5" customHeight="1" x14ac:dyDescent="0.25">
      <c r="A121" s="270">
        <v>105</v>
      </c>
      <c r="B121" s="267"/>
      <c r="C121" s="252" t="s">
        <v>267</v>
      </c>
      <c r="D121" s="247" t="s">
        <v>268</v>
      </c>
      <c r="E121" s="248" t="s">
        <v>257</v>
      </c>
      <c r="F121" s="252">
        <v>1</v>
      </c>
      <c r="G121" s="306">
        <v>91597.25</v>
      </c>
      <c r="H121" s="206">
        <f t="shared" si="4"/>
        <v>91597.25</v>
      </c>
    </row>
    <row r="122" spans="1:8" ht="15" customHeight="1" x14ac:dyDescent="0.25">
      <c r="A122" s="270">
        <v>107</v>
      </c>
      <c r="B122" s="267"/>
      <c r="C122" s="252" t="s">
        <v>269</v>
      </c>
      <c r="D122" s="247" t="s">
        <v>270</v>
      </c>
      <c r="E122" s="248" t="s">
        <v>257</v>
      </c>
      <c r="F122" s="248">
        <v>2</v>
      </c>
      <c r="G122" s="306">
        <v>56503.83</v>
      </c>
      <c r="H122" s="206">
        <f t="shared" si="4"/>
        <v>113007.66</v>
      </c>
    </row>
    <row r="123" spans="1:8" ht="15" customHeight="1" x14ac:dyDescent="0.25">
      <c r="A123" s="270">
        <v>108</v>
      </c>
      <c r="B123" s="267"/>
      <c r="C123" s="252" t="s">
        <v>269</v>
      </c>
      <c r="D123" s="247" t="s">
        <v>271</v>
      </c>
      <c r="E123" s="248" t="s">
        <v>257</v>
      </c>
      <c r="F123" s="248">
        <v>2</v>
      </c>
      <c r="G123" s="306">
        <v>41402.15</v>
      </c>
      <c r="H123" s="206">
        <f t="shared" si="4"/>
        <v>82804.3</v>
      </c>
    </row>
    <row r="124" spans="1:8" ht="25.5" customHeight="1" x14ac:dyDescent="0.25">
      <c r="A124" s="270">
        <v>109</v>
      </c>
      <c r="B124" s="267"/>
      <c r="C124" s="252" t="s">
        <v>269</v>
      </c>
      <c r="D124" s="321" t="s">
        <v>272</v>
      </c>
      <c r="E124" s="270" t="s">
        <v>273</v>
      </c>
      <c r="F124" s="322">
        <v>1</v>
      </c>
      <c r="G124" s="323">
        <v>73062.62</v>
      </c>
      <c r="H124" s="206">
        <f t="shared" si="4"/>
        <v>73062.62</v>
      </c>
    </row>
    <row r="125" spans="1:8" ht="15" customHeight="1" x14ac:dyDescent="0.25">
      <c r="A125" s="270">
        <v>110</v>
      </c>
      <c r="B125" s="267"/>
      <c r="C125" s="252" t="s">
        <v>269</v>
      </c>
      <c r="D125" s="321" t="s">
        <v>274</v>
      </c>
      <c r="E125" s="270" t="s">
        <v>273</v>
      </c>
      <c r="F125" s="322">
        <v>1</v>
      </c>
      <c r="G125" s="323">
        <v>72541.649999999994</v>
      </c>
      <c r="H125" s="206">
        <f t="shared" si="4"/>
        <v>72541.649999999994</v>
      </c>
    </row>
    <row r="126" spans="1:8" ht="25.5" customHeight="1" x14ac:dyDescent="0.25">
      <c r="A126" s="270">
        <v>111</v>
      </c>
      <c r="B126" s="267"/>
      <c r="C126" s="252" t="s">
        <v>269</v>
      </c>
      <c r="D126" s="321" t="s">
        <v>275</v>
      </c>
      <c r="E126" s="270" t="s">
        <v>273</v>
      </c>
      <c r="F126" s="322">
        <v>3</v>
      </c>
      <c r="G126" s="323">
        <v>20701.07</v>
      </c>
      <c r="H126" s="206">
        <f t="shared" si="4"/>
        <v>62103.21</v>
      </c>
    </row>
    <row r="127" spans="1:8" ht="25.5" customHeight="1" x14ac:dyDescent="0.25">
      <c r="A127" s="270">
        <v>112</v>
      </c>
      <c r="B127" s="267"/>
      <c r="C127" s="252" t="s">
        <v>269</v>
      </c>
      <c r="D127" s="321" t="s">
        <v>276</v>
      </c>
      <c r="E127" s="270" t="s">
        <v>273</v>
      </c>
      <c r="F127" s="322">
        <v>1</v>
      </c>
      <c r="G127" s="323">
        <v>39332.04</v>
      </c>
      <c r="H127" s="206">
        <f t="shared" si="4"/>
        <v>39332.04</v>
      </c>
    </row>
    <row r="128" spans="1:8" ht="15" customHeight="1" x14ac:dyDescent="0.25">
      <c r="A128" s="270">
        <v>113</v>
      </c>
      <c r="B128" s="267"/>
      <c r="C128" s="252" t="s">
        <v>269</v>
      </c>
      <c r="D128" s="321" t="s">
        <v>277</v>
      </c>
      <c r="E128" s="270" t="s">
        <v>273</v>
      </c>
      <c r="F128" s="322">
        <v>1</v>
      </c>
      <c r="G128" s="323">
        <v>28491.41</v>
      </c>
      <c r="H128" s="206">
        <f t="shared" si="4"/>
        <v>28491.41</v>
      </c>
    </row>
    <row r="129" spans="1:8" ht="15" customHeight="1" x14ac:dyDescent="0.25">
      <c r="A129" s="270">
        <v>114</v>
      </c>
      <c r="B129" s="267"/>
      <c r="C129" s="252" t="s">
        <v>269</v>
      </c>
      <c r="D129" s="321" t="s">
        <v>278</v>
      </c>
      <c r="E129" s="270" t="s">
        <v>273</v>
      </c>
      <c r="F129" s="322">
        <v>1</v>
      </c>
      <c r="G129" s="323">
        <v>24354.2</v>
      </c>
      <c r="H129" s="206">
        <f t="shared" si="4"/>
        <v>24354.2</v>
      </c>
    </row>
    <row r="130" spans="1:8" ht="25.5" customHeight="1" x14ac:dyDescent="0.25">
      <c r="A130" s="270">
        <v>115</v>
      </c>
      <c r="B130" s="267"/>
      <c r="C130" s="252" t="s">
        <v>269</v>
      </c>
      <c r="D130" s="321" t="s">
        <v>279</v>
      </c>
      <c r="E130" s="270" t="s">
        <v>273</v>
      </c>
      <c r="F130" s="322">
        <v>1</v>
      </c>
      <c r="G130" s="323">
        <v>14612.52</v>
      </c>
      <c r="H130" s="206">
        <f t="shared" si="4"/>
        <v>14612.52</v>
      </c>
    </row>
    <row r="131" spans="1:8" ht="15" customHeight="1" x14ac:dyDescent="0.25">
      <c r="A131" s="270">
        <v>120</v>
      </c>
      <c r="B131" s="267"/>
      <c r="C131" s="252" t="s">
        <v>269</v>
      </c>
      <c r="D131" s="247" t="s">
        <v>280</v>
      </c>
      <c r="E131" s="248" t="s">
        <v>257</v>
      </c>
      <c r="F131" s="311">
        <v>6</v>
      </c>
      <c r="G131" s="306">
        <v>2184.52</v>
      </c>
      <c r="H131" s="206">
        <f t="shared" si="4"/>
        <v>13107.12</v>
      </c>
    </row>
    <row r="132" spans="1:8" ht="25.5" customHeight="1" x14ac:dyDescent="0.25">
      <c r="A132" s="270">
        <v>116</v>
      </c>
      <c r="B132" s="267"/>
      <c r="C132" s="252" t="s">
        <v>269</v>
      </c>
      <c r="D132" s="321" t="s">
        <v>281</v>
      </c>
      <c r="E132" s="270" t="s">
        <v>273</v>
      </c>
      <c r="F132" s="322">
        <v>1</v>
      </c>
      <c r="G132" s="323">
        <v>10525.97</v>
      </c>
      <c r="H132" s="206">
        <f t="shared" si="4"/>
        <v>10525.97</v>
      </c>
    </row>
    <row r="133" spans="1:8" ht="15" customHeight="1" x14ac:dyDescent="0.25">
      <c r="A133" s="270">
        <v>121</v>
      </c>
      <c r="B133" s="267"/>
      <c r="C133" s="252" t="s">
        <v>269</v>
      </c>
      <c r="D133" s="247" t="s">
        <v>282</v>
      </c>
      <c r="E133" s="248" t="s">
        <v>283</v>
      </c>
      <c r="F133" s="311">
        <v>1</v>
      </c>
      <c r="G133" s="306">
        <v>10246.280000000001</v>
      </c>
      <c r="H133" s="206">
        <f t="shared" si="4"/>
        <v>10246.280000000001</v>
      </c>
    </row>
    <row r="134" spans="1:8" ht="15" customHeight="1" x14ac:dyDescent="0.25">
      <c r="A134" s="270">
        <v>117</v>
      </c>
      <c r="B134" s="267"/>
      <c r="C134" s="252" t="s">
        <v>269</v>
      </c>
      <c r="D134" s="321" t="s">
        <v>284</v>
      </c>
      <c r="E134" s="270" t="s">
        <v>273</v>
      </c>
      <c r="F134" s="322">
        <v>1</v>
      </c>
      <c r="G134" s="323">
        <v>6810.92</v>
      </c>
      <c r="H134" s="206">
        <f t="shared" si="4"/>
        <v>6810.92</v>
      </c>
    </row>
    <row r="135" spans="1:8" ht="25.5" customHeight="1" x14ac:dyDescent="0.25">
      <c r="A135" s="270">
        <v>122</v>
      </c>
      <c r="B135" s="267"/>
      <c r="C135" s="252" t="s">
        <v>269</v>
      </c>
      <c r="D135" s="247" t="s">
        <v>285</v>
      </c>
      <c r="E135" s="248" t="s">
        <v>273</v>
      </c>
      <c r="F135" s="300">
        <v>6</v>
      </c>
      <c r="G135" s="306">
        <v>640.95000000000005</v>
      </c>
      <c r="H135" s="206">
        <f t="shared" si="4"/>
        <v>3845.7</v>
      </c>
    </row>
    <row r="136" spans="1:8" ht="25.5" customHeight="1" x14ac:dyDescent="0.25">
      <c r="A136" s="270">
        <v>123</v>
      </c>
      <c r="B136" s="267"/>
      <c r="C136" s="252" t="s">
        <v>269</v>
      </c>
      <c r="D136" s="247" t="s">
        <v>286</v>
      </c>
      <c r="E136" s="248" t="s">
        <v>257</v>
      </c>
      <c r="F136" s="300">
        <v>2</v>
      </c>
      <c r="G136" s="306">
        <v>1889.31</v>
      </c>
      <c r="H136" s="206">
        <f t="shared" si="4"/>
        <v>3778.62</v>
      </c>
    </row>
    <row r="137" spans="1:8" ht="15" customHeight="1" x14ac:dyDescent="0.25">
      <c r="A137" s="270">
        <v>124</v>
      </c>
      <c r="B137" s="267"/>
      <c r="C137" s="252" t="s">
        <v>269</v>
      </c>
      <c r="D137" s="247" t="s">
        <v>287</v>
      </c>
      <c r="E137" s="248" t="s">
        <v>273</v>
      </c>
      <c r="F137" s="300">
        <v>3</v>
      </c>
      <c r="G137" s="306">
        <v>1205.26</v>
      </c>
      <c r="H137" s="206">
        <f t="shared" si="4"/>
        <v>3615.78</v>
      </c>
    </row>
    <row r="138" spans="1:8" ht="25.5" customHeight="1" x14ac:dyDescent="0.25">
      <c r="A138" s="270">
        <v>118</v>
      </c>
      <c r="B138" s="267"/>
      <c r="C138" s="252" t="s">
        <v>269</v>
      </c>
      <c r="D138" s="321" t="s">
        <v>288</v>
      </c>
      <c r="E138" s="270" t="s">
        <v>273</v>
      </c>
      <c r="F138" s="352">
        <v>1</v>
      </c>
      <c r="G138" s="323">
        <v>2966.67</v>
      </c>
      <c r="H138" s="206">
        <f t="shared" si="4"/>
        <v>2966.67</v>
      </c>
    </row>
    <row r="139" spans="1:8" ht="15" customHeight="1" x14ac:dyDescent="0.25">
      <c r="A139" s="270">
        <v>119</v>
      </c>
      <c r="B139" s="267"/>
      <c r="C139" s="252" t="s">
        <v>269</v>
      </c>
      <c r="D139" s="321" t="s">
        <v>289</v>
      </c>
      <c r="E139" s="270" t="s">
        <v>273</v>
      </c>
      <c r="F139" s="352">
        <v>1</v>
      </c>
      <c r="G139" s="323">
        <v>334.76</v>
      </c>
      <c r="H139" s="206">
        <f t="shared" si="4"/>
        <v>334.76</v>
      </c>
    </row>
    <row r="140" spans="1:8" x14ac:dyDescent="0.25">
      <c r="A140" s="400" t="s">
        <v>290</v>
      </c>
      <c r="B140" s="401"/>
      <c r="C140" s="402"/>
      <c r="D140" s="402"/>
      <c r="E140" s="401"/>
      <c r="F140" s="227"/>
      <c r="G140" s="226"/>
      <c r="H140" s="244">
        <f>SUM(H141:H463)</f>
        <v>515294.69</v>
      </c>
    </row>
    <row r="141" spans="1:8" ht="25.5" customHeight="1" x14ac:dyDescent="0.25">
      <c r="A141" s="146">
        <v>125</v>
      </c>
      <c r="B141" s="266"/>
      <c r="C141" s="252" t="s">
        <v>291</v>
      </c>
      <c r="D141" s="247" t="s">
        <v>292</v>
      </c>
      <c r="E141" s="248" t="s">
        <v>293</v>
      </c>
      <c r="F141" s="252">
        <v>43.014000000000003</v>
      </c>
      <c r="G141" s="306">
        <v>1752.6</v>
      </c>
      <c r="H141" s="206">
        <f t="shared" ref="H141:H204" si="5">ROUND(F141*G141,2)</f>
        <v>75386.34</v>
      </c>
    </row>
    <row r="142" spans="1:8" ht="38.25" customHeight="1" x14ac:dyDescent="0.25">
      <c r="A142" s="146">
        <v>126</v>
      </c>
      <c r="B142" s="266"/>
      <c r="C142" s="252" t="s">
        <v>294</v>
      </c>
      <c r="D142" s="247" t="s">
        <v>295</v>
      </c>
      <c r="E142" s="248" t="s">
        <v>273</v>
      </c>
      <c r="F142" s="252">
        <v>46</v>
      </c>
      <c r="G142" s="306">
        <v>472.7</v>
      </c>
      <c r="H142" s="206">
        <f t="shared" si="5"/>
        <v>21744.2</v>
      </c>
    </row>
    <row r="143" spans="1:8" x14ac:dyDescent="0.25">
      <c r="A143" s="146">
        <v>127</v>
      </c>
      <c r="B143" s="266"/>
      <c r="C143" s="252" t="s">
        <v>296</v>
      </c>
      <c r="D143" s="247" t="s">
        <v>297</v>
      </c>
      <c r="E143" s="248" t="s">
        <v>298</v>
      </c>
      <c r="F143" s="252">
        <v>26.444900000000001</v>
      </c>
      <c r="G143" s="306">
        <v>748.62</v>
      </c>
      <c r="H143" s="206">
        <f t="shared" si="5"/>
        <v>19797.18</v>
      </c>
    </row>
    <row r="144" spans="1:8" ht="25.5" customHeight="1" x14ac:dyDescent="0.25">
      <c r="A144" s="146">
        <v>128</v>
      </c>
      <c r="B144" s="266"/>
      <c r="C144" s="252" t="s">
        <v>299</v>
      </c>
      <c r="D144" s="247" t="s">
        <v>300</v>
      </c>
      <c r="E144" s="248" t="s">
        <v>301</v>
      </c>
      <c r="F144" s="252">
        <v>309.51400000000001</v>
      </c>
      <c r="G144" s="306">
        <v>63.29</v>
      </c>
      <c r="H144" s="206">
        <f t="shared" si="5"/>
        <v>19589.14</v>
      </c>
    </row>
    <row r="145" spans="1:8" ht="25.5" customHeight="1" x14ac:dyDescent="0.25">
      <c r="A145" s="146">
        <v>129</v>
      </c>
      <c r="B145" s="266"/>
      <c r="C145" s="252" t="s">
        <v>302</v>
      </c>
      <c r="D145" s="247" t="s">
        <v>303</v>
      </c>
      <c r="E145" s="248" t="s">
        <v>298</v>
      </c>
      <c r="F145" s="252">
        <v>12.2707</v>
      </c>
      <c r="G145" s="306">
        <v>1588.5</v>
      </c>
      <c r="H145" s="206">
        <f t="shared" si="5"/>
        <v>19492.009999999998</v>
      </c>
    </row>
    <row r="146" spans="1:8" ht="25.5" customHeight="1" x14ac:dyDescent="0.25">
      <c r="A146" s="146">
        <v>130</v>
      </c>
      <c r="B146" s="266"/>
      <c r="C146" s="252" t="s">
        <v>304</v>
      </c>
      <c r="D146" s="247" t="s">
        <v>305</v>
      </c>
      <c r="E146" s="248" t="s">
        <v>273</v>
      </c>
      <c r="F146" s="252">
        <v>1049</v>
      </c>
      <c r="G146" s="306">
        <v>17.32</v>
      </c>
      <c r="H146" s="206">
        <f t="shared" si="5"/>
        <v>18168.68</v>
      </c>
    </row>
    <row r="147" spans="1:8" ht="25.5" customHeight="1" x14ac:dyDescent="0.25">
      <c r="A147" s="146">
        <v>131</v>
      </c>
      <c r="B147" s="266"/>
      <c r="C147" s="252" t="s">
        <v>306</v>
      </c>
      <c r="D147" s="247" t="s">
        <v>307</v>
      </c>
      <c r="E147" s="248" t="s">
        <v>273</v>
      </c>
      <c r="F147" s="252">
        <v>10</v>
      </c>
      <c r="G147" s="306">
        <v>1510.11</v>
      </c>
      <c r="H147" s="206">
        <f t="shared" si="5"/>
        <v>15101.1</v>
      </c>
    </row>
    <row r="148" spans="1:8" ht="38.25" customHeight="1" x14ac:dyDescent="0.25">
      <c r="A148" s="146">
        <v>132</v>
      </c>
      <c r="B148" s="266"/>
      <c r="C148" s="252" t="s">
        <v>308</v>
      </c>
      <c r="D148" s="247" t="s">
        <v>309</v>
      </c>
      <c r="E148" s="248" t="s">
        <v>310</v>
      </c>
      <c r="F148" s="252">
        <v>1.4</v>
      </c>
      <c r="G148" s="306">
        <v>10730.85</v>
      </c>
      <c r="H148" s="206">
        <f t="shared" si="5"/>
        <v>15023.19</v>
      </c>
    </row>
    <row r="149" spans="1:8" ht="25.5" customHeight="1" x14ac:dyDescent="0.25">
      <c r="A149" s="146">
        <v>133</v>
      </c>
      <c r="B149" s="266"/>
      <c r="C149" s="252" t="s">
        <v>311</v>
      </c>
      <c r="D149" s="247" t="s">
        <v>312</v>
      </c>
      <c r="E149" s="248" t="s">
        <v>310</v>
      </c>
      <c r="F149" s="252">
        <v>0.24990000000000001</v>
      </c>
      <c r="G149" s="306">
        <v>59210</v>
      </c>
      <c r="H149" s="206">
        <f t="shared" si="5"/>
        <v>14796.58</v>
      </c>
    </row>
    <row r="150" spans="1:8" ht="25.5" customHeight="1" x14ac:dyDescent="0.25">
      <c r="A150" s="146">
        <v>134</v>
      </c>
      <c r="B150" s="266"/>
      <c r="C150" s="252" t="s">
        <v>313</v>
      </c>
      <c r="D150" s="247" t="s">
        <v>314</v>
      </c>
      <c r="E150" s="248" t="s">
        <v>315</v>
      </c>
      <c r="F150" s="252">
        <v>80</v>
      </c>
      <c r="G150" s="306">
        <v>150.68</v>
      </c>
      <c r="H150" s="206">
        <f t="shared" si="5"/>
        <v>12054.4</v>
      </c>
    </row>
    <row r="151" spans="1:8" x14ac:dyDescent="0.25">
      <c r="A151" s="146">
        <v>135</v>
      </c>
      <c r="B151" s="266"/>
      <c r="C151" s="252" t="s">
        <v>316</v>
      </c>
      <c r="D151" s="247" t="s">
        <v>317</v>
      </c>
      <c r="E151" s="248" t="s">
        <v>298</v>
      </c>
      <c r="F151" s="252">
        <v>23.04</v>
      </c>
      <c r="G151" s="306">
        <v>519.79999999999995</v>
      </c>
      <c r="H151" s="206">
        <f t="shared" si="5"/>
        <v>11976.19</v>
      </c>
    </row>
    <row r="152" spans="1:8" x14ac:dyDescent="0.25">
      <c r="A152" s="146">
        <v>136</v>
      </c>
      <c r="B152" s="266"/>
      <c r="C152" s="252" t="s">
        <v>318</v>
      </c>
      <c r="D152" s="247" t="s">
        <v>319</v>
      </c>
      <c r="E152" s="248" t="s">
        <v>310</v>
      </c>
      <c r="F152" s="252">
        <v>1.5340469999999999</v>
      </c>
      <c r="G152" s="306">
        <v>6533.7</v>
      </c>
      <c r="H152" s="206">
        <f t="shared" si="5"/>
        <v>10023</v>
      </c>
    </row>
    <row r="153" spans="1:8" ht="38.25" customHeight="1" x14ac:dyDescent="0.25">
      <c r="A153" s="146">
        <v>137</v>
      </c>
      <c r="B153" s="266"/>
      <c r="C153" s="252" t="s">
        <v>320</v>
      </c>
      <c r="D153" s="247" t="s">
        <v>321</v>
      </c>
      <c r="E153" s="248" t="s">
        <v>273</v>
      </c>
      <c r="F153" s="252">
        <v>1</v>
      </c>
      <c r="G153" s="306">
        <v>9741.5400000000009</v>
      </c>
      <c r="H153" s="206">
        <f t="shared" si="5"/>
        <v>9741.5400000000009</v>
      </c>
    </row>
    <row r="154" spans="1:8" ht="25.5" customHeight="1" x14ac:dyDescent="0.25">
      <c r="A154" s="146">
        <v>138</v>
      </c>
      <c r="B154" s="266"/>
      <c r="C154" s="252" t="s">
        <v>322</v>
      </c>
      <c r="D154" s="247" t="s">
        <v>323</v>
      </c>
      <c r="E154" s="248" t="s">
        <v>273</v>
      </c>
      <c r="F154" s="252">
        <v>3</v>
      </c>
      <c r="G154" s="306">
        <v>3104.96</v>
      </c>
      <c r="H154" s="206">
        <f t="shared" si="5"/>
        <v>9314.8799999999992</v>
      </c>
    </row>
    <row r="155" spans="1:8" x14ac:dyDescent="0.25">
      <c r="A155" s="146">
        <v>139</v>
      </c>
      <c r="B155" s="266"/>
      <c r="C155" s="252" t="s">
        <v>324</v>
      </c>
      <c r="D155" s="247" t="s">
        <v>325</v>
      </c>
      <c r="E155" s="248" t="s">
        <v>273</v>
      </c>
      <c r="F155" s="252">
        <v>1</v>
      </c>
      <c r="G155" s="306">
        <v>8948.2999999999993</v>
      </c>
      <c r="H155" s="206">
        <f t="shared" si="5"/>
        <v>8948.2999999999993</v>
      </c>
    </row>
    <row r="156" spans="1:8" ht="51" customHeight="1" x14ac:dyDescent="0.25">
      <c r="A156" s="146">
        <v>140</v>
      </c>
      <c r="B156" s="266"/>
      <c r="C156" s="252" t="s">
        <v>326</v>
      </c>
      <c r="D156" s="247" t="s">
        <v>327</v>
      </c>
      <c r="E156" s="248" t="s">
        <v>273</v>
      </c>
      <c r="F156" s="252">
        <v>22</v>
      </c>
      <c r="G156" s="306">
        <v>404.2</v>
      </c>
      <c r="H156" s="206">
        <f t="shared" si="5"/>
        <v>8892.4</v>
      </c>
    </row>
    <row r="157" spans="1:8" ht="25.5" customHeight="1" x14ac:dyDescent="0.25">
      <c r="A157" s="146">
        <v>141</v>
      </c>
      <c r="B157" s="266"/>
      <c r="C157" s="252" t="s">
        <v>328</v>
      </c>
      <c r="D157" s="247" t="s">
        <v>329</v>
      </c>
      <c r="E157" s="248" t="s">
        <v>298</v>
      </c>
      <c r="F157" s="252">
        <v>7.0220000000000002</v>
      </c>
      <c r="G157" s="306">
        <v>1208.43</v>
      </c>
      <c r="H157" s="206">
        <f t="shared" si="5"/>
        <v>8485.6</v>
      </c>
    </row>
    <row r="158" spans="1:8" ht="25.5" customHeight="1" x14ac:dyDescent="0.25">
      <c r="A158" s="146">
        <v>142</v>
      </c>
      <c r="B158" s="266"/>
      <c r="C158" s="252" t="s">
        <v>330</v>
      </c>
      <c r="D158" s="247" t="s">
        <v>331</v>
      </c>
      <c r="E158" s="248" t="s">
        <v>310</v>
      </c>
      <c r="F158" s="252">
        <v>0.90359999999999996</v>
      </c>
      <c r="G158" s="306">
        <v>9327.68</v>
      </c>
      <c r="H158" s="206">
        <f t="shared" si="5"/>
        <v>8428.49</v>
      </c>
    </row>
    <row r="159" spans="1:8" ht="38.25" customHeight="1" x14ac:dyDescent="0.25">
      <c r="A159" s="146">
        <v>143</v>
      </c>
      <c r="B159" s="266"/>
      <c r="C159" s="252" t="s">
        <v>332</v>
      </c>
      <c r="D159" s="247" t="s">
        <v>333</v>
      </c>
      <c r="E159" s="248" t="s">
        <v>315</v>
      </c>
      <c r="F159" s="252">
        <v>1049</v>
      </c>
      <c r="G159" s="306">
        <v>6.91</v>
      </c>
      <c r="H159" s="206">
        <f t="shared" si="5"/>
        <v>7248.59</v>
      </c>
    </row>
    <row r="160" spans="1:8" ht="25.5" customHeight="1" x14ac:dyDescent="0.25">
      <c r="A160" s="146">
        <v>144</v>
      </c>
      <c r="B160" s="266"/>
      <c r="C160" s="252" t="s">
        <v>334</v>
      </c>
      <c r="D160" s="247" t="s">
        <v>335</v>
      </c>
      <c r="E160" s="248" t="s">
        <v>298</v>
      </c>
      <c r="F160" s="252">
        <v>8.4969999999999999</v>
      </c>
      <c r="G160" s="306">
        <v>700</v>
      </c>
      <c r="H160" s="206">
        <f t="shared" si="5"/>
        <v>5947.9</v>
      </c>
    </row>
    <row r="161" spans="1:8" ht="51" customHeight="1" x14ac:dyDescent="0.25">
      <c r="A161" s="146">
        <v>145</v>
      </c>
      <c r="B161" s="266"/>
      <c r="C161" s="252" t="s">
        <v>336</v>
      </c>
      <c r="D161" s="247" t="s">
        <v>337</v>
      </c>
      <c r="E161" s="248" t="s">
        <v>310</v>
      </c>
      <c r="F161" s="252">
        <v>0.56479999999999997</v>
      </c>
      <c r="G161" s="306">
        <v>10508</v>
      </c>
      <c r="H161" s="206">
        <f t="shared" si="5"/>
        <v>5934.92</v>
      </c>
    </row>
    <row r="162" spans="1:8" ht="38.25" customHeight="1" x14ac:dyDescent="0.25">
      <c r="A162" s="146">
        <v>146</v>
      </c>
      <c r="B162" s="266"/>
      <c r="C162" s="252" t="s">
        <v>338</v>
      </c>
      <c r="D162" s="247" t="s">
        <v>339</v>
      </c>
      <c r="E162" s="248" t="s">
        <v>315</v>
      </c>
      <c r="F162" s="252">
        <v>90</v>
      </c>
      <c r="G162" s="306">
        <v>65.790000000000006</v>
      </c>
      <c r="H162" s="206">
        <f t="shared" si="5"/>
        <v>5921.1</v>
      </c>
    </row>
    <row r="163" spans="1:8" ht="38.25" customHeight="1" x14ac:dyDescent="0.25">
      <c r="A163" s="146">
        <v>147</v>
      </c>
      <c r="B163" s="266"/>
      <c r="C163" s="252" t="s">
        <v>340</v>
      </c>
      <c r="D163" s="247" t="s">
        <v>341</v>
      </c>
      <c r="E163" s="248" t="s">
        <v>298</v>
      </c>
      <c r="F163" s="252">
        <v>8.4820499999999992</v>
      </c>
      <c r="G163" s="306">
        <v>687.98</v>
      </c>
      <c r="H163" s="206">
        <f t="shared" si="5"/>
        <v>5835.48</v>
      </c>
    </row>
    <row r="164" spans="1:8" ht="38.25" customHeight="1" x14ac:dyDescent="0.25">
      <c r="A164" s="146">
        <v>148</v>
      </c>
      <c r="B164" s="266"/>
      <c r="C164" s="252" t="s">
        <v>342</v>
      </c>
      <c r="D164" s="247" t="s">
        <v>343</v>
      </c>
      <c r="E164" s="248" t="s">
        <v>273</v>
      </c>
      <c r="F164" s="252">
        <v>32</v>
      </c>
      <c r="G164" s="306">
        <v>181.66</v>
      </c>
      <c r="H164" s="206">
        <f t="shared" si="5"/>
        <v>5813.12</v>
      </c>
    </row>
    <row r="165" spans="1:8" x14ac:dyDescent="0.25">
      <c r="A165" s="146">
        <v>149</v>
      </c>
      <c r="B165" s="266"/>
      <c r="C165" s="252" t="s">
        <v>344</v>
      </c>
      <c r="D165" s="247" t="s">
        <v>345</v>
      </c>
      <c r="E165" s="248" t="s">
        <v>346</v>
      </c>
      <c r="F165" s="252">
        <v>18.36</v>
      </c>
      <c r="G165" s="306">
        <v>308.3</v>
      </c>
      <c r="H165" s="206">
        <f t="shared" si="5"/>
        <v>5660.39</v>
      </c>
    </row>
    <row r="166" spans="1:8" ht="25.5" customHeight="1" x14ac:dyDescent="0.25">
      <c r="A166" s="146">
        <v>150</v>
      </c>
      <c r="B166" s="266"/>
      <c r="C166" s="252" t="s">
        <v>347</v>
      </c>
      <c r="D166" s="247" t="s">
        <v>348</v>
      </c>
      <c r="E166" s="248" t="s">
        <v>310</v>
      </c>
      <c r="F166" s="252">
        <v>3.4443999999999999</v>
      </c>
      <c r="G166" s="306">
        <v>1596</v>
      </c>
      <c r="H166" s="206">
        <f t="shared" si="5"/>
        <v>5497.26</v>
      </c>
    </row>
    <row r="167" spans="1:8" ht="25.5" customHeight="1" x14ac:dyDescent="0.25">
      <c r="A167" s="146">
        <v>151</v>
      </c>
      <c r="B167" s="266"/>
      <c r="C167" s="252" t="s">
        <v>349</v>
      </c>
      <c r="D167" s="247" t="s">
        <v>350</v>
      </c>
      <c r="E167" s="248" t="s">
        <v>310</v>
      </c>
      <c r="F167" s="252">
        <v>0.61980000000000002</v>
      </c>
      <c r="G167" s="306">
        <v>8830</v>
      </c>
      <c r="H167" s="206">
        <f t="shared" si="5"/>
        <v>5472.83</v>
      </c>
    </row>
    <row r="168" spans="1:8" ht="25.5" customHeight="1" x14ac:dyDescent="0.25">
      <c r="A168" s="146">
        <v>152</v>
      </c>
      <c r="B168" s="266"/>
      <c r="C168" s="252" t="s">
        <v>351</v>
      </c>
      <c r="D168" s="247" t="s">
        <v>352</v>
      </c>
      <c r="E168" s="248" t="s">
        <v>273</v>
      </c>
      <c r="F168" s="252">
        <v>1</v>
      </c>
      <c r="G168" s="306">
        <v>5274.66</v>
      </c>
      <c r="H168" s="206">
        <f t="shared" si="5"/>
        <v>5274.66</v>
      </c>
    </row>
    <row r="169" spans="1:8" x14ac:dyDescent="0.25">
      <c r="A169" s="146">
        <v>153</v>
      </c>
      <c r="B169" s="266"/>
      <c r="C169" s="252" t="s">
        <v>353</v>
      </c>
      <c r="D169" s="247" t="s">
        <v>354</v>
      </c>
      <c r="E169" s="248" t="s">
        <v>310</v>
      </c>
      <c r="F169" s="252">
        <v>0.43409999999999999</v>
      </c>
      <c r="G169" s="306">
        <v>11200</v>
      </c>
      <c r="H169" s="206">
        <f t="shared" si="5"/>
        <v>4861.92</v>
      </c>
    </row>
    <row r="170" spans="1:8" x14ac:dyDescent="0.25">
      <c r="A170" s="146">
        <v>154</v>
      </c>
      <c r="B170" s="266"/>
      <c r="C170" s="252" t="s">
        <v>355</v>
      </c>
      <c r="D170" s="247" t="s">
        <v>356</v>
      </c>
      <c r="E170" s="248" t="s">
        <v>310</v>
      </c>
      <c r="F170" s="252">
        <v>1.3436999999999999</v>
      </c>
      <c r="G170" s="306">
        <v>3390</v>
      </c>
      <c r="H170" s="206">
        <f t="shared" si="5"/>
        <v>4555.1400000000003</v>
      </c>
    </row>
    <row r="171" spans="1:8" x14ac:dyDescent="0.25">
      <c r="A171" s="146">
        <v>155</v>
      </c>
      <c r="B171" s="266"/>
      <c r="C171" s="252" t="s">
        <v>357</v>
      </c>
      <c r="D171" s="247" t="s">
        <v>358</v>
      </c>
      <c r="E171" s="248" t="s">
        <v>310</v>
      </c>
      <c r="F171" s="252">
        <v>0.61980000000000002</v>
      </c>
      <c r="G171" s="306">
        <v>7200</v>
      </c>
      <c r="H171" s="206">
        <f t="shared" si="5"/>
        <v>4462.5600000000004</v>
      </c>
    </row>
    <row r="172" spans="1:8" ht="25.5" customHeight="1" x14ac:dyDescent="0.25">
      <c r="A172" s="146">
        <v>156</v>
      </c>
      <c r="B172" s="266"/>
      <c r="C172" s="252" t="s">
        <v>359</v>
      </c>
      <c r="D172" s="247" t="s">
        <v>360</v>
      </c>
      <c r="E172" s="248" t="s">
        <v>310</v>
      </c>
      <c r="F172" s="252">
        <v>0.26200000000000001</v>
      </c>
      <c r="G172" s="306">
        <v>15481</v>
      </c>
      <c r="H172" s="206">
        <f t="shared" si="5"/>
        <v>4056.02</v>
      </c>
    </row>
    <row r="173" spans="1:8" x14ac:dyDescent="0.25">
      <c r="A173" s="146">
        <v>157</v>
      </c>
      <c r="B173" s="266"/>
      <c r="C173" s="252" t="s">
        <v>361</v>
      </c>
      <c r="D173" s="247" t="s">
        <v>362</v>
      </c>
      <c r="E173" s="248" t="s">
        <v>301</v>
      </c>
      <c r="F173" s="252">
        <v>326</v>
      </c>
      <c r="G173" s="306">
        <v>12.19</v>
      </c>
      <c r="H173" s="206">
        <f t="shared" si="5"/>
        <v>3973.94</v>
      </c>
    </row>
    <row r="174" spans="1:8" ht="25.5" customHeight="1" x14ac:dyDescent="0.25">
      <c r="A174" s="146">
        <v>158</v>
      </c>
      <c r="B174" s="266"/>
      <c r="C174" s="252" t="s">
        <v>363</v>
      </c>
      <c r="D174" s="247" t="s">
        <v>364</v>
      </c>
      <c r="E174" s="248" t="s">
        <v>301</v>
      </c>
      <c r="F174" s="252">
        <v>279.89850000000001</v>
      </c>
      <c r="G174" s="306">
        <v>13.01</v>
      </c>
      <c r="H174" s="206">
        <f t="shared" si="5"/>
        <v>3641.48</v>
      </c>
    </row>
    <row r="175" spans="1:8" ht="25.5" customHeight="1" x14ac:dyDescent="0.25">
      <c r="A175" s="146">
        <v>159</v>
      </c>
      <c r="B175" s="266"/>
      <c r="C175" s="252" t="s">
        <v>365</v>
      </c>
      <c r="D175" s="247" t="s">
        <v>366</v>
      </c>
      <c r="E175" s="248" t="s">
        <v>298</v>
      </c>
      <c r="F175" s="252">
        <v>4.2480000000000002</v>
      </c>
      <c r="G175" s="306">
        <v>748.04</v>
      </c>
      <c r="H175" s="206">
        <f t="shared" si="5"/>
        <v>3177.67</v>
      </c>
    </row>
    <row r="176" spans="1:8" x14ac:dyDescent="0.25">
      <c r="A176" s="146">
        <v>160</v>
      </c>
      <c r="B176" s="266"/>
      <c r="C176" s="252" t="s">
        <v>367</v>
      </c>
      <c r="D176" s="247" t="s">
        <v>368</v>
      </c>
      <c r="E176" s="248" t="s">
        <v>369</v>
      </c>
      <c r="F176" s="252">
        <v>26.23</v>
      </c>
      <c r="G176" s="306">
        <v>118</v>
      </c>
      <c r="H176" s="206">
        <f t="shared" si="5"/>
        <v>3095.14</v>
      </c>
    </row>
    <row r="177" spans="1:8" ht="51" customHeight="1" x14ac:dyDescent="0.25">
      <c r="A177" s="146">
        <v>161</v>
      </c>
      <c r="B177" s="266"/>
      <c r="C177" s="252" t="s">
        <v>370</v>
      </c>
      <c r="D177" s="247" t="s">
        <v>371</v>
      </c>
      <c r="E177" s="248" t="s">
        <v>273</v>
      </c>
      <c r="F177" s="252">
        <v>12</v>
      </c>
      <c r="G177" s="306">
        <v>257.08</v>
      </c>
      <c r="H177" s="206">
        <f t="shared" si="5"/>
        <v>3084.96</v>
      </c>
    </row>
    <row r="178" spans="1:8" x14ac:dyDescent="0.25">
      <c r="A178" s="146">
        <v>162</v>
      </c>
      <c r="B178" s="266"/>
      <c r="C178" s="252" t="s">
        <v>372</v>
      </c>
      <c r="D178" s="247" t="s">
        <v>373</v>
      </c>
      <c r="E178" s="248" t="s">
        <v>298</v>
      </c>
      <c r="F178" s="252">
        <v>5.9039000000000001</v>
      </c>
      <c r="G178" s="306">
        <v>519.79999999999995</v>
      </c>
      <c r="H178" s="206">
        <f t="shared" si="5"/>
        <v>3068.85</v>
      </c>
    </row>
    <row r="179" spans="1:8" ht="25.5" customHeight="1" x14ac:dyDescent="0.25">
      <c r="A179" s="146">
        <v>163</v>
      </c>
      <c r="B179" s="266"/>
      <c r="C179" s="252" t="s">
        <v>374</v>
      </c>
      <c r="D179" s="247" t="s">
        <v>375</v>
      </c>
      <c r="E179" s="248" t="s">
        <v>310</v>
      </c>
      <c r="F179" s="252">
        <v>0.502</v>
      </c>
      <c r="G179" s="306">
        <v>6094</v>
      </c>
      <c r="H179" s="206">
        <f t="shared" si="5"/>
        <v>3059.19</v>
      </c>
    </row>
    <row r="180" spans="1:8" ht="25.5" customHeight="1" x14ac:dyDescent="0.25">
      <c r="A180" s="146">
        <v>164</v>
      </c>
      <c r="B180" s="266"/>
      <c r="C180" s="252" t="s">
        <v>376</v>
      </c>
      <c r="D180" s="247" t="s">
        <v>377</v>
      </c>
      <c r="E180" s="248" t="s">
        <v>298</v>
      </c>
      <c r="F180" s="252">
        <v>5.6550000000000002</v>
      </c>
      <c r="G180" s="306">
        <v>530</v>
      </c>
      <c r="H180" s="206">
        <f t="shared" si="5"/>
        <v>2997.15</v>
      </c>
    </row>
    <row r="181" spans="1:8" ht="25.5" customHeight="1" x14ac:dyDescent="0.25">
      <c r="A181" s="146">
        <v>165</v>
      </c>
      <c r="B181" s="266"/>
      <c r="C181" s="252" t="s">
        <v>378</v>
      </c>
      <c r="D181" s="247" t="s">
        <v>379</v>
      </c>
      <c r="E181" s="248" t="s">
        <v>369</v>
      </c>
      <c r="F181" s="252">
        <v>1.17</v>
      </c>
      <c r="G181" s="306">
        <v>2550</v>
      </c>
      <c r="H181" s="206">
        <f t="shared" si="5"/>
        <v>2983.5</v>
      </c>
    </row>
    <row r="182" spans="1:8" ht="38.25" customHeight="1" x14ac:dyDescent="0.25">
      <c r="A182" s="146">
        <v>166</v>
      </c>
      <c r="B182" s="266"/>
      <c r="C182" s="252" t="s">
        <v>380</v>
      </c>
      <c r="D182" s="247" t="s">
        <v>381</v>
      </c>
      <c r="E182" s="248" t="s">
        <v>273</v>
      </c>
      <c r="F182" s="252">
        <v>12</v>
      </c>
      <c r="G182" s="306">
        <v>238.8</v>
      </c>
      <c r="H182" s="206">
        <f t="shared" si="5"/>
        <v>2865.6</v>
      </c>
    </row>
    <row r="183" spans="1:8" x14ac:dyDescent="0.25">
      <c r="A183" s="146">
        <v>167</v>
      </c>
      <c r="B183" s="266"/>
      <c r="C183" s="252" t="s">
        <v>382</v>
      </c>
      <c r="D183" s="247" t="s">
        <v>383</v>
      </c>
      <c r="E183" s="248" t="s">
        <v>310</v>
      </c>
      <c r="F183" s="300">
        <v>0.55600000000000005</v>
      </c>
      <c r="G183" s="306">
        <v>4864.1400000000003</v>
      </c>
      <c r="H183" s="206">
        <f t="shared" si="5"/>
        <v>2704.46</v>
      </c>
    </row>
    <row r="184" spans="1:8" ht="38.25" customHeight="1" x14ac:dyDescent="0.25">
      <c r="A184" s="146">
        <v>168</v>
      </c>
      <c r="B184" s="266"/>
      <c r="C184" s="252" t="s">
        <v>384</v>
      </c>
      <c r="D184" s="247" t="s">
        <v>385</v>
      </c>
      <c r="E184" s="248" t="s">
        <v>301</v>
      </c>
      <c r="F184" s="252">
        <v>1.35</v>
      </c>
      <c r="G184" s="306">
        <v>2047.64</v>
      </c>
      <c r="H184" s="206">
        <f t="shared" si="5"/>
        <v>2764.31</v>
      </c>
    </row>
    <row r="185" spans="1:8" ht="25.5" customHeight="1" x14ac:dyDescent="0.25">
      <c r="A185" s="146">
        <v>169</v>
      </c>
      <c r="B185" s="266"/>
      <c r="C185" s="252" t="s">
        <v>386</v>
      </c>
      <c r="D185" s="247" t="s">
        <v>387</v>
      </c>
      <c r="E185" s="248" t="s">
        <v>298</v>
      </c>
      <c r="F185" s="252">
        <v>5.2539999999999996</v>
      </c>
      <c r="G185" s="306">
        <v>510.4</v>
      </c>
      <c r="H185" s="206">
        <f t="shared" si="5"/>
        <v>2681.64</v>
      </c>
    </row>
    <row r="186" spans="1:8" x14ac:dyDescent="0.25">
      <c r="A186" s="146">
        <v>170</v>
      </c>
      <c r="B186" s="266"/>
      <c r="C186" s="252" t="s">
        <v>388</v>
      </c>
      <c r="D186" s="247" t="s">
        <v>389</v>
      </c>
      <c r="E186" s="248" t="s">
        <v>273</v>
      </c>
      <c r="F186" s="252">
        <v>1</v>
      </c>
      <c r="G186" s="306">
        <v>2634.24</v>
      </c>
      <c r="H186" s="206">
        <f t="shared" si="5"/>
        <v>2634.24</v>
      </c>
    </row>
    <row r="187" spans="1:8" ht="25.5" customHeight="1" x14ac:dyDescent="0.25">
      <c r="A187" s="146">
        <v>171</v>
      </c>
      <c r="B187" s="266"/>
      <c r="C187" s="252" t="s">
        <v>390</v>
      </c>
      <c r="D187" s="247" t="s">
        <v>391</v>
      </c>
      <c r="E187" s="248" t="s">
        <v>310</v>
      </c>
      <c r="F187" s="252">
        <v>0.246</v>
      </c>
      <c r="G187" s="306">
        <v>10508</v>
      </c>
      <c r="H187" s="206">
        <f t="shared" si="5"/>
        <v>2584.9699999999998</v>
      </c>
    </row>
    <row r="188" spans="1:8" ht="25.5" customHeight="1" x14ac:dyDescent="0.25">
      <c r="A188" s="146">
        <v>172</v>
      </c>
      <c r="B188" s="266"/>
      <c r="C188" s="252" t="s">
        <v>392</v>
      </c>
      <c r="D188" s="247" t="s">
        <v>393</v>
      </c>
      <c r="E188" s="248" t="s">
        <v>315</v>
      </c>
      <c r="F188" s="252">
        <v>110.2</v>
      </c>
      <c r="G188" s="306">
        <v>23.15</v>
      </c>
      <c r="H188" s="206">
        <f t="shared" si="5"/>
        <v>2551.13</v>
      </c>
    </row>
    <row r="189" spans="1:8" x14ac:dyDescent="0.25">
      <c r="A189" s="146">
        <v>173</v>
      </c>
      <c r="B189" s="266"/>
      <c r="C189" s="252" t="s">
        <v>394</v>
      </c>
      <c r="D189" s="247" t="s">
        <v>395</v>
      </c>
      <c r="E189" s="248" t="s">
        <v>310</v>
      </c>
      <c r="F189" s="252">
        <v>0.376</v>
      </c>
      <c r="G189" s="306">
        <v>6674.64</v>
      </c>
      <c r="H189" s="206">
        <f t="shared" si="5"/>
        <v>2509.66</v>
      </c>
    </row>
    <row r="190" spans="1:8" ht="25.5" customHeight="1" x14ac:dyDescent="0.25">
      <c r="A190" s="146">
        <v>174</v>
      </c>
      <c r="B190" s="266"/>
      <c r="C190" s="252" t="s">
        <v>396</v>
      </c>
      <c r="D190" s="247" t="s">
        <v>397</v>
      </c>
      <c r="E190" s="248" t="s">
        <v>298</v>
      </c>
      <c r="F190" s="252">
        <v>3.41</v>
      </c>
      <c r="G190" s="306">
        <v>720</v>
      </c>
      <c r="H190" s="206">
        <f t="shared" si="5"/>
        <v>2455.1999999999998</v>
      </c>
    </row>
    <row r="191" spans="1:8" x14ac:dyDescent="0.25">
      <c r="A191" s="146">
        <v>175</v>
      </c>
      <c r="B191" s="266"/>
      <c r="C191" s="252" t="s">
        <v>398</v>
      </c>
      <c r="D191" s="247" t="s">
        <v>399</v>
      </c>
      <c r="E191" s="248" t="s">
        <v>273</v>
      </c>
      <c r="F191" s="252">
        <v>2</v>
      </c>
      <c r="G191" s="306">
        <v>347.31</v>
      </c>
      <c r="H191" s="206">
        <f t="shared" si="5"/>
        <v>694.62</v>
      </c>
    </row>
    <row r="192" spans="1:8" x14ac:dyDescent="0.25">
      <c r="A192" s="146">
        <v>176</v>
      </c>
      <c r="B192" s="266"/>
      <c r="C192" s="252" t="s">
        <v>400</v>
      </c>
      <c r="D192" s="247" t="s">
        <v>401</v>
      </c>
      <c r="E192" s="248" t="s">
        <v>310</v>
      </c>
      <c r="F192" s="252">
        <v>0.05</v>
      </c>
      <c r="G192" s="306">
        <v>44408</v>
      </c>
      <c r="H192" s="206">
        <f t="shared" si="5"/>
        <v>2220.4</v>
      </c>
    </row>
    <row r="193" spans="1:8" ht="38.25" customHeight="1" x14ac:dyDescent="0.25">
      <c r="A193" s="146">
        <v>177</v>
      </c>
      <c r="B193" s="266"/>
      <c r="C193" s="252" t="s">
        <v>402</v>
      </c>
      <c r="D193" s="247" t="s">
        <v>403</v>
      </c>
      <c r="E193" s="248" t="s">
        <v>301</v>
      </c>
      <c r="F193" s="252">
        <v>314.8</v>
      </c>
      <c r="G193" s="306">
        <v>6.46</v>
      </c>
      <c r="H193" s="206">
        <f t="shared" si="5"/>
        <v>2033.61</v>
      </c>
    </row>
    <row r="194" spans="1:8" ht="25.5" customHeight="1" x14ac:dyDescent="0.25">
      <c r="A194" s="146">
        <v>178</v>
      </c>
      <c r="B194" s="266"/>
      <c r="C194" s="252" t="s">
        <v>404</v>
      </c>
      <c r="D194" s="247" t="s">
        <v>405</v>
      </c>
      <c r="E194" s="248" t="s">
        <v>406</v>
      </c>
      <c r="F194" s="252">
        <v>31.48</v>
      </c>
      <c r="G194" s="306">
        <v>64.47</v>
      </c>
      <c r="H194" s="206">
        <f t="shared" si="5"/>
        <v>2029.52</v>
      </c>
    </row>
    <row r="195" spans="1:8" ht="25.5" customHeight="1" x14ac:dyDescent="0.25">
      <c r="A195" s="146">
        <v>179</v>
      </c>
      <c r="B195" s="266"/>
      <c r="C195" s="252" t="s">
        <v>407</v>
      </c>
      <c r="D195" s="247" t="s">
        <v>408</v>
      </c>
      <c r="E195" s="248" t="s">
        <v>310</v>
      </c>
      <c r="F195" s="252">
        <v>0.155</v>
      </c>
      <c r="G195" s="306">
        <v>11500</v>
      </c>
      <c r="H195" s="206">
        <f t="shared" si="5"/>
        <v>1782.5</v>
      </c>
    </row>
    <row r="196" spans="1:8" x14ac:dyDescent="0.25">
      <c r="A196" s="146">
        <v>180</v>
      </c>
      <c r="B196" s="266"/>
      <c r="C196" s="252" t="s">
        <v>409</v>
      </c>
      <c r="D196" s="247" t="s">
        <v>410</v>
      </c>
      <c r="E196" s="248" t="s">
        <v>411</v>
      </c>
      <c r="F196" s="252">
        <v>146</v>
      </c>
      <c r="G196" s="306">
        <v>11.78</v>
      </c>
      <c r="H196" s="206">
        <f t="shared" si="5"/>
        <v>1719.88</v>
      </c>
    </row>
    <row r="197" spans="1:8" ht="38.25" customHeight="1" x14ac:dyDescent="0.25">
      <c r="A197" s="146">
        <v>181</v>
      </c>
      <c r="B197" s="266"/>
      <c r="C197" s="252" t="s">
        <v>412</v>
      </c>
      <c r="D197" s="247" t="s">
        <v>413</v>
      </c>
      <c r="E197" s="248" t="s">
        <v>257</v>
      </c>
      <c r="F197" s="252">
        <v>46</v>
      </c>
      <c r="G197" s="306">
        <v>37</v>
      </c>
      <c r="H197" s="206">
        <f t="shared" si="5"/>
        <v>1702</v>
      </c>
    </row>
    <row r="198" spans="1:8" ht="25.5" customHeight="1" x14ac:dyDescent="0.25">
      <c r="A198" s="146">
        <v>182</v>
      </c>
      <c r="B198" s="266"/>
      <c r="C198" s="252" t="s">
        <v>414</v>
      </c>
      <c r="D198" s="247" t="s">
        <v>415</v>
      </c>
      <c r="E198" s="248" t="s">
        <v>301</v>
      </c>
      <c r="F198" s="252">
        <v>16.3</v>
      </c>
      <c r="G198" s="306">
        <v>104.33</v>
      </c>
      <c r="H198" s="206">
        <f t="shared" si="5"/>
        <v>1700.58</v>
      </c>
    </row>
    <row r="199" spans="1:8" ht="25.5" customHeight="1" x14ac:dyDescent="0.25">
      <c r="A199" s="146">
        <v>183</v>
      </c>
      <c r="B199" s="266"/>
      <c r="C199" s="252" t="s">
        <v>416</v>
      </c>
      <c r="D199" s="247" t="s">
        <v>417</v>
      </c>
      <c r="E199" s="248" t="s">
        <v>298</v>
      </c>
      <c r="F199" s="252">
        <v>2.5489999999999999</v>
      </c>
      <c r="G199" s="306">
        <v>665</v>
      </c>
      <c r="H199" s="206">
        <f t="shared" si="5"/>
        <v>1695.09</v>
      </c>
    </row>
    <row r="200" spans="1:8" x14ac:dyDescent="0.25">
      <c r="A200" s="146">
        <v>184</v>
      </c>
      <c r="B200" s="266"/>
      <c r="C200" s="252" t="s">
        <v>418</v>
      </c>
      <c r="D200" s="247" t="s">
        <v>419</v>
      </c>
      <c r="E200" s="248" t="s">
        <v>310</v>
      </c>
      <c r="F200" s="252">
        <v>0.12189999999999999</v>
      </c>
      <c r="G200" s="306">
        <v>11978</v>
      </c>
      <c r="H200" s="206">
        <f t="shared" si="5"/>
        <v>1460.12</v>
      </c>
    </row>
    <row r="201" spans="1:8" x14ac:dyDescent="0.25">
      <c r="A201" s="146">
        <v>185</v>
      </c>
      <c r="B201" s="266"/>
      <c r="C201" s="252" t="s">
        <v>420</v>
      </c>
      <c r="D201" s="247" t="s">
        <v>421</v>
      </c>
      <c r="E201" s="248" t="s">
        <v>298</v>
      </c>
      <c r="F201" s="252">
        <v>2.6440000000000001</v>
      </c>
      <c r="G201" s="306">
        <v>548.29999999999995</v>
      </c>
      <c r="H201" s="206">
        <f t="shared" si="5"/>
        <v>1449.71</v>
      </c>
    </row>
    <row r="202" spans="1:8" x14ac:dyDescent="0.25">
      <c r="A202" s="146">
        <v>186</v>
      </c>
      <c r="B202" s="266"/>
      <c r="C202" s="252" t="s">
        <v>269</v>
      </c>
      <c r="D202" s="247" t="s">
        <v>422</v>
      </c>
      <c r="E202" s="248" t="s">
        <v>273</v>
      </c>
      <c r="F202" s="252">
        <v>1</v>
      </c>
      <c r="G202" s="306">
        <v>1400.34</v>
      </c>
      <c r="H202" s="206">
        <f t="shared" si="5"/>
        <v>1400.34</v>
      </c>
    </row>
    <row r="203" spans="1:8" ht="38.25" customHeight="1" x14ac:dyDescent="0.25">
      <c r="A203" s="146">
        <v>187</v>
      </c>
      <c r="B203" s="266"/>
      <c r="C203" s="252" t="s">
        <v>423</v>
      </c>
      <c r="D203" s="247" t="s">
        <v>424</v>
      </c>
      <c r="E203" s="248" t="s">
        <v>257</v>
      </c>
      <c r="F203" s="252" t="s">
        <v>425</v>
      </c>
      <c r="G203" s="306">
        <v>28</v>
      </c>
      <c r="H203" s="206">
        <f t="shared" si="5"/>
        <v>1064</v>
      </c>
    </row>
    <row r="204" spans="1:8" x14ac:dyDescent="0.25">
      <c r="A204" s="146">
        <v>188</v>
      </c>
      <c r="B204" s="266"/>
      <c r="C204" s="252" t="s">
        <v>426</v>
      </c>
      <c r="D204" s="247" t="s">
        <v>427</v>
      </c>
      <c r="E204" s="248" t="s">
        <v>428</v>
      </c>
      <c r="F204" s="252">
        <v>109.4</v>
      </c>
      <c r="G204" s="306">
        <v>12.6</v>
      </c>
      <c r="H204" s="206">
        <f t="shared" si="5"/>
        <v>1378.44</v>
      </c>
    </row>
    <row r="205" spans="1:8" x14ac:dyDescent="0.25">
      <c r="A205" s="146">
        <v>189</v>
      </c>
      <c r="B205" s="266"/>
      <c r="C205" s="252" t="s">
        <v>269</v>
      </c>
      <c r="D205" s="247" t="s">
        <v>429</v>
      </c>
      <c r="E205" s="248" t="s">
        <v>257</v>
      </c>
      <c r="F205" s="252">
        <v>2</v>
      </c>
      <c r="G205" s="306">
        <v>687.24</v>
      </c>
      <c r="H205" s="206">
        <f t="shared" ref="H205:H268" si="6">ROUND(F205*G205,2)</f>
        <v>1374.48</v>
      </c>
    </row>
    <row r="206" spans="1:8" ht="25.5" customHeight="1" x14ac:dyDescent="0.25">
      <c r="A206" s="146">
        <v>190</v>
      </c>
      <c r="B206" s="266"/>
      <c r="C206" s="252" t="s">
        <v>430</v>
      </c>
      <c r="D206" s="247" t="s">
        <v>431</v>
      </c>
      <c r="E206" s="248" t="s">
        <v>310</v>
      </c>
      <c r="F206" s="252">
        <v>2.9990000000000001</v>
      </c>
      <c r="G206" s="306">
        <v>455.39</v>
      </c>
      <c r="H206" s="206">
        <f t="shared" si="6"/>
        <v>1365.71</v>
      </c>
    </row>
    <row r="207" spans="1:8" ht="25.5" customHeight="1" x14ac:dyDescent="0.25">
      <c r="A207" s="146">
        <v>191</v>
      </c>
      <c r="B207" s="266"/>
      <c r="C207" s="252" t="s">
        <v>432</v>
      </c>
      <c r="D207" s="247" t="s">
        <v>433</v>
      </c>
      <c r="E207" s="248" t="s">
        <v>298</v>
      </c>
      <c r="F207" s="252">
        <v>1.6319999999999999</v>
      </c>
      <c r="G207" s="306">
        <v>795.19</v>
      </c>
      <c r="H207" s="206">
        <f t="shared" si="6"/>
        <v>1297.75</v>
      </c>
    </row>
    <row r="208" spans="1:8" ht="38.25" customHeight="1" x14ac:dyDescent="0.25">
      <c r="A208" s="146">
        <v>192</v>
      </c>
      <c r="B208" s="266"/>
      <c r="C208" s="252" t="s">
        <v>434</v>
      </c>
      <c r="D208" s="247" t="s">
        <v>435</v>
      </c>
      <c r="E208" s="248" t="s">
        <v>436</v>
      </c>
      <c r="F208" s="252">
        <v>1</v>
      </c>
      <c r="G208" s="306">
        <v>1282.0999999999999</v>
      </c>
      <c r="H208" s="206">
        <f t="shared" si="6"/>
        <v>1282.0999999999999</v>
      </c>
    </row>
    <row r="209" spans="1:8" x14ac:dyDescent="0.25">
      <c r="A209" s="146">
        <v>193</v>
      </c>
      <c r="B209" s="266"/>
      <c r="C209" s="252" t="s">
        <v>437</v>
      </c>
      <c r="D209" s="247" t="s">
        <v>438</v>
      </c>
      <c r="E209" s="248" t="s">
        <v>298</v>
      </c>
      <c r="F209" s="252">
        <v>1.9470000000000001</v>
      </c>
      <c r="G209" s="306">
        <v>600</v>
      </c>
      <c r="H209" s="206">
        <f t="shared" si="6"/>
        <v>1168.2</v>
      </c>
    </row>
    <row r="210" spans="1:8" x14ac:dyDescent="0.25">
      <c r="A210" s="146">
        <v>194</v>
      </c>
      <c r="B210" s="266"/>
      <c r="C210" s="252" t="s">
        <v>439</v>
      </c>
      <c r="D210" s="247" t="s">
        <v>440</v>
      </c>
      <c r="E210" s="248" t="s">
        <v>315</v>
      </c>
      <c r="F210" s="252">
        <v>10</v>
      </c>
      <c r="G210" s="306">
        <v>116.58</v>
      </c>
      <c r="H210" s="206">
        <f t="shared" si="6"/>
        <v>1165.8</v>
      </c>
    </row>
    <row r="211" spans="1:8" x14ac:dyDescent="0.25">
      <c r="A211" s="146">
        <v>195</v>
      </c>
      <c r="B211" s="266"/>
      <c r="C211" s="252" t="s">
        <v>420</v>
      </c>
      <c r="D211" s="247" t="s">
        <v>441</v>
      </c>
      <c r="E211" s="248" t="s">
        <v>298</v>
      </c>
      <c r="F211" s="252">
        <v>2.1238000000000001</v>
      </c>
      <c r="G211" s="306">
        <v>548.29999999999995</v>
      </c>
      <c r="H211" s="206">
        <f t="shared" si="6"/>
        <v>1164.48</v>
      </c>
    </row>
    <row r="212" spans="1:8" ht="25.5" customHeight="1" x14ac:dyDescent="0.25">
      <c r="A212" s="146">
        <v>196</v>
      </c>
      <c r="B212" s="266"/>
      <c r="C212" s="252" t="s">
        <v>442</v>
      </c>
      <c r="D212" s="247" t="s">
        <v>443</v>
      </c>
      <c r="E212" s="248" t="s">
        <v>298</v>
      </c>
      <c r="F212" s="252">
        <v>7.9379999999999997</v>
      </c>
      <c r="G212" s="306">
        <v>145.80000000000001</v>
      </c>
      <c r="H212" s="206">
        <f t="shared" si="6"/>
        <v>1157.3599999999999</v>
      </c>
    </row>
    <row r="213" spans="1:8" ht="25.5" customHeight="1" x14ac:dyDescent="0.25">
      <c r="A213" s="146">
        <v>197</v>
      </c>
      <c r="B213" s="266"/>
      <c r="C213" s="252" t="s">
        <v>444</v>
      </c>
      <c r="D213" s="247" t="s">
        <v>445</v>
      </c>
      <c r="E213" s="248" t="s">
        <v>406</v>
      </c>
      <c r="F213" s="252">
        <v>35.645000000000003</v>
      </c>
      <c r="G213" s="306">
        <v>31.05</v>
      </c>
      <c r="H213" s="206">
        <f t="shared" si="6"/>
        <v>1106.78</v>
      </c>
    </row>
    <row r="214" spans="1:8" ht="25.5" customHeight="1" x14ac:dyDescent="0.25">
      <c r="A214" s="146">
        <v>198</v>
      </c>
      <c r="B214" s="266"/>
      <c r="C214" s="252" t="s">
        <v>446</v>
      </c>
      <c r="D214" s="247" t="s">
        <v>447</v>
      </c>
      <c r="E214" s="248" t="s">
        <v>406</v>
      </c>
      <c r="F214" s="252">
        <v>144.30000000000001</v>
      </c>
      <c r="G214" s="306">
        <v>7.5</v>
      </c>
      <c r="H214" s="206">
        <f t="shared" si="6"/>
        <v>1082.25</v>
      </c>
    </row>
    <row r="215" spans="1:8" x14ac:dyDescent="0.25">
      <c r="A215" s="146">
        <v>199</v>
      </c>
      <c r="B215" s="266"/>
      <c r="C215" s="252" t="s">
        <v>448</v>
      </c>
      <c r="D215" s="247" t="s">
        <v>449</v>
      </c>
      <c r="E215" s="248" t="s">
        <v>450</v>
      </c>
      <c r="F215" s="252">
        <v>107.303</v>
      </c>
      <c r="G215" s="306">
        <v>10</v>
      </c>
      <c r="H215" s="206">
        <f t="shared" si="6"/>
        <v>1073.03</v>
      </c>
    </row>
    <row r="216" spans="1:8" ht="38.25" customHeight="1" x14ac:dyDescent="0.25">
      <c r="A216" s="146">
        <v>200</v>
      </c>
      <c r="B216" s="266"/>
      <c r="C216" s="252" t="s">
        <v>451</v>
      </c>
      <c r="D216" s="247" t="s">
        <v>452</v>
      </c>
      <c r="E216" s="248" t="s">
        <v>257</v>
      </c>
      <c r="F216" s="252">
        <v>1</v>
      </c>
      <c r="G216" s="306">
        <v>1035.72</v>
      </c>
      <c r="H216" s="206">
        <f t="shared" si="6"/>
        <v>1035.72</v>
      </c>
    </row>
    <row r="217" spans="1:8" ht="51" customHeight="1" x14ac:dyDescent="0.25">
      <c r="A217" s="146">
        <v>201</v>
      </c>
      <c r="B217" s="266"/>
      <c r="C217" s="252" t="s">
        <v>451</v>
      </c>
      <c r="D217" s="247" t="s">
        <v>453</v>
      </c>
      <c r="E217" s="248" t="s">
        <v>257</v>
      </c>
      <c r="F217" s="252">
        <v>1</v>
      </c>
      <c r="G217" s="306">
        <v>1035.72</v>
      </c>
      <c r="H217" s="206">
        <f t="shared" si="6"/>
        <v>1035.72</v>
      </c>
    </row>
    <row r="218" spans="1:8" ht="25.5" customHeight="1" x14ac:dyDescent="0.25">
      <c r="A218" s="146">
        <v>202</v>
      </c>
      <c r="B218" s="266"/>
      <c r="C218" s="252" t="s">
        <v>454</v>
      </c>
      <c r="D218" s="247" t="s">
        <v>455</v>
      </c>
      <c r="E218" s="248" t="s">
        <v>310</v>
      </c>
      <c r="F218" s="252">
        <v>0.18</v>
      </c>
      <c r="G218" s="306">
        <v>5230.01</v>
      </c>
      <c r="H218" s="206">
        <f t="shared" si="6"/>
        <v>941.4</v>
      </c>
    </row>
    <row r="219" spans="1:8" ht="38.25" customHeight="1" x14ac:dyDescent="0.25">
      <c r="A219" s="146">
        <v>203</v>
      </c>
      <c r="B219" s="266"/>
      <c r="C219" s="252" t="s">
        <v>456</v>
      </c>
      <c r="D219" s="247" t="s">
        <v>457</v>
      </c>
      <c r="E219" s="248" t="s">
        <v>257</v>
      </c>
      <c r="F219" s="252">
        <v>6</v>
      </c>
      <c r="G219" s="306">
        <v>152</v>
      </c>
      <c r="H219" s="206">
        <f t="shared" si="6"/>
        <v>912</v>
      </c>
    </row>
    <row r="220" spans="1:8" ht="25.5" customHeight="1" x14ac:dyDescent="0.25">
      <c r="A220" s="146">
        <v>204</v>
      </c>
      <c r="B220" s="266"/>
      <c r="C220" s="252" t="s">
        <v>458</v>
      </c>
      <c r="D220" s="247" t="s">
        <v>459</v>
      </c>
      <c r="E220" s="248" t="s">
        <v>298</v>
      </c>
      <c r="F220" s="252">
        <v>1.708</v>
      </c>
      <c r="G220" s="306">
        <v>519.79999999999995</v>
      </c>
      <c r="H220" s="206">
        <f t="shared" si="6"/>
        <v>887.82</v>
      </c>
    </row>
    <row r="221" spans="1:8" x14ac:dyDescent="0.25">
      <c r="A221" s="146">
        <v>205</v>
      </c>
      <c r="B221" s="266"/>
      <c r="C221" s="252" t="s">
        <v>460</v>
      </c>
      <c r="D221" s="247" t="s">
        <v>461</v>
      </c>
      <c r="E221" s="248" t="s">
        <v>310</v>
      </c>
      <c r="F221" s="252">
        <v>1.633275</v>
      </c>
      <c r="G221" s="306">
        <v>543.41</v>
      </c>
      <c r="H221" s="206">
        <f t="shared" si="6"/>
        <v>887.54</v>
      </c>
    </row>
    <row r="222" spans="1:8" ht="25.5" customHeight="1" x14ac:dyDescent="0.25">
      <c r="A222" s="146">
        <v>206</v>
      </c>
      <c r="B222" s="266"/>
      <c r="C222" s="252" t="s">
        <v>462</v>
      </c>
      <c r="D222" s="247" t="s">
        <v>463</v>
      </c>
      <c r="E222" s="248" t="s">
        <v>257</v>
      </c>
      <c r="F222" s="252">
        <v>1</v>
      </c>
      <c r="G222" s="306">
        <v>878.78</v>
      </c>
      <c r="H222" s="206">
        <f t="shared" si="6"/>
        <v>878.78</v>
      </c>
    </row>
    <row r="223" spans="1:8" ht="25.5" customHeight="1" x14ac:dyDescent="0.25">
      <c r="A223" s="146">
        <v>207</v>
      </c>
      <c r="B223" s="266"/>
      <c r="C223" s="252" t="s">
        <v>464</v>
      </c>
      <c r="D223" s="247" t="s">
        <v>465</v>
      </c>
      <c r="E223" s="248" t="s">
        <v>257</v>
      </c>
      <c r="F223" s="252">
        <v>2</v>
      </c>
      <c r="G223" s="306">
        <v>428.27</v>
      </c>
      <c r="H223" s="206">
        <f t="shared" si="6"/>
        <v>856.54</v>
      </c>
    </row>
    <row r="224" spans="1:8" ht="38.25" customHeight="1" x14ac:dyDescent="0.25">
      <c r="A224" s="146">
        <v>208</v>
      </c>
      <c r="B224" s="266"/>
      <c r="C224" s="252" t="s">
        <v>466</v>
      </c>
      <c r="D224" s="247" t="s">
        <v>467</v>
      </c>
      <c r="E224" s="248" t="s">
        <v>257</v>
      </c>
      <c r="F224" s="252">
        <v>1</v>
      </c>
      <c r="G224" s="306">
        <v>839.51</v>
      </c>
      <c r="H224" s="206">
        <f t="shared" si="6"/>
        <v>839.51</v>
      </c>
    </row>
    <row r="225" spans="1:8" ht="38.25" customHeight="1" x14ac:dyDescent="0.25">
      <c r="A225" s="146">
        <v>209</v>
      </c>
      <c r="B225" s="266"/>
      <c r="C225" s="252" t="s">
        <v>466</v>
      </c>
      <c r="D225" s="247" t="s">
        <v>468</v>
      </c>
      <c r="E225" s="248" t="s">
        <v>257</v>
      </c>
      <c r="F225" s="252">
        <v>1</v>
      </c>
      <c r="G225" s="306">
        <v>839.51</v>
      </c>
      <c r="H225" s="206">
        <f t="shared" si="6"/>
        <v>839.51</v>
      </c>
    </row>
    <row r="226" spans="1:8" ht="25.5" customHeight="1" x14ac:dyDescent="0.25">
      <c r="A226" s="146">
        <v>210</v>
      </c>
      <c r="B226" s="266"/>
      <c r="C226" s="252" t="s">
        <v>469</v>
      </c>
      <c r="D226" s="247" t="s">
        <v>470</v>
      </c>
      <c r="E226" s="248" t="s">
        <v>428</v>
      </c>
      <c r="F226" s="252">
        <v>6.5</v>
      </c>
      <c r="G226" s="306">
        <v>128.4</v>
      </c>
      <c r="H226" s="206">
        <f t="shared" si="6"/>
        <v>834.6</v>
      </c>
    </row>
    <row r="227" spans="1:8" x14ac:dyDescent="0.25">
      <c r="A227" s="146">
        <v>211</v>
      </c>
      <c r="B227" s="266"/>
      <c r="C227" s="252" t="s">
        <v>471</v>
      </c>
      <c r="D227" s="247" t="s">
        <v>472</v>
      </c>
      <c r="E227" s="248" t="s">
        <v>310</v>
      </c>
      <c r="F227" s="252">
        <v>0.31169999999999998</v>
      </c>
      <c r="G227" s="306">
        <v>2606.9</v>
      </c>
      <c r="H227" s="206">
        <f t="shared" si="6"/>
        <v>812.57</v>
      </c>
    </row>
    <row r="228" spans="1:8" x14ac:dyDescent="0.25">
      <c r="A228" s="146">
        <v>212</v>
      </c>
      <c r="B228" s="266"/>
      <c r="C228" s="252" t="s">
        <v>473</v>
      </c>
      <c r="D228" s="247" t="s">
        <v>474</v>
      </c>
      <c r="E228" s="248" t="s">
        <v>257</v>
      </c>
      <c r="F228" s="252">
        <v>3</v>
      </c>
      <c r="G228" s="306">
        <v>266.67</v>
      </c>
      <c r="H228" s="206">
        <f t="shared" si="6"/>
        <v>800.01</v>
      </c>
    </row>
    <row r="229" spans="1:8" x14ac:dyDescent="0.25">
      <c r="A229" s="146">
        <v>213</v>
      </c>
      <c r="B229" s="266"/>
      <c r="C229" s="252" t="s">
        <v>475</v>
      </c>
      <c r="D229" s="247" t="s">
        <v>476</v>
      </c>
      <c r="E229" s="248" t="s">
        <v>310</v>
      </c>
      <c r="F229" s="252">
        <v>0.17380000000000001</v>
      </c>
      <c r="G229" s="306">
        <v>4294</v>
      </c>
      <c r="H229" s="206">
        <f t="shared" si="6"/>
        <v>746.3</v>
      </c>
    </row>
    <row r="230" spans="1:8" x14ac:dyDescent="0.25">
      <c r="A230" s="146">
        <v>214</v>
      </c>
      <c r="B230" s="266"/>
      <c r="C230" s="252" t="s">
        <v>477</v>
      </c>
      <c r="D230" s="247" t="s">
        <v>478</v>
      </c>
      <c r="E230" s="248" t="s">
        <v>257</v>
      </c>
      <c r="F230" s="252">
        <v>1</v>
      </c>
      <c r="G230" s="306">
        <v>726.69</v>
      </c>
      <c r="H230" s="206">
        <f t="shared" si="6"/>
        <v>726.69</v>
      </c>
    </row>
    <row r="231" spans="1:8" x14ac:dyDescent="0.25">
      <c r="A231" s="146">
        <v>215</v>
      </c>
      <c r="B231" s="266"/>
      <c r="C231" s="252" t="s">
        <v>479</v>
      </c>
      <c r="D231" s="247" t="s">
        <v>480</v>
      </c>
      <c r="E231" s="248" t="s">
        <v>428</v>
      </c>
      <c r="F231" s="252">
        <v>61.55</v>
      </c>
      <c r="G231" s="306">
        <v>11.54</v>
      </c>
      <c r="H231" s="206">
        <f t="shared" si="6"/>
        <v>710.29</v>
      </c>
    </row>
    <row r="232" spans="1:8" ht="38.25" customHeight="1" x14ac:dyDescent="0.25">
      <c r="A232" s="146">
        <v>216</v>
      </c>
      <c r="B232" s="266"/>
      <c r="C232" s="252" t="s">
        <v>481</v>
      </c>
      <c r="D232" s="247" t="s">
        <v>482</v>
      </c>
      <c r="E232" s="248" t="s">
        <v>257</v>
      </c>
      <c r="F232" s="252">
        <v>4</v>
      </c>
      <c r="G232" s="306">
        <v>176.87</v>
      </c>
      <c r="H232" s="206">
        <f t="shared" si="6"/>
        <v>707.48</v>
      </c>
    </row>
    <row r="233" spans="1:8" ht="38.25" customHeight="1" x14ac:dyDescent="0.25">
      <c r="A233" s="146">
        <v>217</v>
      </c>
      <c r="B233" s="266"/>
      <c r="C233" s="252" t="s">
        <v>483</v>
      </c>
      <c r="D233" s="247" t="s">
        <v>484</v>
      </c>
      <c r="E233" s="248" t="s">
        <v>257</v>
      </c>
      <c r="F233" s="252">
        <v>1</v>
      </c>
      <c r="G233" s="306">
        <v>658.06</v>
      </c>
      <c r="H233" s="206">
        <f t="shared" si="6"/>
        <v>658.06</v>
      </c>
    </row>
    <row r="234" spans="1:8" ht="25.5" customHeight="1" x14ac:dyDescent="0.25">
      <c r="A234" s="146">
        <v>218</v>
      </c>
      <c r="B234" s="266"/>
      <c r="C234" s="252" t="s">
        <v>485</v>
      </c>
      <c r="D234" s="247" t="s">
        <v>486</v>
      </c>
      <c r="E234" s="248" t="s">
        <v>257</v>
      </c>
      <c r="F234" s="252">
        <v>1</v>
      </c>
      <c r="G234" s="306">
        <v>656.89</v>
      </c>
      <c r="H234" s="206">
        <f t="shared" si="6"/>
        <v>656.89</v>
      </c>
    </row>
    <row r="235" spans="1:8" ht="25.5" customHeight="1" x14ac:dyDescent="0.25">
      <c r="A235" s="146">
        <v>219</v>
      </c>
      <c r="B235" s="266"/>
      <c r="C235" s="252" t="s">
        <v>487</v>
      </c>
      <c r="D235" s="247" t="s">
        <v>488</v>
      </c>
      <c r="E235" s="248" t="s">
        <v>310</v>
      </c>
      <c r="F235" s="252">
        <v>0.1074</v>
      </c>
      <c r="G235" s="306">
        <v>6102</v>
      </c>
      <c r="H235" s="206">
        <f t="shared" si="6"/>
        <v>655.35</v>
      </c>
    </row>
    <row r="236" spans="1:8" ht="25.5" customHeight="1" x14ac:dyDescent="0.25">
      <c r="A236" s="146">
        <v>220</v>
      </c>
      <c r="B236" s="266"/>
      <c r="C236" s="252" t="s">
        <v>269</v>
      </c>
      <c r="D236" s="247" t="s">
        <v>489</v>
      </c>
      <c r="E236" s="248" t="s">
        <v>257</v>
      </c>
      <c r="F236" s="252">
        <v>1</v>
      </c>
      <c r="G236" s="306">
        <v>649.45000000000005</v>
      </c>
      <c r="H236" s="206">
        <f t="shared" si="6"/>
        <v>649.45000000000005</v>
      </c>
    </row>
    <row r="237" spans="1:8" ht="25.5" customHeight="1" x14ac:dyDescent="0.25">
      <c r="A237" s="146">
        <v>221</v>
      </c>
      <c r="B237" s="266"/>
      <c r="C237" s="252" t="s">
        <v>490</v>
      </c>
      <c r="D237" s="247" t="s">
        <v>491</v>
      </c>
      <c r="E237" s="248" t="s">
        <v>298</v>
      </c>
      <c r="F237" s="252">
        <v>1.2481</v>
      </c>
      <c r="G237" s="306">
        <v>517.91</v>
      </c>
      <c r="H237" s="206">
        <f t="shared" si="6"/>
        <v>646.4</v>
      </c>
    </row>
    <row r="238" spans="1:8" ht="25.5" customHeight="1" x14ac:dyDescent="0.25">
      <c r="A238" s="146">
        <v>222</v>
      </c>
      <c r="B238" s="266"/>
      <c r="C238" s="252" t="s">
        <v>492</v>
      </c>
      <c r="D238" s="247" t="s">
        <v>493</v>
      </c>
      <c r="E238" s="248" t="s">
        <v>298</v>
      </c>
      <c r="F238" s="252">
        <v>4.8099999999999996</v>
      </c>
      <c r="G238" s="306">
        <v>131.08000000000001</v>
      </c>
      <c r="H238" s="206">
        <f t="shared" si="6"/>
        <v>630.49</v>
      </c>
    </row>
    <row r="239" spans="1:8" ht="25.5" customHeight="1" x14ac:dyDescent="0.25">
      <c r="A239" s="146">
        <v>223</v>
      </c>
      <c r="B239" s="266"/>
      <c r="C239" s="252" t="s">
        <v>494</v>
      </c>
      <c r="D239" s="247" t="s">
        <v>495</v>
      </c>
      <c r="E239" s="248" t="s">
        <v>406</v>
      </c>
      <c r="F239" s="252">
        <v>29.565000000000001</v>
      </c>
      <c r="G239" s="306">
        <v>21.05</v>
      </c>
      <c r="H239" s="206">
        <f t="shared" si="6"/>
        <v>622.34</v>
      </c>
    </row>
    <row r="240" spans="1:8" x14ac:dyDescent="0.25">
      <c r="A240" s="146">
        <v>224</v>
      </c>
      <c r="B240" s="266"/>
      <c r="C240" s="252" t="s">
        <v>269</v>
      </c>
      <c r="D240" s="247" t="s">
        <v>496</v>
      </c>
      <c r="E240" s="248" t="s">
        <v>273</v>
      </c>
      <c r="F240" s="252">
        <v>1</v>
      </c>
      <c r="G240" s="306">
        <v>597.85</v>
      </c>
      <c r="H240" s="206">
        <f t="shared" si="6"/>
        <v>597.85</v>
      </c>
    </row>
    <row r="241" spans="1:8" x14ac:dyDescent="0.25">
      <c r="A241" s="146">
        <v>225</v>
      </c>
      <c r="B241" s="266"/>
      <c r="C241" s="252" t="s">
        <v>497</v>
      </c>
      <c r="D241" s="247" t="s">
        <v>498</v>
      </c>
      <c r="E241" s="248" t="s">
        <v>310</v>
      </c>
      <c r="F241" s="252">
        <v>5.1240000000000001E-2</v>
      </c>
      <c r="G241" s="306">
        <v>11585.53</v>
      </c>
      <c r="H241" s="206">
        <f t="shared" si="6"/>
        <v>593.64</v>
      </c>
    </row>
    <row r="242" spans="1:8" x14ac:dyDescent="0.25">
      <c r="A242" s="146">
        <v>226</v>
      </c>
      <c r="B242" s="266"/>
      <c r="C242" s="252" t="s">
        <v>499</v>
      </c>
      <c r="D242" s="247" t="s">
        <v>500</v>
      </c>
      <c r="E242" s="248" t="s">
        <v>315</v>
      </c>
      <c r="F242" s="252">
        <v>40</v>
      </c>
      <c r="G242" s="306">
        <v>13.96</v>
      </c>
      <c r="H242" s="206">
        <f t="shared" si="6"/>
        <v>558.4</v>
      </c>
    </row>
    <row r="243" spans="1:8" ht="25.5" customHeight="1" x14ac:dyDescent="0.25">
      <c r="A243" s="146">
        <v>227</v>
      </c>
      <c r="B243" s="266"/>
      <c r="C243" s="252" t="s">
        <v>501</v>
      </c>
      <c r="D243" s="247" t="s">
        <v>502</v>
      </c>
      <c r="E243" s="248" t="s">
        <v>310</v>
      </c>
      <c r="F243" s="252">
        <v>6.8199999999999997E-2</v>
      </c>
      <c r="G243" s="306">
        <v>8102.64</v>
      </c>
      <c r="H243" s="206">
        <f t="shared" si="6"/>
        <v>552.6</v>
      </c>
    </row>
    <row r="244" spans="1:8" ht="38.25" customHeight="1" x14ac:dyDescent="0.25">
      <c r="A244" s="146">
        <v>228</v>
      </c>
      <c r="B244" s="266"/>
      <c r="C244" s="252" t="s">
        <v>503</v>
      </c>
      <c r="D244" s="247" t="s">
        <v>504</v>
      </c>
      <c r="E244" s="248" t="s">
        <v>315</v>
      </c>
      <c r="F244" s="252">
        <v>15</v>
      </c>
      <c r="G244" s="306">
        <v>36.590000000000003</v>
      </c>
      <c r="H244" s="206">
        <f t="shared" si="6"/>
        <v>548.85</v>
      </c>
    </row>
    <row r="245" spans="1:8" x14ac:dyDescent="0.25">
      <c r="A245" s="146">
        <v>229</v>
      </c>
      <c r="B245" s="266"/>
      <c r="C245" s="252" t="s">
        <v>269</v>
      </c>
      <c r="D245" s="247" t="s">
        <v>505</v>
      </c>
      <c r="E245" s="248" t="s">
        <v>273</v>
      </c>
      <c r="F245" s="252">
        <v>2</v>
      </c>
      <c r="G245" s="306">
        <v>268.64</v>
      </c>
      <c r="H245" s="206">
        <f t="shared" si="6"/>
        <v>537.28</v>
      </c>
    </row>
    <row r="246" spans="1:8" x14ac:dyDescent="0.25">
      <c r="A246" s="146">
        <v>230</v>
      </c>
      <c r="B246" s="266"/>
      <c r="C246" s="252" t="s">
        <v>506</v>
      </c>
      <c r="D246" s="247" t="s">
        <v>507</v>
      </c>
      <c r="E246" s="248" t="s">
        <v>301</v>
      </c>
      <c r="F246" s="252">
        <v>81.349999999999994</v>
      </c>
      <c r="G246" s="306">
        <v>6.48</v>
      </c>
      <c r="H246" s="206">
        <f t="shared" si="6"/>
        <v>527.15</v>
      </c>
    </row>
    <row r="247" spans="1:8" ht="25.5" customHeight="1" x14ac:dyDescent="0.25">
      <c r="A247" s="146">
        <v>231</v>
      </c>
      <c r="B247" s="266"/>
      <c r="C247" s="252" t="s">
        <v>508</v>
      </c>
      <c r="D247" s="247" t="s">
        <v>509</v>
      </c>
      <c r="E247" s="248" t="s">
        <v>298</v>
      </c>
      <c r="F247" s="252">
        <v>1.0564</v>
      </c>
      <c r="G247" s="306">
        <v>497</v>
      </c>
      <c r="H247" s="206">
        <f t="shared" si="6"/>
        <v>525.03</v>
      </c>
    </row>
    <row r="248" spans="1:8" x14ac:dyDescent="0.25">
      <c r="A248" s="146">
        <v>232</v>
      </c>
      <c r="B248" s="266"/>
      <c r="C248" s="252" t="s">
        <v>510</v>
      </c>
      <c r="D248" s="247" t="s">
        <v>511</v>
      </c>
      <c r="E248" s="248" t="s">
        <v>310</v>
      </c>
      <c r="F248" s="252">
        <v>4.4699999999999997E-2</v>
      </c>
      <c r="G248" s="306">
        <v>11524</v>
      </c>
      <c r="H248" s="206">
        <f t="shared" si="6"/>
        <v>515.12</v>
      </c>
    </row>
    <row r="249" spans="1:8" ht="25.5" customHeight="1" x14ac:dyDescent="0.25">
      <c r="A249" s="146">
        <v>233</v>
      </c>
      <c r="B249" s="266"/>
      <c r="C249" s="252" t="s">
        <v>512</v>
      </c>
      <c r="D249" s="247" t="s">
        <v>513</v>
      </c>
      <c r="E249" s="248" t="s">
        <v>301</v>
      </c>
      <c r="F249" s="252">
        <v>17.559999999999999</v>
      </c>
      <c r="G249" s="306">
        <v>28.25</v>
      </c>
      <c r="H249" s="206">
        <f t="shared" si="6"/>
        <v>496.07</v>
      </c>
    </row>
    <row r="250" spans="1:8" ht="38.25" customHeight="1" x14ac:dyDescent="0.25">
      <c r="A250" s="146">
        <v>234</v>
      </c>
      <c r="B250" s="266"/>
      <c r="C250" s="252" t="s">
        <v>514</v>
      </c>
      <c r="D250" s="247" t="s">
        <v>515</v>
      </c>
      <c r="E250" s="248" t="s">
        <v>257</v>
      </c>
      <c r="F250" s="252">
        <v>5</v>
      </c>
      <c r="G250" s="306">
        <v>98.92</v>
      </c>
      <c r="H250" s="206">
        <f t="shared" si="6"/>
        <v>494.6</v>
      </c>
    </row>
    <row r="251" spans="1:8" ht="38.25" customHeight="1" x14ac:dyDescent="0.25">
      <c r="A251" s="146">
        <v>235</v>
      </c>
      <c r="B251" s="266"/>
      <c r="C251" s="252" t="s">
        <v>516</v>
      </c>
      <c r="D251" s="247" t="s">
        <v>517</v>
      </c>
      <c r="E251" s="248" t="s">
        <v>257</v>
      </c>
      <c r="F251" s="252">
        <v>7</v>
      </c>
      <c r="G251" s="306">
        <v>65.849999999999994</v>
      </c>
      <c r="H251" s="206">
        <f t="shared" si="6"/>
        <v>460.95</v>
      </c>
    </row>
    <row r="252" spans="1:8" ht="25.5" customHeight="1" x14ac:dyDescent="0.25">
      <c r="A252" s="146">
        <v>236</v>
      </c>
      <c r="B252" s="266"/>
      <c r="C252" s="252" t="s">
        <v>518</v>
      </c>
      <c r="D252" s="247" t="s">
        <v>519</v>
      </c>
      <c r="E252" s="248" t="s">
        <v>298</v>
      </c>
      <c r="F252" s="252">
        <v>4.2512999999999996</v>
      </c>
      <c r="G252" s="306">
        <v>108.4</v>
      </c>
      <c r="H252" s="206">
        <f t="shared" si="6"/>
        <v>460.84</v>
      </c>
    </row>
    <row r="253" spans="1:8" ht="25.5" customHeight="1" x14ac:dyDescent="0.25">
      <c r="A253" s="146">
        <v>237</v>
      </c>
      <c r="B253" s="266"/>
      <c r="C253" s="252" t="s">
        <v>520</v>
      </c>
      <c r="D253" s="247" t="s">
        <v>521</v>
      </c>
      <c r="E253" s="248" t="s">
        <v>298</v>
      </c>
      <c r="F253" s="252">
        <v>0.3523</v>
      </c>
      <c r="G253" s="306">
        <v>1287</v>
      </c>
      <c r="H253" s="206">
        <f t="shared" si="6"/>
        <v>453.41</v>
      </c>
    </row>
    <row r="254" spans="1:8" ht="51" customHeight="1" x14ac:dyDescent="0.25">
      <c r="A254" s="146">
        <v>238</v>
      </c>
      <c r="B254" s="266"/>
      <c r="C254" s="252" t="s">
        <v>522</v>
      </c>
      <c r="D254" s="247" t="s">
        <v>523</v>
      </c>
      <c r="E254" s="248" t="s">
        <v>257</v>
      </c>
      <c r="F254" s="252">
        <v>1</v>
      </c>
      <c r="G254" s="306">
        <v>441.84</v>
      </c>
      <c r="H254" s="206">
        <f t="shared" si="6"/>
        <v>441.84</v>
      </c>
    </row>
    <row r="255" spans="1:8" ht="38.25" customHeight="1" x14ac:dyDescent="0.25">
      <c r="A255" s="146">
        <v>239</v>
      </c>
      <c r="B255" s="266"/>
      <c r="C255" s="252" t="s">
        <v>524</v>
      </c>
      <c r="D255" s="247" t="s">
        <v>525</v>
      </c>
      <c r="E255" s="248" t="s">
        <v>436</v>
      </c>
      <c r="F255" s="252">
        <v>1</v>
      </c>
      <c r="G255" s="306">
        <v>420.36</v>
      </c>
      <c r="H255" s="206">
        <f t="shared" si="6"/>
        <v>420.36</v>
      </c>
    </row>
    <row r="256" spans="1:8" ht="25.5" customHeight="1" x14ac:dyDescent="0.25">
      <c r="A256" s="146">
        <v>240</v>
      </c>
      <c r="B256" s="266"/>
      <c r="C256" s="252" t="s">
        <v>526</v>
      </c>
      <c r="D256" s="247" t="s">
        <v>527</v>
      </c>
      <c r="E256" s="248" t="s">
        <v>298</v>
      </c>
      <c r="F256" s="252">
        <v>0.63900000000000001</v>
      </c>
      <c r="G256" s="306">
        <v>600</v>
      </c>
      <c r="H256" s="206">
        <f t="shared" si="6"/>
        <v>383.4</v>
      </c>
    </row>
    <row r="257" spans="1:8" ht="38.25" customHeight="1" x14ac:dyDescent="0.25">
      <c r="A257" s="146">
        <v>241</v>
      </c>
      <c r="B257" s="266"/>
      <c r="C257" s="252" t="s">
        <v>528</v>
      </c>
      <c r="D257" s="247" t="s">
        <v>529</v>
      </c>
      <c r="E257" s="248" t="s">
        <v>298</v>
      </c>
      <c r="F257" s="252">
        <v>0.28000000000000003</v>
      </c>
      <c r="G257" s="306">
        <v>1351.36</v>
      </c>
      <c r="H257" s="206">
        <f t="shared" si="6"/>
        <v>378.38</v>
      </c>
    </row>
    <row r="258" spans="1:8" ht="25.5" customHeight="1" x14ac:dyDescent="0.25">
      <c r="A258" s="146">
        <v>242</v>
      </c>
      <c r="B258" s="266"/>
      <c r="C258" s="252" t="s">
        <v>530</v>
      </c>
      <c r="D258" s="247" t="s">
        <v>531</v>
      </c>
      <c r="E258" s="248" t="s">
        <v>436</v>
      </c>
      <c r="F258" s="252">
        <v>4</v>
      </c>
      <c r="G258" s="306">
        <v>92.52</v>
      </c>
      <c r="H258" s="206">
        <f t="shared" si="6"/>
        <v>370.08</v>
      </c>
    </row>
    <row r="259" spans="1:8" x14ac:dyDescent="0.25">
      <c r="A259" s="146">
        <v>243</v>
      </c>
      <c r="B259" s="266"/>
      <c r="C259" s="252" t="s">
        <v>532</v>
      </c>
      <c r="D259" s="247" t="s">
        <v>533</v>
      </c>
      <c r="E259" s="248" t="s">
        <v>310</v>
      </c>
      <c r="F259" s="252">
        <v>3.5200000000000002E-2</v>
      </c>
      <c r="G259" s="306">
        <v>10315.01</v>
      </c>
      <c r="H259" s="206">
        <f t="shared" si="6"/>
        <v>363.09</v>
      </c>
    </row>
    <row r="260" spans="1:8" x14ac:dyDescent="0.25">
      <c r="A260" s="146">
        <v>244</v>
      </c>
      <c r="B260" s="266"/>
      <c r="C260" s="252" t="s">
        <v>269</v>
      </c>
      <c r="D260" s="247" t="s">
        <v>534</v>
      </c>
      <c r="E260" s="248" t="s">
        <v>273</v>
      </c>
      <c r="F260" s="252">
        <v>2</v>
      </c>
      <c r="G260" s="306">
        <v>173.46</v>
      </c>
      <c r="H260" s="206">
        <f t="shared" si="6"/>
        <v>346.92</v>
      </c>
    </row>
    <row r="261" spans="1:8" x14ac:dyDescent="0.25">
      <c r="A261" s="146">
        <v>245</v>
      </c>
      <c r="B261" s="266"/>
      <c r="C261" s="252" t="s">
        <v>535</v>
      </c>
      <c r="D261" s="247" t="s">
        <v>536</v>
      </c>
      <c r="E261" s="248" t="s">
        <v>310</v>
      </c>
      <c r="F261" s="252">
        <v>5.7000000000000002E-3</v>
      </c>
      <c r="G261" s="306">
        <v>60738</v>
      </c>
      <c r="H261" s="206">
        <f t="shared" si="6"/>
        <v>346.21</v>
      </c>
    </row>
    <row r="262" spans="1:8" ht="38.25" customHeight="1" x14ac:dyDescent="0.25">
      <c r="A262" s="146">
        <v>246</v>
      </c>
      <c r="B262" s="266"/>
      <c r="C262" s="252" t="s">
        <v>537</v>
      </c>
      <c r="D262" s="247" t="s">
        <v>538</v>
      </c>
      <c r="E262" s="248" t="s">
        <v>315</v>
      </c>
      <c r="F262" s="252">
        <v>5</v>
      </c>
      <c r="G262" s="306">
        <v>66.22</v>
      </c>
      <c r="H262" s="206">
        <f t="shared" si="6"/>
        <v>331.1</v>
      </c>
    </row>
    <row r="263" spans="1:8" ht="25.5" customHeight="1" x14ac:dyDescent="0.25">
      <c r="A263" s="146">
        <v>247</v>
      </c>
      <c r="B263" s="266"/>
      <c r="C263" s="252" t="s">
        <v>539</v>
      </c>
      <c r="D263" s="247" t="s">
        <v>540</v>
      </c>
      <c r="E263" s="248" t="s">
        <v>257</v>
      </c>
      <c r="F263" s="252">
        <v>1</v>
      </c>
      <c r="G263" s="306">
        <v>328.68</v>
      </c>
      <c r="H263" s="206">
        <f t="shared" si="6"/>
        <v>328.68</v>
      </c>
    </row>
    <row r="264" spans="1:8" ht="38.25" customHeight="1" x14ac:dyDescent="0.25">
      <c r="A264" s="146">
        <v>248</v>
      </c>
      <c r="B264" s="266"/>
      <c r="C264" s="252" t="s">
        <v>541</v>
      </c>
      <c r="D264" s="247" t="s">
        <v>542</v>
      </c>
      <c r="E264" s="248" t="s">
        <v>257</v>
      </c>
      <c r="F264" s="252">
        <v>1</v>
      </c>
      <c r="G264" s="306">
        <v>324.16000000000003</v>
      </c>
      <c r="H264" s="206">
        <f t="shared" si="6"/>
        <v>324.16000000000003</v>
      </c>
    </row>
    <row r="265" spans="1:8" ht="38.25" customHeight="1" x14ac:dyDescent="0.25">
      <c r="A265" s="146">
        <v>249</v>
      </c>
      <c r="B265" s="266"/>
      <c r="C265" s="252" t="s">
        <v>543</v>
      </c>
      <c r="D265" s="247" t="s">
        <v>544</v>
      </c>
      <c r="E265" s="248" t="s">
        <v>315</v>
      </c>
      <c r="F265" s="252">
        <v>6</v>
      </c>
      <c r="G265" s="306">
        <v>53.12</v>
      </c>
      <c r="H265" s="206">
        <f t="shared" si="6"/>
        <v>318.72000000000003</v>
      </c>
    </row>
    <row r="266" spans="1:8" x14ac:dyDescent="0.25">
      <c r="A266" s="146">
        <v>250</v>
      </c>
      <c r="B266" s="266"/>
      <c r="C266" s="252" t="s">
        <v>545</v>
      </c>
      <c r="D266" s="247" t="s">
        <v>546</v>
      </c>
      <c r="E266" s="248" t="s">
        <v>436</v>
      </c>
      <c r="F266" s="252">
        <v>3</v>
      </c>
      <c r="G266" s="306">
        <v>94.68</v>
      </c>
      <c r="H266" s="206">
        <f t="shared" si="6"/>
        <v>284.04000000000002</v>
      </c>
    </row>
    <row r="267" spans="1:8" ht="25.5" customHeight="1" x14ac:dyDescent="0.25">
      <c r="A267" s="146">
        <v>251</v>
      </c>
      <c r="B267" s="266"/>
      <c r="C267" s="252" t="s">
        <v>547</v>
      </c>
      <c r="D267" s="247" t="s">
        <v>548</v>
      </c>
      <c r="E267" s="248" t="s">
        <v>310</v>
      </c>
      <c r="F267" s="252">
        <v>9.4000000000000004E-3</v>
      </c>
      <c r="G267" s="306">
        <v>30030</v>
      </c>
      <c r="H267" s="206">
        <f t="shared" si="6"/>
        <v>282.27999999999997</v>
      </c>
    </row>
    <row r="268" spans="1:8" x14ac:dyDescent="0.25">
      <c r="A268" s="146">
        <v>252</v>
      </c>
      <c r="B268" s="266"/>
      <c r="C268" s="252" t="s">
        <v>269</v>
      </c>
      <c r="D268" s="247" t="s">
        <v>549</v>
      </c>
      <c r="E268" s="248" t="s">
        <v>273</v>
      </c>
      <c r="F268" s="252">
        <v>1</v>
      </c>
      <c r="G268" s="306">
        <v>268.64</v>
      </c>
      <c r="H268" s="206">
        <f t="shared" si="6"/>
        <v>268.64</v>
      </c>
    </row>
    <row r="269" spans="1:8" ht="25.5" customHeight="1" x14ac:dyDescent="0.25">
      <c r="A269" s="146">
        <v>253</v>
      </c>
      <c r="B269" s="266"/>
      <c r="C269" s="252" t="s">
        <v>550</v>
      </c>
      <c r="D269" s="247" t="s">
        <v>551</v>
      </c>
      <c r="E269" s="248" t="s">
        <v>310</v>
      </c>
      <c r="F269" s="252">
        <v>5.04E-2</v>
      </c>
      <c r="G269" s="306">
        <v>5230.01</v>
      </c>
      <c r="H269" s="206">
        <f t="shared" ref="H269:H332" si="7">ROUND(F269*G269,2)</f>
        <v>263.58999999999997</v>
      </c>
    </row>
    <row r="270" spans="1:8" x14ac:dyDescent="0.25">
      <c r="A270" s="146">
        <v>254</v>
      </c>
      <c r="B270" s="266"/>
      <c r="C270" s="252" t="s">
        <v>552</v>
      </c>
      <c r="D270" s="247" t="s">
        <v>553</v>
      </c>
      <c r="E270" s="248" t="s">
        <v>298</v>
      </c>
      <c r="F270" s="252">
        <v>4.3010000000000002</v>
      </c>
      <c r="G270" s="306">
        <v>60</v>
      </c>
      <c r="H270" s="206">
        <f t="shared" si="7"/>
        <v>258.06</v>
      </c>
    </row>
    <row r="271" spans="1:8" ht="25.5" customHeight="1" x14ac:dyDescent="0.25">
      <c r="A271" s="146">
        <v>255</v>
      </c>
      <c r="B271" s="266"/>
      <c r="C271" s="252" t="s">
        <v>554</v>
      </c>
      <c r="D271" s="247" t="s">
        <v>555</v>
      </c>
      <c r="E271" s="248" t="s">
        <v>428</v>
      </c>
      <c r="F271" s="252">
        <v>10.973699999999999</v>
      </c>
      <c r="G271" s="306">
        <v>23.09</v>
      </c>
      <c r="H271" s="206">
        <f t="shared" si="7"/>
        <v>253.38</v>
      </c>
    </row>
    <row r="272" spans="1:8" ht="25.5" customHeight="1" x14ac:dyDescent="0.25">
      <c r="A272" s="146">
        <v>256</v>
      </c>
      <c r="B272" s="266"/>
      <c r="C272" s="252" t="s">
        <v>556</v>
      </c>
      <c r="D272" s="247" t="s">
        <v>557</v>
      </c>
      <c r="E272" s="248" t="s">
        <v>301</v>
      </c>
      <c r="F272" s="252">
        <v>3.4927000000000001</v>
      </c>
      <c r="G272" s="306">
        <v>72.319999999999993</v>
      </c>
      <c r="H272" s="206">
        <f t="shared" si="7"/>
        <v>252.59</v>
      </c>
    </row>
    <row r="273" spans="1:8" x14ac:dyDescent="0.25">
      <c r="A273" s="146">
        <v>257</v>
      </c>
      <c r="B273" s="266"/>
      <c r="C273" s="252" t="s">
        <v>558</v>
      </c>
      <c r="D273" s="247" t="s">
        <v>559</v>
      </c>
      <c r="E273" s="248" t="s">
        <v>310</v>
      </c>
      <c r="F273" s="252">
        <v>4.4699999999999997E-2</v>
      </c>
      <c r="G273" s="306">
        <v>5650</v>
      </c>
      <c r="H273" s="206">
        <f t="shared" si="7"/>
        <v>252.56</v>
      </c>
    </row>
    <row r="274" spans="1:8" x14ac:dyDescent="0.25">
      <c r="A274" s="146">
        <v>258</v>
      </c>
      <c r="B274" s="266"/>
      <c r="C274" s="252" t="s">
        <v>269</v>
      </c>
      <c r="D274" s="247" t="s">
        <v>560</v>
      </c>
      <c r="E274" s="248" t="s">
        <v>273</v>
      </c>
      <c r="F274" s="252">
        <v>1</v>
      </c>
      <c r="G274" s="306">
        <v>246.91</v>
      </c>
      <c r="H274" s="206">
        <f t="shared" si="7"/>
        <v>246.91</v>
      </c>
    </row>
    <row r="275" spans="1:8" ht="25.5" customHeight="1" x14ac:dyDescent="0.25">
      <c r="A275" s="146">
        <v>259</v>
      </c>
      <c r="B275" s="266"/>
      <c r="C275" s="252" t="s">
        <v>561</v>
      </c>
      <c r="D275" s="247" t="s">
        <v>562</v>
      </c>
      <c r="E275" s="248" t="s">
        <v>436</v>
      </c>
      <c r="F275" s="252">
        <v>1</v>
      </c>
      <c r="G275" s="306">
        <v>240.79</v>
      </c>
      <c r="H275" s="206">
        <f t="shared" si="7"/>
        <v>240.79</v>
      </c>
    </row>
    <row r="276" spans="1:8" x14ac:dyDescent="0.25">
      <c r="A276" s="146">
        <v>260</v>
      </c>
      <c r="B276" s="266"/>
      <c r="C276" s="252" t="s">
        <v>563</v>
      </c>
      <c r="D276" s="247" t="s">
        <v>564</v>
      </c>
      <c r="E276" s="248" t="s">
        <v>310</v>
      </c>
      <c r="F276" s="252">
        <v>2.9899999999999999E-2</v>
      </c>
      <c r="G276" s="306">
        <v>7977</v>
      </c>
      <c r="H276" s="206">
        <f t="shared" si="7"/>
        <v>238.51</v>
      </c>
    </row>
    <row r="277" spans="1:8" ht="25.5" customHeight="1" x14ac:dyDescent="0.25">
      <c r="A277" s="146">
        <v>261</v>
      </c>
      <c r="B277" s="266"/>
      <c r="C277" s="252" t="s">
        <v>565</v>
      </c>
      <c r="D277" s="247" t="s">
        <v>566</v>
      </c>
      <c r="E277" s="248" t="s">
        <v>567</v>
      </c>
      <c r="F277" s="252">
        <v>235.6679</v>
      </c>
      <c r="G277" s="306">
        <v>1</v>
      </c>
      <c r="H277" s="206">
        <f t="shared" si="7"/>
        <v>235.67</v>
      </c>
    </row>
    <row r="278" spans="1:8" ht="63.75" customHeight="1" x14ac:dyDescent="0.25">
      <c r="A278" s="146">
        <v>262</v>
      </c>
      <c r="B278" s="266"/>
      <c r="C278" s="252" t="s">
        <v>568</v>
      </c>
      <c r="D278" s="247" t="s">
        <v>569</v>
      </c>
      <c r="E278" s="248" t="s">
        <v>310</v>
      </c>
      <c r="F278" s="252">
        <v>3.4000000000000002E-2</v>
      </c>
      <c r="G278" s="306">
        <v>6800</v>
      </c>
      <c r="H278" s="206">
        <f t="shared" si="7"/>
        <v>231.2</v>
      </c>
    </row>
    <row r="279" spans="1:8" ht="38.25" customHeight="1" x14ac:dyDescent="0.25">
      <c r="A279" s="146">
        <v>263</v>
      </c>
      <c r="B279" s="266"/>
      <c r="C279" s="252" t="s">
        <v>570</v>
      </c>
      <c r="D279" s="247" t="s">
        <v>571</v>
      </c>
      <c r="E279" s="248" t="s">
        <v>257</v>
      </c>
      <c r="F279" s="252">
        <v>4</v>
      </c>
      <c r="G279" s="306">
        <v>55.05</v>
      </c>
      <c r="H279" s="206">
        <f t="shared" si="7"/>
        <v>220.2</v>
      </c>
    </row>
    <row r="280" spans="1:8" ht="25.5" customHeight="1" x14ac:dyDescent="0.25">
      <c r="A280" s="146">
        <v>264</v>
      </c>
      <c r="B280" s="266"/>
      <c r="C280" s="252" t="s">
        <v>572</v>
      </c>
      <c r="D280" s="247" t="s">
        <v>573</v>
      </c>
      <c r="E280" s="248" t="s">
        <v>406</v>
      </c>
      <c r="F280" s="252">
        <v>5.5890000000000004</v>
      </c>
      <c r="G280" s="306">
        <v>38.82</v>
      </c>
      <c r="H280" s="206">
        <f t="shared" si="7"/>
        <v>216.96</v>
      </c>
    </row>
    <row r="281" spans="1:8" x14ac:dyDescent="0.25">
      <c r="A281" s="146">
        <v>265</v>
      </c>
      <c r="B281" s="266"/>
      <c r="C281" s="252" t="s">
        <v>269</v>
      </c>
      <c r="D281" s="247" t="s">
        <v>574</v>
      </c>
      <c r="E281" s="248" t="s">
        <v>273</v>
      </c>
      <c r="F281" s="252">
        <v>1</v>
      </c>
      <c r="G281" s="306">
        <v>215.7</v>
      </c>
      <c r="H281" s="206">
        <f t="shared" si="7"/>
        <v>215.7</v>
      </c>
    </row>
    <row r="282" spans="1:8" ht="25.5" customHeight="1" x14ac:dyDescent="0.25">
      <c r="A282" s="146">
        <v>266</v>
      </c>
      <c r="B282" s="266"/>
      <c r="C282" s="252" t="s">
        <v>575</v>
      </c>
      <c r="D282" s="247" t="s">
        <v>576</v>
      </c>
      <c r="E282" s="248" t="s">
        <v>428</v>
      </c>
      <c r="F282" s="252">
        <v>2.8839999999999999</v>
      </c>
      <c r="G282" s="306">
        <v>74.58</v>
      </c>
      <c r="H282" s="206">
        <f t="shared" si="7"/>
        <v>215.09</v>
      </c>
    </row>
    <row r="283" spans="1:8" x14ac:dyDescent="0.25">
      <c r="A283" s="146">
        <v>267</v>
      </c>
      <c r="B283" s="266"/>
      <c r="C283" s="252" t="s">
        <v>577</v>
      </c>
      <c r="D283" s="247" t="s">
        <v>578</v>
      </c>
      <c r="E283" s="248" t="s">
        <v>310</v>
      </c>
      <c r="F283" s="252">
        <v>4.6360000000000004E-3</v>
      </c>
      <c r="G283" s="306">
        <v>45837.63</v>
      </c>
      <c r="H283" s="206">
        <f t="shared" si="7"/>
        <v>212.5</v>
      </c>
    </row>
    <row r="284" spans="1:8" ht="38.25" customHeight="1" x14ac:dyDescent="0.25">
      <c r="A284" s="146">
        <v>268</v>
      </c>
      <c r="B284" s="266"/>
      <c r="C284" s="252" t="s">
        <v>579</v>
      </c>
      <c r="D284" s="247" t="s">
        <v>580</v>
      </c>
      <c r="E284" s="248" t="s">
        <v>315</v>
      </c>
      <c r="F284" s="252">
        <v>5</v>
      </c>
      <c r="G284" s="306">
        <v>41.28</v>
      </c>
      <c r="H284" s="206">
        <f t="shared" si="7"/>
        <v>206.4</v>
      </c>
    </row>
    <row r="285" spans="1:8" ht="25.5" customHeight="1" x14ac:dyDescent="0.25">
      <c r="A285" s="146">
        <v>269</v>
      </c>
      <c r="B285" s="266"/>
      <c r="C285" s="252" t="s">
        <v>269</v>
      </c>
      <c r="D285" s="247" t="s">
        <v>581</v>
      </c>
      <c r="E285" s="248" t="s">
        <v>273</v>
      </c>
      <c r="F285" s="252">
        <v>2</v>
      </c>
      <c r="G285" s="306">
        <v>103.1</v>
      </c>
      <c r="H285" s="206">
        <f t="shared" si="7"/>
        <v>206.2</v>
      </c>
    </row>
    <row r="286" spans="1:8" ht="38.25" customHeight="1" x14ac:dyDescent="0.25">
      <c r="A286" s="146">
        <v>270</v>
      </c>
      <c r="B286" s="266"/>
      <c r="C286" s="252" t="s">
        <v>582</v>
      </c>
      <c r="D286" s="247" t="s">
        <v>583</v>
      </c>
      <c r="E286" s="248" t="s">
        <v>257</v>
      </c>
      <c r="F286" s="252">
        <v>4</v>
      </c>
      <c r="G286" s="306">
        <v>50.78</v>
      </c>
      <c r="H286" s="206">
        <f t="shared" si="7"/>
        <v>203.12</v>
      </c>
    </row>
    <row r="287" spans="1:8" ht="38.25" customHeight="1" x14ac:dyDescent="0.25">
      <c r="A287" s="146">
        <v>271</v>
      </c>
      <c r="B287" s="266"/>
      <c r="C287" s="252" t="s">
        <v>584</v>
      </c>
      <c r="D287" s="247" t="s">
        <v>585</v>
      </c>
      <c r="E287" s="248" t="s">
        <v>257</v>
      </c>
      <c r="F287" s="252">
        <v>1</v>
      </c>
      <c r="G287" s="306">
        <v>181.29</v>
      </c>
      <c r="H287" s="206">
        <f t="shared" si="7"/>
        <v>181.29</v>
      </c>
    </row>
    <row r="288" spans="1:8" ht="38.25" customHeight="1" x14ac:dyDescent="0.25">
      <c r="A288" s="146">
        <v>272</v>
      </c>
      <c r="B288" s="266"/>
      <c r="C288" s="252" t="s">
        <v>586</v>
      </c>
      <c r="D288" s="247" t="s">
        <v>587</v>
      </c>
      <c r="E288" s="248" t="s">
        <v>257</v>
      </c>
      <c r="F288" s="252">
        <v>8</v>
      </c>
      <c r="G288" s="306">
        <v>22.43</v>
      </c>
      <c r="H288" s="206">
        <f t="shared" si="7"/>
        <v>179.44</v>
      </c>
    </row>
    <row r="289" spans="1:8" x14ac:dyDescent="0.25">
      <c r="A289" s="146">
        <v>273</v>
      </c>
      <c r="B289" s="266"/>
      <c r="C289" s="252" t="s">
        <v>588</v>
      </c>
      <c r="D289" s="247" t="s">
        <v>589</v>
      </c>
      <c r="E289" s="248" t="s">
        <v>310</v>
      </c>
      <c r="F289" s="252">
        <v>2.52E-2</v>
      </c>
      <c r="G289" s="306">
        <v>6850</v>
      </c>
      <c r="H289" s="206">
        <f t="shared" si="7"/>
        <v>172.62</v>
      </c>
    </row>
    <row r="290" spans="1:8" x14ac:dyDescent="0.25">
      <c r="A290" s="146">
        <v>274</v>
      </c>
      <c r="B290" s="266"/>
      <c r="C290" s="252" t="s">
        <v>590</v>
      </c>
      <c r="D290" s="247" t="s">
        <v>591</v>
      </c>
      <c r="E290" s="248" t="s">
        <v>301</v>
      </c>
      <c r="F290" s="252">
        <v>4.8170000000000002</v>
      </c>
      <c r="G290" s="306">
        <v>35.22</v>
      </c>
      <c r="H290" s="206">
        <f t="shared" si="7"/>
        <v>169.65</v>
      </c>
    </row>
    <row r="291" spans="1:8" ht="38.25" customHeight="1" x14ac:dyDescent="0.25">
      <c r="A291" s="146">
        <v>275</v>
      </c>
      <c r="B291" s="266"/>
      <c r="C291" s="252" t="s">
        <v>592</v>
      </c>
      <c r="D291" s="247" t="s">
        <v>593</v>
      </c>
      <c r="E291" s="248" t="s">
        <v>257</v>
      </c>
      <c r="F291" s="252">
        <v>10</v>
      </c>
      <c r="G291" s="306">
        <v>16.8</v>
      </c>
      <c r="H291" s="206">
        <f t="shared" si="7"/>
        <v>168</v>
      </c>
    </row>
    <row r="292" spans="1:8" x14ac:dyDescent="0.25">
      <c r="A292" s="146">
        <v>276</v>
      </c>
      <c r="B292" s="266"/>
      <c r="C292" s="252" t="s">
        <v>594</v>
      </c>
      <c r="D292" s="247" t="s">
        <v>595</v>
      </c>
      <c r="E292" s="248" t="s">
        <v>257</v>
      </c>
      <c r="F292" s="252">
        <v>2</v>
      </c>
      <c r="G292" s="306">
        <v>82.57</v>
      </c>
      <c r="H292" s="206">
        <f t="shared" si="7"/>
        <v>165.14</v>
      </c>
    </row>
    <row r="293" spans="1:8" ht="38.25" customHeight="1" x14ac:dyDescent="0.25">
      <c r="A293" s="146">
        <v>277</v>
      </c>
      <c r="B293" s="266"/>
      <c r="C293" s="252" t="s">
        <v>596</v>
      </c>
      <c r="D293" s="247" t="s">
        <v>597</v>
      </c>
      <c r="E293" s="248" t="s">
        <v>310</v>
      </c>
      <c r="F293" s="252">
        <v>2.8400000000000002E-2</v>
      </c>
      <c r="G293" s="306">
        <v>5804</v>
      </c>
      <c r="H293" s="206">
        <f t="shared" si="7"/>
        <v>164.83</v>
      </c>
    </row>
    <row r="294" spans="1:8" x14ac:dyDescent="0.25">
      <c r="A294" s="146">
        <v>278</v>
      </c>
      <c r="B294" s="266"/>
      <c r="C294" s="252" t="s">
        <v>598</v>
      </c>
      <c r="D294" s="247" t="s">
        <v>599</v>
      </c>
      <c r="E294" s="248" t="s">
        <v>310</v>
      </c>
      <c r="F294" s="252">
        <v>1.7999999999999999E-2</v>
      </c>
      <c r="G294" s="306">
        <v>9040.01</v>
      </c>
      <c r="H294" s="206">
        <f t="shared" si="7"/>
        <v>162.72</v>
      </c>
    </row>
    <row r="295" spans="1:8" x14ac:dyDescent="0.25">
      <c r="A295" s="146">
        <v>279</v>
      </c>
      <c r="B295" s="266"/>
      <c r="C295" s="252" t="s">
        <v>600</v>
      </c>
      <c r="D295" s="247" t="s">
        <v>601</v>
      </c>
      <c r="E295" s="248" t="s">
        <v>310</v>
      </c>
      <c r="F295" s="252">
        <v>1.12E-2</v>
      </c>
      <c r="G295" s="306">
        <v>14312.87</v>
      </c>
      <c r="H295" s="206">
        <f t="shared" si="7"/>
        <v>160.30000000000001</v>
      </c>
    </row>
    <row r="296" spans="1:8" ht="25.5" customHeight="1" x14ac:dyDescent="0.25">
      <c r="A296" s="146">
        <v>280</v>
      </c>
      <c r="B296" s="266"/>
      <c r="C296" s="252" t="s">
        <v>602</v>
      </c>
      <c r="D296" s="247" t="s">
        <v>603</v>
      </c>
      <c r="E296" s="248" t="s">
        <v>298</v>
      </c>
      <c r="F296" s="252">
        <v>0.23860000000000001</v>
      </c>
      <c r="G296" s="306">
        <v>667.83</v>
      </c>
      <c r="H296" s="206">
        <f t="shared" si="7"/>
        <v>159.34</v>
      </c>
    </row>
    <row r="297" spans="1:8" x14ac:dyDescent="0.25">
      <c r="A297" s="146">
        <v>281</v>
      </c>
      <c r="B297" s="266"/>
      <c r="C297" s="252" t="s">
        <v>269</v>
      </c>
      <c r="D297" s="247" t="s">
        <v>604</v>
      </c>
      <c r="E297" s="248" t="s">
        <v>273</v>
      </c>
      <c r="F297" s="252">
        <v>2</v>
      </c>
      <c r="G297" s="306">
        <v>78.72</v>
      </c>
      <c r="H297" s="206">
        <f t="shared" si="7"/>
        <v>157.44</v>
      </c>
    </row>
    <row r="298" spans="1:8" x14ac:dyDescent="0.25">
      <c r="A298" s="146">
        <v>282</v>
      </c>
      <c r="B298" s="266"/>
      <c r="C298" s="252" t="s">
        <v>605</v>
      </c>
      <c r="D298" s="247" t="s">
        <v>606</v>
      </c>
      <c r="E298" s="248" t="s">
        <v>298</v>
      </c>
      <c r="F298" s="252">
        <v>64.495199999999997</v>
      </c>
      <c r="G298" s="306">
        <v>2.44</v>
      </c>
      <c r="H298" s="206">
        <f t="shared" si="7"/>
        <v>157.37</v>
      </c>
    </row>
    <row r="299" spans="1:8" ht="25.5" customHeight="1" x14ac:dyDescent="0.25">
      <c r="A299" s="146">
        <v>283</v>
      </c>
      <c r="B299" s="266"/>
      <c r="C299" s="252" t="s">
        <v>607</v>
      </c>
      <c r="D299" s="247" t="s">
        <v>608</v>
      </c>
      <c r="E299" s="248" t="s">
        <v>310</v>
      </c>
      <c r="F299" s="252">
        <v>0.1007</v>
      </c>
      <c r="G299" s="306">
        <v>1530</v>
      </c>
      <c r="H299" s="206">
        <f t="shared" si="7"/>
        <v>154.07</v>
      </c>
    </row>
    <row r="300" spans="1:8" ht="51" customHeight="1" x14ac:dyDescent="0.25">
      <c r="A300" s="146">
        <v>284</v>
      </c>
      <c r="B300" s="266"/>
      <c r="C300" s="252" t="s">
        <v>609</v>
      </c>
      <c r="D300" s="247" t="s">
        <v>610</v>
      </c>
      <c r="E300" s="248" t="s">
        <v>315</v>
      </c>
      <c r="F300" s="252">
        <v>6</v>
      </c>
      <c r="G300" s="306">
        <v>25.46</v>
      </c>
      <c r="H300" s="206">
        <f t="shared" si="7"/>
        <v>152.76</v>
      </c>
    </row>
    <row r="301" spans="1:8" ht="38.25" customHeight="1" x14ac:dyDescent="0.25">
      <c r="A301" s="146">
        <v>285</v>
      </c>
      <c r="B301" s="266"/>
      <c r="C301" s="252" t="s">
        <v>611</v>
      </c>
      <c r="D301" s="247" t="s">
        <v>612</v>
      </c>
      <c r="E301" s="248" t="s">
        <v>257</v>
      </c>
      <c r="F301" s="252">
        <v>8</v>
      </c>
      <c r="G301" s="306">
        <v>17.87</v>
      </c>
      <c r="H301" s="206">
        <f t="shared" si="7"/>
        <v>142.96</v>
      </c>
    </row>
    <row r="302" spans="1:8" ht="25.5" customHeight="1" x14ac:dyDescent="0.25">
      <c r="A302" s="146">
        <v>286</v>
      </c>
      <c r="B302" s="266"/>
      <c r="C302" s="252" t="s">
        <v>613</v>
      </c>
      <c r="D302" s="247" t="s">
        <v>614</v>
      </c>
      <c r="E302" s="248" t="s">
        <v>310</v>
      </c>
      <c r="F302" s="252">
        <v>2.75E-2</v>
      </c>
      <c r="G302" s="306">
        <v>5000</v>
      </c>
      <c r="H302" s="206">
        <f t="shared" si="7"/>
        <v>137.5</v>
      </c>
    </row>
    <row r="303" spans="1:8" x14ac:dyDescent="0.25">
      <c r="A303" s="146">
        <v>287</v>
      </c>
      <c r="B303" s="266"/>
      <c r="C303" s="252" t="s">
        <v>615</v>
      </c>
      <c r="D303" s="247" t="s">
        <v>599</v>
      </c>
      <c r="E303" s="248" t="s">
        <v>428</v>
      </c>
      <c r="F303" s="252">
        <v>14.8826</v>
      </c>
      <c r="G303" s="306">
        <v>9.0399999999999991</v>
      </c>
      <c r="H303" s="206">
        <f t="shared" si="7"/>
        <v>134.54</v>
      </c>
    </row>
    <row r="304" spans="1:8" ht="38.25" customHeight="1" x14ac:dyDescent="0.25">
      <c r="A304" s="146">
        <v>288</v>
      </c>
      <c r="B304" s="266"/>
      <c r="C304" s="252" t="s">
        <v>616</v>
      </c>
      <c r="D304" s="247" t="s">
        <v>617</v>
      </c>
      <c r="E304" s="248" t="s">
        <v>257</v>
      </c>
      <c r="F304" s="252">
        <v>8</v>
      </c>
      <c r="G304" s="306">
        <v>16</v>
      </c>
      <c r="H304" s="206">
        <f t="shared" si="7"/>
        <v>128</v>
      </c>
    </row>
    <row r="305" spans="1:8" ht="25.5" customHeight="1" x14ac:dyDescent="0.25">
      <c r="A305" s="146">
        <v>289</v>
      </c>
      <c r="B305" s="266"/>
      <c r="C305" s="252" t="s">
        <v>618</v>
      </c>
      <c r="D305" s="247" t="s">
        <v>619</v>
      </c>
      <c r="E305" s="248" t="s">
        <v>310</v>
      </c>
      <c r="F305" s="252">
        <v>1.54E-2</v>
      </c>
      <c r="G305" s="306">
        <v>7997.23</v>
      </c>
      <c r="H305" s="206">
        <f t="shared" si="7"/>
        <v>123.16</v>
      </c>
    </row>
    <row r="306" spans="1:8" ht="25.5" customHeight="1" x14ac:dyDescent="0.25">
      <c r="A306" s="146">
        <v>290</v>
      </c>
      <c r="B306" s="266"/>
      <c r="C306" s="252" t="s">
        <v>620</v>
      </c>
      <c r="D306" s="247" t="s">
        <v>621</v>
      </c>
      <c r="E306" s="248" t="s">
        <v>298</v>
      </c>
      <c r="F306" s="252">
        <v>0.48299999999999998</v>
      </c>
      <c r="G306" s="306">
        <v>246.79</v>
      </c>
      <c r="H306" s="206">
        <f t="shared" si="7"/>
        <v>119.2</v>
      </c>
    </row>
    <row r="307" spans="1:8" ht="25.5" customHeight="1" x14ac:dyDescent="0.25">
      <c r="A307" s="146">
        <v>291</v>
      </c>
      <c r="B307" s="266"/>
      <c r="C307" s="252" t="s">
        <v>622</v>
      </c>
      <c r="D307" s="247" t="s">
        <v>623</v>
      </c>
      <c r="E307" s="248" t="s">
        <v>257</v>
      </c>
      <c r="F307" s="252">
        <v>1.7514000000000001</v>
      </c>
      <c r="G307" s="306">
        <v>67</v>
      </c>
      <c r="H307" s="206">
        <f t="shared" si="7"/>
        <v>117.34</v>
      </c>
    </row>
    <row r="308" spans="1:8" x14ac:dyDescent="0.25">
      <c r="A308" s="146">
        <v>292</v>
      </c>
      <c r="B308" s="266"/>
      <c r="C308" s="252" t="s">
        <v>624</v>
      </c>
      <c r="D308" s="247" t="s">
        <v>625</v>
      </c>
      <c r="E308" s="248" t="s">
        <v>310</v>
      </c>
      <c r="F308" s="252">
        <v>7.5200000000000003E-2</v>
      </c>
      <c r="G308" s="306">
        <v>1554.2</v>
      </c>
      <c r="H308" s="206">
        <f t="shared" si="7"/>
        <v>116.88</v>
      </c>
    </row>
    <row r="309" spans="1:8" ht="25.5" customHeight="1" x14ac:dyDescent="0.25">
      <c r="A309" s="146">
        <v>293</v>
      </c>
      <c r="B309" s="266"/>
      <c r="C309" s="252" t="s">
        <v>626</v>
      </c>
      <c r="D309" s="247" t="s">
        <v>627</v>
      </c>
      <c r="E309" s="248" t="s">
        <v>257</v>
      </c>
      <c r="F309" s="252">
        <v>1</v>
      </c>
      <c r="G309" s="306">
        <v>116.25</v>
      </c>
      <c r="H309" s="206">
        <f t="shared" si="7"/>
        <v>116.25</v>
      </c>
    </row>
    <row r="310" spans="1:8" x14ac:dyDescent="0.25">
      <c r="A310" s="146">
        <v>294</v>
      </c>
      <c r="B310" s="266"/>
      <c r="C310" s="252" t="s">
        <v>628</v>
      </c>
      <c r="D310" s="247" t="s">
        <v>629</v>
      </c>
      <c r="E310" s="248" t="s">
        <v>310</v>
      </c>
      <c r="F310" s="252">
        <v>7.0000000000000001E-3</v>
      </c>
      <c r="G310" s="306">
        <v>16136</v>
      </c>
      <c r="H310" s="206">
        <f t="shared" si="7"/>
        <v>112.95</v>
      </c>
    </row>
    <row r="311" spans="1:8" x14ac:dyDescent="0.25">
      <c r="A311" s="146">
        <v>295</v>
      </c>
      <c r="B311" s="266"/>
      <c r="C311" s="252" t="s">
        <v>630</v>
      </c>
      <c r="D311" s="247" t="s">
        <v>631</v>
      </c>
      <c r="E311" s="248" t="s">
        <v>310</v>
      </c>
      <c r="F311" s="252">
        <v>1.6799999999999999E-2</v>
      </c>
      <c r="G311" s="306">
        <v>6667</v>
      </c>
      <c r="H311" s="206">
        <f t="shared" si="7"/>
        <v>112.01</v>
      </c>
    </row>
    <row r="312" spans="1:8" x14ac:dyDescent="0.25">
      <c r="A312" s="146">
        <v>296</v>
      </c>
      <c r="B312" s="266"/>
      <c r="C312" s="252" t="s">
        <v>632</v>
      </c>
      <c r="D312" s="247" t="s">
        <v>633</v>
      </c>
      <c r="E312" s="248" t="s">
        <v>315</v>
      </c>
      <c r="F312" s="252">
        <v>9.3000000000000007</v>
      </c>
      <c r="G312" s="306">
        <v>12.03</v>
      </c>
      <c r="H312" s="206">
        <f t="shared" si="7"/>
        <v>111.88</v>
      </c>
    </row>
    <row r="313" spans="1:8" ht="25.5" customHeight="1" x14ac:dyDescent="0.25">
      <c r="A313" s="146">
        <v>297</v>
      </c>
      <c r="B313" s="266"/>
      <c r="C313" s="252" t="s">
        <v>634</v>
      </c>
      <c r="D313" s="247" t="s">
        <v>635</v>
      </c>
      <c r="E313" s="248" t="s">
        <v>298</v>
      </c>
      <c r="F313" s="252">
        <v>0.1734</v>
      </c>
      <c r="G313" s="306">
        <v>636.19000000000005</v>
      </c>
      <c r="H313" s="206">
        <f t="shared" si="7"/>
        <v>110.32</v>
      </c>
    </row>
    <row r="314" spans="1:8" x14ac:dyDescent="0.25">
      <c r="A314" s="146">
        <v>298</v>
      </c>
      <c r="B314" s="266"/>
      <c r="C314" s="252" t="s">
        <v>636</v>
      </c>
      <c r="D314" s="247" t="s">
        <v>637</v>
      </c>
      <c r="E314" s="248" t="s">
        <v>428</v>
      </c>
      <c r="F314" s="252">
        <v>3.839</v>
      </c>
      <c r="G314" s="306">
        <v>28.6</v>
      </c>
      <c r="H314" s="206">
        <f t="shared" si="7"/>
        <v>109.8</v>
      </c>
    </row>
    <row r="315" spans="1:8" ht="25.5" customHeight="1" x14ac:dyDescent="0.25">
      <c r="A315" s="146">
        <v>299</v>
      </c>
      <c r="B315" s="266"/>
      <c r="C315" s="252" t="s">
        <v>638</v>
      </c>
      <c r="D315" s="247" t="s">
        <v>639</v>
      </c>
      <c r="E315" s="248" t="s">
        <v>298</v>
      </c>
      <c r="F315" s="252">
        <v>0.96079999999999999</v>
      </c>
      <c r="G315" s="306">
        <v>113.2</v>
      </c>
      <c r="H315" s="206">
        <f t="shared" si="7"/>
        <v>108.76</v>
      </c>
    </row>
    <row r="316" spans="1:8" x14ac:dyDescent="0.25">
      <c r="A316" s="146">
        <v>300</v>
      </c>
      <c r="B316" s="266"/>
      <c r="C316" s="252" t="s">
        <v>640</v>
      </c>
      <c r="D316" s="247" t="s">
        <v>641</v>
      </c>
      <c r="E316" s="248" t="s">
        <v>298</v>
      </c>
      <c r="F316" s="252">
        <v>17.433299999999999</v>
      </c>
      <c r="G316" s="306">
        <v>6.22</v>
      </c>
      <c r="H316" s="206">
        <f t="shared" si="7"/>
        <v>108.44</v>
      </c>
    </row>
    <row r="317" spans="1:8" ht="51" customHeight="1" x14ac:dyDescent="0.25">
      <c r="A317" s="146">
        <v>301</v>
      </c>
      <c r="B317" s="266"/>
      <c r="C317" s="252" t="s">
        <v>642</v>
      </c>
      <c r="D317" s="247" t="s">
        <v>643</v>
      </c>
      <c r="E317" s="248" t="s">
        <v>310</v>
      </c>
      <c r="F317" s="252">
        <v>1.06E-2</v>
      </c>
      <c r="G317" s="306">
        <v>10045</v>
      </c>
      <c r="H317" s="206">
        <f t="shared" si="7"/>
        <v>106.48</v>
      </c>
    </row>
    <row r="318" spans="1:8" ht="38.25" customHeight="1" x14ac:dyDescent="0.25">
      <c r="A318" s="146">
        <v>302</v>
      </c>
      <c r="B318" s="266"/>
      <c r="C318" s="252" t="s">
        <v>644</v>
      </c>
      <c r="D318" s="247" t="s">
        <v>645</v>
      </c>
      <c r="E318" s="248" t="s">
        <v>257</v>
      </c>
      <c r="F318" s="252">
        <v>4</v>
      </c>
      <c r="G318" s="306">
        <v>25.62</v>
      </c>
      <c r="H318" s="206">
        <f t="shared" si="7"/>
        <v>102.48</v>
      </c>
    </row>
    <row r="319" spans="1:8" x14ac:dyDescent="0.25">
      <c r="A319" s="146">
        <v>303</v>
      </c>
      <c r="B319" s="266"/>
      <c r="C319" s="252" t="s">
        <v>646</v>
      </c>
      <c r="D319" s="247" t="s">
        <v>647</v>
      </c>
      <c r="E319" s="248" t="s">
        <v>450</v>
      </c>
      <c r="F319" s="252">
        <v>1.6033999999999999</v>
      </c>
      <c r="G319" s="306">
        <v>63</v>
      </c>
      <c r="H319" s="206">
        <f t="shared" si="7"/>
        <v>101.01</v>
      </c>
    </row>
    <row r="320" spans="1:8" ht="25.5" customHeight="1" x14ac:dyDescent="0.25">
      <c r="A320" s="146">
        <v>304</v>
      </c>
      <c r="B320" s="266"/>
      <c r="C320" s="252" t="s">
        <v>648</v>
      </c>
      <c r="D320" s="247" t="s">
        <v>649</v>
      </c>
      <c r="E320" s="248" t="s">
        <v>436</v>
      </c>
      <c r="F320" s="252">
        <v>1</v>
      </c>
      <c r="G320" s="306">
        <v>94.68</v>
      </c>
      <c r="H320" s="206">
        <f t="shared" si="7"/>
        <v>94.68</v>
      </c>
    </row>
    <row r="321" spans="1:8" ht="38.25" customHeight="1" x14ac:dyDescent="0.25">
      <c r="A321" s="146">
        <v>305</v>
      </c>
      <c r="B321" s="266"/>
      <c r="C321" s="252" t="s">
        <v>650</v>
      </c>
      <c r="D321" s="247" t="s">
        <v>651</v>
      </c>
      <c r="E321" s="248" t="s">
        <v>257</v>
      </c>
      <c r="F321" s="252">
        <v>2</v>
      </c>
      <c r="G321" s="306">
        <v>45</v>
      </c>
      <c r="H321" s="206">
        <f t="shared" si="7"/>
        <v>90</v>
      </c>
    </row>
    <row r="322" spans="1:8" x14ac:dyDescent="0.25">
      <c r="A322" s="146">
        <v>306</v>
      </c>
      <c r="B322" s="266"/>
      <c r="C322" s="252" t="s">
        <v>652</v>
      </c>
      <c r="D322" s="247" t="s">
        <v>653</v>
      </c>
      <c r="E322" s="248" t="s">
        <v>257</v>
      </c>
      <c r="F322" s="252">
        <v>1</v>
      </c>
      <c r="G322" s="306">
        <v>87.19</v>
      </c>
      <c r="H322" s="206">
        <f t="shared" si="7"/>
        <v>87.19</v>
      </c>
    </row>
    <row r="323" spans="1:8" x14ac:dyDescent="0.25">
      <c r="A323" s="146">
        <v>307</v>
      </c>
      <c r="B323" s="266"/>
      <c r="C323" s="252" t="s">
        <v>437</v>
      </c>
      <c r="D323" s="247" t="s">
        <v>654</v>
      </c>
      <c r="E323" s="248" t="s">
        <v>298</v>
      </c>
      <c r="F323" s="252">
        <v>0.14369999999999999</v>
      </c>
      <c r="G323" s="306">
        <v>600</v>
      </c>
      <c r="H323" s="206">
        <f t="shared" si="7"/>
        <v>86.22</v>
      </c>
    </row>
    <row r="324" spans="1:8" x14ac:dyDescent="0.25">
      <c r="A324" s="146">
        <v>308</v>
      </c>
      <c r="B324" s="266"/>
      <c r="C324" s="252" t="s">
        <v>655</v>
      </c>
      <c r="D324" s="247" t="s">
        <v>656</v>
      </c>
      <c r="E324" s="248" t="s">
        <v>310</v>
      </c>
      <c r="F324" s="252">
        <v>1.04E-2</v>
      </c>
      <c r="G324" s="306">
        <v>8190</v>
      </c>
      <c r="H324" s="206">
        <f t="shared" si="7"/>
        <v>85.18</v>
      </c>
    </row>
    <row r="325" spans="1:8" x14ac:dyDescent="0.25">
      <c r="A325" s="146">
        <v>309</v>
      </c>
      <c r="B325" s="266"/>
      <c r="C325" s="252" t="s">
        <v>657</v>
      </c>
      <c r="D325" s="247" t="s">
        <v>658</v>
      </c>
      <c r="E325" s="248" t="s">
        <v>310</v>
      </c>
      <c r="F325" s="252">
        <v>7.4999999999999997E-3</v>
      </c>
      <c r="G325" s="306">
        <v>10749</v>
      </c>
      <c r="H325" s="206">
        <f t="shared" si="7"/>
        <v>80.62</v>
      </c>
    </row>
    <row r="326" spans="1:8" ht="25.5" customHeight="1" x14ac:dyDescent="0.25">
      <c r="A326" s="146">
        <v>310</v>
      </c>
      <c r="B326" s="266"/>
      <c r="C326" s="252" t="s">
        <v>659</v>
      </c>
      <c r="D326" s="247" t="s">
        <v>660</v>
      </c>
      <c r="E326" s="248" t="s">
        <v>436</v>
      </c>
      <c r="F326" s="252">
        <v>1</v>
      </c>
      <c r="G326" s="306">
        <v>75.7</v>
      </c>
      <c r="H326" s="206">
        <f t="shared" si="7"/>
        <v>75.7</v>
      </c>
    </row>
    <row r="327" spans="1:8" ht="25.5" customHeight="1" x14ac:dyDescent="0.25">
      <c r="A327" s="146">
        <v>311</v>
      </c>
      <c r="B327" s="266"/>
      <c r="C327" s="252" t="s">
        <v>661</v>
      </c>
      <c r="D327" s="247" t="s">
        <v>662</v>
      </c>
      <c r="E327" s="248" t="s">
        <v>428</v>
      </c>
      <c r="F327" s="252">
        <v>6</v>
      </c>
      <c r="G327" s="306">
        <v>11.99</v>
      </c>
      <c r="H327" s="206">
        <f t="shared" si="7"/>
        <v>71.94</v>
      </c>
    </row>
    <row r="328" spans="1:8" ht="25.5" customHeight="1" x14ac:dyDescent="0.25">
      <c r="A328" s="146">
        <v>312</v>
      </c>
      <c r="B328" s="266"/>
      <c r="C328" s="252" t="s">
        <v>663</v>
      </c>
      <c r="D328" s="247" t="s">
        <v>664</v>
      </c>
      <c r="E328" s="248" t="s">
        <v>257</v>
      </c>
      <c r="F328" s="252">
        <v>0.94499999999999995</v>
      </c>
      <c r="G328" s="306">
        <v>72.8</v>
      </c>
      <c r="H328" s="206">
        <f t="shared" si="7"/>
        <v>68.8</v>
      </c>
    </row>
    <row r="329" spans="1:8" x14ac:dyDescent="0.25">
      <c r="A329" s="146">
        <v>313</v>
      </c>
      <c r="B329" s="266"/>
      <c r="C329" s="252" t="s">
        <v>665</v>
      </c>
      <c r="D329" s="247" t="s">
        <v>666</v>
      </c>
      <c r="E329" s="248" t="s">
        <v>310</v>
      </c>
      <c r="F329" s="252">
        <v>6.3E-3</v>
      </c>
      <c r="G329" s="306">
        <v>10068</v>
      </c>
      <c r="H329" s="206">
        <f t="shared" si="7"/>
        <v>63.43</v>
      </c>
    </row>
    <row r="330" spans="1:8" ht="25.5" customHeight="1" x14ac:dyDescent="0.25">
      <c r="A330" s="146">
        <v>314</v>
      </c>
      <c r="B330" s="266"/>
      <c r="C330" s="252" t="s">
        <v>667</v>
      </c>
      <c r="D330" s="247" t="s">
        <v>668</v>
      </c>
      <c r="E330" s="248" t="s">
        <v>298</v>
      </c>
      <c r="F330" s="252">
        <v>5.8999999999999997E-2</v>
      </c>
      <c r="G330" s="306">
        <v>1056</v>
      </c>
      <c r="H330" s="206">
        <f t="shared" si="7"/>
        <v>62.3</v>
      </c>
    </row>
    <row r="331" spans="1:8" x14ac:dyDescent="0.25">
      <c r="A331" s="146">
        <v>315</v>
      </c>
      <c r="B331" s="266"/>
      <c r="C331" s="252" t="s">
        <v>669</v>
      </c>
      <c r="D331" s="247" t="s">
        <v>670</v>
      </c>
      <c r="E331" s="248" t="s">
        <v>310</v>
      </c>
      <c r="F331" s="252">
        <v>6.4000000000000003E-3</v>
      </c>
      <c r="G331" s="306">
        <v>9424</v>
      </c>
      <c r="H331" s="206">
        <f t="shared" si="7"/>
        <v>60.31</v>
      </c>
    </row>
    <row r="332" spans="1:8" x14ac:dyDescent="0.25">
      <c r="A332" s="146">
        <v>316</v>
      </c>
      <c r="B332" s="266"/>
      <c r="C332" s="252" t="s">
        <v>671</v>
      </c>
      <c r="D332" s="247" t="s">
        <v>672</v>
      </c>
      <c r="E332" s="248" t="s">
        <v>428</v>
      </c>
      <c r="F332" s="252">
        <v>5.6867000000000001</v>
      </c>
      <c r="G332" s="306">
        <v>10.57</v>
      </c>
      <c r="H332" s="206">
        <f t="shared" si="7"/>
        <v>60.11</v>
      </c>
    </row>
    <row r="333" spans="1:8" ht="25.5" customHeight="1" x14ac:dyDescent="0.25">
      <c r="A333" s="146">
        <v>317</v>
      </c>
      <c r="B333" s="266"/>
      <c r="C333" s="252" t="s">
        <v>673</v>
      </c>
      <c r="D333" s="247" t="s">
        <v>674</v>
      </c>
      <c r="E333" s="248" t="s">
        <v>257</v>
      </c>
      <c r="F333" s="252">
        <v>3</v>
      </c>
      <c r="G333" s="306">
        <v>18.88</v>
      </c>
      <c r="H333" s="206">
        <f t="shared" ref="H333:H396" si="8">ROUND(F333*G333,2)</f>
        <v>56.64</v>
      </c>
    </row>
    <row r="334" spans="1:8" ht="25.5" customHeight="1" x14ac:dyDescent="0.25">
      <c r="A334" s="146">
        <v>318</v>
      </c>
      <c r="B334" s="266"/>
      <c r="C334" s="252" t="s">
        <v>675</v>
      </c>
      <c r="D334" s="247" t="s">
        <v>676</v>
      </c>
      <c r="E334" s="248" t="s">
        <v>677</v>
      </c>
      <c r="F334" s="252">
        <v>0.8</v>
      </c>
      <c r="G334" s="306">
        <v>68</v>
      </c>
      <c r="H334" s="206">
        <f t="shared" si="8"/>
        <v>54.4</v>
      </c>
    </row>
    <row r="335" spans="1:8" ht="38.25" customHeight="1" x14ac:dyDescent="0.25">
      <c r="A335" s="146">
        <v>319</v>
      </c>
      <c r="B335" s="266"/>
      <c r="C335" s="252" t="s">
        <v>678</v>
      </c>
      <c r="D335" s="247" t="s">
        <v>679</v>
      </c>
      <c r="E335" s="248" t="s">
        <v>310</v>
      </c>
      <c r="F335" s="252">
        <v>1.44E-2</v>
      </c>
      <c r="G335" s="306">
        <v>3650</v>
      </c>
      <c r="H335" s="206">
        <f t="shared" si="8"/>
        <v>52.56</v>
      </c>
    </row>
    <row r="336" spans="1:8" x14ac:dyDescent="0.25">
      <c r="A336" s="146">
        <v>320</v>
      </c>
      <c r="B336" s="266"/>
      <c r="C336" s="252" t="s">
        <v>680</v>
      </c>
      <c r="D336" s="247" t="s">
        <v>681</v>
      </c>
      <c r="E336" s="248" t="s">
        <v>310</v>
      </c>
      <c r="F336" s="252">
        <v>1.67E-2</v>
      </c>
      <c r="G336" s="306">
        <v>3039.7</v>
      </c>
      <c r="H336" s="206">
        <f t="shared" si="8"/>
        <v>50.76</v>
      </c>
    </row>
    <row r="337" spans="1:8" ht="25.5" customHeight="1" x14ac:dyDescent="0.25">
      <c r="A337" s="146">
        <v>321</v>
      </c>
      <c r="B337" s="266"/>
      <c r="C337" s="252" t="s">
        <v>682</v>
      </c>
      <c r="D337" s="247" t="s">
        <v>683</v>
      </c>
      <c r="E337" s="248" t="s">
        <v>301</v>
      </c>
      <c r="F337" s="252">
        <v>8.0519999999999996</v>
      </c>
      <c r="G337" s="306">
        <v>6.2</v>
      </c>
      <c r="H337" s="206">
        <f t="shared" si="8"/>
        <v>49.92</v>
      </c>
    </row>
    <row r="338" spans="1:8" x14ac:dyDescent="0.25">
      <c r="A338" s="146">
        <v>322</v>
      </c>
      <c r="B338" s="266"/>
      <c r="C338" s="252" t="s">
        <v>684</v>
      </c>
      <c r="D338" s="247" t="s">
        <v>685</v>
      </c>
      <c r="E338" s="248" t="s">
        <v>257</v>
      </c>
      <c r="F338" s="252">
        <v>2</v>
      </c>
      <c r="G338" s="306">
        <v>24.49</v>
      </c>
      <c r="H338" s="206">
        <f t="shared" si="8"/>
        <v>48.98</v>
      </c>
    </row>
    <row r="339" spans="1:8" ht="38.25" customHeight="1" x14ac:dyDescent="0.25">
      <c r="A339" s="146">
        <v>323</v>
      </c>
      <c r="B339" s="266"/>
      <c r="C339" s="252" t="s">
        <v>686</v>
      </c>
      <c r="D339" s="247" t="s">
        <v>687</v>
      </c>
      <c r="E339" s="248" t="s">
        <v>310</v>
      </c>
      <c r="F339" s="252">
        <v>7.0000000000000001E-3</v>
      </c>
      <c r="G339" s="306">
        <v>6834.81</v>
      </c>
      <c r="H339" s="206">
        <f t="shared" si="8"/>
        <v>47.84</v>
      </c>
    </row>
    <row r="340" spans="1:8" ht="38.25" customHeight="1" x14ac:dyDescent="0.25">
      <c r="A340" s="146">
        <v>324</v>
      </c>
      <c r="B340" s="266"/>
      <c r="C340" s="252" t="s">
        <v>688</v>
      </c>
      <c r="D340" s="247" t="s">
        <v>689</v>
      </c>
      <c r="E340" s="248" t="s">
        <v>257</v>
      </c>
      <c r="F340" s="252">
        <v>2</v>
      </c>
      <c r="G340" s="306">
        <v>23</v>
      </c>
      <c r="H340" s="206">
        <f t="shared" si="8"/>
        <v>46</v>
      </c>
    </row>
    <row r="341" spans="1:8" x14ac:dyDescent="0.25">
      <c r="A341" s="146">
        <v>325</v>
      </c>
      <c r="B341" s="266"/>
      <c r="C341" s="252" t="s">
        <v>690</v>
      </c>
      <c r="D341" s="247" t="s">
        <v>691</v>
      </c>
      <c r="E341" s="248" t="s">
        <v>677</v>
      </c>
      <c r="F341" s="252">
        <v>0.2</v>
      </c>
      <c r="G341" s="306">
        <v>228</v>
      </c>
      <c r="H341" s="206">
        <f t="shared" si="8"/>
        <v>45.6</v>
      </c>
    </row>
    <row r="342" spans="1:8" x14ac:dyDescent="0.25">
      <c r="A342" s="146">
        <v>326</v>
      </c>
      <c r="B342" s="266"/>
      <c r="C342" s="252" t="s">
        <v>692</v>
      </c>
      <c r="D342" s="247" t="s">
        <v>693</v>
      </c>
      <c r="E342" s="248" t="s">
        <v>310</v>
      </c>
      <c r="F342" s="252">
        <v>5.7000000000000002E-3</v>
      </c>
      <c r="G342" s="306">
        <v>7826.9</v>
      </c>
      <c r="H342" s="206">
        <f t="shared" si="8"/>
        <v>44.61</v>
      </c>
    </row>
    <row r="343" spans="1:8" x14ac:dyDescent="0.25">
      <c r="A343" s="146">
        <v>327</v>
      </c>
      <c r="B343" s="266"/>
      <c r="C343" s="252" t="s">
        <v>694</v>
      </c>
      <c r="D343" s="247" t="s">
        <v>695</v>
      </c>
      <c r="E343" s="248" t="s">
        <v>301</v>
      </c>
      <c r="F343" s="252">
        <v>1.2430000000000001</v>
      </c>
      <c r="G343" s="306">
        <v>35.53</v>
      </c>
      <c r="H343" s="206">
        <f t="shared" si="8"/>
        <v>44.16</v>
      </c>
    </row>
    <row r="344" spans="1:8" x14ac:dyDescent="0.25">
      <c r="A344" s="146">
        <v>328</v>
      </c>
      <c r="B344" s="266"/>
      <c r="C344" s="252" t="s">
        <v>696</v>
      </c>
      <c r="D344" s="247" t="s">
        <v>697</v>
      </c>
      <c r="E344" s="248" t="s">
        <v>310</v>
      </c>
      <c r="F344" s="252">
        <v>3.3999999999999998E-3</v>
      </c>
      <c r="G344" s="306">
        <v>12650</v>
      </c>
      <c r="H344" s="206">
        <f t="shared" si="8"/>
        <v>43.01</v>
      </c>
    </row>
    <row r="345" spans="1:8" x14ac:dyDescent="0.25">
      <c r="A345" s="146">
        <v>329</v>
      </c>
      <c r="B345" s="266"/>
      <c r="C345" s="252" t="s">
        <v>698</v>
      </c>
      <c r="D345" s="247" t="s">
        <v>699</v>
      </c>
      <c r="E345" s="248" t="s">
        <v>315</v>
      </c>
      <c r="F345" s="252">
        <v>0.9</v>
      </c>
      <c r="G345" s="306">
        <v>46.61</v>
      </c>
      <c r="H345" s="206">
        <f t="shared" si="8"/>
        <v>41.95</v>
      </c>
    </row>
    <row r="346" spans="1:8" ht="51" customHeight="1" x14ac:dyDescent="0.25">
      <c r="A346" s="146">
        <v>330</v>
      </c>
      <c r="B346" s="266"/>
      <c r="C346" s="252" t="s">
        <v>700</v>
      </c>
      <c r="D346" s="247" t="s">
        <v>701</v>
      </c>
      <c r="E346" s="248" t="s">
        <v>315</v>
      </c>
      <c r="F346" s="252">
        <v>1</v>
      </c>
      <c r="G346" s="306">
        <v>41.88</v>
      </c>
      <c r="H346" s="206">
        <f t="shared" si="8"/>
        <v>41.88</v>
      </c>
    </row>
    <row r="347" spans="1:8" ht="25.5" customHeight="1" x14ac:dyDescent="0.25">
      <c r="A347" s="146">
        <v>331</v>
      </c>
      <c r="B347" s="266"/>
      <c r="C347" s="252" t="s">
        <v>702</v>
      </c>
      <c r="D347" s="247" t="s">
        <v>703</v>
      </c>
      <c r="E347" s="248" t="s">
        <v>310</v>
      </c>
      <c r="F347" s="252">
        <v>2.7000000000000001E-3</v>
      </c>
      <c r="G347" s="306">
        <v>15119</v>
      </c>
      <c r="H347" s="206">
        <f t="shared" si="8"/>
        <v>40.82</v>
      </c>
    </row>
    <row r="348" spans="1:8" ht="25.5" customHeight="1" x14ac:dyDescent="0.25">
      <c r="A348" s="146">
        <v>332</v>
      </c>
      <c r="B348" s="266"/>
      <c r="C348" s="252" t="s">
        <v>704</v>
      </c>
      <c r="D348" s="247" t="s">
        <v>705</v>
      </c>
      <c r="E348" s="248" t="s">
        <v>310</v>
      </c>
      <c r="F348" s="252">
        <v>3.3999999999999998E-3</v>
      </c>
      <c r="G348" s="306">
        <v>11978</v>
      </c>
      <c r="H348" s="206">
        <f t="shared" si="8"/>
        <v>40.729999999999997</v>
      </c>
    </row>
    <row r="349" spans="1:8" x14ac:dyDescent="0.25">
      <c r="A349" s="146">
        <v>333</v>
      </c>
      <c r="B349" s="266"/>
      <c r="C349" s="252" t="s">
        <v>706</v>
      </c>
      <c r="D349" s="247" t="s">
        <v>707</v>
      </c>
      <c r="E349" s="248" t="s">
        <v>450</v>
      </c>
      <c r="F349" s="252">
        <v>0.02</v>
      </c>
      <c r="G349" s="306">
        <v>1983</v>
      </c>
      <c r="H349" s="206">
        <f t="shared" si="8"/>
        <v>39.659999999999997</v>
      </c>
    </row>
    <row r="350" spans="1:8" x14ac:dyDescent="0.25">
      <c r="A350" s="146">
        <v>334</v>
      </c>
      <c r="B350" s="266"/>
      <c r="C350" s="252" t="s">
        <v>708</v>
      </c>
      <c r="D350" s="247" t="s">
        <v>709</v>
      </c>
      <c r="E350" s="248" t="s">
        <v>310</v>
      </c>
      <c r="F350" s="252">
        <v>1.9E-3</v>
      </c>
      <c r="G350" s="306">
        <v>20406</v>
      </c>
      <c r="H350" s="206">
        <f t="shared" si="8"/>
        <v>38.770000000000003</v>
      </c>
    </row>
    <row r="351" spans="1:8" x14ac:dyDescent="0.25">
      <c r="A351" s="146">
        <v>335</v>
      </c>
      <c r="B351" s="266"/>
      <c r="C351" s="252" t="s">
        <v>710</v>
      </c>
      <c r="D351" s="247" t="s">
        <v>711</v>
      </c>
      <c r="E351" s="248" t="s">
        <v>428</v>
      </c>
      <c r="F351" s="252">
        <v>5.3</v>
      </c>
      <c r="G351" s="306">
        <v>7.21</v>
      </c>
      <c r="H351" s="206">
        <f t="shared" si="8"/>
        <v>38.21</v>
      </c>
    </row>
    <row r="352" spans="1:8" ht="51" customHeight="1" x14ac:dyDescent="0.25">
      <c r="A352" s="146">
        <v>336</v>
      </c>
      <c r="B352" s="266"/>
      <c r="C352" s="252" t="s">
        <v>712</v>
      </c>
      <c r="D352" s="247" t="s">
        <v>713</v>
      </c>
      <c r="E352" s="248" t="s">
        <v>315</v>
      </c>
      <c r="F352" s="252">
        <v>1</v>
      </c>
      <c r="G352" s="306">
        <v>37.58</v>
      </c>
      <c r="H352" s="206">
        <f t="shared" si="8"/>
        <v>37.58</v>
      </c>
    </row>
    <row r="353" spans="1:8" x14ac:dyDescent="0.25">
      <c r="A353" s="146">
        <v>337</v>
      </c>
      <c r="B353" s="266"/>
      <c r="C353" s="252" t="s">
        <v>714</v>
      </c>
      <c r="D353" s="247" t="s">
        <v>715</v>
      </c>
      <c r="E353" s="248" t="s">
        <v>310</v>
      </c>
      <c r="F353" s="252">
        <v>2.52E-2</v>
      </c>
      <c r="G353" s="306">
        <v>1487.6</v>
      </c>
      <c r="H353" s="206">
        <f t="shared" si="8"/>
        <v>37.49</v>
      </c>
    </row>
    <row r="354" spans="1:8" ht="25.5" customHeight="1" x14ac:dyDescent="0.25">
      <c r="A354" s="146">
        <v>338</v>
      </c>
      <c r="B354" s="266"/>
      <c r="C354" s="252" t="s">
        <v>716</v>
      </c>
      <c r="D354" s="247" t="s">
        <v>717</v>
      </c>
      <c r="E354" s="248" t="s">
        <v>310</v>
      </c>
      <c r="F354" s="252">
        <v>2.3E-3</v>
      </c>
      <c r="G354" s="306">
        <v>15323</v>
      </c>
      <c r="H354" s="206">
        <f t="shared" si="8"/>
        <v>35.24</v>
      </c>
    </row>
    <row r="355" spans="1:8" ht="25.5" customHeight="1" x14ac:dyDescent="0.25">
      <c r="A355" s="146">
        <v>339</v>
      </c>
      <c r="B355" s="266"/>
      <c r="C355" s="252" t="s">
        <v>718</v>
      </c>
      <c r="D355" s="247" t="s">
        <v>719</v>
      </c>
      <c r="E355" s="248" t="s">
        <v>428</v>
      </c>
      <c r="F355" s="252">
        <v>2.2999999999999998</v>
      </c>
      <c r="G355" s="306">
        <v>15.14</v>
      </c>
      <c r="H355" s="206">
        <f t="shared" si="8"/>
        <v>34.82</v>
      </c>
    </row>
    <row r="356" spans="1:8" ht="51" customHeight="1" x14ac:dyDescent="0.25">
      <c r="A356" s="146">
        <v>340</v>
      </c>
      <c r="B356" s="266"/>
      <c r="C356" s="252" t="s">
        <v>720</v>
      </c>
      <c r="D356" s="247" t="s">
        <v>721</v>
      </c>
      <c r="E356" s="248" t="s">
        <v>315</v>
      </c>
      <c r="F356" s="252">
        <v>1</v>
      </c>
      <c r="G356" s="306">
        <v>34.78</v>
      </c>
      <c r="H356" s="206">
        <f t="shared" si="8"/>
        <v>34.78</v>
      </c>
    </row>
    <row r="357" spans="1:8" ht="25.5" customHeight="1" x14ac:dyDescent="0.25">
      <c r="A357" s="146">
        <v>341</v>
      </c>
      <c r="B357" s="266"/>
      <c r="C357" s="252" t="s">
        <v>722</v>
      </c>
      <c r="D357" s="247" t="s">
        <v>723</v>
      </c>
      <c r="E357" s="248" t="s">
        <v>298</v>
      </c>
      <c r="F357" s="252">
        <v>5.1999999999999998E-2</v>
      </c>
      <c r="G357" s="306">
        <v>665</v>
      </c>
      <c r="H357" s="206">
        <f t="shared" si="8"/>
        <v>34.58</v>
      </c>
    </row>
    <row r="358" spans="1:8" ht="25.5" customHeight="1" x14ac:dyDescent="0.25">
      <c r="A358" s="146">
        <v>342</v>
      </c>
      <c r="B358" s="266"/>
      <c r="C358" s="252" t="s">
        <v>724</v>
      </c>
      <c r="D358" s="247" t="s">
        <v>725</v>
      </c>
      <c r="E358" s="248" t="s">
        <v>310</v>
      </c>
      <c r="F358" s="252">
        <v>5.7999999999999996E-3</v>
      </c>
      <c r="G358" s="306">
        <v>5763</v>
      </c>
      <c r="H358" s="206">
        <f t="shared" si="8"/>
        <v>33.43</v>
      </c>
    </row>
    <row r="359" spans="1:8" x14ac:dyDescent="0.25">
      <c r="A359" s="146">
        <v>343</v>
      </c>
      <c r="B359" s="266"/>
      <c r="C359" s="252" t="s">
        <v>726</v>
      </c>
      <c r="D359" s="247" t="s">
        <v>727</v>
      </c>
      <c r="E359" s="248" t="s">
        <v>310</v>
      </c>
      <c r="F359" s="252">
        <v>3.7000000000000002E-3</v>
      </c>
      <c r="G359" s="306">
        <v>8475</v>
      </c>
      <c r="H359" s="206">
        <f t="shared" si="8"/>
        <v>31.36</v>
      </c>
    </row>
    <row r="360" spans="1:8" x14ac:dyDescent="0.25">
      <c r="A360" s="146">
        <v>344</v>
      </c>
      <c r="B360" s="266"/>
      <c r="C360" s="252" t="s">
        <v>728</v>
      </c>
      <c r="D360" s="247" t="s">
        <v>729</v>
      </c>
      <c r="E360" s="248" t="s">
        <v>310</v>
      </c>
      <c r="F360" s="252">
        <v>2.2200000000000001E-2</v>
      </c>
      <c r="G360" s="306">
        <v>1383.1</v>
      </c>
      <c r="H360" s="206">
        <f t="shared" si="8"/>
        <v>30.7</v>
      </c>
    </row>
    <row r="361" spans="1:8" x14ac:dyDescent="0.25">
      <c r="A361" s="146">
        <v>345</v>
      </c>
      <c r="B361" s="266"/>
      <c r="C361" s="252" t="s">
        <v>730</v>
      </c>
      <c r="D361" s="247" t="s">
        <v>731</v>
      </c>
      <c r="E361" s="248" t="s">
        <v>732</v>
      </c>
      <c r="F361" s="252">
        <v>76</v>
      </c>
      <c r="G361" s="306">
        <v>0.4</v>
      </c>
      <c r="H361" s="206">
        <f t="shared" si="8"/>
        <v>30.4</v>
      </c>
    </row>
    <row r="362" spans="1:8" x14ac:dyDescent="0.25">
      <c r="A362" s="146">
        <v>346</v>
      </c>
      <c r="B362" s="266"/>
      <c r="C362" s="252" t="s">
        <v>733</v>
      </c>
      <c r="D362" s="247" t="s">
        <v>734</v>
      </c>
      <c r="E362" s="248" t="s">
        <v>315</v>
      </c>
      <c r="F362" s="252">
        <v>4.6849999999999996</v>
      </c>
      <c r="G362" s="306">
        <v>6.38</v>
      </c>
      <c r="H362" s="206">
        <f t="shared" si="8"/>
        <v>29.89</v>
      </c>
    </row>
    <row r="363" spans="1:8" ht="25.5" customHeight="1" x14ac:dyDescent="0.25">
      <c r="A363" s="146">
        <v>347</v>
      </c>
      <c r="B363" s="266"/>
      <c r="C363" s="252" t="s">
        <v>735</v>
      </c>
      <c r="D363" s="247" t="s">
        <v>736</v>
      </c>
      <c r="E363" s="248" t="s">
        <v>301</v>
      </c>
      <c r="F363" s="252">
        <v>0.35</v>
      </c>
      <c r="G363" s="306">
        <v>84.25</v>
      </c>
      <c r="H363" s="206">
        <f t="shared" si="8"/>
        <v>29.49</v>
      </c>
    </row>
    <row r="364" spans="1:8" x14ac:dyDescent="0.25">
      <c r="A364" s="146">
        <v>348</v>
      </c>
      <c r="B364" s="266"/>
      <c r="C364" s="252" t="s">
        <v>737</v>
      </c>
      <c r="D364" s="247" t="s">
        <v>738</v>
      </c>
      <c r="E364" s="248" t="s">
        <v>310</v>
      </c>
      <c r="F364" s="252">
        <v>5.8999999999999999E-3</v>
      </c>
      <c r="G364" s="306">
        <v>4920</v>
      </c>
      <c r="H364" s="206">
        <f t="shared" si="8"/>
        <v>29.03</v>
      </c>
    </row>
    <row r="365" spans="1:8" ht="51" customHeight="1" x14ac:dyDescent="0.25">
      <c r="A365" s="146">
        <v>349</v>
      </c>
      <c r="B365" s="266"/>
      <c r="C365" s="252" t="s">
        <v>739</v>
      </c>
      <c r="D365" s="247" t="s">
        <v>740</v>
      </c>
      <c r="E365" s="248" t="s">
        <v>315</v>
      </c>
      <c r="F365" s="252">
        <v>0.6</v>
      </c>
      <c r="G365" s="306">
        <v>47.27</v>
      </c>
      <c r="H365" s="206">
        <f t="shared" si="8"/>
        <v>28.36</v>
      </c>
    </row>
    <row r="366" spans="1:8" x14ac:dyDescent="0.25">
      <c r="A366" s="146">
        <v>350</v>
      </c>
      <c r="B366" s="266"/>
      <c r="C366" s="252" t="s">
        <v>741</v>
      </c>
      <c r="D366" s="247" t="s">
        <v>742</v>
      </c>
      <c r="E366" s="248" t="s">
        <v>428</v>
      </c>
      <c r="F366" s="252">
        <v>0.99</v>
      </c>
      <c r="G366" s="306">
        <v>28.26</v>
      </c>
      <c r="H366" s="206">
        <f t="shared" si="8"/>
        <v>27.98</v>
      </c>
    </row>
    <row r="367" spans="1:8" ht="25.5" customHeight="1" x14ac:dyDescent="0.25">
      <c r="A367" s="146">
        <v>351</v>
      </c>
      <c r="B367" s="266"/>
      <c r="C367" s="252" t="s">
        <v>743</v>
      </c>
      <c r="D367" s="247" t="s">
        <v>744</v>
      </c>
      <c r="E367" s="248" t="s">
        <v>310</v>
      </c>
      <c r="F367" s="252">
        <v>4.7999999999999996E-3</v>
      </c>
      <c r="G367" s="306">
        <v>5500</v>
      </c>
      <c r="H367" s="206">
        <f t="shared" si="8"/>
        <v>26.4</v>
      </c>
    </row>
    <row r="368" spans="1:8" ht="25.5" customHeight="1" x14ac:dyDescent="0.25">
      <c r="A368" s="146">
        <v>352</v>
      </c>
      <c r="B368" s="266"/>
      <c r="C368" s="252" t="s">
        <v>745</v>
      </c>
      <c r="D368" s="247" t="s">
        <v>746</v>
      </c>
      <c r="E368" s="248" t="s">
        <v>298</v>
      </c>
      <c r="F368" s="252">
        <v>2.2499999999999999E-2</v>
      </c>
      <c r="G368" s="306">
        <v>1155</v>
      </c>
      <c r="H368" s="206">
        <f t="shared" si="8"/>
        <v>25.99</v>
      </c>
    </row>
    <row r="369" spans="1:8" x14ac:dyDescent="0.25">
      <c r="A369" s="146">
        <v>353</v>
      </c>
      <c r="B369" s="266"/>
      <c r="C369" s="252" t="s">
        <v>747</v>
      </c>
      <c r="D369" s="247" t="s">
        <v>748</v>
      </c>
      <c r="E369" s="248" t="s">
        <v>315</v>
      </c>
      <c r="F369" s="252">
        <v>8</v>
      </c>
      <c r="G369" s="306">
        <v>3.2</v>
      </c>
      <c r="H369" s="206">
        <f t="shared" si="8"/>
        <v>25.6</v>
      </c>
    </row>
    <row r="370" spans="1:8" x14ac:dyDescent="0.25">
      <c r="A370" s="146">
        <v>354</v>
      </c>
      <c r="B370" s="266"/>
      <c r="C370" s="252" t="s">
        <v>749</v>
      </c>
      <c r="D370" s="247" t="s">
        <v>750</v>
      </c>
      <c r="E370" s="248" t="s">
        <v>301</v>
      </c>
      <c r="F370" s="252">
        <v>2.3359000000000001</v>
      </c>
      <c r="G370" s="306">
        <v>10.199999999999999</v>
      </c>
      <c r="H370" s="206">
        <f t="shared" si="8"/>
        <v>23.83</v>
      </c>
    </row>
    <row r="371" spans="1:8" ht="25.5" customHeight="1" x14ac:dyDescent="0.25">
      <c r="A371" s="146">
        <v>355</v>
      </c>
      <c r="B371" s="266"/>
      <c r="C371" s="252" t="s">
        <v>751</v>
      </c>
      <c r="D371" s="247" t="s">
        <v>752</v>
      </c>
      <c r="E371" s="248" t="s">
        <v>406</v>
      </c>
      <c r="F371" s="252">
        <v>0.89100000000000001</v>
      </c>
      <c r="G371" s="306">
        <v>26.41</v>
      </c>
      <c r="H371" s="206">
        <f t="shared" si="8"/>
        <v>23.53</v>
      </c>
    </row>
    <row r="372" spans="1:8" x14ac:dyDescent="0.25">
      <c r="A372" s="146">
        <v>356</v>
      </c>
      <c r="B372" s="266"/>
      <c r="C372" s="252" t="s">
        <v>753</v>
      </c>
      <c r="D372" s="247" t="s">
        <v>754</v>
      </c>
      <c r="E372" s="248" t="s">
        <v>428</v>
      </c>
      <c r="F372" s="252">
        <v>3.6463999999999999</v>
      </c>
      <c r="G372" s="306">
        <v>6.09</v>
      </c>
      <c r="H372" s="206">
        <f t="shared" si="8"/>
        <v>22.21</v>
      </c>
    </row>
    <row r="373" spans="1:8" ht="25.5" customHeight="1" x14ac:dyDescent="0.25">
      <c r="A373" s="146">
        <v>357</v>
      </c>
      <c r="B373" s="266"/>
      <c r="C373" s="252" t="s">
        <v>755</v>
      </c>
      <c r="D373" s="247" t="s">
        <v>756</v>
      </c>
      <c r="E373" s="248" t="s">
        <v>310</v>
      </c>
      <c r="F373" s="252">
        <v>4.1000000000000003E-3</v>
      </c>
      <c r="G373" s="306">
        <v>5325</v>
      </c>
      <c r="H373" s="206">
        <f t="shared" si="8"/>
        <v>21.83</v>
      </c>
    </row>
    <row r="374" spans="1:8" ht="25.5" customHeight="1" x14ac:dyDescent="0.25">
      <c r="A374" s="146">
        <v>358</v>
      </c>
      <c r="B374" s="266"/>
      <c r="C374" s="252" t="s">
        <v>757</v>
      </c>
      <c r="D374" s="247" t="s">
        <v>758</v>
      </c>
      <c r="E374" s="248" t="s">
        <v>310</v>
      </c>
      <c r="F374" s="252">
        <v>2.2000000000000001E-3</v>
      </c>
      <c r="G374" s="306">
        <v>9680</v>
      </c>
      <c r="H374" s="206">
        <f t="shared" si="8"/>
        <v>21.3</v>
      </c>
    </row>
    <row r="375" spans="1:8" x14ac:dyDescent="0.25">
      <c r="A375" s="146">
        <v>359</v>
      </c>
      <c r="B375" s="266"/>
      <c r="C375" s="252" t="s">
        <v>759</v>
      </c>
      <c r="D375" s="247" t="s">
        <v>760</v>
      </c>
      <c r="E375" s="248" t="s">
        <v>761</v>
      </c>
      <c r="F375" s="252">
        <v>8.0500000000000002E-2</v>
      </c>
      <c r="G375" s="306">
        <v>253.8</v>
      </c>
      <c r="H375" s="206">
        <f t="shared" si="8"/>
        <v>20.43</v>
      </c>
    </row>
    <row r="376" spans="1:8" ht="25.5" customHeight="1" x14ac:dyDescent="0.25">
      <c r="A376" s="146">
        <v>360</v>
      </c>
      <c r="B376" s="266"/>
      <c r="C376" s="252" t="s">
        <v>762</v>
      </c>
      <c r="D376" s="247" t="s">
        <v>763</v>
      </c>
      <c r="E376" s="248" t="s">
        <v>298</v>
      </c>
      <c r="F376" s="252">
        <v>1.83E-2</v>
      </c>
      <c r="G376" s="306">
        <v>1100</v>
      </c>
      <c r="H376" s="206">
        <f t="shared" si="8"/>
        <v>20.13</v>
      </c>
    </row>
    <row r="377" spans="1:8" x14ac:dyDescent="0.25">
      <c r="A377" s="146">
        <v>361</v>
      </c>
      <c r="B377" s="266"/>
      <c r="C377" s="252" t="s">
        <v>764</v>
      </c>
      <c r="D377" s="247" t="s">
        <v>765</v>
      </c>
      <c r="E377" s="248" t="s">
        <v>428</v>
      </c>
      <c r="F377" s="252">
        <v>0.60399999999999998</v>
      </c>
      <c r="G377" s="306">
        <v>32.6</v>
      </c>
      <c r="H377" s="206">
        <f t="shared" si="8"/>
        <v>19.690000000000001</v>
      </c>
    </row>
    <row r="378" spans="1:8" x14ac:dyDescent="0.25">
      <c r="A378" s="146">
        <v>362</v>
      </c>
      <c r="B378" s="266"/>
      <c r="C378" s="252" t="s">
        <v>766</v>
      </c>
      <c r="D378" s="247" t="s">
        <v>767</v>
      </c>
      <c r="E378" s="248" t="s">
        <v>310</v>
      </c>
      <c r="F378" s="252">
        <v>2E-3</v>
      </c>
      <c r="G378" s="306">
        <v>9420</v>
      </c>
      <c r="H378" s="206">
        <f t="shared" si="8"/>
        <v>18.84</v>
      </c>
    </row>
    <row r="379" spans="1:8" x14ac:dyDescent="0.25">
      <c r="A379" s="146">
        <v>363</v>
      </c>
      <c r="B379" s="266"/>
      <c r="C379" s="252" t="s">
        <v>768</v>
      </c>
      <c r="D379" s="247" t="s">
        <v>769</v>
      </c>
      <c r="E379" s="248" t="s">
        <v>310</v>
      </c>
      <c r="F379" s="252">
        <v>1.1999999999999999E-3</v>
      </c>
      <c r="G379" s="306">
        <v>15620</v>
      </c>
      <c r="H379" s="206">
        <f t="shared" si="8"/>
        <v>18.739999999999998</v>
      </c>
    </row>
    <row r="380" spans="1:8" x14ac:dyDescent="0.25">
      <c r="A380" s="146">
        <v>364</v>
      </c>
      <c r="B380" s="266"/>
      <c r="C380" s="252" t="s">
        <v>770</v>
      </c>
      <c r="D380" s="247" t="s">
        <v>771</v>
      </c>
      <c r="E380" s="248" t="s">
        <v>346</v>
      </c>
      <c r="F380" s="252">
        <v>0.28889999999999999</v>
      </c>
      <c r="G380" s="306">
        <v>64.099999999999994</v>
      </c>
      <c r="H380" s="206">
        <f t="shared" si="8"/>
        <v>18.52</v>
      </c>
    </row>
    <row r="381" spans="1:8" ht="25.5" customHeight="1" x14ac:dyDescent="0.25">
      <c r="A381" s="146">
        <v>365</v>
      </c>
      <c r="B381" s="266"/>
      <c r="C381" s="252" t="s">
        <v>772</v>
      </c>
      <c r="D381" s="247" t="s">
        <v>773</v>
      </c>
      <c r="E381" s="248" t="s">
        <v>310</v>
      </c>
      <c r="F381" s="252">
        <v>4.1000000000000003E-3</v>
      </c>
      <c r="G381" s="306">
        <v>4455.2</v>
      </c>
      <c r="H381" s="206">
        <f t="shared" si="8"/>
        <v>18.27</v>
      </c>
    </row>
    <row r="382" spans="1:8" x14ac:dyDescent="0.25">
      <c r="A382" s="146">
        <v>366</v>
      </c>
      <c r="B382" s="266"/>
      <c r="C382" s="252" t="s">
        <v>774</v>
      </c>
      <c r="D382" s="247" t="s">
        <v>775</v>
      </c>
      <c r="E382" s="248" t="s">
        <v>298</v>
      </c>
      <c r="F382" s="252">
        <v>0.47260000000000002</v>
      </c>
      <c r="G382" s="306">
        <v>38.51</v>
      </c>
      <c r="H382" s="206">
        <f t="shared" si="8"/>
        <v>18.2</v>
      </c>
    </row>
    <row r="383" spans="1:8" ht="38.25" customHeight="1" x14ac:dyDescent="0.25">
      <c r="A383" s="146">
        <v>367</v>
      </c>
      <c r="B383" s="266"/>
      <c r="C383" s="252" t="s">
        <v>776</v>
      </c>
      <c r="D383" s="247" t="s">
        <v>777</v>
      </c>
      <c r="E383" s="248" t="s">
        <v>310</v>
      </c>
      <c r="F383" s="252">
        <v>5.1199999999999998E-4</v>
      </c>
      <c r="G383" s="306">
        <v>35011</v>
      </c>
      <c r="H383" s="206">
        <f t="shared" si="8"/>
        <v>17.93</v>
      </c>
    </row>
    <row r="384" spans="1:8" ht="25.5" customHeight="1" x14ac:dyDescent="0.25">
      <c r="A384" s="146">
        <v>368</v>
      </c>
      <c r="B384" s="266"/>
      <c r="C384" s="252" t="s">
        <v>269</v>
      </c>
      <c r="D384" s="247" t="s">
        <v>778</v>
      </c>
      <c r="E384" s="248" t="s">
        <v>298</v>
      </c>
      <c r="F384" s="252">
        <v>1.6319999999999999</v>
      </c>
      <c r="G384" s="306">
        <v>10.83</v>
      </c>
      <c r="H384" s="206">
        <f t="shared" si="8"/>
        <v>17.670000000000002</v>
      </c>
    </row>
    <row r="385" spans="1:8" x14ac:dyDescent="0.25">
      <c r="A385" s="146">
        <v>369</v>
      </c>
      <c r="B385" s="266"/>
      <c r="C385" s="252" t="s">
        <v>779</v>
      </c>
      <c r="D385" s="247" t="s">
        <v>780</v>
      </c>
      <c r="E385" s="248" t="s">
        <v>310</v>
      </c>
      <c r="F385" s="252">
        <v>1.6999999999999999E-3</v>
      </c>
      <c r="G385" s="306">
        <v>10362</v>
      </c>
      <c r="H385" s="206">
        <f t="shared" si="8"/>
        <v>17.62</v>
      </c>
    </row>
    <row r="386" spans="1:8" x14ac:dyDescent="0.25">
      <c r="A386" s="146">
        <v>370</v>
      </c>
      <c r="B386" s="266"/>
      <c r="C386" s="252" t="s">
        <v>781</v>
      </c>
      <c r="D386" s="247" t="s">
        <v>782</v>
      </c>
      <c r="E386" s="248" t="s">
        <v>310</v>
      </c>
      <c r="F386" s="252">
        <v>1.5E-3</v>
      </c>
      <c r="G386" s="306">
        <v>11447.45</v>
      </c>
      <c r="H386" s="206">
        <f t="shared" si="8"/>
        <v>17.170000000000002</v>
      </c>
    </row>
    <row r="387" spans="1:8" x14ac:dyDescent="0.25">
      <c r="A387" s="146">
        <v>371</v>
      </c>
      <c r="B387" s="266"/>
      <c r="C387" s="252" t="s">
        <v>783</v>
      </c>
      <c r="D387" s="247" t="s">
        <v>784</v>
      </c>
      <c r="E387" s="248" t="s">
        <v>428</v>
      </c>
      <c r="F387" s="252">
        <v>1</v>
      </c>
      <c r="G387" s="306">
        <v>16.66</v>
      </c>
      <c r="H387" s="206">
        <f t="shared" si="8"/>
        <v>16.66</v>
      </c>
    </row>
    <row r="388" spans="1:8" ht="25.5" customHeight="1" x14ac:dyDescent="0.25">
      <c r="A388" s="146">
        <v>372</v>
      </c>
      <c r="B388" s="266"/>
      <c r="C388" s="252" t="s">
        <v>785</v>
      </c>
      <c r="D388" s="247" t="s">
        <v>786</v>
      </c>
      <c r="E388" s="248" t="s">
        <v>310</v>
      </c>
      <c r="F388" s="252">
        <v>2E-3</v>
      </c>
      <c r="G388" s="306">
        <v>8136</v>
      </c>
      <c r="H388" s="206">
        <f t="shared" si="8"/>
        <v>16.27</v>
      </c>
    </row>
    <row r="389" spans="1:8" x14ac:dyDescent="0.25">
      <c r="A389" s="146">
        <v>373</v>
      </c>
      <c r="B389" s="266"/>
      <c r="C389" s="252" t="s">
        <v>787</v>
      </c>
      <c r="D389" s="247" t="s">
        <v>788</v>
      </c>
      <c r="E389" s="248" t="s">
        <v>428</v>
      </c>
      <c r="F389" s="252">
        <v>1.8</v>
      </c>
      <c r="G389" s="306">
        <v>9.0399999999999991</v>
      </c>
      <c r="H389" s="206">
        <f t="shared" si="8"/>
        <v>16.27</v>
      </c>
    </row>
    <row r="390" spans="1:8" x14ac:dyDescent="0.25">
      <c r="A390" s="146">
        <v>374</v>
      </c>
      <c r="B390" s="266"/>
      <c r="C390" s="252" t="s">
        <v>789</v>
      </c>
      <c r="D390" s="247" t="s">
        <v>790</v>
      </c>
      <c r="E390" s="248" t="s">
        <v>310</v>
      </c>
      <c r="F390" s="252">
        <v>8.9999999999999998E-4</v>
      </c>
      <c r="G390" s="306">
        <v>17796.96</v>
      </c>
      <c r="H390" s="206">
        <f t="shared" si="8"/>
        <v>16.02</v>
      </c>
    </row>
    <row r="391" spans="1:8" x14ac:dyDescent="0.25">
      <c r="A391" s="146">
        <v>375</v>
      </c>
      <c r="B391" s="266"/>
      <c r="C391" s="252" t="s">
        <v>791</v>
      </c>
      <c r="D391" s="247" t="s">
        <v>792</v>
      </c>
      <c r="E391" s="248" t="s">
        <v>793</v>
      </c>
      <c r="F391" s="252">
        <v>0.13350000000000001</v>
      </c>
      <c r="G391" s="306">
        <v>120</v>
      </c>
      <c r="H391" s="206">
        <f t="shared" si="8"/>
        <v>16.02</v>
      </c>
    </row>
    <row r="392" spans="1:8" ht="25.5" customHeight="1" x14ac:dyDescent="0.25">
      <c r="A392" s="146">
        <v>376</v>
      </c>
      <c r="B392" s="266"/>
      <c r="C392" s="252" t="s">
        <v>794</v>
      </c>
      <c r="D392" s="247" t="s">
        <v>795</v>
      </c>
      <c r="E392" s="248" t="s">
        <v>310</v>
      </c>
      <c r="F392" s="252">
        <v>6.9999999999999999E-4</v>
      </c>
      <c r="G392" s="306">
        <v>22558</v>
      </c>
      <c r="H392" s="206">
        <f t="shared" si="8"/>
        <v>15.79</v>
      </c>
    </row>
    <row r="393" spans="1:8" ht="25.5" customHeight="1" x14ac:dyDescent="0.25">
      <c r="A393" s="146">
        <v>377</v>
      </c>
      <c r="B393" s="266"/>
      <c r="C393" s="252" t="s">
        <v>796</v>
      </c>
      <c r="D393" s="247" t="s">
        <v>797</v>
      </c>
      <c r="E393" s="248" t="s">
        <v>428</v>
      </c>
      <c r="F393" s="252">
        <v>0.48060000000000003</v>
      </c>
      <c r="G393" s="306">
        <v>30.4</v>
      </c>
      <c r="H393" s="206">
        <f t="shared" si="8"/>
        <v>14.61</v>
      </c>
    </row>
    <row r="394" spans="1:8" ht="25.5" customHeight="1" x14ac:dyDescent="0.25">
      <c r="A394" s="146">
        <v>378</v>
      </c>
      <c r="B394" s="266"/>
      <c r="C394" s="252" t="s">
        <v>798</v>
      </c>
      <c r="D394" s="247" t="s">
        <v>799</v>
      </c>
      <c r="E394" s="248" t="s">
        <v>298</v>
      </c>
      <c r="F394" s="252">
        <v>1.37E-2</v>
      </c>
      <c r="G394" s="306">
        <v>1056</v>
      </c>
      <c r="H394" s="206">
        <f t="shared" si="8"/>
        <v>14.47</v>
      </c>
    </row>
    <row r="395" spans="1:8" ht="25.5" customHeight="1" x14ac:dyDescent="0.25">
      <c r="A395" s="146">
        <v>379</v>
      </c>
      <c r="B395" s="266"/>
      <c r="C395" s="252" t="s">
        <v>800</v>
      </c>
      <c r="D395" s="247" t="s">
        <v>801</v>
      </c>
      <c r="E395" s="248" t="s">
        <v>428</v>
      </c>
      <c r="F395" s="252">
        <v>0.55779999999999996</v>
      </c>
      <c r="G395" s="306">
        <v>25.76</v>
      </c>
      <c r="H395" s="206">
        <f t="shared" si="8"/>
        <v>14.37</v>
      </c>
    </row>
    <row r="396" spans="1:8" x14ac:dyDescent="0.25">
      <c r="A396" s="146">
        <v>380</v>
      </c>
      <c r="B396" s="266"/>
      <c r="C396" s="252" t="s">
        <v>802</v>
      </c>
      <c r="D396" s="247" t="s">
        <v>803</v>
      </c>
      <c r="E396" s="248" t="s">
        <v>310</v>
      </c>
      <c r="F396" s="252">
        <v>8.0000000000000004E-4</v>
      </c>
      <c r="G396" s="306">
        <v>17183</v>
      </c>
      <c r="H396" s="206">
        <f t="shared" si="8"/>
        <v>13.75</v>
      </c>
    </row>
    <row r="397" spans="1:8" x14ac:dyDescent="0.25">
      <c r="A397" s="146">
        <v>381</v>
      </c>
      <c r="B397" s="266"/>
      <c r="C397" s="252" t="s">
        <v>804</v>
      </c>
      <c r="D397" s="247" t="s">
        <v>805</v>
      </c>
      <c r="E397" s="248" t="s">
        <v>310</v>
      </c>
      <c r="F397" s="252">
        <v>1.1999999999999999E-3</v>
      </c>
      <c r="G397" s="306">
        <v>11224</v>
      </c>
      <c r="H397" s="206">
        <f t="shared" ref="H397:H460" si="9">ROUND(F397*G397,2)</f>
        <v>13.47</v>
      </c>
    </row>
    <row r="398" spans="1:8" x14ac:dyDescent="0.25">
      <c r="A398" s="146">
        <v>382</v>
      </c>
      <c r="B398" s="266"/>
      <c r="C398" s="252" t="s">
        <v>806</v>
      </c>
      <c r="D398" s="247" t="s">
        <v>807</v>
      </c>
      <c r="E398" s="248" t="s">
        <v>450</v>
      </c>
      <c r="F398" s="252">
        <v>0.1356</v>
      </c>
      <c r="G398" s="306">
        <v>86</v>
      </c>
      <c r="H398" s="206">
        <f t="shared" si="9"/>
        <v>11.66</v>
      </c>
    </row>
    <row r="399" spans="1:8" x14ac:dyDescent="0.25">
      <c r="A399" s="146">
        <v>383</v>
      </c>
      <c r="B399" s="266"/>
      <c r="C399" s="252" t="s">
        <v>808</v>
      </c>
      <c r="D399" s="247" t="s">
        <v>809</v>
      </c>
      <c r="E399" s="248" t="s">
        <v>298</v>
      </c>
      <c r="F399" s="252">
        <v>0.21</v>
      </c>
      <c r="G399" s="306">
        <v>55.26</v>
      </c>
      <c r="H399" s="206">
        <f t="shared" si="9"/>
        <v>11.6</v>
      </c>
    </row>
    <row r="400" spans="1:8" x14ac:dyDescent="0.25">
      <c r="A400" s="146">
        <v>384</v>
      </c>
      <c r="B400" s="266"/>
      <c r="C400" s="252" t="s">
        <v>810</v>
      </c>
      <c r="D400" s="247" t="s">
        <v>811</v>
      </c>
      <c r="E400" s="248" t="s">
        <v>677</v>
      </c>
      <c r="F400" s="252">
        <v>0.16</v>
      </c>
      <c r="G400" s="306">
        <v>72</v>
      </c>
      <c r="H400" s="206">
        <f t="shared" si="9"/>
        <v>11.52</v>
      </c>
    </row>
    <row r="401" spans="1:8" x14ac:dyDescent="0.25">
      <c r="A401" s="146">
        <v>385</v>
      </c>
      <c r="B401" s="266"/>
      <c r="C401" s="252" t="s">
        <v>812</v>
      </c>
      <c r="D401" s="247" t="s">
        <v>813</v>
      </c>
      <c r="E401" s="248" t="s">
        <v>301</v>
      </c>
      <c r="F401" s="252">
        <v>0.30599999999999999</v>
      </c>
      <c r="G401" s="306">
        <v>37.43</v>
      </c>
      <c r="H401" s="206">
        <f t="shared" si="9"/>
        <v>11.45</v>
      </c>
    </row>
    <row r="402" spans="1:8" x14ac:dyDescent="0.25">
      <c r="A402" s="146">
        <v>386</v>
      </c>
      <c r="B402" s="266"/>
      <c r="C402" s="252" t="s">
        <v>814</v>
      </c>
      <c r="D402" s="247" t="s">
        <v>815</v>
      </c>
      <c r="E402" s="248" t="s">
        <v>310</v>
      </c>
      <c r="F402" s="252">
        <v>2.9999999999999997E-4</v>
      </c>
      <c r="G402" s="306">
        <v>37900</v>
      </c>
      <c r="H402" s="206">
        <f t="shared" si="9"/>
        <v>11.37</v>
      </c>
    </row>
    <row r="403" spans="1:8" x14ac:dyDescent="0.25">
      <c r="A403" s="146">
        <v>387</v>
      </c>
      <c r="B403" s="266"/>
      <c r="C403" s="252" t="s">
        <v>816</v>
      </c>
      <c r="D403" s="247" t="s">
        <v>817</v>
      </c>
      <c r="E403" s="248" t="s">
        <v>428</v>
      </c>
      <c r="F403" s="252">
        <v>0.30220000000000002</v>
      </c>
      <c r="G403" s="306">
        <v>37.29</v>
      </c>
      <c r="H403" s="206">
        <f t="shared" si="9"/>
        <v>11.27</v>
      </c>
    </row>
    <row r="404" spans="1:8" x14ac:dyDescent="0.25">
      <c r="A404" s="146">
        <v>388</v>
      </c>
      <c r="B404" s="266"/>
      <c r="C404" s="252" t="s">
        <v>818</v>
      </c>
      <c r="D404" s="247" t="s">
        <v>819</v>
      </c>
      <c r="E404" s="248" t="s">
        <v>310</v>
      </c>
      <c r="F404" s="252">
        <v>5.0000000000000001E-4</v>
      </c>
      <c r="G404" s="306">
        <v>22050</v>
      </c>
      <c r="H404" s="206">
        <f t="shared" si="9"/>
        <v>11.03</v>
      </c>
    </row>
    <row r="405" spans="1:8" ht="51" customHeight="1" x14ac:dyDescent="0.25">
      <c r="A405" s="146">
        <v>389</v>
      </c>
      <c r="B405" s="266"/>
      <c r="C405" s="252" t="s">
        <v>820</v>
      </c>
      <c r="D405" s="247" t="s">
        <v>821</v>
      </c>
      <c r="E405" s="248" t="s">
        <v>310</v>
      </c>
      <c r="F405" s="252">
        <v>1.4E-3</v>
      </c>
      <c r="G405" s="306">
        <v>7712</v>
      </c>
      <c r="H405" s="206">
        <f t="shared" si="9"/>
        <v>10.8</v>
      </c>
    </row>
    <row r="406" spans="1:8" x14ac:dyDescent="0.25">
      <c r="A406" s="146">
        <v>390</v>
      </c>
      <c r="B406" s="266"/>
      <c r="C406" s="252" t="s">
        <v>822</v>
      </c>
      <c r="D406" s="247" t="s">
        <v>823</v>
      </c>
      <c r="E406" s="248" t="s">
        <v>310</v>
      </c>
      <c r="F406" s="252">
        <v>1.8E-3</v>
      </c>
      <c r="G406" s="306">
        <v>5989</v>
      </c>
      <c r="H406" s="206">
        <f t="shared" si="9"/>
        <v>10.78</v>
      </c>
    </row>
    <row r="407" spans="1:8" ht="25.5" customHeight="1" x14ac:dyDescent="0.25">
      <c r="A407" s="146">
        <v>391</v>
      </c>
      <c r="B407" s="266"/>
      <c r="C407" s="252" t="s">
        <v>824</v>
      </c>
      <c r="D407" s="247" t="s">
        <v>825</v>
      </c>
      <c r="E407" s="248" t="s">
        <v>428</v>
      </c>
      <c r="F407" s="252">
        <v>0.40300000000000002</v>
      </c>
      <c r="G407" s="306">
        <v>26.32</v>
      </c>
      <c r="H407" s="206">
        <f t="shared" si="9"/>
        <v>10.61</v>
      </c>
    </row>
    <row r="408" spans="1:8" x14ac:dyDescent="0.25">
      <c r="A408" s="146">
        <v>392</v>
      </c>
      <c r="B408" s="266"/>
      <c r="C408" s="252" t="s">
        <v>826</v>
      </c>
      <c r="D408" s="247" t="s">
        <v>827</v>
      </c>
      <c r="E408" s="248" t="s">
        <v>677</v>
      </c>
      <c r="F408" s="252">
        <v>0.224</v>
      </c>
      <c r="G408" s="306">
        <v>39</v>
      </c>
      <c r="H408" s="206">
        <f t="shared" si="9"/>
        <v>8.74</v>
      </c>
    </row>
    <row r="409" spans="1:8" ht="25.5" customHeight="1" x14ac:dyDescent="0.25">
      <c r="A409" s="146">
        <v>393</v>
      </c>
      <c r="B409" s="266"/>
      <c r="C409" s="252" t="s">
        <v>828</v>
      </c>
      <c r="D409" s="247" t="s">
        <v>829</v>
      </c>
      <c r="E409" s="248" t="s">
        <v>310</v>
      </c>
      <c r="F409" s="252">
        <v>2.9999999999999997E-4</v>
      </c>
      <c r="G409" s="306">
        <v>26499</v>
      </c>
      <c r="H409" s="206">
        <f t="shared" si="9"/>
        <v>7.95</v>
      </c>
    </row>
    <row r="410" spans="1:8" x14ac:dyDescent="0.25">
      <c r="A410" s="146">
        <v>394</v>
      </c>
      <c r="B410" s="266"/>
      <c r="C410" s="252" t="s">
        <v>830</v>
      </c>
      <c r="D410" s="247" t="s">
        <v>831</v>
      </c>
      <c r="E410" s="248" t="s">
        <v>310</v>
      </c>
      <c r="F410" s="252">
        <v>4.0000000000000002E-4</v>
      </c>
      <c r="G410" s="306">
        <v>19800</v>
      </c>
      <c r="H410" s="206">
        <f t="shared" si="9"/>
        <v>7.92</v>
      </c>
    </row>
    <row r="411" spans="1:8" x14ac:dyDescent="0.25">
      <c r="A411" s="146">
        <v>395</v>
      </c>
      <c r="B411" s="266"/>
      <c r="C411" s="252" t="s">
        <v>832</v>
      </c>
      <c r="D411" s="247" t="s">
        <v>833</v>
      </c>
      <c r="E411" s="248" t="s">
        <v>428</v>
      </c>
      <c r="F411" s="252">
        <v>0.16950000000000001</v>
      </c>
      <c r="G411" s="306">
        <v>44.97</v>
      </c>
      <c r="H411" s="206">
        <f t="shared" si="9"/>
        <v>7.62</v>
      </c>
    </row>
    <row r="412" spans="1:8" x14ac:dyDescent="0.25">
      <c r="A412" s="146">
        <v>396</v>
      </c>
      <c r="B412" s="266"/>
      <c r="C412" s="252" t="s">
        <v>834</v>
      </c>
      <c r="D412" s="247" t="s">
        <v>835</v>
      </c>
      <c r="E412" s="248" t="s">
        <v>315</v>
      </c>
      <c r="F412" s="252">
        <v>0.95850000000000002</v>
      </c>
      <c r="G412" s="306">
        <v>7.95</v>
      </c>
      <c r="H412" s="206">
        <f t="shared" si="9"/>
        <v>7.62</v>
      </c>
    </row>
    <row r="413" spans="1:8" x14ac:dyDescent="0.25">
      <c r="A413" s="146">
        <v>397</v>
      </c>
      <c r="B413" s="266"/>
      <c r="C413" s="252" t="s">
        <v>836</v>
      </c>
      <c r="D413" s="247" t="s">
        <v>837</v>
      </c>
      <c r="E413" s="248" t="s">
        <v>310</v>
      </c>
      <c r="F413" s="252">
        <v>5.9999999999999995E-4</v>
      </c>
      <c r="G413" s="306">
        <v>12500</v>
      </c>
      <c r="H413" s="206">
        <f t="shared" si="9"/>
        <v>7.5</v>
      </c>
    </row>
    <row r="414" spans="1:8" x14ac:dyDescent="0.25">
      <c r="A414" s="146">
        <v>398</v>
      </c>
      <c r="B414" s="266"/>
      <c r="C414" s="252" t="s">
        <v>838</v>
      </c>
      <c r="D414" s="247" t="s">
        <v>839</v>
      </c>
      <c r="E414" s="248" t="s">
        <v>428</v>
      </c>
      <c r="F414" s="252">
        <v>3.9706999999999999</v>
      </c>
      <c r="G414" s="306">
        <v>1.82</v>
      </c>
      <c r="H414" s="206">
        <f t="shared" si="9"/>
        <v>7.23</v>
      </c>
    </row>
    <row r="415" spans="1:8" x14ac:dyDescent="0.25">
      <c r="A415" s="146">
        <v>399</v>
      </c>
      <c r="B415" s="266"/>
      <c r="C415" s="252" t="s">
        <v>840</v>
      </c>
      <c r="D415" s="247" t="s">
        <v>841</v>
      </c>
      <c r="E415" s="248" t="s">
        <v>450</v>
      </c>
      <c r="F415" s="252">
        <v>0.14399999999999999</v>
      </c>
      <c r="G415" s="306">
        <v>50</v>
      </c>
      <c r="H415" s="206">
        <f t="shared" si="9"/>
        <v>7.2</v>
      </c>
    </row>
    <row r="416" spans="1:8" x14ac:dyDescent="0.25">
      <c r="A416" s="146">
        <v>400</v>
      </c>
      <c r="B416" s="266"/>
      <c r="C416" s="252" t="s">
        <v>842</v>
      </c>
      <c r="D416" s="247" t="s">
        <v>843</v>
      </c>
      <c r="E416" s="248" t="s">
        <v>310</v>
      </c>
      <c r="F416" s="252">
        <v>1E-4</v>
      </c>
      <c r="G416" s="306">
        <v>70200</v>
      </c>
      <c r="H416" s="206">
        <f t="shared" si="9"/>
        <v>7.02</v>
      </c>
    </row>
    <row r="417" spans="1:8" x14ac:dyDescent="0.25">
      <c r="A417" s="146">
        <v>401</v>
      </c>
      <c r="B417" s="266"/>
      <c r="C417" s="252" t="s">
        <v>844</v>
      </c>
      <c r="D417" s="247" t="s">
        <v>845</v>
      </c>
      <c r="E417" s="248" t="s">
        <v>301</v>
      </c>
      <c r="F417" s="252">
        <v>0.121</v>
      </c>
      <c r="G417" s="306">
        <v>57.63</v>
      </c>
      <c r="H417" s="206">
        <f t="shared" si="9"/>
        <v>6.97</v>
      </c>
    </row>
    <row r="418" spans="1:8" ht="51" customHeight="1" x14ac:dyDescent="0.25">
      <c r="A418" s="146">
        <v>402</v>
      </c>
      <c r="B418" s="266"/>
      <c r="C418" s="252" t="s">
        <v>846</v>
      </c>
      <c r="D418" s="247" t="s">
        <v>847</v>
      </c>
      <c r="E418" s="248" t="s">
        <v>298</v>
      </c>
      <c r="F418" s="252">
        <v>6.4000000000000003E-3</v>
      </c>
      <c r="G418" s="306">
        <v>970.4</v>
      </c>
      <c r="H418" s="206">
        <f t="shared" si="9"/>
        <v>6.21</v>
      </c>
    </row>
    <row r="419" spans="1:8" x14ac:dyDescent="0.25">
      <c r="A419" s="146">
        <v>403</v>
      </c>
      <c r="B419" s="266"/>
      <c r="C419" s="252" t="s">
        <v>532</v>
      </c>
      <c r="D419" s="247" t="s">
        <v>848</v>
      </c>
      <c r="E419" s="248" t="s">
        <v>310</v>
      </c>
      <c r="F419" s="252">
        <v>5.9999999999999995E-4</v>
      </c>
      <c r="G419" s="306">
        <v>10315.01</v>
      </c>
      <c r="H419" s="206">
        <f t="shared" si="9"/>
        <v>6.19</v>
      </c>
    </row>
    <row r="420" spans="1:8" ht="38.25" customHeight="1" x14ac:dyDescent="0.25">
      <c r="A420" s="146">
        <v>404</v>
      </c>
      <c r="B420" s="266"/>
      <c r="C420" s="252" t="s">
        <v>849</v>
      </c>
      <c r="D420" s="247" t="s">
        <v>850</v>
      </c>
      <c r="E420" s="248" t="s">
        <v>315</v>
      </c>
      <c r="F420" s="252">
        <v>0.39</v>
      </c>
      <c r="G420" s="306">
        <v>15.33</v>
      </c>
      <c r="H420" s="206">
        <f t="shared" si="9"/>
        <v>5.98</v>
      </c>
    </row>
    <row r="421" spans="1:8" ht="25.5" customHeight="1" x14ac:dyDescent="0.25">
      <c r="A421" s="146">
        <v>405</v>
      </c>
      <c r="B421" s="266"/>
      <c r="C421" s="252" t="s">
        <v>851</v>
      </c>
      <c r="D421" s="247" t="s">
        <v>852</v>
      </c>
      <c r="E421" s="248" t="s">
        <v>428</v>
      </c>
      <c r="F421" s="252">
        <v>7.7600000000000002E-2</v>
      </c>
      <c r="G421" s="306">
        <v>68.05</v>
      </c>
      <c r="H421" s="206">
        <f t="shared" si="9"/>
        <v>5.28</v>
      </c>
    </row>
    <row r="422" spans="1:8" x14ac:dyDescent="0.25">
      <c r="A422" s="146">
        <v>406</v>
      </c>
      <c r="B422" s="266"/>
      <c r="C422" s="252" t="s">
        <v>853</v>
      </c>
      <c r="D422" s="247" t="s">
        <v>854</v>
      </c>
      <c r="E422" s="248" t="s">
        <v>310</v>
      </c>
      <c r="F422" s="252">
        <v>2.9999999999999997E-4</v>
      </c>
      <c r="G422" s="306">
        <v>16950</v>
      </c>
      <c r="H422" s="206">
        <f t="shared" si="9"/>
        <v>5.09</v>
      </c>
    </row>
    <row r="423" spans="1:8" ht="25.5" customHeight="1" x14ac:dyDescent="0.25">
      <c r="A423" s="146">
        <v>407</v>
      </c>
      <c r="B423" s="266"/>
      <c r="C423" s="252" t="s">
        <v>855</v>
      </c>
      <c r="D423" s="247" t="s">
        <v>856</v>
      </c>
      <c r="E423" s="248" t="s">
        <v>298</v>
      </c>
      <c r="F423" s="252">
        <v>8.3000000000000001E-3</v>
      </c>
      <c r="G423" s="306">
        <v>602</v>
      </c>
      <c r="H423" s="206">
        <f t="shared" si="9"/>
        <v>5</v>
      </c>
    </row>
    <row r="424" spans="1:8" x14ac:dyDescent="0.25">
      <c r="A424" s="146">
        <v>408</v>
      </c>
      <c r="B424" s="266"/>
      <c r="C424" s="252" t="s">
        <v>857</v>
      </c>
      <c r="D424" s="247" t="s">
        <v>858</v>
      </c>
      <c r="E424" s="248" t="s">
        <v>310</v>
      </c>
      <c r="F424" s="252">
        <v>2.0000000000000001E-4</v>
      </c>
      <c r="G424" s="306">
        <v>24553</v>
      </c>
      <c r="H424" s="206">
        <f t="shared" si="9"/>
        <v>4.91</v>
      </c>
    </row>
    <row r="425" spans="1:8" ht="25.5" customHeight="1" x14ac:dyDescent="0.25">
      <c r="A425" s="146">
        <v>409</v>
      </c>
      <c r="B425" s="266"/>
      <c r="C425" s="252" t="s">
        <v>859</v>
      </c>
      <c r="D425" s="247" t="s">
        <v>860</v>
      </c>
      <c r="E425" s="248" t="s">
        <v>677</v>
      </c>
      <c r="F425" s="252">
        <v>0.2</v>
      </c>
      <c r="G425" s="306">
        <v>24</v>
      </c>
      <c r="H425" s="206">
        <f t="shared" si="9"/>
        <v>4.8</v>
      </c>
    </row>
    <row r="426" spans="1:8" ht="25.5" customHeight="1" x14ac:dyDescent="0.25">
      <c r="A426" s="146">
        <v>410</v>
      </c>
      <c r="B426" s="266"/>
      <c r="C426" s="252" t="s">
        <v>861</v>
      </c>
      <c r="D426" s="247" t="s">
        <v>862</v>
      </c>
      <c r="E426" s="248" t="s">
        <v>298</v>
      </c>
      <c r="F426" s="252">
        <v>2.8E-3</v>
      </c>
      <c r="G426" s="306">
        <v>1700</v>
      </c>
      <c r="H426" s="206">
        <f t="shared" si="9"/>
        <v>4.76</v>
      </c>
    </row>
    <row r="427" spans="1:8" x14ac:dyDescent="0.25">
      <c r="A427" s="146">
        <v>411</v>
      </c>
      <c r="B427" s="266"/>
      <c r="C427" s="252" t="s">
        <v>863</v>
      </c>
      <c r="D427" s="247" t="s">
        <v>864</v>
      </c>
      <c r="E427" s="248" t="s">
        <v>310</v>
      </c>
      <c r="F427" s="252">
        <v>2.9999999999999997E-4</v>
      </c>
      <c r="G427" s="306">
        <v>12430</v>
      </c>
      <c r="H427" s="206">
        <f t="shared" si="9"/>
        <v>3.73</v>
      </c>
    </row>
    <row r="428" spans="1:8" x14ac:dyDescent="0.25">
      <c r="A428" s="146">
        <v>412</v>
      </c>
      <c r="B428" s="266"/>
      <c r="C428" s="252" t="s">
        <v>865</v>
      </c>
      <c r="D428" s="247" t="s">
        <v>866</v>
      </c>
      <c r="E428" s="248" t="s">
        <v>310</v>
      </c>
      <c r="F428" s="252">
        <v>4.0000000000000002E-4</v>
      </c>
      <c r="G428" s="306">
        <v>8475</v>
      </c>
      <c r="H428" s="206">
        <f t="shared" si="9"/>
        <v>3.39</v>
      </c>
    </row>
    <row r="429" spans="1:8" x14ac:dyDescent="0.25">
      <c r="A429" s="146">
        <v>413</v>
      </c>
      <c r="B429" s="266"/>
      <c r="C429" s="252" t="s">
        <v>867</v>
      </c>
      <c r="D429" s="247" t="s">
        <v>868</v>
      </c>
      <c r="E429" s="248" t="s">
        <v>677</v>
      </c>
      <c r="F429" s="252">
        <v>0.41310000000000002</v>
      </c>
      <c r="G429" s="306">
        <v>7.03</v>
      </c>
      <c r="H429" s="206">
        <f t="shared" si="9"/>
        <v>2.9</v>
      </c>
    </row>
    <row r="430" spans="1:8" x14ac:dyDescent="0.25">
      <c r="A430" s="146">
        <v>414</v>
      </c>
      <c r="B430" s="266"/>
      <c r="C430" s="252" t="s">
        <v>869</v>
      </c>
      <c r="D430" s="247" t="s">
        <v>870</v>
      </c>
      <c r="E430" s="248" t="s">
        <v>428</v>
      </c>
      <c r="F430" s="252">
        <v>2.12E-2</v>
      </c>
      <c r="G430" s="306">
        <v>133.05000000000001</v>
      </c>
      <c r="H430" s="206">
        <f t="shared" si="9"/>
        <v>2.82</v>
      </c>
    </row>
    <row r="431" spans="1:8" ht="25.5" customHeight="1" x14ac:dyDescent="0.25">
      <c r="A431" s="146">
        <v>415</v>
      </c>
      <c r="B431" s="266"/>
      <c r="C431" s="252" t="s">
        <v>871</v>
      </c>
      <c r="D431" s="247" t="s">
        <v>872</v>
      </c>
      <c r="E431" s="248" t="s">
        <v>298</v>
      </c>
      <c r="F431" s="252">
        <v>2.0999999999999999E-3</v>
      </c>
      <c r="G431" s="306">
        <v>1320</v>
      </c>
      <c r="H431" s="206">
        <f t="shared" si="9"/>
        <v>2.77</v>
      </c>
    </row>
    <row r="432" spans="1:8" x14ac:dyDescent="0.25">
      <c r="A432" s="146">
        <v>416</v>
      </c>
      <c r="B432" s="266"/>
      <c r="C432" s="252" t="s">
        <v>873</v>
      </c>
      <c r="D432" s="247" t="s">
        <v>874</v>
      </c>
      <c r="E432" s="248" t="s">
        <v>257</v>
      </c>
      <c r="F432" s="252">
        <v>10</v>
      </c>
      <c r="G432" s="306">
        <v>0.27</v>
      </c>
      <c r="H432" s="206">
        <f t="shared" si="9"/>
        <v>2.7</v>
      </c>
    </row>
    <row r="433" spans="1:8" ht="25.5" customHeight="1" x14ac:dyDescent="0.25">
      <c r="A433" s="146">
        <v>417</v>
      </c>
      <c r="B433" s="266"/>
      <c r="C433" s="252" t="s">
        <v>875</v>
      </c>
      <c r="D433" s="247" t="s">
        <v>876</v>
      </c>
      <c r="E433" s="248" t="s">
        <v>310</v>
      </c>
      <c r="F433" s="252">
        <v>4.0000000000000002E-4</v>
      </c>
      <c r="G433" s="306">
        <v>6508.75</v>
      </c>
      <c r="H433" s="206">
        <f t="shared" si="9"/>
        <v>2.6</v>
      </c>
    </row>
    <row r="434" spans="1:8" x14ac:dyDescent="0.25">
      <c r="A434" s="146">
        <v>418</v>
      </c>
      <c r="B434" s="266"/>
      <c r="C434" s="252" t="s">
        <v>877</v>
      </c>
      <c r="D434" s="247" t="s">
        <v>878</v>
      </c>
      <c r="E434" s="248" t="s">
        <v>310</v>
      </c>
      <c r="F434" s="252">
        <v>2.9999999999999997E-4</v>
      </c>
      <c r="G434" s="306">
        <v>8000</v>
      </c>
      <c r="H434" s="206">
        <f t="shared" si="9"/>
        <v>2.4</v>
      </c>
    </row>
    <row r="435" spans="1:8" x14ac:dyDescent="0.25">
      <c r="A435" s="146">
        <v>419</v>
      </c>
      <c r="B435" s="266"/>
      <c r="C435" s="252" t="s">
        <v>879</v>
      </c>
      <c r="D435" s="247" t="s">
        <v>880</v>
      </c>
      <c r="E435" s="248" t="s">
        <v>428</v>
      </c>
      <c r="F435" s="252">
        <v>6.1800000000000001E-2</v>
      </c>
      <c r="G435" s="306">
        <v>35.700000000000003</v>
      </c>
      <c r="H435" s="206">
        <f t="shared" si="9"/>
        <v>2.21</v>
      </c>
    </row>
    <row r="436" spans="1:8" ht="51" customHeight="1" x14ac:dyDescent="0.25">
      <c r="A436" s="146">
        <v>420</v>
      </c>
      <c r="B436" s="266"/>
      <c r="C436" s="252" t="s">
        <v>881</v>
      </c>
      <c r="D436" s="247" t="s">
        <v>882</v>
      </c>
      <c r="E436" s="248" t="s">
        <v>346</v>
      </c>
      <c r="F436" s="252">
        <v>4.2000000000000003E-2</v>
      </c>
      <c r="G436" s="306">
        <v>50.24</v>
      </c>
      <c r="H436" s="206">
        <f t="shared" si="9"/>
        <v>2.11</v>
      </c>
    </row>
    <row r="437" spans="1:8" x14ac:dyDescent="0.25">
      <c r="A437" s="146">
        <v>421</v>
      </c>
      <c r="B437" s="266"/>
      <c r="C437" s="252" t="s">
        <v>883</v>
      </c>
      <c r="D437" s="247" t="s">
        <v>884</v>
      </c>
      <c r="E437" s="248" t="s">
        <v>310</v>
      </c>
      <c r="F437" s="252">
        <v>2.0000000000000001E-4</v>
      </c>
      <c r="G437" s="306">
        <v>10208</v>
      </c>
      <c r="H437" s="206">
        <f t="shared" si="9"/>
        <v>2.04</v>
      </c>
    </row>
    <row r="438" spans="1:8" ht="25.5" customHeight="1" x14ac:dyDescent="0.25">
      <c r="A438" s="146">
        <v>422</v>
      </c>
      <c r="B438" s="266"/>
      <c r="C438" s="252" t="s">
        <v>757</v>
      </c>
      <c r="D438" s="247" t="s">
        <v>885</v>
      </c>
      <c r="E438" s="248" t="s">
        <v>310</v>
      </c>
      <c r="F438" s="252">
        <v>2.0000000000000001E-4</v>
      </c>
      <c r="G438" s="306">
        <v>9680</v>
      </c>
      <c r="H438" s="206">
        <f t="shared" si="9"/>
        <v>1.94</v>
      </c>
    </row>
    <row r="439" spans="1:8" x14ac:dyDescent="0.25">
      <c r="A439" s="146">
        <v>423</v>
      </c>
      <c r="B439" s="266"/>
      <c r="C439" s="252" t="s">
        <v>886</v>
      </c>
      <c r="D439" s="247" t="s">
        <v>887</v>
      </c>
      <c r="E439" s="248" t="s">
        <v>310</v>
      </c>
      <c r="F439" s="252">
        <v>2.0000000000000001E-4</v>
      </c>
      <c r="G439" s="306">
        <v>9550.01</v>
      </c>
      <c r="H439" s="206">
        <f t="shared" si="9"/>
        <v>1.91</v>
      </c>
    </row>
    <row r="440" spans="1:8" x14ac:dyDescent="0.25">
      <c r="A440" s="146">
        <v>424</v>
      </c>
      <c r="B440" s="266"/>
      <c r="C440" s="252" t="s">
        <v>888</v>
      </c>
      <c r="D440" s="247" t="s">
        <v>889</v>
      </c>
      <c r="E440" s="248" t="s">
        <v>298</v>
      </c>
      <c r="F440" s="252">
        <v>0.60060000000000002</v>
      </c>
      <c r="G440" s="306">
        <v>3.15</v>
      </c>
      <c r="H440" s="206">
        <f t="shared" si="9"/>
        <v>1.89</v>
      </c>
    </row>
    <row r="441" spans="1:8" x14ac:dyDescent="0.25">
      <c r="A441" s="146">
        <v>425</v>
      </c>
      <c r="B441" s="266"/>
      <c r="C441" s="252" t="s">
        <v>890</v>
      </c>
      <c r="D441" s="247" t="s">
        <v>891</v>
      </c>
      <c r="E441" s="248" t="s">
        <v>310</v>
      </c>
      <c r="F441" s="252">
        <v>2.0000000000000001E-4</v>
      </c>
      <c r="G441" s="306">
        <v>8814</v>
      </c>
      <c r="H441" s="206">
        <f t="shared" si="9"/>
        <v>1.76</v>
      </c>
    </row>
    <row r="442" spans="1:8" ht="25.5" customHeight="1" x14ac:dyDescent="0.25">
      <c r="A442" s="146">
        <v>426</v>
      </c>
      <c r="B442" s="266"/>
      <c r="C442" s="252" t="s">
        <v>892</v>
      </c>
      <c r="D442" s="247" t="s">
        <v>893</v>
      </c>
      <c r="E442" s="248" t="s">
        <v>298</v>
      </c>
      <c r="F442" s="252">
        <v>3.0000000000000001E-3</v>
      </c>
      <c r="G442" s="306">
        <v>558.33000000000004</v>
      </c>
      <c r="H442" s="206">
        <f t="shared" si="9"/>
        <v>1.67</v>
      </c>
    </row>
    <row r="443" spans="1:8" x14ac:dyDescent="0.25">
      <c r="A443" s="146">
        <v>427</v>
      </c>
      <c r="B443" s="266"/>
      <c r="C443" s="252" t="s">
        <v>894</v>
      </c>
      <c r="D443" s="247" t="s">
        <v>895</v>
      </c>
      <c r="E443" s="248" t="s">
        <v>310</v>
      </c>
      <c r="F443" s="252">
        <v>5.0000000000000001E-4</v>
      </c>
      <c r="G443" s="306">
        <v>3219.2</v>
      </c>
      <c r="H443" s="206">
        <f t="shared" si="9"/>
        <v>1.61</v>
      </c>
    </row>
    <row r="444" spans="1:8" x14ac:dyDescent="0.25">
      <c r="A444" s="146">
        <v>428</v>
      </c>
      <c r="B444" s="266"/>
      <c r="C444" s="252" t="s">
        <v>896</v>
      </c>
      <c r="D444" s="247" t="s">
        <v>897</v>
      </c>
      <c r="E444" s="248" t="s">
        <v>310</v>
      </c>
      <c r="F444" s="252">
        <v>2.0999999999999999E-3</v>
      </c>
      <c r="G444" s="306">
        <v>734.5</v>
      </c>
      <c r="H444" s="206">
        <f t="shared" si="9"/>
        <v>1.54</v>
      </c>
    </row>
    <row r="445" spans="1:8" x14ac:dyDescent="0.25">
      <c r="A445" s="146">
        <v>429</v>
      </c>
      <c r="B445" s="266"/>
      <c r="C445" s="252" t="s">
        <v>898</v>
      </c>
      <c r="D445" s="247" t="s">
        <v>899</v>
      </c>
      <c r="E445" s="248" t="s">
        <v>761</v>
      </c>
      <c r="F445" s="252">
        <v>8.0000000000000002E-3</v>
      </c>
      <c r="G445" s="306">
        <v>180</v>
      </c>
      <c r="H445" s="206">
        <f t="shared" si="9"/>
        <v>1.44</v>
      </c>
    </row>
    <row r="446" spans="1:8" ht="25.5" customHeight="1" x14ac:dyDescent="0.25">
      <c r="A446" s="146">
        <v>430</v>
      </c>
      <c r="B446" s="266"/>
      <c r="C446" s="252" t="s">
        <v>900</v>
      </c>
      <c r="D446" s="247" t="s">
        <v>901</v>
      </c>
      <c r="E446" s="248" t="s">
        <v>301</v>
      </c>
      <c r="F446" s="252">
        <v>0.252</v>
      </c>
      <c r="G446" s="306">
        <v>5.71</v>
      </c>
      <c r="H446" s="206">
        <f t="shared" si="9"/>
        <v>1.44</v>
      </c>
    </row>
    <row r="447" spans="1:8" x14ac:dyDescent="0.25">
      <c r="A447" s="146">
        <v>431</v>
      </c>
      <c r="B447" s="266"/>
      <c r="C447" s="252" t="s">
        <v>902</v>
      </c>
      <c r="D447" s="247" t="s">
        <v>903</v>
      </c>
      <c r="E447" s="248" t="s">
        <v>428</v>
      </c>
      <c r="F447" s="252">
        <v>0.04</v>
      </c>
      <c r="G447" s="306">
        <v>35.630000000000003</v>
      </c>
      <c r="H447" s="206">
        <f t="shared" si="9"/>
        <v>1.43</v>
      </c>
    </row>
    <row r="448" spans="1:8" x14ac:dyDescent="0.25">
      <c r="A448" s="146">
        <v>432</v>
      </c>
      <c r="B448" s="266"/>
      <c r="C448" s="252" t="s">
        <v>904</v>
      </c>
      <c r="D448" s="247" t="s">
        <v>905</v>
      </c>
      <c r="E448" s="248" t="s">
        <v>310</v>
      </c>
      <c r="F448" s="252">
        <v>1E-4</v>
      </c>
      <c r="G448" s="306">
        <v>12430</v>
      </c>
      <c r="H448" s="206">
        <f t="shared" si="9"/>
        <v>1.24</v>
      </c>
    </row>
    <row r="449" spans="1:8" x14ac:dyDescent="0.25">
      <c r="A449" s="146">
        <v>433</v>
      </c>
      <c r="B449" s="266"/>
      <c r="C449" s="252" t="s">
        <v>906</v>
      </c>
      <c r="D449" s="247" t="s">
        <v>907</v>
      </c>
      <c r="E449" s="248" t="s">
        <v>310</v>
      </c>
      <c r="F449" s="252">
        <v>1E-4</v>
      </c>
      <c r="G449" s="306">
        <v>12430</v>
      </c>
      <c r="H449" s="206">
        <f t="shared" si="9"/>
        <v>1.24</v>
      </c>
    </row>
    <row r="450" spans="1:8" x14ac:dyDescent="0.25">
      <c r="A450" s="146">
        <v>434</v>
      </c>
      <c r="B450" s="266"/>
      <c r="C450" s="252" t="s">
        <v>908</v>
      </c>
      <c r="D450" s="247" t="s">
        <v>909</v>
      </c>
      <c r="E450" s="248" t="s">
        <v>310</v>
      </c>
      <c r="F450" s="252">
        <v>5.9999999999999995E-4</v>
      </c>
      <c r="G450" s="306">
        <v>1836</v>
      </c>
      <c r="H450" s="206">
        <f t="shared" si="9"/>
        <v>1.1000000000000001</v>
      </c>
    </row>
    <row r="451" spans="1:8" x14ac:dyDescent="0.25">
      <c r="A451" s="146">
        <v>435</v>
      </c>
      <c r="B451" s="266"/>
      <c r="C451" s="252" t="s">
        <v>910</v>
      </c>
      <c r="D451" s="247" t="s">
        <v>911</v>
      </c>
      <c r="E451" s="248" t="s">
        <v>310</v>
      </c>
      <c r="F451" s="252">
        <v>1E-4</v>
      </c>
      <c r="G451" s="306">
        <v>10200</v>
      </c>
      <c r="H451" s="206">
        <f t="shared" si="9"/>
        <v>1.02</v>
      </c>
    </row>
    <row r="452" spans="1:8" x14ac:dyDescent="0.25">
      <c r="A452" s="146">
        <v>436</v>
      </c>
      <c r="B452" s="266"/>
      <c r="C452" s="252" t="s">
        <v>912</v>
      </c>
      <c r="D452" s="247" t="s">
        <v>913</v>
      </c>
      <c r="E452" s="248" t="s">
        <v>450</v>
      </c>
      <c r="F452" s="252">
        <v>0.01</v>
      </c>
      <c r="G452" s="306">
        <v>88.5</v>
      </c>
      <c r="H452" s="206">
        <f t="shared" si="9"/>
        <v>0.89</v>
      </c>
    </row>
    <row r="453" spans="1:8" x14ac:dyDescent="0.25">
      <c r="A453" s="146">
        <v>437</v>
      </c>
      <c r="B453" s="266"/>
      <c r="C453" s="252" t="s">
        <v>914</v>
      </c>
      <c r="D453" s="247" t="s">
        <v>915</v>
      </c>
      <c r="E453" s="248" t="s">
        <v>428</v>
      </c>
      <c r="F453" s="252">
        <v>7.1900000000000006E-2</v>
      </c>
      <c r="G453" s="306">
        <v>11.5</v>
      </c>
      <c r="H453" s="206">
        <f t="shared" si="9"/>
        <v>0.83</v>
      </c>
    </row>
    <row r="454" spans="1:8" x14ac:dyDescent="0.25">
      <c r="A454" s="146">
        <v>438</v>
      </c>
      <c r="B454" s="266"/>
      <c r="C454" s="252" t="s">
        <v>916</v>
      </c>
      <c r="D454" s="247" t="s">
        <v>917</v>
      </c>
      <c r="E454" s="248" t="s">
        <v>310</v>
      </c>
      <c r="F454" s="252">
        <v>1E-4</v>
      </c>
      <c r="G454" s="306">
        <v>7640</v>
      </c>
      <c r="H454" s="206">
        <f t="shared" si="9"/>
        <v>0.76</v>
      </c>
    </row>
    <row r="455" spans="1:8" x14ac:dyDescent="0.25">
      <c r="A455" s="146">
        <v>439</v>
      </c>
      <c r="B455" s="266"/>
      <c r="C455" s="252" t="s">
        <v>918</v>
      </c>
      <c r="D455" s="247" t="s">
        <v>919</v>
      </c>
      <c r="E455" s="248" t="s">
        <v>310</v>
      </c>
      <c r="F455" s="252">
        <v>5.0000000000000001E-4</v>
      </c>
      <c r="G455" s="306">
        <v>1470</v>
      </c>
      <c r="H455" s="206">
        <f t="shared" si="9"/>
        <v>0.74</v>
      </c>
    </row>
    <row r="456" spans="1:8" x14ac:dyDescent="0.25">
      <c r="A456" s="146">
        <v>440</v>
      </c>
      <c r="B456" s="266"/>
      <c r="C456" s="252" t="s">
        <v>920</v>
      </c>
      <c r="D456" s="247" t="s">
        <v>921</v>
      </c>
      <c r="E456" s="248" t="s">
        <v>428</v>
      </c>
      <c r="F456" s="252">
        <v>2.29E-2</v>
      </c>
      <c r="G456" s="306">
        <v>30.08</v>
      </c>
      <c r="H456" s="206">
        <f t="shared" si="9"/>
        <v>0.69</v>
      </c>
    </row>
    <row r="457" spans="1:8" x14ac:dyDescent="0.25">
      <c r="A457" s="146">
        <v>441</v>
      </c>
      <c r="B457" s="266"/>
      <c r="C457" s="252" t="s">
        <v>922</v>
      </c>
      <c r="D457" s="247" t="s">
        <v>923</v>
      </c>
      <c r="E457" s="248" t="s">
        <v>428</v>
      </c>
      <c r="F457" s="252">
        <v>1.4E-3</v>
      </c>
      <c r="G457" s="306">
        <v>444</v>
      </c>
      <c r="H457" s="206">
        <f t="shared" si="9"/>
        <v>0.62</v>
      </c>
    </row>
    <row r="458" spans="1:8" x14ac:dyDescent="0.25">
      <c r="A458" s="146">
        <v>442</v>
      </c>
      <c r="B458" s="266"/>
      <c r="C458" s="252" t="s">
        <v>924</v>
      </c>
      <c r="D458" s="247" t="s">
        <v>925</v>
      </c>
      <c r="E458" s="248" t="s">
        <v>428</v>
      </c>
      <c r="F458" s="252">
        <v>0.02</v>
      </c>
      <c r="G458" s="306">
        <v>26.44</v>
      </c>
      <c r="H458" s="206">
        <f t="shared" si="9"/>
        <v>0.53</v>
      </c>
    </row>
    <row r="459" spans="1:8" x14ac:dyDescent="0.25">
      <c r="A459" s="146">
        <v>443</v>
      </c>
      <c r="B459" s="266"/>
      <c r="C459" s="252" t="s">
        <v>926</v>
      </c>
      <c r="D459" s="247" t="s">
        <v>927</v>
      </c>
      <c r="E459" s="248" t="s">
        <v>298</v>
      </c>
      <c r="F459" s="252">
        <v>5.0000000000000001E-4</v>
      </c>
      <c r="G459" s="306">
        <v>485.9</v>
      </c>
      <c r="H459" s="206">
        <f t="shared" si="9"/>
        <v>0.24</v>
      </c>
    </row>
    <row r="460" spans="1:8" x14ac:dyDescent="0.25">
      <c r="A460" s="146">
        <v>444</v>
      </c>
      <c r="B460" s="266"/>
      <c r="C460" s="252" t="s">
        <v>924</v>
      </c>
      <c r="D460" s="247" t="s">
        <v>925</v>
      </c>
      <c r="E460" s="248" t="s">
        <v>428</v>
      </c>
      <c r="F460" s="252">
        <v>3.0000000000000001E-3</v>
      </c>
      <c r="G460" s="306">
        <v>26.44</v>
      </c>
      <c r="H460" s="206">
        <f t="shared" si="9"/>
        <v>0.08</v>
      </c>
    </row>
    <row r="461" spans="1:8" x14ac:dyDescent="0.25">
      <c r="A461" s="146">
        <v>445</v>
      </c>
      <c r="B461" s="266"/>
      <c r="C461" s="252" t="s">
        <v>928</v>
      </c>
      <c r="D461" s="247" t="s">
        <v>929</v>
      </c>
      <c r="E461" s="248" t="s">
        <v>310</v>
      </c>
      <c r="F461" s="252">
        <v>1E-4</v>
      </c>
      <c r="G461" s="306">
        <v>729.98</v>
      </c>
      <c r="H461" s="206">
        <f t="shared" ref="H461:H524" si="10">ROUND(F461*G461,2)</f>
        <v>7.0000000000000007E-2</v>
      </c>
    </row>
    <row r="462" spans="1:8" x14ac:dyDescent="0.25">
      <c r="A462" s="146">
        <v>446</v>
      </c>
      <c r="B462" s="266"/>
      <c r="C462" s="252" t="s">
        <v>930</v>
      </c>
      <c r="D462" s="247" t="s">
        <v>931</v>
      </c>
      <c r="E462" s="248" t="s">
        <v>428</v>
      </c>
      <c r="F462" s="252">
        <v>2E-3</v>
      </c>
      <c r="G462" s="306">
        <v>31.17</v>
      </c>
      <c r="H462" s="206">
        <f t="shared" si="10"/>
        <v>0.06</v>
      </c>
    </row>
    <row r="463" spans="1:8" x14ac:dyDescent="0.25">
      <c r="A463" s="146">
        <v>447</v>
      </c>
      <c r="B463" s="266"/>
      <c r="C463" s="252" t="s">
        <v>932</v>
      </c>
      <c r="D463" s="247" t="s">
        <v>933</v>
      </c>
      <c r="E463" s="248" t="s">
        <v>428</v>
      </c>
      <c r="F463" s="252">
        <v>1E-3</v>
      </c>
      <c r="G463" s="306">
        <v>29.37</v>
      </c>
      <c r="H463" s="206">
        <f t="shared" si="10"/>
        <v>0.03</v>
      </c>
    </row>
    <row r="466" spans="2:2" x14ac:dyDescent="0.25">
      <c r="B466" s="213" t="s">
        <v>76</v>
      </c>
    </row>
    <row r="467" spans="2:2" x14ac:dyDescent="0.25">
      <c r="B467" s="214" t="s">
        <v>77</v>
      </c>
    </row>
    <row r="469" spans="2:2" x14ac:dyDescent="0.25">
      <c r="B469" s="213" t="s">
        <v>78</v>
      </c>
    </row>
    <row r="470" spans="2:2" x14ac:dyDescent="0.25">
      <c r="B470" s="214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28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42578125" style="52" customWidth="1"/>
    <col min="3" max="3" width="18.85546875" style="52" customWidth="1"/>
    <col min="4" max="4" width="18.42578125" style="52" customWidth="1"/>
    <col min="5" max="5" width="18.85546875" style="52" customWidth="1"/>
    <col min="6" max="6" width="9.140625" style="52"/>
    <col min="7" max="7" width="13.42578125" style="52" customWidth="1"/>
    <col min="8" max="11" width="9.140625" style="52"/>
    <col min="12" max="12" width="13.42578125" style="52" customWidth="1"/>
    <col min="13" max="13" width="9.140625" style="52"/>
  </cols>
  <sheetData>
    <row r="1" spans="2:5" x14ac:dyDescent="0.25">
      <c r="B1" s="229"/>
      <c r="C1" s="229"/>
      <c r="D1" s="229"/>
      <c r="E1" s="229"/>
    </row>
    <row r="2" spans="2:5" x14ac:dyDescent="0.25">
      <c r="B2" s="229"/>
      <c r="C2" s="229"/>
      <c r="D2" s="229"/>
      <c r="E2" s="240" t="s">
        <v>934</v>
      </c>
    </row>
    <row r="3" spans="2:5" x14ac:dyDescent="0.25">
      <c r="B3" s="229"/>
      <c r="C3" s="229"/>
      <c r="D3" s="229"/>
      <c r="E3" s="229"/>
    </row>
    <row r="4" spans="2:5" x14ac:dyDescent="0.25">
      <c r="B4" s="229"/>
      <c r="C4" s="229"/>
      <c r="D4" s="229"/>
      <c r="E4" s="229"/>
    </row>
    <row r="5" spans="2:5" x14ac:dyDescent="0.25">
      <c r="B5" s="377" t="s">
        <v>935</v>
      </c>
      <c r="C5" s="377"/>
      <c r="D5" s="377"/>
      <c r="E5" s="377"/>
    </row>
    <row r="6" spans="2:5" x14ac:dyDescent="0.25">
      <c r="B6" s="239"/>
      <c r="C6" s="229"/>
      <c r="D6" s="229"/>
      <c r="E6" s="229"/>
    </row>
    <row r="7" spans="2:5" ht="25.5" customHeight="1" x14ac:dyDescent="0.25">
      <c r="B7" s="409" t="s">
        <v>936</v>
      </c>
      <c r="C7" s="409"/>
      <c r="D7" s="409"/>
      <c r="E7" s="409"/>
    </row>
    <row r="8" spans="2:5" x14ac:dyDescent="0.25">
      <c r="B8" s="410" t="s">
        <v>50</v>
      </c>
      <c r="C8" s="410"/>
      <c r="D8" s="410"/>
      <c r="E8" s="410"/>
    </row>
    <row r="9" spans="2:5" x14ac:dyDescent="0.25">
      <c r="B9" s="239"/>
      <c r="C9" s="229"/>
      <c r="D9" s="229"/>
      <c r="E9" s="229"/>
    </row>
    <row r="10" spans="2:5" ht="51" customHeight="1" x14ac:dyDescent="0.25">
      <c r="B10" s="238" t="s">
        <v>937</v>
      </c>
      <c r="C10" s="238" t="s">
        <v>938</v>
      </c>
      <c r="D10" s="238" t="s">
        <v>939</v>
      </c>
      <c r="E10" s="238" t="s">
        <v>940</v>
      </c>
    </row>
    <row r="11" spans="2:5" x14ac:dyDescent="0.25">
      <c r="B11" s="231" t="s">
        <v>941</v>
      </c>
      <c r="C11" s="232">
        <f>'Прил.5 Расчет СМР и ОБ'!J14</f>
        <v>2075654.18</v>
      </c>
      <c r="D11" s="233">
        <f t="shared" ref="D11:D18" si="0">C11/$C$24</f>
        <v>0.18547010327006203</v>
      </c>
      <c r="E11" s="233">
        <f t="shared" ref="E11:E18" si="1">C11/$C$40</f>
        <v>8.8652750274169412E-2</v>
      </c>
    </row>
    <row r="12" spans="2:5" x14ac:dyDescent="0.25">
      <c r="B12" s="231" t="s">
        <v>942</v>
      </c>
      <c r="C12" s="232">
        <f>'Прил.5 Расчет СМР и ОБ'!J32</f>
        <v>411469.43000000005</v>
      </c>
      <c r="D12" s="233">
        <f t="shared" si="0"/>
        <v>3.6766855678518458E-2</v>
      </c>
      <c r="E12" s="233">
        <f t="shared" si="1"/>
        <v>1.757416865233535E-2</v>
      </c>
    </row>
    <row r="13" spans="2:5" x14ac:dyDescent="0.25">
      <c r="B13" s="231" t="s">
        <v>943</v>
      </c>
      <c r="C13" s="232">
        <f>'Прил.5 Расчет СМР и ОБ'!J91</f>
        <v>71945.170000000042</v>
      </c>
      <c r="D13" s="233">
        <f t="shared" si="0"/>
        <v>6.4286614977848468E-3</v>
      </c>
      <c r="E13" s="233">
        <f t="shared" si="1"/>
        <v>3.072832291091317E-3</v>
      </c>
    </row>
    <row r="14" spans="2:5" x14ac:dyDescent="0.25">
      <c r="B14" s="231" t="s">
        <v>944</v>
      </c>
      <c r="C14" s="232">
        <f>C13+C12</f>
        <v>483414.60000000009</v>
      </c>
      <c r="D14" s="233">
        <f t="shared" si="0"/>
        <v>4.3195517176303301E-2</v>
      </c>
      <c r="E14" s="233">
        <f t="shared" si="1"/>
        <v>2.0647000943426665E-2</v>
      </c>
    </row>
    <row r="15" spans="2:5" x14ac:dyDescent="0.25">
      <c r="B15" s="231" t="s">
        <v>945</v>
      </c>
      <c r="C15" s="232">
        <f>'Прил.5 Расчет СМР и ОБ'!J16</f>
        <v>157815.74</v>
      </c>
      <c r="D15" s="233">
        <f t="shared" si="0"/>
        <v>1.4101627273692218E-2</v>
      </c>
      <c r="E15" s="233">
        <f t="shared" si="1"/>
        <v>6.7404288837523254E-3</v>
      </c>
    </row>
    <row r="16" spans="2:5" x14ac:dyDescent="0.25">
      <c r="B16" s="231" t="s">
        <v>946</v>
      </c>
      <c r="C16" s="232">
        <f>'Прил.5 Расчет СМР и ОБ'!J178</f>
        <v>3547948.0900000003</v>
      </c>
      <c r="D16" s="233">
        <f t="shared" si="0"/>
        <v>0.31702694263315068</v>
      </c>
      <c r="E16" s="233">
        <f t="shared" si="1"/>
        <v>0.15153552987737406</v>
      </c>
    </row>
    <row r="17" spans="2:7" x14ac:dyDescent="0.25">
      <c r="B17" s="231" t="s">
        <v>947</v>
      </c>
      <c r="C17" s="232">
        <f>'Прил.5 Расчет СМР и ОБ'!J449</f>
        <v>595022.67999999924</v>
      </c>
      <c r="D17" s="233">
        <f t="shared" si="0"/>
        <v>5.3168258456054052E-2</v>
      </c>
      <c r="E17" s="233">
        <f t="shared" si="1"/>
        <v>2.5413865934790229E-2</v>
      </c>
      <c r="G17" s="237"/>
    </row>
    <row r="18" spans="2:7" x14ac:dyDescent="0.25">
      <c r="B18" s="231" t="s">
        <v>948</v>
      </c>
      <c r="C18" s="232">
        <f>C17+C16</f>
        <v>4142970.7699999996</v>
      </c>
      <c r="D18" s="233">
        <f t="shared" si="0"/>
        <v>0.37019520108920473</v>
      </c>
      <c r="E18" s="233">
        <f t="shared" si="1"/>
        <v>0.17694939581216429</v>
      </c>
    </row>
    <row r="19" spans="2:7" x14ac:dyDescent="0.25">
      <c r="B19" s="231" t="s">
        <v>949</v>
      </c>
      <c r="C19" s="232">
        <f>C18+C14+C11</f>
        <v>6702039.5499999989</v>
      </c>
      <c r="D19" s="233"/>
      <c r="E19" s="231"/>
    </row>
    <row r="20" spans="2:7" x14ac:dyDescent="0.25">
      <c r="B20" s="231" t="s">
        <v>950</v>
      </c>
      <c r="C20" s="232">
        <f>ROUND(C21*(C11+C15),2)</f>
        <v>1786775.94</v>
      </c>
      <c r="D20" s="233">
        <f>C20/$C$24</f>
        <v>0.15965738479242345</v>
      </c>
      <c r="E20" s="233">
        <f>C20/$C$40</f>
        <v>7.6314543497180393E-2</v>
      </c>
    </row>
    <row r="21" spans="2:7" x14ac:dyDescent="0.25">
      <c r="B21" s="231" t="s">
        <v>951</v>
      </c>
      <c r="C21" s="236">
        <f>'Прил.5 Расчет СМР и ОБ'!D453</f>
        <v>0.8</v>
      </c>
      <c r="D21" s="233"/>
      <c r="E21" s="231"/>
    </row>
    <row r="22" spans="2:7" x14ac:dyDescent="0.25">
      <c r="B22" s="231" t="s">
        <v>952</v>
      </c>
      <c r="C22" s="232">
        <f>ROUND(C23*(C11+C15),2)</f>
        <v>2702498.6</v>
      </c>
      <c r="D22" s="233">
        <f>C22/$C$24</f>
        <v>0.24148179367200662</v>
      </c>
      <c r="E22" s="233">
        <f>C22/$C$40</f>
        <v>0.1154257466444109</v>
      </c>
    </row>
    <row r="23" spans="2:7" x14ac:dyDescent="0.25">
      <c r="B23" s="231" t="s">
        <v>953</v>
      </c>
      <c r="C23" s="236">
        <f>'Прил.5 Расчет СМР и ОБ'!D452</f>
        <v>1.21</v>
      </c>
      <c r="D23" s="233"/>
      <c r="E23" s="231"/>
    </row>
    <row r="24" spans="2:7" x14ac:dyDescent="0.25">
      <c r="B24" s="231" t="s">
        <v>954</v>
      </c>
      <c r="C24" s="232">
        <f>C19+C20+C22</f>
        <v>11191314.089999998</v>
      </c>
      <c r="D24" s="233">
        <f>C24/$C$24</f>
        <v>1</v>
      </c>
      <c r="E24" s="233">
        <f>C24/$C$40</f>
        <v>0.47798943717135156</v>
      </c>
    </row>
    <row r="25" spans="2:7" ht="25.5" customHeight="1" x14ac:dyDescent="0.25">
      <c r="B25" s="231" t="s">
        <v>955</v>
      </c>
      <c r="C25" s="232">
        <f>'Прил.5 Расчет СМР и ОБ'!J121</f>
        <v>9754393.3300000001</v>
      </c>
      <c r="D25" s="233"/>
      <c r="E25" s="233">
        <f>C25/$C$40</f>
        <v>0.41661747139425404</v>
      </c>
    </row>
    <row r="26" spans="2:7" ht="25.5" customHeight="1" x14ac:dyDescent="0.25">
      <c r="B26" s="231" t="s">
        <v>956</v>
      </c>
      <c r="C26" s="232">
        <f>'Прил.5 Расчет СМР и ОБ'!J122</f>
        <v>9754393.3300000001</v>
      </c>
      <c r="D26" s="233"/>
      <c r="E26" s="233">
        <f>C26/$C$40</f>
        <v>0.41661747139425404</v>
      </c>
    </row>
    <row r="27" spans="2:7" x14ac:dyDescent="0.25">
      <c r="B27" s="231" t="s">
        <v>957</v>
      </c>
      <c r="C27" s="235">
        <f>C24+C25</f>
        <v>20945707.419999998</v>
      </c>
      <c r="D27" s="233"/>
      <c r="E27" s="233">
        <f>C27/$C$40</f>
        <v>0.89460690856560565</v>
      </c>
      <c r="G27" s="234"/>
    </row>
    <row r="28" spans="2:7" ht="33" customHeight="1" x14ac:dyDescent="0.25">
      <c r="B28" s="231" t="s">
        <v>958</v>
      </c>
      <c r="C28" s="231"/>
      <c r="D28" s="231"/>
      <c r="E28" s="231"/>
    </row>
    <row r="29" spans="2:7" ht="25.5" customHeight="1" x14ac:dyDescent="0.25">
      <c r="B29" s="231" t="s">
        <v>959</v>
      </c>
      <c r="C29" s="235">
        <f>ROUND(C24*3.9%,2)</f>
        <v>436461.25</v>
      </c>
      <c r="D29" s="231"/>
      <c r="E29" s="233">
        <f t="shared" ref="E29:E38" si="2">C29/$C$40</f>
        <v>1.8641588070610983E-2</v>
      </c>
    </row>
    <row r="30" spans="2:7" ht="38.25" customHeight="1" x14ac:dyDescent="0.25">
      <c r="B30" s="231" t="s">
        <v>960</v>
      </c>
      <c r="C30" s="235">
        <f>ROUND((C24+C29)*2.1%,2)</f>
        <v>244183.28</v>
      </c>
      <c r="D30" s="231"/>
      <c r="E30" s="233">
        <f t="shared" si="2"/>
        <v>1.0429251438680207E-2</v>
      </c>
    </row>
    <row r="31" spans="2:7" x14ac:dyDescent="0.25">
      <c r="B31" s="231" t="s">
        <v>961</v>
      </c>
      <c r="C31" s="235">
        <v>585263.59979999997</v>
      </c>
      <c r="D31" s="231"/>
      <c r="E31" s="233">
        <f t="shared" si="2"/>
        <v>2.4997048283655239E-2</v>
      </c>
    </row>
    <row r="32" spans="2:7" ht="25.5" customHeight="1" x14ac:dyDescent="0.25">
      <c r="B32" s="231" t="s">
        <v>962</v>
      </c>
      <c r="C32" s="235">
        <v>0</v>
      </c>
      <c r="D32" s="231"/>
      <c r="E32" s="233">
        <f t="shared" si="2"/>
        <v>0</v>
      </c>
    </row>
    <row r="33" spans="2:12" ht="25.5" customHeight="1" x14ac:dyDescent="0.25">
      <c r="B33" s="231" t="s">
        <v>963</v>
      </c>
      <c r="C33" s="235">
        <f>ROUND(C27*0%,2)</f>
        <v>0</v>
      </c>
      <c r="D33" s="231"/>
      <c r="E33" s="233">
        <f t="shared" si="2"/>
        <v>0</v>
      </c>
    </row>
    <row r="34" spans="2:12" ht="51" customHeight="1" x14ac:dyDescent="0.25">
      <c r="B34" s="231" t="s">
        <v>964</v>
      </c>
      <c r="C34" s="235">
        <v>0</v>
      </c>
      <c r="D34" s="231"/>
      <c r="E34" s="233">
        <f t="shared" si="2"/>
        <v>0</v>
      </c>
    </row>
    <row r="35" spans="2:12" ht="76.7" customHeight="1" x14ac:dyDescent="0.25">
      <c r="B35" s="231" t="s">
        <v>965</v>
      </c>
      <c r="C35" s="235">
        <f>ROUND(C27*0%,2)</f>
        <v>0</v>
      </c>
      <c r="D35" s="231"/>
      <c r="E35" s="233">
        <f t="shared" si="2"/>
        <v>0</v>
      </c>
    </row>
    <row r="36" spans="2:12" ht="25.5" customHeight="1" x14ac:dyDescent="0.25">
      <c r="B36" s="231" t="s">
        <v>966</v>
      </c>
      <c r="C36" s="235">
        <f>ROUND((C27+C32+C33+C34+C35+C29+C31+C30)*2.14%,2)</f>
        <v>475328.57</v>
      </c>
      <c r="D36" s="231"/>
      <c r="E36" s="233">
        <f t="shared" si="2"/>
        <v>2.0301640523947034E-2</v>
      </c>
      <c r="G36" s="183"/>
      <c r="L36" s="234"/>
    </row>
    <row r="37" spans="2:12" x14ac:dyDescent="0.25">
      <c r="B37" s="231" t="s">
        <v>967</v>
      </c>
      <c r="C37" s="235">
        <f>ROUND((C27+C32+C33+C34+C35+C29+C31+C30)*0.2%,2)</f>
        <v>44423.23</v>
      </c>
      <c r="D37" s="231"/>
      <c r="E37" s="233">
        <f t="shared" si="2"/>
        <v>1.8973495457523617E-3</v>
      </c>
      <c r="G37" s="183"/>
      <c r="L37" s="234"/>
    </row>
    <row r="38" spans="2:12" ht="38.25" customHeight="1" x14ac:dyDescent="0.25">
      <c r="B38" s="231" t="s">
        <v>968</v>
      </c>
      <c r="C38" s="232">
        <f>C27+C32+C33+C34+C35+C29+C31+C30+C36+C37</f>
        <v>22731367.349800002</v>
      </c>
      <c r="D38" s="231"/>
      <c r="E38" s="233">
        <f t="shared" si="2"/>
        <v>0.97087378642825162</v>
      </c>
      <c r="G38" s="183"/>
    </row>
    <row r="39" spans="2:12" ht="13.7" customHeight="1" x14ac:dyDescent="0.25">
      <c r="B39" s="231" t="s">
        <v>969</v>
      </c>
      <c r="C39" s="232">
        <f>ROUND(C38*3%,2)</f>
        <v>681941.02</v>
      </c>
      <c r="D39" s="231"/>
      <c r="E39" s="233">
        <f>C39/$C$38</f>
        <v>2.9999999978267914E-2</v>
      </c>
    </row>
    <row r="40" spans="2:12" x14ac:dyDescent="0.25">
      <c r="B40" s="231" t="s">
        <v>970</v>
      </c>
      <c r="C40" s="232">
        <f>C39+C38</f>
        <v>23413308.369800001</v>
      </c>
      <c r="D40" s="231"/>
      <c r="E40" s="233">
        <f>C40/$C$40</f>
        <v>1</v>
      </c>
    </row>
    <row r="41" spans="2:12" x14ac:dyDescent="0.25">
      <c r="B41" s="231" t="s">
        <v>971</v>
      </c>
      <c r="C41" s="232">
        <f>C40/'Прил.5 Расчет СМР и ОБ'!E456</f>
        <v>23413308.369800001</v>
      </c>
      <c r="D41" s="231"/>
      <c r="E41" s="231"/>
    </row>
    <row r="42" spans="2:12" x14ac:dyDescent="0.25">
      <c r="B42" s="230"/>
      <c r="C42" s="229"/>
      <c r="D42" s="229"/>
      <c r="E42" s="229"/>
    </row>
    <row r="43" spans="2:12" x14ac:dyDescent="0.25">
      <c r="B43" s="230" t="s">
        <v>972</v>
      </c>
      <c r="C43" s="229"/>
      <c r="D43" s="229"/>
      <c r="E43" s="229"/>
    </row>
    <row r="44" spans="2:12" x14ac:dyDescent="0.25">
      <c r="B44" s="230" t="s">
        <v>973</v>
      </c>
      <c r="C44" s="229"/>
      <c r="D44" s="229"/>
      <c r="E44" s="229"/>
    </row>
    <row r="45" spans="2:12" x14ac:dyDescent="0.25">
      <c r="B45" s="230"/>
      <c r="C45" s="229"/>
      <c r="D45" s="229"/>
      <c r="E45" s="229"/>
    </row>
    <row r="46" spans="2:12" x14ac:dyDescent="0.25">
      <c r="B46" s="230" t="s">
        <v>974</v>
      </c>
      <c r="C46" s="229"/>
      <c r="D46" s="229"/>
      <c r="E46" s="229"/>
    </row>
    <row r="47" spans="2:12" x14ac:dyDescent="0.25">
      <c r="B47" s="410" t="s">
        <v>975</v>
      </c>
      <c r="C47" s="410"/>
      <c r="D47" s="229"/>
      <c r="E47" s="229"/>
    </row>
    <row r="49" spans="2:5" x14ac:dyDescent="0.25">
      <c r="B49" s="229"/>
      <c r="C49" s="229"/>
      <c r="D49" s="229"/>
      <c r="E49" s="229"/>
    </row>
    <row r="50" spans="2:5" x14ac:dyDescent="0.25">
      <c r="B50" s="229"/>
      <c r="C50" s="229"/>
      <c r="D50" s="229"/>
      <c r="E50" s="22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zoomScale="70" zoomScaleSheetLayoutView="70" workbookViewId="0">
      <selection activeCell="U26" sqref="U26"/>
    </sheetView>
  </sheetViews>
  <sheetFormatPr defaultColWidth="9.140625" defaultRowHeight="15" outlineLevelRow="1" x14ac:dyDescent="0.25"/>
  <cols>
    <col min="1" max="1" width="5.5703125" style="14" customWidth="1"/>
    <col min="2" max="2" width="22.42578125" style="14" customWidth="1"/>
    <col min="3" max="3" width="39.140625" style="14" customWidth="1"/>
    <col min="4" max="4" width="13.42578125" style="14" customWidth="1"/>
    <col min="5" max="5" width="12.5703125" style="14" customWidth="1"/>
    <col min="6" max="6" width="14.42578125" style="14" customWidth="1"/>
    <col min="7" max="7" width="13.42578125" style="14" customWidth="1"/>
    <col min="8" max="8" width="12.5703125" style="14" customWidth="1"/>
    <col min="9" max="9" width="13.85546875" style="14" customWidth="1"/>
    <col min="10" max="10" width="17.42578125" style="14" customWidth="1"/>
    <col min="11" max="11" width="10.85546875" style="14" customWidth="1"/>
    <col min="12" max="12" width="13.85546875" style="14" customWidth="1"/>
    <col min="13" max="13" width="9.140625" style="5"/>
  </cols>
  <sheetData>
    <row r="1" spans="1:14" s="183" customFormat="1" x14ac:dyDescent="0.25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 s="183" customFormat="1" ht="15.75" customHeight="1" x14ac:dyDescent="0.25">
      <c r="A2" s="182"/>
      <c r="B2" s="182"/>
      <c r="C2" s="182"/>
      <c r="D2" s="182"/>
      <c r="E2" s="182"/>
      <c r="F2" s="182"/>
      <c r="G2" s="182"/>
      <c r="H2" s="411" t="s">
        <v>976</v>
      </c>
      <c r="I2" s="411"/>
      <c r="J2" s="411"/>
      <c r="K2" s="182"/>
      <c r="L2" s="182"/>
      <c r="M2" s="182"/>
      <c r="N2" s="182"/>
    </row>
    <row r="3" spans="1:14" s="183" customFormat="1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4" s="185" customFormat="1" ht="12.75" customHeight="1" x14ac:dyDescent="0.2">
      <c r="A4" s="377" t="s">
        <v>977</v>
      </c>
      <c r="B4" s="377"/>
      <c r="C4" s="377"/>
      <c r="D4" s="377"/>
      <c r="E4" s="377"/>
      <c r="F4" s="377"/>
      <c r="G4" s="377"/>
      <c r="H4" s="377"/>
      <c r="I4" s="377"/>
      <c r="J4" s="377"/>
    </row>
    <row r="5" spans="1:14" s="185" customFormat="1" ht="12.75" customHeight="1" x14ac:dyDescent="0.2">
      <c r="A5" s="184"/>
      <c r="B5" s="184"/>
      <c r="C5" s="186"/>
      <c r="D5" s="184"/>
      <c r="E5" s="184"/>
      <c r="F5" s="184"/>
      <c r="G5" s="184"/>
      <c r="H5" s="184"/>
      <c r="I5" s="184"/>
      <c r="J5" s="184"/>
    </row>
    <row r="6" spans="1:14" s="185" customFormat="1" ht="12.75" customHeight="1" x14ac:dyDescent="0.2">
      <c r="A6" s="209" t="s">
        <v>978</v>
      </c>
      <c r="B6" s="208"/>
      <c r="C6" s="208"/>
      <c r="D6" s="380" t="s">
        <v>979</v>
      </c>
      <c r="E6" s="380"/>
      <c r="F6" s="380"/>
      <c r="G6" s="380"/>
      <c r="H6" s="380"/>
      <c r="I6" s="380"/>
      <c r="J6" s="380"/>
    </row>
    <row r="7" spans="1:14" s="185" customFormat="1" ht="12.75" customHeight="1" x14ac:dyDescent="0.2">
      <c r="A7" s="380" t="s">
        <v>50</v>
      </c>
      <c r="B7" s="409"/>
      <c r="C7" s="409"/>
      <c r="D7" s="409"/>
      <c r="E7" s="409"/>
      <c r="F7" s="409"/>
      <c r="G7" s="409"/>
      <c r="H7" s="409"/>
      <c r="I7" s="187"/>
      <c r="J7" s="187"/>
    </row>
    <row r="8" spans="1:14" s="4" customFormat="1" ht="13.7" customHeight="1" x14ac:dyDescent="0.2">
      <c r="A8" s="380"/>
      <c r="B8" s="409"/>
      <c r="C8" s="409"/>
      <c r="D8" s="409"/>
      <c r="E8" s="409"/>
      <c r="F8" s="409"/>
      <c r="G8" s="409"/>
      <c r="H8" s="409"/>
    </row>
    <row r="9" spans="1:14" s="183" customFormat="1" ht="27" customHeight="1" x14ac:dyDescent="0.25">
      <c r="A9" s="414" t="s">
        <v>13</v>
      </c>
      <c r="B9" s="414" t="s">
        <v>101</v>
      </c>
      <c r="C9" s="414" t="s">
        <v>937</v>
      </c>
      <c r="D9" s="414" t="s">
        <v>103</v>
      </c>
      <c r="E9" s="415" t="s">
        <v>980</v>
      </c>
      <c r="F9" s="412" t="s">
        <v>105</v>
      </c>
      <c r="G9" s="413"/>
      <c r="H9" s="415" t="s">
        <v>981</v>
      </c>
      <c r="I9" s="412" t="s">
        <v>982</v>
      </c>
      <c r="J9" s="413"/>
      <c r="K9" s="182"/>
      <c r="L9" s="182"/>
      <c r="M9" s="182"/>
      <c r="N9" s="182"/>
    </row>
    <row r="10" spans="1:14" s="183" customFormat="1" ht="28.5" customHeight="1" x14ac:dyDescent="0.25">
      <c r="A10" s="414"/>
      <c r="B10" s="414"/>
      <c r="C10" s="414"/>
      <c r="D10" s="414"/>
      <c r="E10" s="416"/>
      <c r="F10" s="151" t="s">
        <v>983</v>
      </c>
      <c r="G10" s="151" t="s">
        <v>107</v>
      </c>
      <c r="H10" s="416"/>
      <c r="I10" s="151" t="s">
        <v>983</v>
      </c>
      <c r="J10" s="151" t="s">
        <v>107</v>
      </c>
      <c r="K10" s="182"/>
      <c r="L10" s="182"/>
      <c r="M10" s="182"/>
      <c r="N10" s="182"/>
    </row>
    <row r="11" spans="1:14" s="183" customFormat="1" x14ac:dyDescent="0.25">
      <c r="A11" s="151">
        <v>1</v>
      </c>
      <c r="B11" s="151">
        <v>2</v>
      </c>
      <c r="C11" s="151">
        <v>3</v>
      </c>
      <c r="D11" s="151">
        <v>4</v>
      </c>
      <c r="E11" s="151">
        <v>5</v>
      </c>
      <c r="F11" s="151">
        <v>6</v>
      </c>
      <c r="G11" s="151">
        <v>7</v>
      </c>
      <c r="H11" s="151">
        <v>8</v>
      </c>
      <c r="I11" s="188">
        <v>9</v>
      </c>
      <c r="J11" s="188">
        <v>10</v>
      </c>
      <c r="K11" s="182"/>
      <c r="L11" s="182"/>
      <c r="M11" s="182"/>
      <c r="N11" s="182"/>
    </row>
    <row r="12" spans="1:14" x14ac:dyDescent="0.25">
      <c r="A12" s="2"/>
      <c r="B12" s="407" t="s">
        <v>984</v>
      </c>
      <c r="C12" s="417"/>
      <c r="D12" s="414"/>
      <c r="E12" s="418"/>
      <c r="F12" s="419"/>
      <c r="G12" s="419"/>
      <c r="H12" s="421"/>
      <c r="I12" s="193"/>
      <c r="J12" s="193"/>
    </row>
    <row r="13" spans="1:14" ht="25.5" customHeight="1" x14ac:dyDescent="0.25">
      <c r="A13" s="2">
        <v>1</v>
      </c>
      <c r="B13" s="252" t="s">
        <v>153</v>
      </c>
      <c r="C13" s="247" t="s">
        <v>985</v>
      </c>
      <c r="D13" s="248" t="s">
        <v>986</v>
      </c>
      <c r="E13" s="307">
        <f>G13/F13</f>
        <v>4955.456449834619</v>
      </c>
      <c r="F13" s="306">
        <v>9.07</v>
      </c>
      <c r="G13" s="28">
        <v>44945.99</v>
      </c>
      <c r="H13" s="205">
        <f>G13/G14</f>
        <v>1</v>
      </c>
      <c r="I13" s="195">
        <f>ФОТр.тек.!E13</f>
        <v>418.86235953926001</v>
      </c>
      <c r="J13" s="195">
        <f>ROUND(I13*E13,2)</f>
        <v>2075654.18</v>
      </c>
    </row>
    <row r="14" spans="1:14" s="14" customFormat="1" ht="25.5" customHeight="1" x14ac:dyDescent="0.2">
      <c r="A14" s="2"/>
      <c r="B14" s="2"/>
      <c r="C14" s="189" t="s">
        <v>987</v>
      </c>
      <c r="D14" s="2" t="s">
        <v>986</v>
      </c>
      <c r="E14" s="194">
        <f>SUM(E13:E13)</f>
        <v>4955.456449834619</v>
      </c>
      <c r="F14" s="28"/>
      <c r="G14" s="28">
        <f>SUM(G13:G13)</f>
        <v>44945.99</v>
      </c>
      <c r="H14" s="192">
        <f>H13</f>
        <v>1</v>
      </c>
      <c r="I14" s="193"/>
      <c r="J14" s="196">
        <f>SUM(J13:J13)</f>
        <v>2075654.18</v>
      </c>
    </row>
    <row r="15" spans="1:14" s="14" customFormat="1" ht="14.25" customHeight="1" x14ac:dyDescent="0.2">
      <c r="A15" s="2"/>
      <c r="B15" s="417" t="s">
        <v>167</v>
      </c>
      <c r="C15" s="417"/>
      <c r="D15" s="414"/>
      <c r="E15" s="418"/>
      <c r="F15" s="419"/>
      <c r="G15" s="419"/>
      <c r="H15" s="421"/>
      <c r="I15" s="193"/>
      <c r="J15" s="193"/>
    </row>
    <row r="16" spans="1:14" s="14" customFormat="1" ht="14.25" customHeight="1" x14ac:dyDescent="0.2">
      <c r="A16" s="2">
        <v>2</v>
      </c>
      <c r="B16" s="2">
        <v>2</v>
      </c>
      <c r="C16" s="9" t="s">
        <v>167</v>
      </c>
      <c r="D16" s="2" t="s">
        <v>986</v>
      </c>
      <c r="E16" s="248">
        <v>288.58</v>
      </c>
      <c r="F16" s="28">
        <f>G16/E16</f>
        <v>12.347494628872409</v>
      </c>
      <c r="G16" s="277">
        <v>3563.24</v>
      </c>
      <c r="H16" s="192">
        <v>1</v>
      </c>
      <c r="I16" s="195">
        <f>ROUND(F16*Прил.10!$D$11,2)</f>
        <v>546.87</v>
      </c>
      <c r="J16" s="195">
        <f>ROUND(I16*E16,2)</f>
        <v>157815.74</v>
      </c>
    </row>
    <row r="17" spans="1:10" s="14" customFormat="1" ht="14.25" customHeight="1" x14ac:dyDescent="0.2">
      <c r="A17" s="279"/>
      <c r="B17" s="422" t="s">
        <v>168</v>
      </c>
      <c r="C17" s="423"/>
      <c r="D17" s="415"/>
      <c r="E17" s="424"/>
      <c r="F17" s="425"/>
      <c r="G17" s="425"/>
      <c r="H17" s="426"/>
      <c r="I17" s="193"/>
      <c r="J17" s="193"/>
    </row>
    <row r="18" spans="1:10" s="14" customFormat="1" ht="14.25" customHeight="1" x14ac:dyDescent="0.2">
      <c r="A18" s="211"/>
      <c r="B18" s="417" t="s">
        <v>988</v>
      </c>
      <c r="C18" s="417"/>
      <c r="D18" s="414"/>
      <c r="E18" s="418"/>
      <c r="F18" s="419"/>
      <c r="G18" s="419"/>
      <c r="H18" s="420"/>
      <c r="I18" s="280"/>
      <c r="J18" s="280"/>
    </row>
    <row r="19" spans="1:10" s="14" customFormat="1" ht="25.5" customHeight="1" x14ac:dyDescent="0.2">
      <c r="A19" s="211">
        <v>3</v>
      </c>
      <c r="B19" s="252" t="s">
        <v>169</v>
      </c>
      <c r="C19" s="247" t="s">
        <v>170</v>
      </c>
      <c r="D19" s="270" t="s">
        <v>171</v>
      </c>
      <c r="E19" s="300">
        <v>49.96</v>
      </c>
      <c r="F19" s="306">
        <v>111.99</v>
      </c>
      <c r="G19" s="28">
        <f t="shared" ref="G19:G31" si="0">ROUND(E19*F19,2)</f>
        <v>5595.02</v>
      </c>
      <c r="H19" s="198">
        <f t="shared" ref="H19:H31" si="1">G19/$G$92</f>
        <v>0.15590155639074282</v>
      </c>
      <c r="I19" s="283">
        <f>ROUND(F19*Прил.10!$D$12,2)</f>
        <v>1508.51</v>
      </c>
      <c r="J19" s="283">
        <f t="shared" ref="J19:J31" si="2">ROUND(I19*E19,2)</f>
        <v>75365.16</v>
      </c>
    </row>
    <row r="20" spans="1:10" s="14" customFormat="1" ht="14.25" customHeight="1" x14ac:dyDescent="0.2">
      <c r="A20" s="211">
        <v>4</v>
      </c>
      <c r="B20" s="252" t="s">
        <v>172</v>
      </c>
      <c r="C20" s="247" t="s">
        <v>173</v>
      </c>
      <c r="D20" s="270" t="s">
        <v>171</v>
      </c>
      <c r="E20" s="300">
        <v>48.27</v>
      </c>
      <c r="F20" s="306">
        <v>86.4</v>
      </c>
      <c r="G20" s="28">
        <f t="shared" si="0"/>
        <v>4170.53</v>
      </c>
      <c r="H20" s="198">
        <f t="shared" si="1"/>
        <v>0.11620907842586525</v>
      </c>
      <c r="I20" s="283">
        <f>ROUND(F20*Прил.10!$D$12,2)</f>
        <v>1163.81</v>
      </c>
      <c r="J20" s="283">
        <f t="shared" si="2"/>
        <v>56177.11</v>
      </c>
    </row>
    <row r="21" spans="1:10" s="14" customFormat="1" ht="38.25" customHeight="1" x14ac:dyDescent="0.2">
      <c r="A21" s="211">
        <v>5</v>
      </c>
      <c r="B21" s="252" t="s">
        <v>174</v>
      </c>
      <c r="C21" s="247" t="s">
        <v>175</v>
      </c>
      <c r="D21" s="270" t="s">
        <v>171</v>
      </c>
      <c r="E21" s="300">
        <v>29.47</v>
      </c>
      <c r="F21" s="306">
        <v>133.97</v>
      </c>
      <c r="G21" s="28">
        <f t="shared" si="0"/>
        <v>3948.1</v>
      </c>
      <c r="H21" s="198">
        <f t="shared" si="1"/>
        <v>0.11001121261162457</v>
      </c>
      <c r="I21" s="283">
        <f>ROUND(F21*Прил.10!$D$12,2)</f>
        <v>1804.58</v>
      </c>
      <c r="J21" s="283">
        <f t="shared" si="2"/>
        <v>53180.97</v>
      </c>
    </row>
    <row r="22" spans="1:10" s="14" customFormat="1" ht="25.5" customHeight="1" x14ac:dyDescent="0.2">
      <c r="A22" s="211">
        <v>6</v>
      </c>
      <c r="B22" s="252" t="s">
        <v>176</v>
      </c>
      <c r="C22" s="247" t="s">
        <v>177</v>
      </c>
      <c r="D22" s="270" t="s">
        <v>171</v>
      </c>
      <c r="E22" s="300">
        <v>48.35</v>
      </c>
      <c r="F22" s="306">
        <v>65.709999999999994</v>
      </c>
      <c r="G22" s="28">
        <f t="shared" si="0"/>
        <v>3177.08</v>
      </c>
      <c r="H22" s="198">
        <f t="shared" si="1"/>
        <v>8.8527246869162426E-2</v>
      </c>
      <c r="I22" s="283">
        <f>ROUND(F22*Прил.10!$D$12,2)</f>
        <v>885.11</v>
      </c>
      <c r="J22" s="283">
        <f t="shared" si="2"/>
        <v>42795.07</v>
      </c>
    </row>
    <row r="23" spans="1:10" s="14" customFormat="1" ht="25.5" customHeight="1" x14ac:dyDescent="0.2">
      <c r="A23" s="211">
        <v>7</v>
      </c>
      <c r="B23" s="252" t="s">
        <v>178</v>
      </c>
      <c r="C23" s="247" t="s">
        <v>179</v>
      </c>
      <c r="D23" s="270" t="s">
        <v>171</v>
      </c>
      <c r="E23" s="300">
        <v>25.85</v>
      </c>
      <c r="F23" s="306">
        <v>96.89</v>
      </c>
      <c r="G23" s="28">
        <f t="shared" si="0"/>
        <v>2504.61</v>
      </c>
      <c r="H23" s="198">
        <f t="shared" si="1"/>
        <v>6.9789312129682896E-2</v>
      </c>
      <c r="I23" s="283">
        <f>ROUND(F23*Прил.10!$D$12,2)</f>
        <v>1305.1099999999999</v>
      </c>
      <c r="J23" s="283">
        <f t="shared" si="2"/>
        <v>33737.089999999997</v>
      </c>
    </row>
    <row r="24" spans="1:10" s="14" customFormat="1" ht="25.5" customHeight="1" x14ac:dyDescent="0.2">
      <c r="A24" s="211">
        <v>8</v>
      </c>
      <c r="B24" s="252" t="s">
        <v>180</v>
      </c>
      <c r="C24" s="247" t="s">
        <v>181</v>
      </c>
      <c r="D24" s="270" t="s">
        <v>171</v>
      </c>
      <c r="E24" s="300">
        <v>6.74</v>
      </c>
      <c r="F24" s="306">
        <v>287.99</v>
      </c>
      <c r="G24" s="28">
        <f t="shared" si="0"/>
        <v>1941.05</v>
      </c>
      <c r="H24" s="198">
        <f t="shared" si="1"/>
        <v>5.4086082986700909E-2</v>
      </c>
      <c r="I24" s="283">
        <f>ROUND(F24*Прил.10!$D$12,2)</f>
        <v>3879.23</v>
      </c>
      <c r="J24" s="283">
        <f t="shared" si="2"/>
        <v>26146.01</v>
      </c>
    </row>
    <row r="25" spans="1:10" s="14" customFormat="1" ht="25.5" customHeight="1" x14ac:dyDescent="0.2">
      <c r="A25" s="211">
        <v>9</v>
      </c>
      <c r="B25" s="252" t="s">
        <v>182</v>
      </c>
      <c r="C25" s="247" t="s">
        <v>183</v>
      </c>
      <c r="D25" s="270" t="s">
        <v>171</v>
      </c>
      <c r="E25" s="300">
        <v>3.96</v>
      </c>
      <c r="F25" s="306">
        <v>480</v>
      </c>
      <c r="G25" s="28">
        <f t="shared" si="0"/>
        <v>1900.8</v>
      </c>
      <c r="H25" s="198">
        <f t="shared" si="1"/>
        <v>5.2964543180815067E-2</v>
      </c>
      <c r="I25" s="283">
        <f>ROUND(F25*Прил.10!$D$12,2)</f>
        <v>6465.6</v>
      </c>
      <c r="J25" s="283">
        <f t="shared" si="2"/>
        <v>25603.78</v>
      </c>
    </row>
    <row r="26" spans="1:10" s="14" customFormat="1" ht="14.25" customHeight="1" x14ac:dyDescent="0.2">
      <c r="A26" s="211">
        <v>10</v>
      </c>
      <c r="B26" s="252" t="s">
        <v>184</v>
      </c>
      <c r="C26" s="247" t="s">
        <v>185</v>
      </c>
      <c r="D26" s="270" t="s">
        <v>171</v>
      </c>
      <c r="E26" s="300">
        <v>17.39</v>
      </c>
      <c r="F26" s="306">
        <v>94.05</v>
      </c>
      <c r="G26" s="28">
        <f t="shared" si="0"/>
        <v>1635.53</v>
      </c>
      <c r="H26" s="198">
        <f t="shared" si="1"/>
        <v>4.5572968912309803E-2</v>
      </c>
      <c r="I26" s="283">
        <f>ROUND(F26*Прил.10!$D$12,2)</f>
        <v>1266.8499999999999</v>
      </c>
      <c r="J26" s="283">
        <f t="shared" si="2"/>
        <v>22030.52</v>
      </c>
    </row>
    <row r="27" spans="1:10" s="14" customFormat="1" ht="51" customHeight="1" x14ac:dyDescent="0.2">
      <c r="A27" s="211">
        <v>11</v>
      </c>
      <c r="B27" s="252" t="s">
        <v>186</v>
      </c>
      <c r="C27" s="247" t="s">
        <v>187</v>
      </c>
      <c r="D27" s="270" t="s">
        <v>171</v>
      </c>
      <c r="E27" s="300">
        <v>17.43</v>
      </c>
      <c r="F27" s="306">
        <v>90</v>
      </c>
      <c r="G27" s="28">
        <f t="shared" si="0"/>
        <v>1568.7</v>
      </c>
      <c r="H27" s="198">
        <f t="shared" si="1"/>
        <v>4.3710794869394255E-2</v>
      </c>
      <c r="I27" s="283">
        <f>ROUND(F27*Прил.10!$D$12,2)</f>
        <v>1212.3</v>
      </c>
      <c r="J27" s="283">
        <f t="shared" si="2"/>
        <v>21130.39</v>
      </c>
    </row>
    <row r="28" spans="1:10" s="14" customFormat="1" ht="25.5" customHeight="1" x14ac:dyDescent="0.2">
      <c r="A28" s="211">
        <v>12</v>
      </c>
      <c r="B28" s="252" t="s">
        <v>188</v>
      </c>
      <c r="C28" s="247" t="s">
        <v>189</v>
      </c>
      <c r="D28" s="270" t="s">
        <v>171</v>
      </c>
      <c r="E28" s="300">
        <v>11.9</v>
      </c>
      <c r="F28" s="306">
        <v>100</v>
      </c>
      <c r="G28" s="28">
        <f t="shared" si="0"/>
        <v>1190</v>
      </c>
      <c r="H28" s="310">
        <f t="shared" si="1"/>
        <v>3.3158568174016169E-2</v>
      </c>
      <c r="I28" s="283">
        <f>ROUND(F28*Прил.10!$D$12,2)</f>
        <v>1347</v>
      </c>
      <c r="J28" s="283">
        <f t="shared" si="2"/>
        <v>16029.3</v>
      </c>
    </row>
    <row r="29" spans="1:10" s="14" customFormat="1" ht="25.5" customHeight="1" x14ac:dyDescent="0.2">
      <c r="A29" s="211">
        <v>13</v>
      </c>
      <c r="B29" s="252" t="s">
        <v>190</v>
      </c>
      <c r="C29" s="247" t="s">
        <v>191</v>
      </c>
      <c r="D29" s="270" t="s">
        <v>171</v>
      </c>
      <c r="E29" s="300">
        <v>8.67</v>
      </c>
      <c r="F29" s="306">
        <v>120.04</v>
      </c>
      <c r="G29" s="28">
        <f t="shared" si="0"/>
        <v>1040.75</v>
      </c>
      <c r="H29" s="281">
        <f t="shared" si="1"/>
        <v>2.899981498076246E-2</v>
      </c>
      <c r="I29" s="282">
        <f>ROUND(F29*Прил.10!$D$12,2)</f>
        <v>1616.94</v>
      </c>
      <c r="J29" s="282">
        <f t="shared" si="2"/>
        <v>14018.87</v>
      </c>
    </row>
    <row r="30" spans="1:10" s="14" customFormat="1" ht="14.25" customHeight="1" x14ac:dyDescent="0.2">
      <c r="A30" s="211">
        <v>14</v>
      </c>
      <c r="B30" s="252" t="s">
        <v>192</v>
      </c>
      <c r="C30" s="247" t="s">
        <v>193</v>
      </c>
      <c r="D30" s="316" t="s">
        <v>171</v>
      </c>
      <c r="E30" s="317">
        <v>33.35</v>
      </c>
      <c r="F30" s="320">
        <v>30</v>
      </c>
      <c r="G30" s="28">
        <f t="shared" si="0"/>
        <v>1000.5</v>
      </c>
      <c r="H30" s="281">
        <f t="shared" si="1"/>
        <v>2.7878275174876621E-2</v>
      </c>
      <c r="I30" s="282">
        <f>ROUND(F30*Прил.10!$D$12,2)</f>
        <v>404.1</v>
      </c>
      <c r="J30" s="282">
        <f t="shared" si="2"/>
        <v>13476.74</v>
      </c>
    </row>
    <row r="31" spans="1:10" s="14" customFormat="1" ht="25.5" customHeight="1" x14ac:dyDescent="0.2">
      <c r="A31" s="211">
        <v>15</v>
      </c>
      <c r="B31" s="252" t="s">
        <v>194</v>
      </c>
      <c r="C31" s="247" t="s">
        <v>195</v>
      </c>
      <c r="D31" s="270" t="s">
        <v>171</v>
      </c>
      <c r="E31" s="311">
        <v>107.95</v>
      </c>
      <c r="F31" s="306">
        <v>8.1</v>
      </c>
      <c r="G31" s="318">
        <f t="shared" si="0"/>
        <v>874.4</v>
      </c>
      <c r="H31" s="281">
        <f t="shared" si="1"/>
        <v>2.4364581522151041E-2</v>
      </c>
      <c r="I31" s="282">
        <f>ROUND(F31*Прил.10!$D$12,2)</f>
        <v>109.11</v>
      </c>
      <c r="J31" s="282">
        <f t="shared" si="2"/>
        <v>11778.42</v>
      </c>
    </row>
    <row r="32" spans="1:10" s="14" customFormat="1" ht="14.25" customHeight="1" x14ac:dyDescent="0.2">
      <c r="A32" s="279"/>
      <c r="B32" s="284"/>
      <c r="C32" s="285" t="s">
        <v>989</v>
      </c>
      <c r="D32" s="211"/>
      <c r="E32" s="311"/>
      <c r="F32" s="265"/>
      <c r="G32" s="319">
        <f>SUM(G19:G31)</f>
        <v>30547.07</v>
      </c>
      <c r="H32" s="198">
        <f>G32/G92</f>
        <v>0.85117403622810428</v>
      </c>
      <c r="I32" s="199"/>
      <c r="J32" s="199">
        <f>SUM(J19:J31)</f>
        <v>411469.43000000005</v>
      </c>
    </row>
    <row r="33" spans="1:10" s="14" customFormat="1" ht="25.5" hidden="1" customHeight="1" outlineLevel="1" x14ac:dyDescent="0.2">
      <c r="A33" s="211">
        <v>16</v>
      </c>
      <c r="B33" s="252">
        <v>30408</v>
      </c>
      <c r="C33" s="247" t="s">
        <v>196</v>
      </c>
      <c r="D33" s="270" t="s">
        <v>197</v>
      </c>
      <c r="E33" s="311">
        <v>5.24</v>
      </c>
      <c r="F33" s="306">
        <v>131.44</v>
      </c>
      <c r="G33" s="318">
        <f t="shared" ref="G33:G64" si="3">ROUND(E33*F33,2)</f>
        <v>688.75</v>
      </c>
      <c r="H33" s="198">
        <f t="shared" ref="H33:H64" si="4">G33/$G$92</f>
        <v>1.9191566243574484E-2</v>
      </c>
      <c r="I33" s="283">
        <f>ROUND(F33*Прил.10!$D$12,2)</f>
        <v>1770.5</v>
      </c>
      <c r="J33" s="283">
        <f t="shared" ref="J33:J64" si="5">ROUND(I33*E33,2)</f>
        <v>9277.42</v>
      </c>
    </row>
    <row r="34" spans="1:10" s="14" customFormat="1" ht="25.5" hidden="1" customHeight="1" outlineLevel="1" x14ac:dyDescent="0.2">
      <c r="A34" s="211">
        <v>17</v>
      </c>
      <c r="B34" s="252">
        <v>31501</v>
      </c>
      <c r="C34" s="247" t="s">
        <v>198</v>
      </c>
      <c r="D34" s="270" t="s">
        <v>197</v>
      </c>
      <c r="E34" s="311">
        <v>16.7</v>
      </c>
      <c r="F34" s="306">
        <v>35.299999999999997</v>
      </c>
      <c r="G34" s="318">
        <f t="shared" si="3"/>
        <v>589.51</v>
      </c>
      <c r="H34" s="198">
        <f t="shared" si="4"/>
        <v>1.6426308843919556E-2</v>
      </c>
      <c r="I34" s="283">
        <f>ROUND(F34*Прил.10!$D$12,2)</f>
        <v>475.49</v>
      </c>
      <c r="J34" s="283">
        <f t="shared" si="5"/>
        <v>7940.68</v>
      </c>
    </row>
    <row r="35" spans="1:10" s="14" customFormat="1" ht="25.5" hidden="1" customHeight="1" outlineLevel="1" x14ac:dyDescent="0.2">
      <c r="A35" s="211">
        <v>18</v>
      </c>
      <c r="B35" s="252">
        <v>41000</v>
      </c>
      <c r="C35" s="247" t="s">
        <v>199</v>
      </c>
      <c r="D35" s="308" t="s">
        <v>197</v>
      </c>
      <c r="E35" s="300">
        <v>43.16</v>
      </c>
      <c r="F35" s="309">
        <v>12.31</v>
      </c>
      <c r="G35" s="28">
        <f t="shared" si="3"/>
        <v>531.29999999999995</v>
      </c>
      <c r="H35" s="198">
        <f t="shared" si="4"/>
        <v>1.4804325437693101E-2</v>
      </c>
      <c r="I35" s="283">
        <f>ROUND(F35*Прил.10!$D$12,2)</f>
        <v>165.82</v>
      </c>
      <c r="J35" s="283">
        <f t="shared" si="5"/>
        <v>7156.79</v>
      </c>
    </row>
    <row r="36" spans="1:10" s="14" customFormat="1" ht="14.25" hidden="1" customHeight="1" outlineLevel="1" x14ac:dyDescent="0.2">
      <c r="A36" s="211">
        <v>19</v>
      </c>
      <c r="B36" s="252">
        <v>30101</v>
      </c>
      <c r="C36" s="247" t="s">
        <v>200</v>
      </c>
      <c r="D36" s="270" t="s">
        <v>197</v>
      </c>
      <c r="E36" s="300">
        <v>4.55</v>
      </c>
      <c r="F36" s="306">
        <v>89.99</v>
      </c>
      <c r="G36" s="28">
        <f t="shared" si="3"/>
        <v>409.45</v>
      </c>
      <c r="H36" s="198">
        <f t="shared" si="4"/>
        <v>1.1409055242731865E-2</v>
      </c>
      <c r="I36" s="283">
        <f>ROUND(F36*Прил.10!$D$12,2)</f>
        <v>1212.17</v>
      </c>
      <c r="J36" s="283">
        <f t="shared" si="5"/>
        <v>5515.37</v>
      </c>
    </row>
    <row r="37" spans="1:10" s="14" customFormat="1" ht="38.25" hidden="1" customHeight="1" outlineLevel="1" x14ac:dyDescent="0.2">
      <c r="A37" s="211">
        <v>20</v>
      </c>
      <c r="B37" s="252">
        <v>20429</v>
      </c>
      <c r="C37" s="247" t="s">
        <v>201</v>
      </c>
      <c r="D37" s="270" t="s">
        <v>197</v>
      </c>
      <c r="E37" s="300">
        <v>2.17</v>
      </c>
      <c r="F37" s="306">
        <v>166.51</v>
      </c>
      <c r="G37" s="28">
        <f t="shared" si="3"/>
        <v>361.33</v>
      </c>
      <c r="H37" s="198">
        <f t="shared" si="4"/>
        <v>1.0068223057409464E-2</v>
      </c>
      <c r="I37" s="283">
        <f>ROUND(F37*Прил.10!$D$12,2)</f>
        <v>2242.89</v>
      </c>
      <c r="J37" s="283">
        <f t="shared" si="5"/>
        <v>4867.07</v>
      </c>
    </row>
    <row r="38" spans="1:10" s="14" customFormat="1" ht="14.25" hidden="1" customHeight="1" outlineLevel="1" x14ac:dyDescent="0.2">
      <c r="A38" s="211">
        <v>21</v>
      </c>
      <c r="B38" s="252">
        <v>134041</v>
      </c>
      <c r="C38" s="247" t="s">
        <v>202</v>
      </c>
      <c r="D38" s="270" t="s">
        <v>197</v>
      </c>
      <c r="E38" s="300">
        <v>107.83</v>
      </c>
      <c r="F38" s="306">
        <v>3</v>
      </c>
      <c r="G38" s="28">
        <f t="shared" si="3"/>
        <v>323.49</v>
      </c>
      <c r="H38" s="198">
        <f t="shared" si="4"/>
        <v>9.0138363181617564E-3</v>
      </c>
      <c r="I38" s="283">
        <f>ROUND(F38*Прил.10!$D$12,2)</f>
        <v>40.409999999999997</v>
      </c>
      <c r="J38" s="283">
        <f t="shared" si="5"/>
        <v>4357.41</v>
      </c>
    </row>
    <row r="39" spans="1:10" s="14" customFormat="1" ht="25.5" hidden="1" customHeight="1" outlineLevel="1" x14ac:dyDescent="0.2">
      <c r="A39" s="211">
        <v>22</v>
      </c>
      <c r="B39" s="252">
        <v>30405</v>
      </c>
      <c r="C39" s="247" t="s">
        <v>203</v>
      </c>
      <c r="D39" s="270" t="s">
        <v>197</v>
      </c>
      <c r="E39" s="300">
        <v>34.020000000000003</v>
      </c>
      <c r="F39" s="306">
        <v>8.1999999999999993</v>
      </c>
      <c r="G39" s="28">
        <f t="shared" si="3"/>
        <v>278.95999999999998</v>
      </c>
      <c r="H39" s="198">
        <f t="shared" si="4"/>
        <v>7.7730371242214708E-3</v>
      </c>
      <c r="I39" s="283">
        <f>ROUND(F39*Прил.10!$D$12,2)</f>
        <v>110.45</v>
      </c>
      <c r="J39" s="283">
        <f t="shared" si="5"/>
        <v>3757.51</v>
      </c>
    </row>
    <row r="40" spans="1:10" s="14" customFormat="1" ht="38.25" hidden="1" customHeight="1" outlineLevel="1" x14ac:dyDescent="0.2">
      <c r="A40" s="211">
        <v>23</v>
      </c>
      <c r="B40" s="252">
        <v>60248</v>
      </c>
      <c r="C40" s="247" t="s">
        <v>204</v>
      </c>
      <c r="D40" s="270" t="s">
        <v>197</v>
      </c>
      <c r="E40" s="300">
        <v>2.15</v>
      </c>
      <c r="F40" s="306">
        <v>115.27</v>
      </c>
      <c r="G40" s="28">
        <f t="shared" si="3"/>
        <v>247.83</v>
      </c>
      <c r="H40" s="198">
        <f t="shared" si="4"/>
        <v>6.9056201265264095E-3</v>
      </c>
      <c r="I40" s="283">
        <f>ROUND(F40*Прил.10!$D$12,2)</f>
        <v>1552.69</v>
      </c>
      <c r="J40" s="283">
        <f t="shared" si="5"/>
        <v>3338.28</v>
      </c>
    </row>
    <row r="41" spans="1:10" s="14" customFormat="1" ht="14.25" hidden="1" customHeight="1" outlineLevel="1" x14ac:dyDescent="0.2">
      <c r="A41" s="211">
        <v>24</v>
      </c>
      <c r="B41" s="252">
        <v>111500</v>
      </c>
      <c r="C41" s="247" t="s">
        <v>205</v>
      </c>
      <c r="D41" s="270" t="s">
        <v>197</v>
      </c>
      <c r="E41" s="300">
        <v>15.83</v>
      </c>
      <c r="F41" s="306">
        <v>14.15</v>
      </c>
      <c r="G41" s="28">
        <f t="shared" si="3"/>
        <v>223.99</v>
      </c>
      <c r="H41" s="198">
        <f t="shared" si="4"/>
        <v>6.241334189325951E-3</v>
      </c>
      <c r="I41" s="283">
        <f>ROUND(F41*Прил.10!$D$12,2)</f>
        <v>190.6</v>
      </c>
      <c r="J41" s="283">
        <f t="shared" si="5"/>
        <v>3017.2</v>
      </c>
    </row>
    <row r="42" spans="1:10" s="14" customFormat="1" ht="25.5" hidden="1" customHeight="1" outlineLevel="1" x14ac:dyDescent="0.2">
      <c r="A42" s="211">
        <v>25</v>
      </c>
      <c r="B42" s="252">
        <v>30403</v>
      </c>
      <c r="C42" s="247" t="s">
        <v>206</v>
      </c>
      <c r="D42" s="270" t="s">
        <v>197</v>
      </c>
      <c r="E42" s="300">
        <v>27.52</v>
      </c>
      <c r="F42" s="306">
        <v>6.66</v>
      </c>
      <c r="G42" s="28">
        <f t="shared" si="3"/>
        <v>183.28</v>
      </c>
      <c r="H42" s="198">
        <f t="shared" si="4"/>
        <v>5.1069767856585574E-3</v>
      </c>
      <c r="I42" s="283">
        <f>ROUND(F42*Прил.10!$D$12,2)</f>
        <v>89.71</v>
      </c>
      <c r="J42" s="283">
        <f t="shared" si="5"/>
        <v>2468.8200000000002</v>
      </c>
    </row>
    <row r="43" spans="1:10" s="14" customFormat="1" ht="25.5" hidden="1" customHeight="1" outlineLevel="1" x14ac:dyDescent="0.2">
      <c r="A43" s="211">
        <v>26</v>
      </c>
      <c r="B43" s="252">
        <v>20403</v>
      </c>
      <c r="C43" s="247" t="s">
        <v>207</v>
      </c>
      <c r="D43" s="270" t="s">
        <v>197</v>
      </c>
      <c r="E43" s="300">
        <v>0.99</v>
      </c>
      <c r="F43" s="306">
        <v>120.52</v>
      </c>
      <c r="G43" s="28">
        <f t="shared" si="3"/>
        <v>119.31</v>
      </c>
      <c r="H43" s="198">
        <f t="shared" si="4"/>
        <v>3.3244947637326634E-3</v>
      </c>
      <c r="I43" s="283">
        <f>ROUND(F43*Прил.10!$D$12,2)</f>
        <v>1623.4</v>
      </c>
      <c r="J43" s="283">
        <f t="shared" si="5"/>
        <v>1607.17</v>
      </c>
    </row>
    <row r="44" spans="1:10" s="14" customFormat="1" ht="14.25" hidden="1" customHeight="1" outlineLevel="1" x14ac:dyDescent="0.2">
      <c r="A44" s="211">
        <v>27</v>
      </c>
      <c r="B44" s="252">
        <v>132601</v>
      </c>
      <c r="C44" s="247" t="s">
        <v>208</v>
      </c>
      <c r="D44" s="270" t="s">
        <v>197</v>
      </c>
      <c r="E44" s="300">
        <v>6.58</v>
      </c>
      <c r="F44" s="306">
        <v>16.64</v>
      </c>
      <c r="G44" s="28">
        <f t="shared" si="3"/>
        <v>109.49</v>
      </c>
      <c r="H44" s="198">
        <f t="shared" si="4"/>
        <v>3.0508669154395212E-3</v>
      </c>
      <c r="I44" s="283">
        <f>ROUND(F44*Прил.10!$D$12,2)</f>
        <v>224.14</v>
      </c>
      <c r="J44" s="283">
        <f t="shared" si="5"/>
        <v>1474.84</v>
      </c>
    </row>
    <row r="45" spans="1:10" s="14" customFormat="1" ht="25.5" hidden="1" customHeight="1" outlineLevel="1" x14ac:dyDescent="0.2">
      <c r="A45" s="211">
        <v>28</v>
      </c>
      <c r="B45" s="252">
        <v>30954</v>
      </c>
      <c r="C45" s="247" t="s">
        <v>209</v>
      </c>
      <c r="D45" s="270" t="s">
        <v>197</v>
      </c>
      <c r="E45" s="300">
        <v>3.4</v>
      </c>
      <c r="F45" s="306">
        <v>31.26</v>
      </c>
      <c r="G45" s="28">
        <f t="shared" si="3"/>
        <v>106.28</v>
      </c>
      <c r="H45" s="198">
        <f t="shared" si="4"/>
        <v>2.9614223743986878E-3</v>
      </c>
      <c r="I45" s="283">
        <f>ROUND(F45*Прил.10!$D$12,2)</f>
        <v>421.07</v>
      </c>
      <c r="J45" s="283">
        <f t="shared" si="5"/>
        <v>1431.64</v>
      </c>
    </row>
    <row r="46" spans="1:10" s="14" customFormat="1" ht="25.5" hidden="1" customHeight="1" outlineLevel="1" x14ac:dyDescent="0.2">
      <c r="A46" s="211">
        <v>29</v>
      </c>
      <c r="B46" s="252">
        <v>20121</v>
      </c>
      <c r="C46" s="247" t="s">
        <v>210</v>
      </c>
      <c r="D46" s="270" t="s">
        <v>197</v>
      </c>
      <c r="E46" s="300">
        <v>0.34</v>
      </c>
      <c r="F46" s="306">
        <v>312.20999999999998</v>
      </c>
      <c r="G46" s="28">
        <f t="shared" si="3"/>
        <v>106.15</v>
      </c>
      <c r="H46" s="198">
        <f t="shared" si="4"/>
        <v>2.9578000098082493E-3</v>
      </c>
      <c r="I46" s="283">
        <f>ROUND(F46*Прил.10!$D$12,2)</f>
        <v>4205.47</v>
      </c>
      <c r="J46" s="283">
        <f t="shared" si="5"/>
        <v>1429.86</v>
      </c>
    </row>
    <row r="47" spans="1:10" s="14" customFormat="1" ht="14.25" hidden="1" customHeight="1" outlineLevel="1" x14ac:dyDescent="0.2">
      <c r="A47" s="211">
        <v>30</v>
      </c>
      <c r="B47" s="252">
        <v>330301</v>
      </c>
      <c r="C47" s="247" t="s">
        <v>211</v>
      </c>
      <c r="D47" s="270" t="s">
        <v>197</v>
      </c>
      <c r="E47" s="300">
        <v>20.49</v>
      </c>
      <c r="F47" s="306">
        <v>5.13</v>
      </c>
      <c r="G47" s="28">
        <f t="shared" si="3"/>
        <v>105.11</v>
      </c>
      <c r="H47" s="198">
        <f t="shared" si="4"/>
        <v>2.928821093084739E-3</v>
      </c>
      <c r="I47" s="283">
        <f>ROUND(F47*Прил.10!$D$12,2)</f>
        <v>69.099999999999994</v>
      </c>
      <c r="J47" s="283">
        <f t="shared" si="5"/>
        <v>1415.86</v>
      </c>
    </row>
    <row r="48" spans="1:10" s="14" customFormat="1" ht="38.25" hidden="1" customHeight="1" outlineLevel="1" x14ac:dyDescent="0.2">
      <c r="A48" s="211">
        <v>31</v>
      </c>
      <c r="B48" s="252">
        <v>150202</v>
      </c>
      <c r="C48" s="247" t="s">
        <v>212</v>
      </c>
      <c r="D48" s="270" t="s">
        <v>197</v>
      </c>
      <c r="E48" s="300">
        <v>0.78</v>
      </c>
      <c r="F48" s="306">
        <v>133.97</v>
      </c>
      <c r="G48" s="28">
        <f t="shared" si="3"/>
        <v>104.5</v>
      </c>
      <c r="H48" s="198">
        <f t="shared" si="4"/>
        <v>2.9118238438526805E-3</v>
      </c>
      <c r="I48" s="283">
        <f>ROUND(F48*Прил.10!$D$12,2)</f>
        <v>1804.58</v>
      </c>
      <c r="J48" s="283">
        <f t="shared" si="5"/>
        <v>1407.57</v>
      </c>
    </row>
    <row r="49" spans="1:10" s="14" customFormat="1" ht="38.25" hidden="1" customHeight="1" outlineLevel="1" x14ac:dyDescent="0.2">
      <c r="A49" s="211">
        <v>32</v>
      </c>
      <c r="B49" s="252">
        <v>20811</v>
      </c>
      <c r="C49" s="247" t="s">
        <v>213</v>
      </c>
      <c r="D49" s="270" t="s">
        <v>197</v>
      </c>
      <c r="E49" s="300">
        <v>1.31</v>
      </c>
      <c r="F49" s="306">
        <v>73.12</v>
      </c>
      <c r="G49" s="28">
        <f t="shared" si="3"/>
        <v>95.79</v>
      </c>
      <c r="H49" s="198">
        <f t="shared" si="4"/>
        <v>2.6691254162932851E-3</v>
      </c>
      <c r="I49" s="283">
        <f>ROUND(F49*Прил.10!$D$12,2)</f>
        <v>984.93</v>
      </c>
      <c r="J49" s="283">
        <f t="shared" si="5"/>
        <v>1290.26</v>
      </c>
    </row>
    <row r="50" spans="1:10" s="14" customFormat="1" ht="25.5" hidden="1" customHeight="1" outlineLevel="1" x14ac:dyDescent="0.2">
      <c r="A50" s="211">
        <v>33</v>
      </c>
      <c r="B50" s="252">
        <v>30305</v>
      </c>
      <c r="C50" s="247" t="s">
        <v>214</v>
      </c>
      <c r="D50" s="270" t="s">
        <v>197</v>
      </c>
      <c r="E50" s="300">
        <v>26.73</v>
      </c>
      <c r="F50" s="306">
        <v>3.12</v>
      </c>
      <c r="G50" s="28">
        <f t="shared" si="3"/>
        <v>83.4</v>
      </c>
      <c r="H50" s="198">
        <f t="shared" si="4"/>
        <v>2.3238862064814693E-3</v>
      </c>
      <c r="I50" s="283">
        <f>ROUND(F50*Прил.10!$D$12,2)</f>
        <v>42.03</v>
      </c>
      <c r="J50" s="283">
        <f t="shared" si="5"/>
        <v>1123.46</v>
      </c>
    </row>
    <row r="51" spans="1:10" s="14" customFormat="1" ht="14.25" hidden="1" customHeight="1" outlineLevel="1" x14ac:dyDescent="0.2">
      <c r="A51" s="211">
        <v>34</v>
      </c>
      <c r="B51" s="252">
        <v>330206</v>
      </c>
      <c r="C51" s="247" t="s">
        <v>215</v>
      </c>
      <c r="D51" s="270" t="s">
        <v>197</v>
      </c>
      <c r="E51" s="300">
        <v>33.44</v>
      </c>
      <c r="F51" s="306">
        <v>1.95</v>
      </c>
      <c r="G51" s="28">
        <f t="shared" si="3"/>
        <v>65.209999999999994</v>
      </c>
      <c r="H51" s="198">
        <f t="shared" si="4"/>
        <v>1.8170338072500791E-3</v>
      </c>
      <c r="I51" s="283">
        <f>ROUND(F51*Прил.10!$D$12,2)</f>
        <v>26.27</v>
      </c>
      <c r="J51" s="283">
        <f t="shared" si="5"/>
        <v>878.47</v>
      </c>
    </row>
    <row r="52" spans="1:10" s="14" customFormat="1" ht="14.25" hidden="1" customHeight="1" outlineLevel="1" x14ac:dyDescent="0.2">
      <c r="A52" s="211">
        <v>35</v>
      </c>
      <c r="B52" s="252">
        <v>120906</v>
      </c>
      <c r="C52" s="247" t="s">
        <v>216</v>
      </c>
      <c r="D52" s="270" t="s">
        <v>197</v>
      </c>
      <c r="E52" s="300">
        <v>0.75</v>
      </c>
      <c r="F52" s="306">
        <v>75</v>
      </c>
      <c r="G52" s="28">
        <f t="shared" si="3"/>
        <v>56.25</v>
      </c>
      <c r="H52" s="198">
        <f t="shared" si="4"/>
        <v>1.56736929393984E-3</v>
      </c>
      <c r="I52" s="283">
        <f>ROUND(F52*Прил.10!$D$12,2)</f>
        <v>1010.25</v>
      </c>
      <c r="J52" s="283">
        <f t="shared" si="5"/>
        <v>757.69</v>
      </c>
    </row>
    <row r="53" spans="1:10" s="14" customFormat="1" ht="25.5" hidden="1" customHeight="1" outlineLevel="1" x14ac:dyDescent="0.2">
      <c r="A53" s="211">
        <v>36</v>
      </c>
      <c r="B53" s="252">
        <v>30404</v>
      </c>
      <c r="C53" s="247" t="s">
        <v>217</v>
      </c>
      <c r="D53" s="270" t="s">
        <v>197</v>
      </c>
      <c r="E53" s="300">
        <v>8.02</v>
      </c>
      <c r="F53" s="306">
        <v>6.9</v>
      </c>
      <c r="G53" s="28">
        <f t="shared" si="3"/>
        <v>55.34</v>
      </c>
      <c r="H53" s="198">
        <f t="shared" si="4"/>
        <v>1.5420127418067689E-3</v>
      </c>
      <c r="I53" s="283">
        <f>ROUND(F53*Прил.10!$D$12,2)</f>
        <v>92.94</v>
      </c>
      <c r="J53" s="283">
        <f t="shared" si="5"/>
        <v>745.38</v>
      </c>
    </row>
    <row r="54" spans="1:10" s="14" customFormat="1" ht="25.5" hidden="1" customHeight="1" outlineLevel="1" x14ac:dyDescent="0.2">
      <c r="A54" s="211">
        <v>37</v>
      </c>
      <c r="B54" s="252">
        <v>70149</v>
      </c>
      <c r="C54" s="247" t="s">
        <v>218</v>
      </c>
      <c r="D54" s="270" t="s">
        <v>197</v>
      </c>
      <c r="E54" s="300">
        <v>0.67</v>
      </c>
      <c r="F54" s="306">
        <v>79.069999999999993</v>
      </c>
      <c r="G54" s="28">
        <f t="shared" si="3"/>
        <v>52.98</v>
      </c>
      <c r="H54" s="198">
        <f t="shared" si="4"/>
        <v>1.4762528923188039E-3</v>
      </c>
      <c r="I54" s="283">
        <f>ROUND(F54*Прил.10!$D$12,2)</f>
        <v>1065.07</v>
      </c>
      <c r="J54" s="283">
        <f t="shared" si="5"/>
        <v>713.6</v>
      </c>
    </row>
    <row r="55" spans="1:10" s="14" customFormat="1" ht="25.5" hidden="1" customHeight="1" outlineLevel="1" x14ac:dyDescent="0.2">
      <c r="A55" s="211">
        <v>38</v>
      </c>
      <c r="B55" s="252">
        <v>31812</v>
      </c>
      <c r="C55" s="247" t="s">
        <v>219</v>
      </c>
      <c r="D55" s="270" t="s">
        <v>197</v>
      </c>
      <c r="E55" s="300">
        <v>0.56999999999999995</v>
      </c>
      <c r="F55" s="306">
        <v>90.4</v>
      </c>
      <c r="G55" s="28">
        <f t="shared" si="3"/>
        <v>51.53</v>
      </c>
      <c r="H55" s="198">
        <f t="shared" si="4"/>
        <v>1.4358495949639103E-3</v>
      </c>
      <c r="I55" s="283">
        <f>ROUND(F55*Прил.10!$D$12,2)</f>
        <v>1217.69</v>
      </c>
      <c r="J55" s="283">
        <f t="shared" si="5"/>
        <v>694.08</v>
      </c>
    </row>
    <row r="56" spans="1:10" s="14" customFormat="1" ht="14.25" hidden="1" customHeight="1" outlineLevel="1" x14ac:dyDescent="0.2">
      <c r="A56" s="211">
        <v>39</v>
      </c>
      <c r="B56" s="252">
        <v>340312</v>
      </c>
      <c r="C56" s="247" t="s">
        <v>220</v>
      </c>
      <c r="D56" s="270" t="s">
        <v>197</v>
      </c>
      <c r="E56" s="300">
        <v>24.99</v>
      </c>
      <c r="F56" s="306">
        <v>1.5</v>
      </c>
      <c r="G56" s="28">
        <f t="shared" si="3"/>
        <v>37.49</v>
      </c>
      <c r="H56" s="198">
        <f t="shared" si="4"/>
        <v>1.0446342191965262E-3</v>
      </c>
      <c r="I56" s="283">
        <f>ROUND(F56*Прил.10!$D$12,2)</f>
        <v>20.21</v>
      </c>
      <c r="J56" s="283">
        <f t="shared" si="5"/>
        <v>505.05</v>
      </c>
    </row>
    <row r="57" spans="1:10" s="14" customFormat="1" ht="38.25" hidden="1" customHeight="1" outlineLevel="1" x14ac:dyDescent="0.2">
      <c r="A57" s="211">
        <v>40</v>
      </c>
      <c r="B57" s="252">
        <v>21201</v>
      </c>
      <c r="C57" s="247" t="s">
        <v>221</v>
      </c>
      <c r="D57" s="270" t="s">
        <v>197</v>
      </c>
      <c r="E57" s="300">
        <v>0.35</v>
      </c>
      <c r="F57" s="306">
        <v>99.78</v>
      </c>
      <c r="G57" s="28">
        <f t="shared" si="3"/>
        <v>34.92</v>
      </c>
      <c r="H57" s="198">
        <f t="shared" si="4"/>
        <v>9.7302285767785271E-4</v>
      </c>
      <c r="I57" s="283">
        <f>ROUND(F57*Прил.10!$D$12,2)</f>
        <v>1344.04</v>
      </c>
      <c r="J57" s="283">
        <f t="shared" si="5"/>
        <v>470.41</v>
      </c>
    </row>
    <row r="58" spans="1:10" s="14" customFormat="1" ht="51" hidden="1" customHeight="1" outlineLevel="1" x14ac:dyDescent="0.2">
      <c r="A58" s="211">
        <v>41</v>
      </c>
      <c r="B58" s="252">
        <v>101208</v>
      </c>
      <c r="C58" s="247" t="s">
        <v>222</v>
      </c>
      <c r="D58" s="270" t="s">
        <v>197</v>
      </c>
      <c r="E58" s="300">
        <v>4.32</v>
      </c>
      <c r="F58" s="306">
        <v>7.77</v>
      </c>
      <c r="G58" s="28">
        <f t="shared" si="3"/>
        <v>33.57</v>
      </c>
      <c r="H58" s="198">
        <f t="shared" si="4"/>
        <v>9.3540599462329653E-4</v>
      </c>
      <c r="I58" s="283">
        <f>ROUND(F58*Прил.10!$D$12,2)</f>
        <v>104.66</v>
      </c>
      <c r="J58" s="283">
        <f t="shared" si="5"/>
        <v>452.13</v>
      </c>
    </row>
    <row r="59" spans="1:10" s="14" customFormat="1" ht="14.25" hidden="1" customHeight="1" outlineLevel="1" x14ac:dyDescent="0.2">
      <c r="A59" s="211">
        <v>42</v>
      </c>
      <c r="B59" s="252">
        <v>31050</v>
      </c>
      <c r="C59" s="247" t="s">
        <v>223</v>
      </c>
      <c r="D59" s="270" t="s">
        <v>197</v>
      </c>
      <c r="E59" s="300">
        <v>0.23</v>
      </c>
      <c r="F59" s="306">
        <v>142.69999999999999</v>
      </c>
      <c r="G59" s="28">
        <f t="shared" si="3"/>
        <v>32.82</v>
      </c>
      <c r="H59" s="198">
        <f t="shared" si="4"/>
        <v>9.1450773737076531E-4</v>
      </c>
      <c r="I59" s="283">
        <f>ROUND(F59*Прил.10!$D$12,2)</f>
        <v>1922.17</v>
      </c>
      <c r="J59" s="283">
        <f t="shared" si="5"/>
        <v>442.1</v>
      </c>
    </row>
    <row r="60" spans="1:10" s="14" customFormat="1" ht="14.25" hidden="1" customHeight="1" outlineLevel="1" x14ac:dyDescent="0.2">
      <c r="A60" s="211">
        <v>43</v>
      </c>
      <c r="B60" s="252">
        <v>121601</v>
      </c>
      <c r="C60" s="247" t="s">
        <v>224</v>
      </c>
      <c r="D60" s="270" t="s">
        <v>197</v>
      </c>
      <c r="E60" s="300">
        <v>0.26</v>
      </c>
      <c r="F60" s="306">
        <v>110</v>
      </c>
      <c r="G60" s="28">
        <f t="shared" si="3"/>
        <v>28.6</v>
      </c>
      <c r="H60" s="198">
        <f t="shared" si="4"/>
        <v>7.9692020989652313E-4</v>
      </c>
      <c r="I60" s="283">
        <f>ROUND(F60*Прил.10!$D$12,2)</f>
        <v>1481.7</v>
      </c>
      <c r="J60" s="283">
        <f t="shared" si="5"/>
        <v>385.24</v>
      </c>
    </row>
    <row r="61" spans="1:10" s="14" customFormat="1" ht="25.5" hidden="1" customHeight="1" outlineLevel="1" x14ac:dyDescent="0.2">
      <c r="A61" s="211">
        <v>44</v>
      </c>
      <c r="B61" s="252">
        <v>331100</v>
      </c>
      <c r="C61" s="247" t="s">
        <v>225</v>
      </c>
      <c r="D61" s="270" t="s">
        <v>197</v>
      </c>
      <c r="E61" s="300">
        <v>50.45</v>
      </c>
      <c r="F61" s="306">
        <v>0.55000000000000004</v>
      </c>
      <c r="G61" s="28">
        <f t="shared" si="3"/>
        <v>27.75</v>
      </c>
      <c r="H61" s="198">
        <f t="shared" si="4"/>
        <v>7.732355183436544E-4</v>
      </c>
      <c r="I61" s="283">
        <f>ROUND(F61*Прил.10!$D$12,2)</f>
        <v>7.41</v>
      </c>
      <c r="J61" s="283">
        <f t="shared" si="5"/>
        <v>373.83</v>
      </c>
    </row>
    <row r="62" spans="1:10" s="14" customFormat="1" ht="25.5" hidden="1" customHeight="1" outlineLevel="1" x14ac:dyDescent="0.2">
      <c r="A62" s="211">
        <v>45</v>
      </c>
      <c r="B62" s="252">
        <v>21245</v>
      </c>
      <c r="C62" s="247" t="s">
        <v>226</v>
      </c>
      <c r="D62" s="270" t="s">
        <v>197</v>
      </c>
      <c r="E62" s="300">
        <v>0.14000000000000001</v>
      </c>
      <c r="F62" s="306">
        <v>175.56</v>
      </c>
      <c r="G62" s="28">
        <f t="shared" si="3"/>
        <v>24.58</v>
      </c>
      <c r="H62" s="198">
        <f t="shared" si="4"/>
        <v>6.8490555102295575E-4</v>
      </c>
      <c r="I62" s="283">
        <f>ROUND(F62*Прил.10!$D$12,2)</f>
        <v>2364.79</v>
      </c>
      <c r="J62" s="283">
        <f t="shared" si="5"/>
        <v>331.07</v>
      </c>
    </row>
    <row r="63" spans="1:10" s="14" customFormat="1" ht="25.5" hidden="1" customHeight="1" outlineLevel="1" x14ac:dyDescent="0.2">
      <c r="A63" s="211">
        <v>46</v>
      </c>
      <c r="B63" s="252">
        <v>122801</v>
      </c>
      <c r="C63" s="247" t="s">
        <v>227</v>
      </c>
      <c r="D63" s="270" t="s">
        <v>197</v>
      </c>
      <c r="E63" s="300">
        <v>0.36</v>
      </c>
      <c r="F63" s="306">
        <v>60</v>
      </c>
      <c r="G63" s="28">
        <f t="shared" si="3"/>
        <v>21.6</v>
      </c>
      <c r="H63" s="198">
        <f t="shared" si="4"/>
        <v>6.0186980887289856E-4</v>
      </c>
      <c r="I63" s="283">
        <f>ROUND(F63*Прил.10!$D$12,2)</f>
        <v>808.2</v>
      </c>
      <c r="J63" s="283">
        <f t="shared" si="5"/>
        <v>290.95</v>
      </c>
    </row>
    <row r="64" spans="1:10" s="14" customFormat="1" ht="38.25" hidden="1" customHeight="1" outlineLevel="1" x14ac:dyDescent="0.2">
      <c r="A64" s="211">
        <v>47</v>
      </c>
      <c r="B64" s="252">
        <v>21104</v>
      </c>
      <c r="C64" s="247" t="s">
        <v>228</v>
      </c>
      <c r="D64" s="270" t="s">
        <v>197</v>
      </c>
      <c r="E64" s="300">
        <v>0.09</v>
      </c>
      <c r="F64" s="306">
        <v>180.67</v>
      </c>
      <c r="G64" s="28">
        <f t="shared" si="3"/>
        <v>16.260000000000002</v>
      </c>
      <c r="H64" s="198">
        <f t="shared" si="4"/>
        <v>4.5307421723487644E-4</v>
      </c>
      <c r="I64" s="283">
        <f>ROUND(F64*Прил.10!$D$12,2)</f>
        <v>2433.62</v>
      </c>
      <c r="J64" s="283">
        <f t="shared" si="5"/>
        <v>219.03</v>
      </c>
    </row>
    <row r="65" spans="1:10" s="14" customFormat="1" ht="14.25" hidden="1" customHeight="1" outlineLevel="1" x14ac:dyDescent="0.2">
      <c r="A65" s="211">
        <v>48</v>
      </c>
      <c r="B65" s="252">
        <v>400101</v>
      </c>
      <c r="C65" s="247" t="s">
        <v>229</v>
      </c>
      <c r="D65" s="270" t="s">
        <v>197</v>
      </c>
      <c r="E65" s="300">
        <v>0.12</v>
      </c>
      <c r="F65" s="306">
        <v>127.82</v>
      </c>
      <c r="G65" s="28">
        <f t="shared" ref="G65:G96" si="6">ROUND(E65*F65,2)</f>
        <v>15.34</v>
      </c>
      <c r="H65" s="198">
        <f t="shared" ref="H65:H96" si="7">G65/$G$92</f>
        <v>4.2743902167177147E-4</v>
      </c>
      <c r="I65" s="283">
        <f>ROUND(F65*Прил.10!$D$12,2)</f>
        <v>1721.74</v>
      </c>
      <c r="J65" s="283">
        <f t="shared" ref="J65:J96" si="8">ROUND(I65*E65,2)</f>
        <v>206.61</v>
      </c>
    </row>
    <row r="66" spans="1:10" s="14" customFormat="1" ht="14.25" hidden="1" customHeight="1" outlineLevel="1" x14ac:dyDescent="0.2">
      <c r="A66" s="211">
        <v>49</v>
      </c>
      <c r="B66" s="252">
        <v>40504</v>
      </c>
      <c r="C66" s="247" t="s">
        <v>230</v>
      </c>
      <c r="D66" s="270" t="s">
        <v>197</v>
      </c>
      <c r="E66" s="300">
        <v>12.31</v>
      </c>
      <c r="F66" s="306">
        <v>1.2</v>
      </c>
      <c r="G66" s="28">
        <f t="shared" si="6"/>
        <v>14.77</v>
      </c>
      <c r="H66" s="198">
        <f t="shared" si="7"/>
        <v>4.1155634615984774E-4</v>
      </c>
      <c r="I66" s="283">
        <f>ROUND(F66*Прил.10!$D$12,2)</f>
        <v>16.16</v>
      </c>
      <c r="J66" s="283">
        <f t="shared" si="8"/>
        <v>198.93</v>
      </c>
    </row>
    <row r="67" spans="1:10" s="14" customFormat="1" ht="14.25" hidden="1" customHeight="1" outlineLevel="1" x14ac:dyDescent="0.2">
      <c r="A67" s="211">
        <v>50</v>
      </c>
      <c r="B67" s="252">
        <v>331305</v>
      </c>
      <c r="C67" s="247" t="s">
        <v>231</v>
      </c>
      <c r="D67" s="270" t="s">
        <v>197</v>
      </c>
      <c r="E67" s="300">
        <v>4.9800000000000004</v>
      </c>
      <c r="F67" s="306">
        <v>2.7</v>
      </c>
      <c r="G67" s="28">
        <f t="shared" si="6"/>
        <v>13.45</v>
      </c>
      <c r="H67" s="198">
        <f t="shared" si="7"/>
        <v>3.7477541339539283E-4</v>
      </c>
      <c r="I67" s="283">
        <f>ROUND(F67*Прил.10!$D$12,2)</f>
        <v>36.369999999999997</v>
      </c>
      <c r="J67" s="283">
        <f t="shared" si="8"/>
        <v>181.12</v>
      </c>
    </row>
    <row r="68" spans="1:10" s="14" customFormat="1" ht="14.25" hidden="1" customHeight="1" outlineLevel="1" x14ac:dyDescent="0.2">
      <c r="A68" s="211">
        <v>51</v>
      </c>
      <c r="B68" s="252">
        <v>153101</v>
      </c>
      <c r="C68" s="247" t="s">
        <v>232</v>
      </c>
      <c r="D68" s="270" t="s">
        <v>197</v>
      </c>
      <c r="E68" s="300">
        <v>0.11</v>
      </c>
      <c r="F68" s="306">
        <v>112.14</v>
      </c>
      <c r="G68" s="28">
        <f t="shared" si="6"/>
        <v>12.34</v>
      </c>
      <c r="H68" s="198">
        <f t="shared" si="7"/>
        <v>3.4384599266164663E-4</v>
      </c>
      <c r="I68" s="283">
        <f>ROUND(F68*Прил.10!$D$12,2)</f>
        <v>1510.53</v>
      </c>
      <c r="J68" s="283">
        <f t="shared" si="8"/>
        <v>166.16</v>
      </c>
    </row>
    <row r="69" spans="1:10" s="14" customFormat="1" ht="14.25" hidden="1" customHeight="1" outlineLevel="1" x14ac:dyDescent="0.2">
      <c r="A69" s="211">
        <v>52</v>
      </c>
      <c r="B69" s="252">
        <v>331531</v>
      </c>
      <c r="C69" s="247" t="s">
        <v>233</v>
      </c>
      <c r="D69" s="270" t="s">
        <v>197</v>
      </c>
      <c r="E69" s="300">
        <v>11.92</v>
      </c>
      <c r="F69" s="306">
        <v>0.95</v>
      </c>
      <c r="G69" s="28">
        <f t="shared" si="6"/>
        <v>11.32</v>
      </c>
      <c r="H69" s="198">
        <f t="shared" si="7"/>
        <v>3.1542436279820426E-4</v>
      </c>
      <c r="I69" s="283">
        <f>ROUND(F69*Прил.10!$D$12,2)</f>
        <v>12.8</v>
      </c>
      <c r="J69" s="283">
        <f t="shared" si="8"/>
        <v>152.58000000000001</v>
      </c>
    </row>
    <row r="70" spans="1:10" s="14" customFormat="1" ht="25.5" hidden="1" customHeight="1" outlineLevel="1" x14ac:dyDescent="0.2">
      <c r="A70" s="211">
        <v>53</v>
      </c>
      <c r="B70" s="252">
        <v>120202</v>
      </c>
      <c r="C70" s="247" t="s">
        <v>234</v>
      </c>
      <c r="D70" s="270" t="s">
        <v>197</v>
      </c>
      <c r="E70" s="300">
        <v>0.08</v>
      </c>
      <c r="F70" s="306">
        <v>123</v>
      </c>
      <c r="G70" s="28">
        <f t="shared" si="6"/>
        <v>9.84</v>
      </c>
      <c r="H70" s="198">
        <f t="shared" si="7"/>
        <v>2.7418513515320935E-4</v>
      </c>
      <c r="I70" s="283">
        <f>ROUND(F70*Прил.10!$D$12,2)</f>
        <v>1656.81</v>
      </c>
      <c r="J70" s="283">
        <f t="shared" si="8"/>
        <v>132.54</v>
      </c>
    </row>
    <row r="71" spans="1:10" s="14" customFormat="1" ht="14.25" hidden="1" customHeight="1" outlineLevel="1" x14ac:dyDescent="0.2">
      <c r="A71" s="211">
        <v>54</v>
      </c>
      <c r="B71" s="252">
        <v>111301</v>
      </c>
      <c r="C71" s="247" t="s">
        <v>235</v>
      </c>
      <c r="D71" s="270" t="s">
        <v>197</v>
      </c>
      <c r="E71" s="300">
        <v>17.47</v>
      </c>
      <c r="F71" s="306">
        <v>0.5</v>
      </c>
      <c r="G71" s="28">
        <f t="shared" si="6"/>
        <v>8.74</v>
      </c>
      <c r="H71" s="198">
        <f t="shared" si="7"/>
        <v>2.4353435784949692E-4</v>
      </c>
      <c r="I71" s="283">
        <f>ROUND(F71*Прил.10!$D$12,2)</f>
        <v>6.74</v>
      </c>
      <c r="J71" s="283">
        <f t="shared" si="8"/>
        <v>117.75</v>
      </c>
    </row>
    <row r="72" spans="1:10" s="14" customFormat="1" ht="38.25" hidden="1" customHeight="1" outlineLevel="1" x14ac:dyDescent="0.2">
      <c r="A72" s="211">
        <v>55</v>
      </c>
      <c r="B72" s="252">
        <v>340101</v>
      </c>
      <c r="C72" s="247" t="s">
        <v>236</v>
      </c>
      <c r="D72" s="270" t="s">
        <v>197</v>
      </c>
      <c r="E72" s="300">
        <v>1.1000000000000001</v>
      </c>
      <c r="F72" s="306">
        <v>6.82</v>
      </c>
      <c r="G72" s="28">
        <f t="shared" si="6"/>
        <v>7.5</v>
      </c>
      <c r="H72" s="198">
        <f t="shared" si="7"/>
        <v>2.0898257252531199E-4</v>
      </c>
      <c r="I72" s="283">
        <f>ROUND(F72*Прил.10!$D$12,2)</f>
        <v>91.87</v>
      </c>
      <c r="J72" s="283">
        <f t="shared" si="8"/>
        <v>101.06</v>
      </c>
    </row>
    <row r="73" spans="1:10" s="14" customFormat="1" ht="51" hidden="1" customHeight="1" outlineLevel="1" x14ac:dyDescent="0.2">
      <c r="A73" s="211">
        <v>56</v>
      </c>
      <c r="B73" s="252">
        <v>42900</v>
      </c>
      <c r="C73" s="247" t="s">
        <v>237</v>
      </c>
      <c r="D73" s="270" t="s">
        <v>197</v>
      </c>
      <c r="E73" s="300">
        <v>0.17</v>
      </c>
      <c r="F73" s="306">
        <v>29.67</v>
      </c>
      <c r="G73" s="28">
        <f t="shared" si="6"/>
        <v>5.04</v>
      </c>
      <c r="H73" s="198">
        <f t="shared" si="7"/>
        <v>1.4043628873700967E-4</v>
      </c>
      <c r="I73" s="283">
        <f>ROUND(F73*Прил.10!$D$12,2)</f>
        <v>399.65</v>
      </c>
      <c r="J73" s="283">
        <f t="shared" si="8"/>
        <v>67.94</v>
      </c>
    </row>
    <row r="74" spans="1:10" s="14" customFormat="1" ht="51" hidden="1" customHeight="1" outlineLevel="1" x14ac:dyDescent="0.2">
      <c r="A74" s="211">
        <v>57</v>
      </c>
      <c r="B74" s="252">
        <v>41400</v>
      </c>
      <c r="C74" s="247" t="s">
        <v>238</v>
      </c>
      <c r="D74" s="270" t="s">
        <v>197</v>
      </c>
      <c r="E74" s="300">
        <v>0.75</v>
      </c>
      <c r="F74" s="306">
        <v>6.7</v>
      </c>
      <c r="G74" s="28">
        <f t="shared" si="6"/>
        <v>5.03</v>
      </c>
      <c r="H74" s="198">
        <f t="shared" si="7"/>
        <v>1.4015764530697593E-4</v>
      </c>
      <c r="I74" s="283">
        <f>ROUND(F74*Прил.10!$D$12,2)</f>
        <v>90.25</v>
      </c>
      <c r="J74" s="283">
        <f t="shared" si="8"/>
        <v>67.69</v>
      </c>
    </row>
    <row r="75" spans="1:10" s="14" customFormat="1" ht="14.25" hidden="1" customHeight="1" outlineLevel="1" x14ac:dyDescent="0.2">
      <c r="A75" s="211">
        <v>58</v>
      </c>
      <c r="B75" s="252">
        <v>331451</v>
      </c>
      <c r="C75" s="247" t="s">
        <v>239</v>
      </c>
      <c r="D75" s="270" t="s">
        <v>197</v>
      </c>
      <c r="E75" s="300">
        <v>2.17</v>
      </c>
      <c r="F75" s="306">
        <v>2.08</v>
      </c>
      <c r="G75" s="28">
        <f t="shared" si="6"/>
        <v>4.51</v>
      </c>
      <c r="H75" s="198">
        <f t="shared" si="7"/>
        <v>1.2566818694522094E-4</v>
      </c>
      <c r="I75" s="283">
        <f>ROUND(F75*Прил.10!$D$12,2)</f>
        <v>28.02</v>
      </c>
      <c r="J75" s="283">
        <f t="shared" si="8"/>
        <v>60.8</v>
      </c>
    </row>
    <row r="76" spans="1:10" s="14" customFormat="1" ht="25.5" hidden="1" customHeight="1" outlineLevel="1" x14ac:dyDescent="0.2">
      <c r="A76" s="211">
        <v>59</v>
      </c>
      <c r="B76" s="252">
        <v>350451</v>
      </c>
      <c r="C76" s="247" t="s">
        <v>240</v>
      </c>
      <c r="D76" s="270" t="s">
        <v>197</v>
      </c>
      <c r="E76" s="300">
        <v>3.38</v>
      </c>
      <c r="F76" s="306">
        <v>1.1100000000000001</v>
      </c>
      <c r="G76" s="28">
        <f t="shared" si="6"/>
        <v>3.75</v>
      </c>
      <c r="H76" s="198">
        <f t="shared" si="7"/>
        <v>1.0449128626265599E-4</v>
      </c>
      <c r="I76" s="283">
        <f>ROUND(F76*Прил.10!$D$12,2)</f>
        <v>14.95</v>
      </c>
      <c r="J76" s="283">
        <f t="shared" si="8"/>
        <v>50.53</v>
      </c>
    </row>
    <row r="77" spans="1:10" s="14" customFormat="1" ht="38.25" hidden="1" customHeight="1" outlineLevel="1" x14ac:dyDescent="0.2">
      <c r="A77" s="211">
        <v>60</v>
      </c>
      <c r="B77" s="252">
        <v>330804</v>
      </c>
      <c r="C77" s="247" t="s">
        <v>241</v>
      </c>
      <c r="D77" s="270" t="s">
        <v>197</v>
      </c>
      <c r="E77" s="300">
        <v>2.4</v>
      </c>
      <c r="F77" s="306">
        <v>1.53</v>
      </c>
      <c r="G77" s="28">
        <f t="shared" si="6"/>
        <v>3.67</v>
      </c>
      <c r="H77" s="198">
        <f t="shared" si="7"/>
        <v>1.02262138822386E-4</v>
      </c>
      <c r="I77" s="283">
        <f>ROUND(F77*Прил.10!$D$12,2)</f>
        <v>20.61</v>
      </c>
      <c r="J77" s="283">
        <f t="shared" si="8"/>
        <v>49.46</v>
      </c>
    </row>
    <row r="78" spans="1:10" s="14" customFormat="1" ht="25.5" hidden="1" customHeight="1" outlineLevel="1" x14ac:dyDescent="0.2">
      <c r="A78" s="211">
        <v>61</v>
      </c>
      <c r="B78" s="252">
        <v>331450</v>
      </c>
      <c r="C78" s="247" t="s">
        <v>242</v>
      </c>
      <c r="D78" s="270" t="s">
        <v>197</v>
      </c>
      <c r="E78" s="300">
        <v>2.0499999999999998</v>
      </c>
      <c r="F78" s="306">
        <v>1.63</v>
      </c>
      <c r="G78" s="28">
        <f t="shared" si="6"/>
        <v>3.34</v>
      </c>
      <c r="H78" s="198">
        <f t="shared" si="7"/>
        <v>9.3066905631272265E-5</v>
      </c>
      <c r="I78" s="283">
        <f>ROUND(F78*Прил.10!$D$12,2)</f>
        <v>21.96</v>
      </c>
      <c r="J78" s="283">
        <f t="shared" si="8"/>
        <v>45.02</v>
      </c>
    </row>
    <row r="79" spans="1:10" s="14" customFormat="1" ht="38.25" hidden="1" customHeight="1" outlineLevel="1" x14ac:dyDescent="0.2">
      <c r="A79" s="211">
        <v>62</v>
      </c>
      <c r="B79" s="252">
        <v>50301</v>
      </c>
      <c r="C79" s="247" t="s">
        <v>243</v>
      </c>
      <c r="D79" s="270" t="s">
        <v>197</v>
      </c>
      <c r="E79" s="300">
        <v>0.03</v>
      </c>
      <c r="F79" s="306">
        <v>100</v>
      </c>
      <c r="G79" s="28">
        <f t="shared" si="6"/>
        <v>3</v>
      </c>
      <c r="H79" s="198">
        <f t="shared" si="7"/>
        <v>8.3593029010124798E-5</v>
      </c>
      <c r="I79" s="283">
        <f>ROUND(F79*Прил.10!$D$12,2)</f>
        <v>1347</v>
      </c>
      <c r="J79" s="283">
        <f t="shared" si="8"/>
        <v>40.409999999999997</v>
      </c>
    </row>
    <row r="80" spans="1:10" s="14" customFormat="1" ht="14.25" hidden="1" customHeight="1" outlineLevel="1" x14ac:dyDescent="0.2">
      <c r="A80" s="211">
        <v>63</v>
      </c>
      <c r="B80" s="252">
        <v>120102</v>
      </c>
      <c r="C80" s="247" t="s">
        <v>244</v>
      </c>
      <c r="D80" s="270" t="s">
        <v>197</v>
      </c>
      <c r="E80" s="300">
        <v>0.02</v>
      </c>
      <c r="F80" s="306">
        <v>115.24</v>
      </c>
      <c r="G80" s="28">
        <f t="shared" si="6"/>
        <v>2.2999999999999998</v>
      </c>
      <c r="H80" s="198">
        <f t="shared" si="7"/>
        <v>6.4087988907762344E-5</v>
      </c>
      <c r="I80" s="283">
        <f>ROUND(F80*Прил.10!$D$12,2)</f>
        <v>1552.28</v>
      </c>
      <c r="J80" s="283">
        <f t="shared" si="8"/>
        <v>31.05</v>
      </c>
    </row>
    <row r="81" spans="1:12" s="14" customFormat="1" ht="38.25" hidden="1" customHeight="1" outlineLevel="1" x14ac:dyDescent="0.2">
      <c r="A81" s="211">
        <v>64</v>
      </c>
      <c r="B81" s="252">
        <v>50401</v>
      </c>
      <c r="C81" s="247" t="s">
        <v>245</v>
      </c>
      <c r="D81" s="270" t="s">
        <v>197</v>
      </c>
      <c r="E81" s="300">
        <v>0.59</v>
      </c>
      <c r="F81" s="306">
        <v>3.7</v>
      </c>
      <c r="G81" s="28">
        <f t="shared" si="6"/>
        <v>2.1800000000000002</v>
      </c>
      <c r="H81" s="198">
        <f t="shared" si="7"/>
        <v>6.0744267747357359E-5</v>
      </c>
      <c r="I81" s="283">
        <f>ROUND(F81*Прил.10!$D$12,2)</f>
        <v>49.84</v>
      </c>
      <c r="J81" s="283">
        <f t="shared" si="8"/>
        <v>29.41</v>
      </c>
    </row>
    <row r="82" spans="1:12" s="14" customFormat="1" ht="14.25" hidden="1" customHeight="1" outlineLevel="1" x14ac:dyDescent="0.2">
      <c r="A82" s="211">
        <v>65</v>
      </c>
      <c r="B82" s="252">
        <v>111100</v>
      </c>
      <c r="C82" s="247" t="s">
        <v>246</v>
      </c>
      <c r="D82" s="270" t="s">
        <v>197</v>
      </c>
      <c r="E82" s="300">
        <v>0.88</v>
      </c>
      <c r="F82" s="306">
        <v>1.9</v>
      </c>
      <c r="G82" s="28">
        <f t="shared" si="6"/>
        <v>1.67</v>
      </c>
      <c r="H82" s="198">
        <f t="shared" si="7"/>
        <v>4.6533452815636132E-5</v>
      </c>
      <c r="I82" s="283">
        <f>ROUND(F82*Прил.10!$D$12,2)</f>
        <v>25.59</v>
      </c>
      <c r="J82" s="283">
        <f t="shared" si="8"/>
        <v>22.52</v>
      </c>
    </row>
    <row r="83" spans="1:12" s="14" customFormat="1" ht="14.25" hidden="1" customHeight="1" outlineLevel="1" x14ac:dyDescent="0.2">
      <c r="A83" s="211">
        <v>66</v>
      </c>
      <c r="B83" s="252">
        <v>340151</v>
      </c>
      <c r="C83" s="247" t="s">
        <v>247</v>
      </c>
      <c r="D83" s="270" t="s">
        <v>197</v>
      </c>
      <c r="E83" s="300">
        <v>0.59</v>
      </c>
      <c r="F83" s="306">
        <v>2.7</v>
      </c>
      <c r="G83" s="28">
        <f t="shared" si="6"/>
        <v>1.59</v>
      </c>
      <c r="H83" s="198">
        <f t="shared" si="7"/>
        <v>4.4304305375366143E-5</v>
      </c>
      <c r="I83" s="283">
        <f>ROUND(F83*Прил.10!$D$12,2)</f>
        <v>36.369999999999997</v>
      </c>
      <c r="J83" s="283">
        <f t="shared" si="8"/>
        <v>21.46</v>
      </c>
    </row>
    <row r="84" spans="1:12" s="14" customFormat="1" ht="25.5" hidden="1" customHeight="1" outlineLevel="1" x14ac:dyDescent="0.2">
      <c r="A84" s="211">
        <v>67</v>
      </c>
      <c r="B84" s="252">
        <v>400111</v>
      </c>
      <c r="C84" s="247" t="s">
        <v>248</v>
      </c>
      <c r="D84" s="270" t="s">
        <v>197</v>
      </c>
      <c r="E84" s="300">
        <v>0.12</v>
      </c>
      <c r="F84" s="306">
        <v>12</v>
      </c>
      <c r="G84" s="28">
        <f t="shared" si="6"/>
        <v>1.44</v>
      </c>
      <c r="H84" s="198">
        <f t="shared" si="7"/>
        <v>4.0124653924859903E-5</v>
      </c>
      <c r="I84" s="283">
        <f>ROUND(F84*Прил.10!$D$12,2)</f>
        <v>161.63999999999999</v>
      </c>
      <c r="J84" s="283">
        <f t="shared" si="8"/>
        <v>19.399999999999999</v>
      </c>
    </row>
    <row r="85" spans="1:12" s="14" customFormat="1" ht="14.25" hidden="1" customHeight="1" outlineLevel="1" x14ac:dyDescent="0.2">
      <c r="A85" s="211">
        <v>68</v>
      </c>
      <c r="B85" s="252">
        <v>331002</v>
      </c>
      <c r="C85" s="247" t="s">
        <v>249</v>
      </c>
      <c r="D85" s="270" t="s">
        <v>197</v>
      </c>
      <c r="E85" s="300">
        <v>0.59</v>
      </c>
      <c r="F85" s="306">
        <v>2.36</v>
      </c>
      <c r="G85" s="28">
        <f t="shared" si="6"/>
        <v>1.39</v>
      </c>
      <c r="H85" s="198">
        <f t="shared" si="7"/>
        <v>3.8731436774691155E-5</v>
      </c>
      <c r="I85" s="283">
        <f>ROUND(F85*Прил.10!$D$12,2)</f>
        <v>31.79</v>
      </c>
      <c r="J85" s="283">
        <f t="shared" si="8"/>
        <v>18.760000000000002</v>
      </c>
    </row>
    <row r="86" spans="1:12" s="14" customFormat="1" ht="14.25" hidden="1" customHeight="1" outlineLevel="1" x14ac:dyDescent="0.2">
      <c r="A86" s="211">
        <v>69</v>
      </c>
      <c r="B86" s="252">
        <v>122301</v>
      </c>
      <c r="C86" s="247" t="s">
        <v>250</v>
      </c>
      <c r="D86" s="270" t="s">
        <v>197</v>
      </c>
      <c r="E86" s="300">
        <v>0.02</v>
      </c>
      <c r="F86" s="306">
        <v>62.3</v>
      </c>
      <c r="G86" s="28">
        <f t="shared" si="6"/>
        <v>1.25</v>
      </c>
      <c r="H86" s="198">
        <f t="shared" si="7"/>
        <v>3.4830428754218663E-5</v>
      </c>
      <c r="I86" s="283">
        <f>ROUND(F86*Прил.10!$D$12,2)</f>
        <v>839.18</v>
      </c>
      <c r="J86" s="283">
        <f t="shared" si="8"/>
        <v>16.78</v>
      </c>
    </row>
    <row r="87" spans="1:12" s="14" customFormat="1" ht="14.25" hidden="1" customHeight="1" outlineLevel="1" x14ac:dyDescent="0.2">
      <c r="A87" s="211">
        <v>70</v>
      </c>
      <c r="B87" s="252">
        <v>31910</v>
      </c>
      <c r="C87" s="247" t="s">
        <v>251</v>
      </c>
      <c r="D87" s="270" t="s">
        <v>197</v>
      </c>
      <c r="E87" s="300">
        <v>0.01</v>
      </c>
      <c r="F87" s="306">
        <v>53.87</v>
      </c>
      <c r="G87" s="28">
        <f t="shared" si="6"/>
        <v>0.54</v>
      </c>
      <c r="H87" s="198">
        <f t="shared" si="7"/>
        <v>1.5046745221822465E-5</v>
      </c>
      <c r="I87" s="283">
        <f>ROUND(F87*Прил.10!$D$12,2)</f>
        <v>725.63</v>
      </c>
      <c r="J87" s="283">
        <f t="shared" si="8"/>
        <v>7.26</v>
      </c>
    </row>
    <row r="88" spans="1:12" s="14" customFormat="1" ht="25.5" hidden="1" customHeight="1" outlineLevel="1" x14ac:dyDescent="0.2">
      <c r="A88" s="211">
        <v>71</v>
      </c>
      <c r="B88" s="252">
        <v>30401</v>
      </c>
      <c r="C88" s="247" t="s">
        <v>252</v>
      </c>
      <c r="D88" s="270" t="s">
        <v>197</v>
      </c>
      <c r="E88" s="300">
        <v>0.11</v>
      </c>
      <c r="F88" s="306">
        <v>1.7</v>
      </c>
      <c r="G88" s="28">
        <f t="shared" si="6"/>
        <v>0.19</v>
      </c>
      <c r="H88" s="198">
        <f t="shared" si="7"/>
        <v>5.2942251706412375E-6</v>
      </c>
      <c r="I88" s="283">
        <f>ROUND(F88*Прил.10!$D$12,2)</f>
        <v>22.9</v>
      </c>
      <c r="J88" s="283">
        <f t="shared" si="8"/>
        <v>2.52</v>
      </c>
    </row>
    <row r="89" spans="1:12" s="14" customFormat="1" ht="25.5" hidden="1" customHeight="1" outlineLevel="1" x14ac:dyDescent="0.2">
      <c r="A89" s="211">
        <v>72</v>
      </c>
      <c r="B89" s="252">
        <v>30203</v>
      </c>
      <c r="C89" s="247" t="s">
        <v>253</v>
      </c>
      <c r="D89" s="270" t="s">
        <v>197</v>
      </c>
      <c r="E89" s="300">
        <v>0.06</v>
      </c>
      <c r="F89" s="306">
        <v>0.9</v>
      </c>
      <c r="G89" s="28">
        <f t="shared" si="6"/>
        <v>0.05</v>
      </c>
      <c r="H89" s="198">
        <f t="shared" si="7"/>
        <v>1.3932171501687468E-6</v>
      </c>
      <c r="I89" s="283">
        <f>ROUND(F89*Прил.10!$D$12,2)</f>
        <v>12.12</v>
      </c>
      <c r="J89" s="283">
        <f t="shared" si="8"/>
        <v>0.73</v>
      </c>
    </row>
    <row r="90" spans="1:12" s="14" customFormat="1" ht="14.25" hidden="1" customHeight="1" outlineLevel="1" x14ac:dyDescent="0.2">
      <c r="A90" s="211">
        <v>73</v>
      </c>
      <c r="B90" s="252">
        <v>331532</v>
      </c>
      <c r="C90" s="247" t="s">
        <v>254</v>
      </c>
      <c r="D90" s="270" t="s">
        <v>197</v>
      </c>
      <c r="E90" s="300">
        <v>0.01</v>
      </c>
      <c r="F90" s="306">
        <v>3.27</v>
      </c>
      <c r="G90" s="28">
        <f t="shared" si="6"/>
        <v>0.03</v>
      </c>
      <c r="H90" s="198">
        <f t="shared" si="7"/>
        <v>8.3593029010124795E-7</v>
      </c>
      <c r="I90" s="283">
        <f>ROUND(F90*Прил.10!$D$12,2)</f>
        <v>44.05</v>
      </c>
      <c r="J90" s="283">
        <f t="shared" si="8"/>
        <v>0.44</v>
      </c>
    </row>
    <row r="91" spans="1:12" s="14" customFormat="1" ht="14.25" customHeight="1" collapsed="1" x14ac:dyDescent="0.2">
      <c r="A91" s="2"/>
      <c r="B91" s="2"/>
      <c r="C91" s="9" t="s">
        <v>990</v>
      </c>
      <c r="D91" s="2"/>
      <c r="E91" s="190"/>
      <c r="F91" s="28"/>
      <c r="G91" s="197">
        <f>SUM(G33:G90)</f>
        <v>5341.0899999999983</v>
      </c>
      <c r="H91" s="198">
        <f>G91/G92</f>
        <v>0.14882596377189578</v>
      </c>
      <c r="I91" s="199"/>
      <c r="J91" s="197">
        <f>SUM(J33:J90)</f>
        <v>71945.170000000042</v>
      </c>
    </row>
    <row r="92" spans="1:12" s="14" customFormat="1" ht="25.5" customHeight="1" x14ac:dyDescent="0.2">
      <c r="A92" s="2"/>
      <c r="B92" s="2"/>
      <c r="C92" s="189" t="s">
        <v>991</v>
      </c>
      <c r="D92" s="2"/>
      <c r="E92" s="190"/>
      <c r="F92" s="28"/>
      <c r="G92" s="28">
        <f>G91+G32</f>
        <v>35888.159999999996</v>
      </c>
      <c r="H92" s="200">
        <v>1</v>
      </c>
      <c r="I92" s="201"/>
      <c r="J92" s="28">
        <f>J91+J32</f>
        <v>483414.60000000009</v>
      </c>
    </row>
    <row r="93" spans="1:12" s="14" customFormat="1" ht="14.25" customHeight="1" x14ac:dyDescent="0.2">
      <c r="A93" s="2"/>
      <c r="B93" s="407" t="s">
        <v>43</v>
      </c>
      <c r="C93" s="407"/>
      <c r="D93" s="427"/>
      <c r="E93" s="428"/>
      <c r="F93" s="429"/>
      <c r="G93" s="429"/>
      <c r="H93" s="430"/>
      <c r="I93" s="193"/>
      <c r="J93" s="193"/>
    </row>
    <row r="94" spans="1:12" x14ac:dyDescent="0.25">
      <c r="A94" s="249"/>
      <c r="B94" s="423" t="s">
        <v>992</v>
      </c>
      <c r="C94" s="423"/>
      <c r="D94" s="415"/>
      <c r="E94" s="424"/>
      <c r="F94" s="425"/>
      <c r="G94" s="425"/>
      <c r="H94" s="426"/>
      <c r="I94" s="286"/>
      <c r="J94" s="324"/>
      <c r="K94" s="202"/>
      <c r="L94" s="202"/>
    </row>
    <row r="95" spans="1:12" ht="63.75" customHeight="1" x14ac:dyDescent="0.25">
      <c r="A95" s="259">
        <v>74</v>
      </c>
      <c r="B95" s="252" t="s">
        <v>255</v>
      </c>
      <c r="C95" s="247" t="s">
        <v>256</v>
      </c>
      <c r="D95" s="270" t="s">
        <v>257</v>
      </c>
      <c r="E95" s="248">
        <v>1</v>
      </c>
      <c r="F95" s="306">
        <v>464496.46</v>
      </c>
      <c r="G95" s="197">
        <f t="shared" ref="G95:G104" si="9">ROUND(E95*F95,2)</f>
        <v>464496.46</v>
      </c>
      <c r="H95" s="290">
        <f t="shared" ref="H95:H109" si="10">G95/$G$121</f>
        <v>0.24726961821892174</v>
      </c>
      <c r="I95" s="283">
        <f>ROUND(F95*Прил.10!$D$14,2)</f>
        <v>2907747.84</v>
      </c>
      <c r="J95" s="283">
        <f t="shared" ref="J95:J104" si="11">ROUND(I95*E95,2)</f>
        <v>2907747.84</v>
      </c>
      <c r="K95" s="202"/>
      <c r="L95" s="202"/>
    </row>
    <row r="96" spans="1:12" ht="51" customHeight="1" x14ac:dyDescent="0.25">
      <c r="A96" s="259">
        <v>77</v>
      </c>
      <c r="B96" s="252" t="s">
        <v>258</v>
      </c>
      <c r="C96" s="247" t="s">
        <v>259</v>
      </c>
      <c r="D96" s="248" t="s">
        <v>257</v>
      </c>
      <c r="E96" s="252">
        <v>1</v>
      </c>
      <c r="F96" s="306">
        <v>333770.46999999997</v>
      </c>
      <c r="G96" s="28">
        <f t="shared" si="9"/>
        <v>333770.46999999997</v>
      </c>
      <c r="H96" s="314">
        <f t="shared" si="10"/>
        <v>0.17767906495918195</v>
      </c>
      <c r="I96" s="283">
        <f>ROUND(F96*Прил.10!$D$14,2)</f>
        <v>2089403.14</v>
      </c>
      <c r="J96" s="313">
        <f t="shared" si="11"/>
        <v>2089403.14</v>
      </c>
      <c r="K96" s="202"/>
      <c r="L96" s="202"/>
    </row>
    <row r="97" spans="1:12" ht="63.75" customHeight="1" x14ac:dyDescent="0.25">
      <c r="A97" s="259">
        <v>75</v>
      </c>
      <c r="B97" s="252" t="s">
        <v>260</v>
      </c>
      <c r="C97" s="247" t="s">
        <v>261</v>
      </c>
      <c r="D97" s="248" t="s">
        <v>257</v>
      </c>
      <c r="E97" s="248">
        <v>1</v>
      </c>
      <c r="F97" s="306">
        <v>199642.29</v>
      </c>
      <c r="G97" s="28">
        <f t="shared" si="9"/>
        <v>199642.29</v>
      </c>
      <c r="H97" s="314">
        <f t="shared" si="10"/>
        <v>0.10627739300456943</v>
      </c>
      <c r="I97" s="283">
        <f>ROUND(F97*Прил.10!$D$14,2)</f>
        <v>1249760.74</v>
      </c>
      <c r="J97" s="313">
        <f t="shared" si="11"/>
        <v>1249760.74</v>
      </c>
      <c r="K97" s="202"/>
      <c r="L97" s="202"/>
    </row>
    <row r="98" spans="1:12" ht="25.5" customHeight="1" x14ac:dyDescent="0.25">
      <c r="A98" s="312">
        <v>76</v>
      </c>
      <c r="B98" s="252" t="s">
        <v>262</v>
      </c>
      <c r="C98" s="247" t="s">
        <v>263</v>
      </c>
      <c r="D98" s="248" t="s">
        <v>264</v>
      </c>
      <c r="E98" s="248">
        <v>1</v>
      </c>
      <c r="F98" s="320">
        <v>128039.49</v>
      </c>
      <c r="G98" s="329">
        <f t="shared" si="9"/>
        <v>128039.49</v>
      </c>
      <c r="H98" s="330">
        <f t="shared" si="10"/>
        <v>6.8160424321092677E-2</v>
      </c>
      <c r="I98" s="331">
        <f>ROUND(F98*Прил.10!$D$14,2)</f>
        <v>801527.21</v>
      </c>
      <c r="J98" s="332">
        <f t="shared" si="11"/>
        <v>801527.21</v>
      </c>
      <c r="K98" s="202"/>
      <c r="L98" s="202"/>
    </row>
    <row r="99" spans="1:12" ht="38.25" customHeight="1" x14ac:dyDescent="0.25">
      <c r="A99" s="312">
        <v>78</v>
      </c>
      <c r="B99" s="248" t="s">
        <v>265</v>
      </c>
      <c r="C99" s="247" t="s">
        <v>266</v>
      </c>
      <c r="D99" s="248" t="s">
        <v>257</v>
      </c>
      <c r="E99" s="248">
        <v>2</v>
      </c>
      <c r="F99" s="306">
        <v>62219.87</v>
      </c>
      <c r="G99" s="199">
        <f t="shared" si="9"/>
        <v>124439.74</v>
      </c>
      <c r="H99" s="290">
        <f t="shared" si="10"/>
        <v>6.6244136717558369E-2</v>
      </c>
      <c r="I99" s="283">
        <f>ROUND(F99*Прил.10!$D$14,2)</f>
        <v>389496.39</v>
      </c>
      <c r="J99" s="283">
        <f t="shared" si="11"/>
        <v>778992.78</v>
      </c>
      <c r="K99" s="202"/>
      <c r="L99" s="202"/>
    </row>
    <row r="100" spans="1:12" ht="38.25" customHeight="1" x14ac:dyDescent="0.25">
      <c r="A100" s="327">
        <v>79</v>
      </c>
      <c r="B100" s="326" t="s">
        <v>267</v>
      </c>
      <c r="C100" s="328" t="s">
        <v>268</v>
      </c>
      <c r="D100" s="325" t="s">
        <v>257</v>
      </c>
      <c r="E100" s="326">
        <v>1</v>
      </c>
      <c r="F100" s="306">
        <v>91597.25</v>
      </c>
      <c r="G100" s="199">
        <f t="shared" si="9"/>
        <v>91597.25</v>
      </c>
      <c r="H100" s="290">
        <f t="shared" si="10"/>
        <v>4.8760795803272923E-2</v>
      </c>
      <c r="I100" s="283">
        <f>ROUND(F100*Прил.10!$D$14,2)</f>
        <v>573398.79</v>
      </c>
      <c r="J100" s="283">
        <f t="shared" si="11"/>
        <v>573398.79</v>
      </c>
      <c r="K100" s="202"/>
      <c r="L100" s="202"/>
    </row>
    <row r="101" spans="1:12" ht="38.25" customHeight="1" x14ac:dyDescent="0.25">
      <c r="A101" s="259">
        <v>80</v>
      </c>
      <c r="B101" s="252" t="s">
        <v>993</v>
      </c>
      <c r="C101" s="247" t="s">
        <v>994</v>
      </c>
      <c r="D101" s="248" t="s">
        <v>257</v>
      </c>
      <c r="E101" s="355">
        <v>2</v>
      </c>
      <c r="F101" s="306">
        <v>53412.84</v>
      </c>
      <c r="G101" s="199">
        <f t="shared" si="9"/>
        <v>106825.68</v>
      </c>
      <c r="H101" s="290">
        <f t="shared" si="10"/>
        <v>5.6867484220604614E-2</v>
      </c>
      <c r="I101" s="283">
        <f>ROUND(F101*Прил.10!$D$14,2)</f>
        <v>334364.38</v>
      </c>
      <c r="J101" s="283">
        <f t="shared" si="11"/>
        <v>668728.76</v>
      </c>
      <c r="K101" s="202"/>
      <c r="L101" s="202"/>
    </row>
    <row r="102" spans="1:12" ht="63.75" customHeight="1" x14ac:dyDescent="0.25">
      <c r="A102" s="259">
        <v>81</v>
      </c>
      <c r="B102" s="252" t="s">
        <v>995</v>
      </c>
      <c r="C102" s="247" t="s">
        <v>996</v>
      </c>
      <c r="D102" s="248" t="s">
        <v>257</v>
      </c>
      <c r="E102" s="355">
        <v>2</v>
      </c>
      <c r="F102" s="306">
        <v>41400.92</v>
      </c>
      <c r="G102" s="199">
        <f t="shared" si="9"/>
        <v>82801.84</v>
      </c>
      <c r="H102" s="290">
        <f t="shared" si="10"/>
        <v>4.4078655334906625E-2</v>
      </c>
      <c r="I102" s="283">
        <f>ROUND(F102*Прил.10!$D$14,2)</f>
        <v>259169.76</v>
      </c>
      <c r="J102" s="283">
        <f t="shared" si="11"/>
        <v>518339.52</v>
      </c>
      <c r="K102" s="202"/>
      <c r="L102" s="202"/>
    </row>
    <row r="103" spans="1:12" x14ac:dyDescent="0.25">
      <c r="A103" s="259">
        <v>82</v>
      </c>
      <c r="B103" s="252" t="s">
        <v>997</v>
      </c>
      <c r="C103" s="247" t="s">
        <v>998</v>
      </c>
      <c r="D103" s="248" t="s">
        <v>264</v>
      </c>
      <c r="E103" s="355">
        <v>1</v>
      </c>
      <c r="F103" s="306">
        <v>65947.199999999997</v>
      </c>
      <c r="G103" s="199">
        <f t="shared" si="9"/>
        <v>65947.199999999997</v>
      </c>
      <c r="H103" s="290">
        <f t="shared" si="10"/>
        <v>3.5106271782150665E-2</v>
      </c>
      <c r="I103" s="283">
        <f>ROUND(F103*Прил.10!$D$14,2)</f>
        <v>412829.47</v>
      </c>
      <c r="J103" s="283">
        <f t="shared" si="11"/>
        <v>412829.47</v>
      </c>
      <c r="K103" s="202"/>
      <c r="L103" s="202"/>
    </row>
    <row r="104" spans="1:12" ht="25.5" customHeight="1" x14ac:dyDescent="0.25">
      <c r="A104" s="259">
        <v>83</v>
      </c>
      <c r="B104" s="252" t="s">
        <v>999</v>
      </c>
      <c r="C104" s="247" t="s">
        <v>1000</v>
      </c>
      <c r="D104" s="248" t="s">
        <v>273</v>
      </c>
      <c r="E104" s="355">
        <v>1</v>
      </c>
      <c r="F104" s="306">
        <v>56816.33</v>
      </c>
      <c r="G104" s="199">
        <f t="shared" si="9"/>
        <v>56816.33</v>
      </c>
      <c r="H104" s="290">
        <f t="shared" si="10"/>
        <v>3.0245552845979216E-2</v>
      </c>
      <c r="I104" s="283">
        <f>ROUND(F104*Прил.10!$D$14,2)</f>
        <v>355670.23</v>
      </c>
      <c r="J104" s="283">
        <f t="shared" si="11"/>
        <v>355670.23</v>
      </c>
      <c r="K104" s="202"/>
      <c r="L104" s="202"/>
    </row>
    <row r="105" spans="1:12" x14ac:dyDescent="0.25">
      <c r="A105" s="291"/>
      <c r="B105" s="294"/>
      <c r="C105" s="315" t="s">
        <v>1001</v>
      </c>
      <c r="D105" s="333"/>
      <c r="E105" s="334"/>
      <c r="F105" s="262"/>
      <c r="G105" s="264">
        <f>SUM(G95:G104)</f>
        <v>1654376.75</v>
      </c>
      <c r="H105" s="290">
        <f t="shared" si="10"/>
        <v>0.88068939720823824</v>
      </c>
      <c r="I105" s="264"/>
      <c r="J105" s="264">
        <f>SUM(J95:J100)</f>
        <v>8400830.5</v>
      </c>
      <c r="K105" s="202"/>
      <c r="L105" s="202"/>
    </row>
    <row r="106" spans="1:12" ht="25.5" hidden="1" customHeight="1" outlineLevel="1" x14ac:dyDescent="0.25">
      <c r="A106" s="211">
        <v>84</v>
      </c>
      <c r="B106" s="252" t="s">
        <v>269</v>
      </c>
      <c r="C106" s="321" t="s">
        <v>275</v>
      </c>
      <c r="D106" s="270" t="s">
        <v>273</v>
      </c>
      <c r="E106" s="322">
        <v>3</v>
      </c>
      <c r="F106" s="323">
        <v>20701.07</v>
      </c>
      <c r="G106" s="206">
        <f t="shared" ref="G106:G119" si="12">ROUND(E106*F106,2)</f>
        <v>62103.21</v>
      </c>
      <c r="H106" s="290">
        <f t="shared" si="10"/>
        <v>3.3059965681696522E-2</v>
      </c>
      <c r="I106" s="283">
        <f>ROUND(F106*Прил.10!$D$14,2)</f>
        <v>129588.7</v>
      </c>
      <c r="J106" s="283">
        <f t="shared" ref="J106:J119" si="13">ROUND(I106*E106,2)</f>
        <v>388766.1</v>
      </c>
      <c r="K106" s="202"/>
      <c r="L106" s="202"/>
    </row>
    <row r="107" spans="1:12" ht="25.5" hidden="1" customHeight="1" outlineLevel="1" x14ac:dyDescent="0.25">
      <c r="A107" s="211">
        <v>85</v>
      </c>
      <c r="B107" s="252" t="s">
        <v>269</v>
      </c>
      <c r="C107" s="321" t="s">
        <v>276</v>
      </c>
      <c r="D107" s="270" t="s">
        <v>273</v>
      </c>
      <c r="E107" s="322">
        <v>1</v>
      </c>
      <c r="F107" s="323">
        <v>39332.04</v>
      </c>
      <c r="G107" s="206">
        <f t="shared" si="12"/>
        <v>39332.04</v>
      </c>
      <c r="H107" s="314">
        <f t="shared" si="10"/>
        <v>2.0937981991448026E-2</v>
      </c>
      <c r="I107" s="283">
        <f>ROUND(F107*Прил.10!$D$14,2)</f>
        <v>246218.57</v>
      </c>
      <c r="J107" s="313">
        <f t="shared" si="13"/>
        <v>246218.57</v>
      </c>
      <c r="K107" s="202"/>
      <c r="L107" s="202"/>
    </row>
    <row r="108" spans="1:12" hidden="1" outlineLevel="1" x14ac:dyDescent="0.25">
      <c r="A108" s="211">
        <v>86</v>
      </c>
      <c r="B108" s="252" t="s">
        <v>269</v>
      </c>
      <c r="C108" s="321" t="s">
        <v>277</v>
      </c>
      <c r="D108" s="270" t="s">
        <v>273</v>
      </c>
      <c r="E108" s="322">
        <v>1</v>
      </c>
      <c r="F108" s="323">
        <v>28491.41</v>
      </c>
      <c r="G108" s="206">
        <f t="shared" si="12"/>
        <v>28491.41</v>
      </c>
      <c r="H108" s="314">
        <f t="shared" si="10"/>
        <v>1.5167090989711243E-2</v>
      </c>
      <c r="I108" s="283">
        <f>ROUND(F108*Прил.10!$D$14,2)</f>
        <v>178356.23</v>
      </c>
      <c r="J108" s="313">
        <f t="shared" si="13"/>
        <v>178356.23</v>
      </c>
      <c r="K108" s="202"/>
      <c r="L108" s="202"/>
    </row>
    <row r="109" spans="1:12" hidden="1" outlineLevel="1" x14ac:dyDescent="0.25">
      <c r="A109" s="211">
        <v>87</v>
      </c>
      <c r="B109" s="252" t="s">
        <v>269</v>
      </c>
      <c r="C109" s="321" t="s">
        <v>278</v>
      </c>
      <c r="D109" s="270" t="s">
        <v>273</v>
      </c>
      <c r="E109" s="322">
        <v>1</v>
      </c>
      <c r="F109" s="323">
        <v>24354.2</v>
      </c>
      <c r="G109" s="206">
        <f t="shared" si="12"/>
        <v>24354.2</v>
      </c>
      <c r="H109" s="314">
        <f t="shared" si="10"/>
        <v>1.2964692424194716E-2</v>
      </c>
      <c r="I109" s="283">
        <f>ROUND(F109*Прил.10!$D$14,2)</f>
        <v>152457.29</v>
      </c>
      <c r="J109" s="313">
        <f t="shared" si="13"/>
        <v>152457.29</v>
      </c>
      <c r="K109" s="202"/>
      <c r="L109" s="202"/>
    </row>
    <row r="110" spans="1:12" ht="25.5" hidden="1" customHeight="1" outlineLevel="1" x14ac:dyDescent="0.25">
      <c r="A110" s="211">
        <v>93</v>
      </c>
      <c r="B110" s="252" t="s">
        <v>269</v>
      </c>
      <c r="C110" s="247" t="s">
        <v>280</v>
      </c>
      <c r="D110" s="248" t="s">
        <v>257</v>
      </c>
      <c r="E110" s="311">
        <v>6</v>
      </c>
      <c r="F110" s="306">
        <v>2184.52</v>
      </c>
      <c r="G110" s="199">
        <f t="shared" si="12"/>
        <v>13107.12</v>
      </c>
      <c r="H110" s="310">
        <f>G110/$G$450</f>
        <v>2.5436163528096911E-2</v>
      </c>
      <c r="I110" s="271">
        <f>ROUND(F110*Прил.10!$D$13,2)</f>
        <v>17563.54</v>
      </c>
      <c r="J110" s="354">
        <f t="shared" si="13"/>
        <v>105381.24</v>
      </c>
      <c r="K110" s="202"/>
      <c r="L110" s="202"/>
    </row>
    <row r="111" spans="1:12" ht="25.5" hidden="1" customHeight="1" outlineLevel="1" x14ac:dyDescent="0.25">
      <c r="A111" s="211">
        <v>88</v>
      </c>
      <c r="B111" s="252" t="s">
        <v>269</v>
      </c>
      <c r="C111" s="321" t="s">
        <v>279</v>
      </c>
      <c r="D111" s="270" t="s">
        <v>273</v>
      </c>
      <c r="E111" s="322">
        <v>1</v>
      </c>
      <c r="F111" s="323">
        <v>14612.52</v>
      </c>
      <c r="G111" s="206">
        <f t="shared" si="12"/>
        <v>14612.52</v>
      </c>
      <c r="H111" s="314">
        <f>G111/$G$121</f>
        <v>7.7788154545168292E-3</v>
      </c>
      <c r="I111" s="283">
        <f>ROUND(F111*Прил.10!$D$14,2)</f>
        <v>91474.38</v>
      </c>
      <c r="J111" s="313">
        <f t="shared" si="13"/>
        <v>91474.38</v>
      </c>
      <c r="K111" s="202"/>
      <c r="L111" s="202"/>
    </row>
    <row r="112" spans="1:12" ht="25.5" hidden="1" customHeight="1" outlineLevel="1" x14ac:dyDescent="0.25">
      <c r="A112" s="211">
        <v>94</v>
      </c>
      <c r="B112" s="252" t="s">
        <v>269</v>
      </c>
      <c r="C112" s="247" t="s">
        <v>282</v>
      </c>
      <c r="D112" s="248" t="s">
        <v>283</v>
      </c>
      <c r="E112" s="311">
        <v>1</v>
      </c>
      <c r="F112" s="306">
        <v>10246.280000000001</v>
      </c>
      <c r="G112" s="199">
        <f t="shared" si="12"/>
        <v>10246.280000000001</v>
      </c>
      <c r="H112" s="310">
        <f>G112/$G$450</f>
        <v>1.9884311247220503E-2</v>
      </c>
      <c r="I112" s="271">
        <f>ROUND(F112*Прил.10!$D$13,2)</f>
        <v>82380.09</v>
      </c>
      <c r="J112" s="354">
        <f t="shared" si="13"/>
        <v>82380.09</v>
      </c>
      <c r="K112" s="202"/>
      <c r="L112" s="202"/>
    </row>
    <row r="113" spans="1:12" ht="25.5" hidden="1" customHeight="1" outlineLevel="1" x14ac:dyDescent="0.25">
      <c r="A113" s="211">
        <v>89</v>
      </c>
      <c r="B113" s="252" t="s">
        <v>269</v>
      </c>
      <c r="C113" s="321" t="s">
        <v>281</v>
      </c>
      <c r="D113" s="270" t="s">
        <v>273</v>
      </c>
      <c r="E113" s="322">
        <v>1</v>
      </c>
      <c r="F113" s="323">
        <v>10525.97</v>
      </c>
      <c r="G113" s="206">
        <f t="shared" si="12"/>
        <v>10525.97</v>
      </c>
      <c r="H113" s="314">
        <f>G113/$G$121</f>
        <v>5.6033851867973838E-3</v>
      </c>
      <c r="I113" s="283">
        <f>ROUND(F113*Прил.10!$D$14,2)</f>
        <v>65892.570000000007</v>
      </c>
      <c r="J113" s="313">
        <f t="shared" si="13"/>
        <v>65892.570000000007</v>
      </c>
      <c r="K113" s="202"/>
      <c r="L113" s="202"/>
    </row>
    <row r="114" spans="1:12" ht="25.5" hidden="1" customHeight="1" outlineLevel="1" x14ac:dyDescent="0.25">
      <c r="A114" s="211">
        <v>90</v>
      </c>
      <c r="B114" s="252" t="s">
        <v>269</v>
      </c>
      <c r="C114" s="321" t="s">
        <v>284</v>
      </c>
      <c r="D114" s="270" t="s">
        <v>273</v>
      </c>
      <c r="E114" s="322">
        <v>1</v>
      </c>
      <c r="F114" s="323">
        <v>6810.92</v>
      </c>
      <c r="G114" s="206">
        <f t="shared" si="12"/>
        <v>6810.92</v>
      </c>
      <c r="H114" s="314">
        <f>G114/$G$121</f>
        <v>3.6257188873293424E-3</v>
      </c>
      <c r="I114" s="283">
        <f>ROUND(F114*Прил.10!$D$14,2)</f>
        <v>42636.36</v>
      </c>
      <c r="J114" s="313">
        <f t="shared" si="13"/>
        <v>42636.36</v>
      </c>
      <c r="K114" s="202"/>
      <c r="L114" s="202"/>
    </row>
    <row r="115" spans="1:12" ht="38.25" hidden="1" customHeight="1" outlineLevel="1" x14ac:dyDescent="0.25">
      <c r="A115" s="211">
        <v>95</v>
      </c>
      <c r="B115" s="252" t="s">
        <v>269</v>
      </c>
      <c r="C115" s="247" t="s">
        <v>285</v>
      </c>
      <c r="D115" s="248" t="s">
        <v>273</v>
      </c>
      <c r="E115" s="300">
        <v>6</v>
      </c>
      <c r="F115" s="306">
        <v>640.95000000000005</v>
      </c>
      <c r="G115" s="28">
        <f t="shared" si="12"/>
        <v>3845.7</v>
      </c>
      <c r="H115" s="198">
        <f>G115/$G$450</f>
        <v>7.4631081488536217E-3</v>
      </c>
      <c r="I115" s="271">
        <f>ROUND(F115*Прил.10!$D$13,2)</f>
        <v>5153.24</v>
      </c>
      <c r="J115" s="271">
        <f t="shared" si="13"/>
        <v>30919.439999999999</v>
      </c>
      <c r="K115" s="202"/>
      <c r="L115" s="202"/>
    </row>
    <row r="116" spans="1:12" ht="25.5" hidden="1" customHeight="1" outlineLevel="1" x14ac:dyDescent="0.25">
      <c r="A116" s="211">
        <v>96</v>
      </c>
      <c r="B116" s="252" t="s">
        <v>269</v>
      </c>
      <c r="C116" s="247" t="s">
        <v>286</v>
      </c>
      <c r="D116" s="248" t="s">
        <v>257</v>
      </c>
      <c r="E116" s="300">
        <v>2</v>
      </c>
      <c r="F116" s="306">
        <v>1889.31</v>
      </c>
      <c r="G116" s="28">
        <f t="shared" si="12"/>
        <v>3778.62</v>
      </c>
      <c r="H116" s="198">
        <f>G116/$G$450</f>
        <v>7.3329302112544589E-3</v>
      </c>
      <c r="I116" s="271">
        <f>ROUND(F116*Прил.10!$D$13,2)</f>
        <v>15190.05</v>
      </c>
      <c r="J116" s="271">
        <f t="shared" si="13"/>
        <v>30380.1</v>
      </c>
      <c r="K116" s="202"/>
      <c r="L116" s="202"/>
    </row>
    <row r="117" spans="1:12" hidden="1" outlineLevel="1" x14ac:dyDescent="0.25">
      <c r="A117" s="211">
        <v>97</v>
      </c>
      <c r="B117" s="252" t="s">
        <v>269</v>
      </c>
      <c r="C117" s="247" t="s">
        <v>287</v>
      </c>
      <c r="D117" s="248" t="s">
        <v>273</v>
      </c>
      <c r="E117" s="300">
        <v>3</v>
      </c>
      <c r="F117" s="306">
        <v>1205.26</v>
      </c>
      <c r="G117" s="28">
        <f t="shared" si="12"/>
        <v>3615.78</v>
      </c>
      <c r="H117" s="198">
        <f>G117/$G$450</f>
        <v>7.0169168636300154E-3</v>
      </c>
      <c r="I117" s="271">
        <f>ROUND(F117*Прил.10!$D$13,2)</f>
        <v>9690.2900000000009</v>
      </c>
      <c r="J117" s="271">
        <f t="shared" si="13"/>
        <v>29070.87</v>
      </c>
      <c r="K117" s="202"/>
      <c r="L117" s="202"/>
    </row>
    <row r="118" spans="1:12" ht="38.25" hidden="1" customHeight="1" outlineLevel="1" x14ac:dyDescent="0.25">
      <c r="A118" s="211">
        <v>91</v>
      </c>
      <c r="B118" s="252" t="s">
        <v>269</v>
      </c>
      <c r="C118" s="321" t="s">
        <v>288</v>
      </c>
      <c r="D118" s="270" t="s">
        <v>273</v>
      </c>
      <c r="E118" s="352">
        <v>1</v>
      </c>
      <c r="F118" s="323">
        <v>2966.67</v>
      </c>
      <c r="G118" s="353">
        <f t="shared" si="12"/>
        <v>2966.67</v>
      </c>
      <c r="H118" s="290">
        <f>G118/$G$121</f>
        <v>1.5792743787143794E-3</v>
      </c>
      <c r="I118" s="283">
        <f>ROUND(F118*Прил.10!$D$14,2)</f>
        <v>18571.349999999999</v>
      </c>
      <c r="J118" s="283">
        <f t="shared" si="13"/>
        <v>18571.349999999999</v>
      </c>
      <c r="K118" s="202"/>
      <c r="L118" s="202"/>
    </row>
    <row r="119" spans="1:12" hidden="1" outlineLevel="1" x14ac:dyDescent="0.25">
      <c r="A119" s="211">
        <v>92</v>
      </c>
      <c r="B119" s="252" t="s">
        <v>269</v>
      </c>
      <c r="C119" s="321" t="s">
        <v>289</v>
      </c>
      <c r="D119" s="270" t="s">
        <v>273</v>
      </c>
      <c r="E119" s="352">
        <v>1</v>
      </c>
      <c r="F119" s="323">
        <v>334.76</v>
      </c>
      <c r="G119" s="353">
        <f t="shared" si="12"/>
        <v>334.76</v>
      </c>
      <c r="H119" s="290">
        <f>G119/$G$121</f>
        <v>1.7820583044909802E-4</v>
      </c>
      <c r="I119" s="283">
        <f>ROUND(F119*Прил.10!$D$14,2)</f>
        <v>2095.6</v>
      </c>
      <c r="J119" s="283">
        <f t="shared" si="13"/>
        <v>2095.6</v>
      </c>
      <c r="K119" s="202"/>
      <c r="L119" s="202"/>
    </row>
    <row r="120" spans="1:12" collapsed="1" x14ac:dyDescent="0.25">
      <c r="A120" s="291"/>
      <c r="B120" s="268"/>
      <c r="C120" s="287" t="s">
        <v>1002</v>
      </c>
      <c r="D120" s="268"/>
      <c r="E120" s="295"/>
      <c r="F120" s="288"/>
      <c r="G120" s="289">
        <f>SUM(G106:G119)</f>
        <v>224125.20000000004</v>
      </c>
      <c r="H120" s="314">
        <f>G120/$G$121</f>
        <v>0.11931060279176184</v>
      </c>
      <c r="I120" s="292"/>
      <c r="J120" s="293">
        <f>SUM(J106:J114)</f>
        <v>1353562.8300000003</v>
      </c>
      <c r="K120" s="202"/>
      <c r="L120" s="202"/>
    </row>
    <row r="121" spans="1:12" x14ac:dyDescent="0.25">
      <c r="A121" s="249"/>
      <c r="B121" s="249"/>
      <c r="C121" s="254" t="s">
        <v>1003</v>
      </c>
      <c r="D121" s="249"/>
      <c r="E121" s="255"/>
      <c r="F121" s="256"/>
      <c r="G121" s="257">
        <f>G105+G120</f>
        <v>1878501.95</v>
      </c>
      <c r="H121" s="290">
        <f>G121/$G$121</f>
        <v>1</v>
      </c>
      <c r="I121" s="258"/>
      <c r="J121" s="257">
        <f>J105+J120</f>
        <v>9754393.3300000001</v>
      </c>
      <c r="K121" s="202"/>
      <c r="L121" s="202"/>
    </row>
    <row r="122" spans="1:12" ht="25.5" customHeight="1" x14ac:dyDescent="0.25">
      <c r="A122" s="259"/>
      <c r="B122" s="259"/>
      <c r="C122" s="260" t="s">
        <v>1004</v>
      </c>
      <c r="D122" s="259"/>
      <c r="E122" s="261"/>
      <c r="F122" s="262"/>
      <c r="G122" s="264">
        <f>'Прил.6 Расчет ОБ'!G36</f>
        <v>1142343.4099999999</v>
      </c>
      <c r="H122" s="263"/>
      <c r="I122" s="264"/>
      <c r="J122" s="264">
        <f>J121</f>
        <v>9754393.3300000001</v>
      </c>
      <c r="K122" s="202"/>
      <c r="L122" s="202"/>
    </row>
    <row r="123" spans="1:12" s="14" customFormat="1" ht="14.25" customHeight="1" x14ac:dyDescent="0.2">
      <c r="A123" s="211"/>
      <c r="B123" s="407" t="s">
        <v>290</v>
      </c>
      <c r="C123" s="407"/>
      <c r="D123" s="427"/>
      <c r="E123" s="428"/>
      <c r="F123" s="429"/>
      <c r="G123" s="429"/>
      <c r="H123" s="431"/>
      <c r="I123" s="193"/>
      <c r="J123" s="193"/>
    </row>
    <row r="124" spans="1:12" s="14" customFormat="1" ht="14.25" customHeight="1" x14ac:dyDescent="0.2">
      <c r="A124" s="211"/>
      <c r="B124" s="417" t="s">
        <v>1005</v>
      </c>
      <c r="C124" s="417"/>
      <c r="D124" s="414"/>
      <c r="E124" s="418"/>
      <c r="F124" s="419"/>
      <c r="G124" s="419"/>
      <c r="H124" s="420"/>
      <c r="I124" s="193"/>
      <c r="J124" s="193"/>
    </row>
    <row r="125" spans="1:12" s="14" customFormat="1" ht="25.5" customHeight="1" x14ac:dyDescent="0.2">
      <c r="A125" s="211">
        <v>93</v>
      </c>
      <c r="B125" s="252" t="s">
        <v>291</v>
      </c>
      <c r="C125" s="247" t="s">
        <v>292</v>
      </c>
      <c r="D125" s="248" t="s">
        <v>293</v>
      </c>
      <c r="E125" s="300">
        <v>43.014000000000003</v>
      </c>
      <c r="F125" s="306">
        <v>1752.6</v>
      </c>
      <c r="G125" s="28">
        <f t="shared" ref="G125:G156" si="14">ROUND(E125*F125,2)</f>
        <v>75386.34</v>
      </c>
      <c r="H125" s="198">
        <f t="shared" ref="H125:H188" si="15">G125/$G$450</f>
        <v>0.14629752928368039</v>
      </c>
      <c r="I125" s="271">
        <f>ROUND(F125*Прил.10!$D$13,2)</f>
        <v>14090.9</v>
      </c>
      <c r="J125" s="271">
        <f t="shared" ref="J125:J156" si="16">ROUND(I125*E125,2)</f>
        <v>606105.97</v>
      </c>
    </row>
    <row r="126" spans="1:12" s="14" customFormat="1" ht="51" customHeight="1" x14ac:dyDescent="0.2">
      <c r="A126" s="211">
        <v>94</v>
      </c>
      <c r="B126" s="252" t="s">
        <v>294</v>
      </c>
      <c r="C126" s="247" t="s">
        <v>295</v>
      </c>
      <c r="D126" s="248" t="s">
        <v>273</v>
      </c>
      <c r="E126" s="300">
        <v>46</v>
      </c>
      <c r="F126" s="306">
        <v>472.7</v>
      </c>
      <c r="G126" s="28">
        <f t="shared" si="14"/>
        <v>21744.2</v>
      </c>
      <c r="H126" s="198">
        <f t="shared" si="15"/>
        <v>4.2197601531659495E-2</v>
      </c>
      <c r="I126" s="271">
        <f>ROUND(F126*Прил.10!$D$13,2)</f>
        <v>3800.51</v>
      </c>
      <c r="J126" s="271">
        <f t="shared" si="16"/>
        <v>174823.46</v>
      </c>
    </row>
    <row r="127" spans="1:12" s="14" customFormat="1" ht="25.5" customHeight="1" x14ac:dyDescent="0.2">
      <c r="A127" s="211">
        <v>95</v>
      </c>
      <c r="B127" s="252" t="s">
        <v>296</v>
      </c>
      <c r="C127" s="247" t="s">
        <v>297</v>
      </c>
      <c r="D127" s="248" t="s">
        <v>298</v>
      </c>
      <c r="E127" s="300">
        <v>26.444900000000001</v>
      </c>
      <c r="F127" s="306">
        <v>748.62</v>
      </c>
      <c r="G127" s="28">
        <f t="shared" si="14"/>
        <v>19797.18</v>
      </c>
      <c r="H127" s="198">
        <f t="shared" si="15"/>
        <v>3.8419142258190174E-2</v>
      </c>
      <c r="I127" s="271">
        <f>ROUND(F127*Прил.10!$D$13,2)</f>
        <v>6018.9</v>
      </c>
      <c r="J127" s="271">
        <f t="shared" si="16"/>
        <v>159169.21</v>
      </c>
    </row>
    <row r="128" spans="1:12" s="14" customFormat="1" ht="25.5" customHeight="1" x14ac:dyDescent="0.2">
      <c r="A128" s="211">
        <v>96</v>
      </c>
      <c r="B128" s="252" t="s">
        <v>299</v>
      </c>
      <c r="C128" s="247" t="s">
        <v>300</v>
      </c>
      <c r="D128" s="248" t="s">
        <v>301</v>
      </c>
      <c r="E128" s="300">
        <v>309.51400000000001</v>
      </c>
      <c r="F128" s="306">
        <v>63.29</v>
      </c>
      <c r="G128" s="28">
        <f t="shared" si="14"/>
        <v>19589.14</v>
      </c>
      <c r="H128" s="198">
        <f t="shared" si="15"/>
        <v>3.8015412113018288E-2</v>
      </c>
      <c r="I128" s="271">
        <f>ROUND(F128*Прил.10!$D$13,2)</f>
        <v>508.85</v>
      </c>
      <c r="J128" s="271">
        <f t="shared" si="16"/>
        <v>157496.20000000001</v>
      </c>
    </row>
    <row r="129" spans="1:10" s="14" customFormat="1" ht="38.25" customHeight="1" x14ac:dyDescent="0.2">
      <c r="A129" s="211">
        <v>97</v>
      </c>
      <c r="B129" s="252" t="s">
        <v>302</v>
      </c>
      <c r="C129" s="247" t="s">
        <v>303</v>
      </c>
      <c r="D129" s="248" t="s">
        <v>298</v>
      </c>
      <c r="E129" s="300">
        <v>12.2707</v>
      </c>
      <c r="F129" s="306">
        <v>1588.5</v>
      </c>
      <c r="G129" s="28">
        <f t="shared" si="14"/>
        <v>19492.009999999998</v>
      </c>
      <c r="H129" s="198">
        <f t="shared" si="15"/>
        <v>3.782691803014699E-2</v>
      </c>
      <c r="I129" s="271">
        <f>ROUND(F129*Прил.10!$D$13,2)</f>
        <v>12771.54</v>
      </c>
      <c r="J129" s="271">
        <f t="shared" si="16"/>
        <v>156715.74</v>
      </c>
    </row>
    <row r="130" spans="1:10" s="14" customFormat="1" ht="38.25" customHeight="1" x14ac:dyDescent="0.2">
      <c r="A130" s="211">
        <v>98</v>
      </c>
      <c r="B130" s="252" t="s">
        <v>304</v>
      </c>
      <c r="C130" s="247" t="s">
        <v>305</v>
      </c>
      <c r="D130" s="248" t="s">
        <v>273</v>
      </c>
      <c r="E130" s="300">
        <v>1049</v>
      </c>
      <c r="F130" s="306">
        <v>17.32</v>
      </c>
      <c r="G130" s="28">
        <f t="shared" si="14"/>
        <v>18168.68</v>
      </c>
      <c r="H130" s="198">
        <f t="shared" si="15"/>
        <v>3.5258814718234346E-2</v>
      </c>
      <c r="I130" s="271">
        <f>ROUND(F130*Прил.10!$D$13,2)</f>
        <v>139.25</v>
      </c>
      <c r="J130" s="271">
        <f t="shared" si="16"/>
        <v>146073.25</v>
      </c>
    </row>
    <row r="131" spans="1:10" s="14" customFormat="1" ht="38.25" customHeight="1" x14ac:dyDescent="0.2">
      <c r="A131" s="211">
        <v>99</v>
      </c>
      <c r="B131" s="252" t="s">
        <v>306</v>
      </c>
      <c r="C131" s="247" t="s">
        <v>307</v>
      </c>
      <c r="D131" s="248" t="s">
        <v>273</v>
      </c>
      <c r="E131" s="300">
        <v>10</v>
      </c>
      <c r="F131" s="306">
        <v>1510.11</v>
      </c>
      <c r="G131" s="28">
        <f t="shared" si="14"/>
        <v>15101.1</v>
      </c>
      <c r="H131" s="198">
        <f t="shared" si="15"/>
        <v>2.9305755120434103E-2</v>
      </c>
      <c r="I131" s="271">
        <f>ROUND(F131*Прил.10!$D$13,2)</f>
        <v>12141.28</v>
      </c>
      <c r="J131" s="271">
        <f t="shared" si="16"/>
        <v>121412.8</v>
      </c>
    </row>
    <row r="132" spans="1:10" s="14" customFormat="1" ht="51" customHeight="1" x14ac:dyDescent="0.2">
      <c r="A132" s="211">
        <v>100</v>
      </c>
      <c r="B132" s="252" t="s">
        <v>308</v>
      </c>
      <c r="C132" s="247" t="s">
        <v>309</v>
      </c>
      <c r="D132" s="248" t="s">
        <v>310</v>
      </c>
      <c r="E132" s="300">
        <v>1.4</v>
      </c>
      <c r="F132" s="306">
        <v>10730.85</v>
      </c>
      <c r="G132" s="28">
        <f t="shared" si="14"/>
        <v>15023.19</v>
      </c>
      <c r="H132" s="198">
        <f t="shared" si="15"/>
        <v>2.9154560082891606E-2</v>
      </c>
      <c r="I132" s="271">
        <f>ROUND(F132*Прил.10!$D$13,2)</f>
        <v>86276.03</v>
      </c>
      <c r="J132" s="271">
        <f t="shared" si="16"/>
        <v>120786.44</v>
      </c>
    </row>
    <row r="133" spans="1:10" s="14" customFormat="1" ht="38.25" customHeight="1" x14ac:dyDescent="0.2">
      <c r="A133" s="211">
        <v>101</v>
      </c>
      <c r="B133" s="252" t="s">
        <v>311</v>
      </c>
      <c r="C133" s="247" t="s">
        <v>312</v>
      </c>
      <c r="D133" s="248" t="s">
        <v>310</v>
      </c>
      <c r="E133" s="300">
        <v>0.24990000000000001</v>
      </c>
      <c r="F133" s="306">
        <v>59210</v>
      </c>
      <c r="G133" s="28">
        <f t="shared" si="14"/>
        <v>14796.58</v>
      </c>
      <c r="H133" s="198">
        <f t="shared" si="15"/>
        <v>2.8714792306514945E-2</v>
      </c>
      <c r="I133" s="271">
        <f>ROUND(F133*Прил.10!$D$13,2)</f>
        <v>476048.4</v>
      </c>
      <c r="J133" s="271">
        <f t="shared" si="16"/>
        <v>118964.5</v>
      </c>
    </row>
    <row r="134" spans="1:10" s="14" customFormat="1" ht="25.5" customHeight="1" x14ac:dyDescent="0.2">
      <c r="A134" s="211">
        <v>102</v>
      </c>
      <c r="B134" s="252" t="s">
        <v>313</v>
      </c>
      <c r="C134" s="247" t="s">
        <v>314</v>
      </c>
      <c r="D134" s="248" t="s">
        <v>315</v>
      </c>
      <c r="E134" s="300">
        <v>80</v>
      </c>
      <c r="F134" s="306">
        <v>150.68</v>
      </c>
      <c r="G134" s="28">
        <f t="shared" si="14"/>
        <v>12054.4</v>
      </c>
      <c r="H134" s="198">
        <f t="shared" si="15"/>
        <v>2.3393216025571702E-2</v>
      </c>
      <c r="I134" s="271">
        <f>ROUND(F134*Прил.10!$D$13,2)</f>
        <v>1211.47</v>
      </c>
      <c r="J134" s="271">
        <f t="shared" si="16"/>
        <v>96917.6</v>
      </c>
    </row>
    <row r="135" spans="1:10" s="14" customFormat="1" ht="25.5" customHeight="1" x14ac:dyDescent="0.2">
      <c r="A135" s="211">
        <v>103</v>
      </c>
      <c r="B135" s="252" t="s">
        <v>316</v>
      </c>
      <c r="C135" s="247" t="s">
        <v>317</v>
      </c>
      <c r="D135" s="248" t="s">
        <v>298</v>
      </c>
      <c r="E135" s="300">
        <v>23.04</v>
      </c>
      <c r="F135" s="306">
        <v>519.79999999999995</v>
      </c>
      <c r="G135" s="28">
        <f t="shared" si="14"/>
        <v>11976.19</v>
      </c>
      <c r="H135" s="198">
        <f t="shared" si="15"/>
        <v>2.3241438796895043E-2</v>
      </c>
      <c r="I135" s="271">
        <f>ROUND(F135*Прил.10!$D$13,2)</f>
        <v>4179.1899999999996</v>
      </c>
      <c r="J135" s="271">
        <f t="shared" si="16"/>
        <v>96288.54</v>
      </c>
    </row>
    <row r="136" spans="1:10" s="14" customFormat="1" ht="14.25" customHeight="1" x14ac:dyDescent="0.2">
      <c r="A136" s="211">
        <v>104</v>
      </c>
      <c r="B136" s="252" t="s">
        <v>318</v>
      </c>
      <c r="C136" s="247" t="s">
        <v>319</v>
      </c>
      <c r="D136" s="248" t="s">
        <v>310</v>
      </c>
      <c r="E136" s="300">
        <v>1.5340469999999999</v>
      </c>
      <c r="F136" s="306">
        <v>6533.7</v>
      </c>
      <c r="G136" s="28">
        <f t="shared" si="14"/>
        <v>10023</v>
      </c>
      <c r="H136" s="198">
        <f t="shared" si="15"/>
        <v>1.9451005792433067E-2</v>
      </c>
      <c r="I136" s="271">
        <f>ROUND(F136*Прил.10!$D$13,2)</f>
        <v>52530.95</v>
      </c>
      <c r="J136" s="271">
        <f t="shared" si="16"/>
        <v>80584.95</v>
      </c>
    </row>
    <row r="137" spans="1:10" s="14" customFormat="1" ht="51" customHeight="1" x14ac:dyDescent="0.2">
      <c r="A137" s="211">
        <v>105</v>
      </c>
      <c r="B137" s="252" t="s">
        <v>320</v>
      </c>
      <c r="C137" s="247" t="s">
        <v>321</v>
      </c>
      <c r="D137" s="248" t="s">
        <v>273</v>
      </c>
      <c r="E137" s="300">
        <v>1</v>
      </c>
      <c r="F137" s="306">
        <v>9741.5400000000009</v>
      </c>
      <c r="G137" s="28">
        <f t="shared" si="14"/>
        <v>9741.5400000000009</v>
      </c>
      <c r="H137" s="198">
        <f t="shared" si="15"/>
        <v>1.8904794070360015E-2</v>
      </c>
      <c r="I137" s="271">
        <f>ROUND(F137*Прил.10!$D$13,2)</f>
        <v>78321.98</v>
      </c>
      <c r="J137" s="271">
        <f t="shared" si="16"/>
        <v>78321.98</v>
      </c>
    </row>
    <row r="138" spans="1:10" s="14" customFormat="1" ht="38.25" customHeight="1" x14ac:dyDescent="0.2">
      <c r="A138" s="211">
        <v>106</v>
      </c>
      <c r="B138" s="252" t="s">
        <v>322</v>
      </c>
      <c r="C138" s="247" t="s">
        <v>323</v>
      </c>
      <c r="D138" s="248" t="s">
        <v>273</v>
      </c>
      <c r="E138" s="300">
        <v>3</v>
      </c>
      <c r="F138" s="306">
        <v>3104.96</v>
      </c>
      <c r="G138" s="28">
        <f t="shared" si="14"/>
        <v>9314.8799999999992</v>
      </c>
      <c r="H138" s="198">
        <f t="shared" si="15"/>
        <v>1.8076801839351384E-2</v>
      </c>
      <c r="I138" s="271">
        <f>ROUND(F138*Прил.10!$D$13,2)</f>
        <v>24963.88</v>
      </c>
      <c r="J138" s="271">
        <f t="shared" si="16"/>
        <v>74891.64</v>
      </c>
    </row>
    <row r="139" spans="1:10" s="14" customFormat="1" ht="14.25" customHeight="1" x14ac:dyDescent="0.2">
      <c r="A139" s="211">
        <v>107</v>
      </c>
      <c r="B139" s="252" t="s">
        <v>324</v>
      </c>
      <c r="C139" s="247" t="s">
        <v>325</v>
      </c>
      <c r="D139" s="248" t="s">
        <v>273</v>
      </c>
      <c r="E139" s="300">
        <v>1</v>
      </c>
      <c r="F139" s="306">
        <v>8948.2999999999993</v>
      </c>
      <c r="G139" s="28">
        <f t="shared" si="14"/>
        <v>8948.2999999999993</v>
      </c>
      <c r="H139" s="198">
        <f t="shared" si="15"/>
        <v>1.7365403086144749E-2</v>
      </c>
      <c r="I139" s="271">
        <f>ROUND(F139*Прил.10!$D$13,2)</f>
        <v>71944.33</v>
      </c>
      <c r="J139" s="271">
        <f t="shared" si="16"/>
        <v>71944.33</v>
      </c>
    </row>
    <row r="140" spans="1:10" s="14" customFormat="1" ht="63.75" customHeight="1" x14ac:dyDescent="0.2">
      <c r="A140" s="211">
        <v>108</v>
      </c>
      <c r="B140" s="252" t="s">
        <v>326</v>
      </c>
      <c r="C140" s="247" t="s">
        <v>327</v>
      </c>
      <c r="D140" s="248" t="s">
        <v>273</v>
      </c>
      <c r="E140" s="300">
        <v>22</v>
      </c>
      <c r="F140" s="306">
        <v>404.2</v>
      </c>
      <c r="G140" s="28">
        <f t="shared" si="14"/>
        <v>8892.4</v>
      </c>
      <c r="H140" s="198">
        <f t="shared" si="15"/>
        <v>1.7256921471478781E-2</v>
      </c>
      <c r="I140" s="271">
        <f>ROUND(F140*Прил.10!$D$13,2)</f>
        <v>3249.77</v>
      </c>
      <c r="J140" s="271">
        <f t="shared" si="16"/>
        <v>71494.94</v>
      </c>
    </row>
    <row r="141" spans="1:10" s="14" customFormat="1" ht="38.25" customHeight="1" x14ac:dyDescent="0.2">
      <c r="A141" s="211">
        <v>109</v>
      </c>
      <c r="B141" s="252" t="s">
        <v>328</v>
      </c>
      <c r="C141" s="247" t="s">
        <v>329</v>
      </c>
      <c r="D141" s="248" t="s">
        <v>298</v>
      </c>
      <c r="E141" s="300">
        <v>7.0220000000000002</v>
      </c>
      <c r="F141" s="306">
        <v>1208.43</v>
      </c>
      <c r="G141" s="28">
        <f t="shared" si="14"/>
        <v>8485.6</v>
      </c>
      <c r="H141" s="198">
        <f t="shared" si="15"/>
        <v>1.6467470293551837E-2</v>
      </c>
      <c r="I141" s="271">
        <f>ROUND(F141*Прил.10!$D$13,2)</f>
        <v>9715.7800000000007</v>
      </c>
      <c r="J141" s="271">
        <f t="shared" si="16"/>
        <v>68224.210000000006</v>
      </c>
    </row>
    <row r="142" spans="1:10" s="14" customFormat="1" ht="38.25" customHeight="1" x14ac:dyDescent="0.2">
      <c r="A142" s="211">
        <v>110</v>
      </c>
      <c r="B142" s="252" t="s">
        <v>330</v>
      </c>
      <c r="C142" s="247" t="s">
        <v>331</v>
      </c>
      <c r="D142" s="248" t="s">
        <v>310</v>
      </c>
      <c r="E142" s="300">
        <v>0.90359999999999996</v>
      </c>
      <c r="F142" s="306">
        <v>9327.68</v>
      </c>
      <c r="G142" s="28">
        <f t="shared" si="14"/>
        <v>8428.49</v>
      </c>
      <c r="H142" s="198">
        <f t="shared" si="15"/>
        <v>1.6356640507978068E-2</v>
      </c>
      <c r="I142" s="271">
        <f>ROUND(F142*Прил.10!$D$13,2)</f>
        <v>74994.55</v>
      </c>
      <c r="J142" s="271">
        <f t="shared" si="16"/>
        <v>67765.08</v>
      </c>
    </row>
    <row r="143" spans="1:10" s="14" customFormat="1" ht="51" customHeight="1" x14ac:dyDescent="0.2">
      <c r="A143" s="211">
        <v>111</v>
      </c>
      <c r="B143" s="252" t="s">
        <v>332</v>
      </c>
      <c r="C143" s="247" t="s">
        <v>333</v>
      </c>
      <c r="D143" s="248" t="s">
        <v>315</v>
      </c>
      <c r="E143" s="300">
        <v>1049</v>
      </c>
      <c r="F143" s="306">
        <v>6.91</v>
      </c>
      <c r="G143" s="28">
        <f t="shared" si="14"/>
        <v>7248.59</v>
      </c>
      <c r="H143" s="198">
        <f t="shared" si="15"/>
        <v>1.406688277730943E-2</v>
      </c>
      <c r="I143" s="271">
        <f>ROUND(F143*Прил.10!$D$13,2)</f>
        <v>55.56</v>
      </c>
      <c r="J143" s="271">
        <f t="shared" si="16"/>
        <v>58282.44</v>
      </c>
    </row>
    <row r="144" spans="1:10" s="14" customFormat="1" ht="25.5" customHeight="1" x14ac:dyDescent="0.2">
      <c r="A144" s="211">
        <v>112</v>
      </c>
      <c r="B144" s="252" t="s">
        <v>334</v>
      </c>
      <c r="C144" s="247" t="s">
        <v>335</v>
      </c>
      <c r="D144" s="248" t="s">
        <v>298</v>
      </c>
      <c r="E144" s="300">
        <v>8.4969999999999999</v>
      </c>
      <c r="F144" s="306">
        <v>700</v>
      </c>
      <c r="G144" s="28">
        <f t="shared" si="14"/>
        <v>5947.9</v>
      </c>
      <c r="H144" s="198">
        <f t="shared" si="15"/>
        <v>1.1542715489655058E-2</v>
      </c>
      <c r="I144" s="271">
        <f>ROUND(F144*Прил.10!$D$13,2)</f>
        <v>5628</v>
      </c>
      <c r="J144" s="271">
        <f t="shared" si="16"/>
        <v>47821.120000000003</v>
      </c>
    </row>
    <row r="145" spans="1:10" s="14" customFormat="1" ht="63.75" customHeight="1" x14ac:dyDescent="0.2">
      <c r="A145" s="211">
        <v>113</v>
      </c>
      <c r="B145" s="252" t="s">
        <v>336</v>
      </c>
      <c r="C145" s="247" t="s">
        <v>337</v>
      </c>
      <c r="D145" s="248" t="s">
        <v>310</v>
      </c>
      <c r="E145" s="300">
        <v>0.56479999999999997</v>
      </c>
      <c r="F145" s="306">
        <v>10508</v>
      </c>
      <c r="G145" s="28">
        <f t="shared" si="14"/>
        <v>5934.92</v>
      </c>
      <c r="H145" s="198">
        <f t="shared" si="15"/>
        <v>1.1517526019916877E-2</v>
      </c>
      <c r="I145" s="271">
        <f>ROUND(F145*Прил.10!$D$13,2)</f>
        <v>84484.32</v>
      </c>
      <c r="J145" s="271">
        <f t="shared" si="16"/>
        <v>47716.74</v>
      </c>
    </row>
    <row r="146" spans="1:10" s="14" customFormat="1" ht="63.75" customHeight="1" x14ac:dyDescent="0.2">
      <c r="A146" s="211">
        <v>114</v>
      </c>
      <c r="B146" s="252" t="s">
        <v>338</v>
      </c>
      <c r="C146" s="247" t="s">
        <v>339</v>
      </c>
      <c r="D146" s="248" t="s">
        <v>315</v>
      </c>
      <c r="E146" s="300">
        <v>90</v>
      </c>
      <c r="F146" s="306">
        <v>65.790000000000006</v>
      </c>
      <c r="G146" s="28">
        <f t="shared" si="14"/>
        <v>5921.1</v>
      </c>
      <c r="H146" s="198">
        <f t="shared" si="15"/>
        <v>1.1490706415003037E-2</v>
      </c>
      <c r="I146" s="271">
        <f>ROUND(F146*Прил.10!$D$13,2)</f>
        <v>528.95000000000005</v>
      </c>
      <c r="J146" s="271">
        <f t="shared" si="16"/>
        <v>47605.5</v>
      </c>
    </row>
    <row r="147" spans="1:10" s="14" customFormat="1" ht="38.25" customHeight="1" x14ac:dyDescent="0.2">
      <c r="A147" s="211">
        <v>115</v>
      </c>
      <c r="B147" s="252" t="s">
        <v>340</v>
      </c>
      <c r="C147" s="247" t="s">
        <v>341</v>
      </c>
      <c r="D147" s="248" t="s">
        <v>298</v>
      </c>
      <c r="E147" s="300">
        <v>8.4820499999999992</v>
      </c>
      <c r="F147" s="306">
        <v>687.98</v>
      </c>
      <c r="G147" s="28">
        <f t="shared" si="14"/>
        <v>5835.48</v>
      </c>
      <c r="H147" s="198">
        <f t="shared" si="15"/>
        <v>1.1324549065312512E-2</v>
      </c>
      <c r="I147" s="271">
        <f>ROUND(F147*Прил.10!$D$13,2)</f>
        <v>5531.36</v>
      </c>
      <c r="J147" s="271">
        <f t="shared" si="16"/>
        <v>46917.27</v>
      </c>
    </row>
    <row r="148" spans="1:10" s="14" customFormat="1" ht="38.25" customHeight="1" x14ac:dyDescent="0.2">
      <c r="A148" s="211">
        <v>116</v>
      </c>
      <c r="B148" s="252" t="s">
        <v>342</v>
      </c>
      <c r="C148" s="247" t="s">
        <v>343</v>
      </c>
      <c r="D148" s="248" t="s">
        <v>273</v>
      </c>
      <c r="E148" s="300">
        <v>32</v>
      </c>
      <c r="F148" s="306">
        <v>181.66</v>
      </c>
      <c r="G148" s="28">
        <f t="shared" si="14"/>
        <v>5813.12</v>
      </c>
      <c r="H148" s="198">
        <f t="shared" si="15"/>
        <v>1.1281156419446126E-2</v>
      </c>
      <c r="I148" s="271">
        <f>ROUND(F148*Прил.10!$D$13,2)</f>
        <v>1460.55</v>
      </c>
      <c r="J148" s="271">
        <f t="shared" si="16"/>
        <v>46737.599999999999</v>
      </c>
    </row>
    <row r="149" spans="1:10" s="14" customFormat="1" ht="25.5" customHeight="1" x14ac:dyDescent="0.2">
      <c r="A149" s="211">
        <v>117</v>
      </c>
      <c r="B149" s="252" t="s">
        <v>344</v>
      </c>
      <c r="C149" s="247" t="s">
        <v>345</v>
      </c>
      <c r="D149" s="248" t="s">
        <v>346</v>
      </c>
      <c r="E149" s="300">
        <v>18.36</v>
      </c>
      <c r="F149" s="306">
        <v>308.3</v>
      </c>
      <c r="G149" s="28">
        <f t="shared" si="14"/>
        <v>5660.39</v>
      </c>
      <c r="H149" s="198">
        <f t="shared" si="15"/>
        <v>1.0984762913043023E-2</v>
      </c>
      <c r="I149" s="271">
        <f>ROUND(F149*Прил.10!$D$13,2)</f>
        <v>2478.73</v>
      </c>
      <c r="J149" s="271">
        <f t="shared" si="16"/>
        <v>45509.48</v>
      </c>
    </row>
    <row r="150" spans="1:10" s="14" customFormat="1" ht="25.5" customHeight="1" x14ac:dyDescent="0.2">
      <c r="A150" s="211">
        <v>118</v>
      </c>
      <c r="B150" s="252" t="s">
        <v>347</v>
      </c>
      <c r="C150" s="247" t="s">
        <v>348</v>
      </c>
      <c r="D150" s="248" t="s">
        <v>310</v>
      </c>
      <c r="E150" s="300">
        <v>3.4443999999999999</v>
      </c>
      <c r="F150" s="306">
        <v>1596</v>
      </c>
      <c r="G150" s="28">
        <f t="shared" si="14"/>
        <v>5497.26</v>
      </c>
      <c r="H150" s="198">
        <f t="shared" si="15"/>
        <v>1.0668186780655554E-2</v>
      </c>
      <c r="I150" s="271">
        <f>ROUND(F150*Прил.10!$D$13,2)</f>
        <v>12831.84</v>
      </c>
      <c r="J150" s="271">
        <f t="shared" si="16"/>
        <v>44197.99</v>
      </c>
    </row>
    <row r="151" spans="1:10" s="14" customFormat="1" ht="38.25" customHeight="1" x14ac:dyDescent="0.2">
      <c r="A151" s="211">
        <v>119</v>
      </c>
      <c r="B151" s="252" t="s">
        <v>349</v>
      </c>
      <c r="C151" s="247" t="s">
        <v>350</v>
      </c>
      <c r="D151" s="248" t="s">
        <v>310</v>
      </c>
      <c r="E151" s="300">
        <v>0.61980000000000002</v>
      </c>
      <c r="F151" s="306">
        <v>8830</v>
      </c>
      <c r="G151" s="28">
        <f t="shared" si="14"/>
        <v>5472.83</v>
      </c>
      <c r="H151" s="198">
        <f t="shared" si="15"/>
        <v>1.0620777015963432E-2</v>
      </c>
      <c r="I151" s="271">
        <f>ROUND(F151*Прил.10!$D$13,2)</f>
        <v>70993.2</v>
      </c>
      <c r="J151" s="271">
        <f t="shared" si="16"/>
        <v>44001.59</v>
      </c>
    </row>
    <row r="152" spans="1:10" s="14" customFormat="1" ht="38.25" customHeight="1" x14ac:dyDescent="0.2">
      <c r="A152" s="211">
        <v>120</v>
      </c>
      <c r="B152" s="252" t="s">
        <v>351</v>
      </c>
      <c r="C152" s="247" t="s">
        <v>352</v>
      </c>
      <c r="D152" s="248" t="s">
        <v>273</v>
      </c>
      <c r="E152" s="300">
        <v>1</v>
      </c>
      <c r="F152" s="306">
        <v>5274.66</v>
      </c>
      <c r="G152" s="28">
        <f t="shared" si="14"/>
        <v>5274.66</v>
      </c>
      <c r="H152" s="198">
        <f t="shared" si="15"/>
        <v>1.0236200959105558E-2</v>
      </c>
      <c r="I152" s="271">
        <f>ROUND(F152*Прил.10!$D$13,2)</f>
        <v>42408.27</v>
      </c>
      <c r="J152" s="271">
        <f t="shared" si="16"/>
        <v>42408.27</v>
      </c>
    </row>
    <row r="153" spans="1:10" s="14" customFormat="1" ht="25.5" customHeight="1" x14ac:dyDescent="0.2">
      <c r="A153" s="211">
        <v>121</v>
      </c>
      <c r="B153" s="252" t="s">
        <v>353</v>
      </c>
      <c r="C153" s="247" t="s">
        <v>354</v>
      </c>
      <c r="D153" s="248" t="s">
        <v>310</v>
      </c>
      <c r="E153" s="300">
        <v>0.43409999999999999</v>
      </c>
      <c r="F153" s="306">
        <v>11200</v>
      </c>
      <c r="G153" s="28">
        <f t="shared" si="14"/>
        <v>4861.92</v>
      </c>
      <c r="H153" s="198">
        <f t="shared" si="15"/>
        <v>9.4352223967221569E-3</v>
      </c>
      <c r="I153" s="271">
        <f>ROUND(F153*Прил.10!$D$13,2)</f>
        <v>90048</v>
      </c>
      <c r="J153" s="271">
        <f t="shared" si="16"/>
        <v>39089.839999999997</v>
      </c>
    </row>
    <row r="154" spans="1:10" s="14" customFormat="1" ht="14.25" customHeight="1" x14ac:dyDescent="0.2">
      <c r="A154" s="211">
        <v>122</v>
      </c>
      <c r="B154" s="252" t="s">
        <v>355</v>
      </c>
      <c r="C154" s="247" t="s">
        <v>356</v>
      </c>
      <c r="D154" s="248" t="s">
        <v>310</v>
      </c>
      <c r="E154" s="300">
        <v>1.3436999999999999</v>
      </c>
      <c r="F154" s="306">
        <v>3390</v>
      </c>
      <c r="G154" s="28">
        <f t="shared" si="14"/>
        <v>4555.1400000000003</v>
      </c>
      <c r="H154" s="198">
        <f t="shared" si="15"/>
        <v>8.8398737429256288E-3</v>
      </c>
      <c r="I154" s="271">
        <f>ROUND(F154*Прил.10!$D$13,2)</f>
        <v>27255.599999999999</v>
      </c>
      <c r="J154" s="271">
        <f t="shared" si="16"/>
        <v>36623.35</v>
      </c>
    </row>
    <row r="155" spans="1:10" s="14" customFormat="1" ht="14.25" customHeight="1" x14ac:dyDescent="0.2">
      <c r="A155" s="211">
        <v>123</v>
      </c>
      <c r="B155" s="252" t="s">
        <v>357</v>
      </c>
      <c r="C155" s="247" t="s">
        <v>358</v>
      </c>
      <c r="D155" s="248" t="s">
        <v>310</v>
      </c>
      <c r="E155" s="300">
        <v>0.61980000000000002</v>
      </c>
      <c r="F155" s="306">
        <v>7200</v>
      </c>
      <c r="G155" s="28">
        <f t="shared" si="14"/>
        <v>4462.5600000000004</v>
      </c>
      <c r="H155" s="198">
        <f t="shared" si="15"/>
        <v>8.6602095589224902E-3</v>
      </c>
      <c r="I155" s="271">
        <f>ROUND(F155*Прил.10!$D$13,2)</f>
        <v>57888</v>
      </c>
      <c r="J155" s="271">
        <f t="shared" si="16"/>
        <v>35878.980000000003</v>
      </c>
    </row>
    <row r="156" spans="1:10" s="14" customFormat="1" ht="25.5" customHeight="1" x14ac:dyDescent="0.2">
      <c r="A156" s="211">
        <v>124</v>
      </c>
      <c r="B156" s="252" t="s">
        <v>359</v>
      </c>
      <c r="C156" s="247" t="s">
        <v>360</v>
      </c>
      <c r="D156" s="248" t="s">
        <v>310</v>
      </c>
      <c r="E156" s="300">
        <v>0.26200000000000001</v>
      </c>
      <c r="F156" s="306">
        <v>15481</v>
      </c>
      <c r="G156" s="28">
        <f t="shared" si="14"/>
        <v>4056.02</v>
      </c>
      <c r="H156" s="198">
        <f t="shared" si="15"/>
        <v>7.8712629466451533E-3</v>
      </c>
      <c r="I156" s="271">
        <f>ROUND(F156*Прил.10!$D$13,2)</f>
        <v>124467.24</v>
      </c>
      <c r="J156" s="271">
        <f t="shared" si="16"/>
        <v>32610.42</v>
      </c>
    </row>
    <row r="157" spans="1:10" s="14" customFormat="1" ht="25.5" customHeight="1" x14ac:dyDescent="0.2">
      <c r="A157" s="211">
        <v>125</v>
      </c>
      <c r="B157" s="252" t="s">
        <v>361</v>
      </c>
      <c r="C157" s="247" t="s">
        <v>362</v>
      </c>
      <c r="D157" s="248" t="s">
        <v>301</v>
      </c>
      <c r="E157" s="300">
        <v>326</v>
      </c>
      <c r="F157" s="306">
        <v>12.19</v>
      </c>
      <c r="G157" s="28">
        <f t="shared" ref="G157:G188" si="17">ROUND(E157*F157,2)</f>
        <v>3973.94</v>
      </c>
      <c r="H157" s="198">
        <f t="shared" si="15"/>
        <v>7.7119754523377699E-3</v>
      </c>
      <c r="I157" s="271">
        <f>ROUND(F157*Прил.10!$D$13,2)</f>
        <v>98.01</v>
      </c>
      <c r="J157" s="271">
        <f t="shared" ref="J157:J188" si="18">ROUND(I157*E157,2)</f>
        <v>31951.26</v>
      </c>
    </row>
    <row r="158" spans="1:10" s="14" customFormat="1" ht="25.5" customHeight="1" x14ac:dyDescent="0.2">
      <c r="A158" s="211">
        <v>126</v>
      </c>
      <c r="B158" s="252" t="s">
        <v>363</v>
      </c>
      <c r="C158" s="247" t="s">
        <v>364</v>
      </c>
      <c r="D158" s="248" t="s">
        <v>301</v>
      </c>
      <c r="E158" s="300">
        <v>279.89850000000001</v>
      </c>
      <c r="F158" s="306">
        <v>13.01</v>
      </c>
      <c r="G158" s="28">
        <f t="shared" si="17"/>
        <v>3641.48</v>
      </c>
      <c r="H158" s="198">
        <f t="shared" si="15"/>
        <v>7.0667912374567663E-3</v>
      </c>
      <c r="I158" s="271">
        <f>ROUND(F158*Прил.10!$D$13,2)</f>
        <v>104.6</v>
      </c>
      <c r="J158" s="271">
        <f t="shared" si="18"/>
        <v>29277.38</v>
      </c>
    </row>
    <row r="159" spans="1:10" s="14" customFormat="1" ht="38.25" customHeight="1" x14ac:dyDescent="0.2">
      <c r="A159" s="211">
        <v>127</v>
      </c>
      <c r="B159" s="252" t="s">
        <v>365</v>
      </c>
      <c r="C159" s="247" t="s">
        <v>366</v>
      </c>
      <c r="D159" s="248" t="s">
        <v>298</v>
      </c>
      <c r="E159" s="300">
        <v>4.2480000000000002</v>
      </c>
      <c r="F159" s="306">
        <v>748.04</v>
      </c>
      <c r="G159" s="28">
        <f t="shared" si="17"/>
        <v>3177.67</v>
      </c>
      <c r="H159" s="198">
        <f t="shared" si="15"/>
        <v>6.1667043376674438E-3</v>
      </c>
      <c r="I159" s="271">
        <f>ROUND(F159*Прил.10!$D$13,2)</f>
        <v>6014.24</v>
      </c>
      <c r="J159" s="271">
        <f t="shared" si="18"/>
        <v>25548.49</v>
      </c>
    </row>
    <row r="160" spans="1:10" s="14" customFormat="1" ht="14.25" customHeight="1" x14ac:dyDescent="0.2">
      <c r="A160" s="211">
        <v>128</v>
      </c>
      <c r="B160" s="252" t="s">
        <v>367</v>
      </c>
      <c r="C160" s="247" t="s">
        <v>368</v>
      </c>
      <c r="D160" s="248" t="s">
        <v>369</v>
      </c>
      <c r="E160" s="300">
        <v>26.23</v>
      </c>
      <c r="F160" s="306">
        <v>118</v>
      </c>
      <c r="G160" s="28">
        <f t="shared" si="17"/>
        <v>3095.14</v>
      </c>
      <c r="H160" s="198">
        <f t="shared" si="15"/>
        <v>6.0065435566588133E-3</v>
      </c>
      <c r="I160" s="271">
        <f>ROUND(F160*Прил.10!$D$13,2)</f>
        <v>948.72</v>
      </c>
      <c r="J160" s="271">
        <f t="shared" si="18"/>
        <v>24884.93</v>
      </c>
    </row>
    <row r="161" spans="1:10" s="14" customFormat="1" ht="63.75" customHeight="1" x14ac:dyDescent="0.2">
      <c r="A161" s="211">
        <v>129</v>
      </c>
      <c r="B161" s="252" t="s">
        <v>370</v>
      </c>
      <c r="C161" s="247" t="s">
        <v>371</v>
      </c>
      <c r="D161" s="248" t="s">
        <v>273</v>
      </c>
      <c r="E161" s="300">
        <v>12</v>
      </c>
      <c r="F161" s="306">
        <v>257.08</v>
      </c>
      <c r="G161" s="28">
        <f t="shared" si="17"/>
        <v>3084.96</v>
      </c>
      <c r="H161" s="198">
        <f t="shared" si="15"/>
        <v>5.9867878708395007E-3</v>
      </c>
      <c r="I161" s="271">
        <f>ROUND(F161*Прил.10!$D$13,2)</f>
        <v>2066.92</v>
      </c>
      <c r="J161" s="271">
        <f t="shared" si="18"/>
        <v>24803.040000000001</v>
      </c>
    </row>
    <row r="162" spans="1:10" s="14" customFormat="1" ht="25.5" customHeight="1" x14ac:dyDescent="0.2">
      <c r="A162" s="211">
        <v>130</v>
      </c>
      <c r="B162" s="252" t="s">
        <v>372</v>
      </c>
      <c r="C162" s="247" t="s">
        <v>373</v>
      </c>
      <c r="D162" s="248" t="s">
        <v>298</v>
      </c>
      <c r="E162" s="300">
        <v>5.9039000000000001</v>
      </c>
      <c r="F162" s="306">
        <v>519.79999999999995</v>
      </c>
      <c r="G162" s="28">
        <f t="shared" si="17"/>
        <v>3068.85</v>
      </c>
      <c r="H162" s="198">
        <f t="shared" si="15"/>
        <v>5.9555242069348714E-3</v>
      </c>
      <c r="I162" s="271">
        <f>ROUND(F162*Прил.10!$D$13,2)</f>
        <v>4179.1899999999996</v>
      </c>
      <c r="J162" s="271">
        <f t="shared" si="18"/>
        <v>24673.52</v>
      </c>
    </row>
    <row r="163" spans="1:10" s="14" customFormat="1" ht="38.25" customHeight="1" x14ac:dyDescent="0.2">
      <c r="A163" s="211">
        <v>131</v>
      </c>
      <c r="B163" s="252" t="s">
        <v>374</v>
      </c>
      <c r="C163" s="247" t="s">
        <v>375</v>
      </c>
      <c r="D163" s="248" t="s">
        <v>310</v>
      </c>
      <c r="E163" s="300">
        <v>0.502</v>
      </c>
      <c r="F163" s="306">
        <v>6094</v>
      </c>
      <c r="G163" s="28">
        <f t="shared" si="17"/>
        <v>3059.19</v>
      </c>
      <c r="H163" s="198">
        <f t="shared" si="15"/>
        <v>5.9367776524147783E-3</v>
      </c>
      <c r="I163" s="271">
        <f>ROUND(F163*Прил.10!$D$13,2)</f>
        <v>48995.76</v>
      </c>
      <c r="J163" s="271">
        <f t="shared" si="18"/>
        <v>24595.87</v>
      </c>
    </row>
    <row r="164" spans="1:10" s="14" customFormat="1" ht="25.5" customHeight="1" x14ac:dyDescent="0.2">
      <c r="A164" s="211">
        <v>132</v>
      </c>
      <c r="B164" s="252" t="s">
        <v>376</v>
      </c>
      <c r="C164" s="247" t="s">
        <v>377</v>
      </c>
      <c r="D164" s="248" t="s">
        <v>298</v>
      </c>
      <c r="E164" s="300">
        <v>5.6550000000000002</v>
      </c>
      <c r="F164" s="306">
        <v>530</v>
      </c>
      <c r="G164" s="28">
        <f t="shared" si="17"/>
        <v>2997.15</v>
      </c>
      <c r="H164" s="198">
        <f t="shared" si="15"/>
        <v>5.8163805258695774E-3</v>
      </c>
      <c r="I164" s="271">
        <f>ROUND(F164*Прил.10!$D$13,2)</f>
        <v>4261.2</v>
      </c>
      <c r="J164" s="271">
        <f t="shared" si="18"/>
        <v>24097.09</v>
      </c>
    </row>
    <row r="165" spans="1:10" s="14" customFormat="1" ht="25.5" customHeight="1" x14ac:dyDescent="0.2">
      <c r="A165" s="211">
        <v>133</v>
      </c>
      <c r="B165" s="252" t="s">
        <v>378</v>
      </c>
      <c r="C165" s="247" t="s">
        <v>379</v>
      </c>
      <c r="D165" s="248" t="s">
        <v>369</v>
      </c>
      <c r="E165" s="300">
        <v>1.17</v>
      </c>
      <c r="F165" s="306">
        <v>2550</v>
      </c>
      <c r="G165" s="28">
        <f t="shared" si="17"/>
        <v>2983.5</v>
      </c>
      <c r="H165" s="198">
        <f t="shared" si="15"/>
        <v>5.7898908292650965E-3</v>
      </c>
      <c r="I165" s="271">
        <f>ROUND(F165*Прил.10!$D$13,2)</f>
        <v>20502</v>
      </c>
      <c r="J165" s="271">
        <f t="shared" si="18"/>
        <v>23987.34</v>
      </c>
    </row>
    <row r="166" spans="1:10" s="14" customFormat="1" ht="51" customHeight="1" x14ac:dyDescent="0.2">
      <c r="A166" s="211">
        <v>134</v>
      </c>
      <c r="B166" s="252" t="s">
        <v>380</v>
      </c>
      <c r="C166" s="247" t="s">
        <v>381</v>
      </c>
      <c r="D166" s="248" t="s">
        <v>273</v>
      </c>
      <c r="E166" s="300">
        <v>12</v>
      </c>
      <c r="F166" s="306">
        <v>238.8</v>
      </c>
      <c r="G166" s="28">
        <f t="shared" si="17"/>
        <v>2865.6</v>
      </c>
      <c r="H166" s="198">
        <f t="shared" si="15"/>
        <v>5.5610897135384817E-3</v>
      </c>
      <c r="I166" s="271">
        <f>ROUND(F166*Прил.10!$D$13,2)</f>
        <v>1919.95</v>
      </c>
      <c r="J166" s="271">
        <f t="shared" si="18"/>
        <v>23039.4</v>
      </c>
    </row>
    <row r="167" spans="1:10" s="14" customFormat="1" ht="14.25" customHeight="1" x14ac:dyDescent="0.2">
      <c r="A167" s="211">
        <v>135</v>
      </c>
      <c r="B167" s="252" t="s">
        <v>382</v>
      </c>
      <c r="C167" s="247" t="s">
        <v>383</v>
      </c>
      <c r="D167" s="248" t="s">
        <v>310</v>
      </c>
      <c r="E167" s="300">
        <v>0.55600000000000005</v>
      </c>
      <c r="F167" s="306">
        <v>4864.1400000000003</v>
      </c>
      <c r="G167" s="28">
        <f t="shared" si="17"/>
        <v>2704.46</v>
      </c>
      <c r="H167" s="198">
        <f t="shared" si="15"/>
        <v>5.2483754490076362E-3</v>
      </c>
      <c r="I167" s="271">
        <f>ROUND(F167*Прил.10!$D$13,2)</f>
        <v>39107.69</v>
      </c>
      <c r="J167" s="271">
        <f t="shared" si="18"/>
        <v>21743.88</v>
      </c>
    </row>
    <row r="168" spans="1:10" s="14" customFormat="1" ht="51" customHeight="1" x14ac:dyDescent="0.2">
      <c r="A168" s="211">
        <v>136</v>
      </c>
      <c r="B168" s="252" t="s">
        <v>384</v>
      </c>
      <c r="C168" s="247" t="s">
        <v>385</v>
      </c>
      <c r="D168" s="248" t="s">
        <v>301</v>
      </c>
      <c r="E168" s="300">
        <v>1.35</v>
      </c>
      <c r="F168" s="306">
        <v>2047.64</v>
      </c>
      <c r="G168" s="28">
        <f t="shared" si="17"/>
        <v>2764.31</v>
      </c>
      <c r="H168" s="198">
        <f t="shared" si="15"/>
        <v>5.3645225802734361E-3</v>
      </c>
      <c r="I168" s="271">
        <f>ROUND(F168*Прил.10!$D$13,2)</f>
        <v>16463.03</v>
      </c>
      <c r="J168" s="271">
        <f t="shared" si="18"/>
        <v>22225.09</v>
      </c>
    </row>
    <row r="169" spans="1:10" s="14" customFormat="1" ht="25.5" customHeight="1" x14ac:dyDescent="0.2">
      <c r="A169" s="211">
        <v>137</v>
      </c>
      <c r="B169" s="252" t="s">
        <v>386</v>
      </c>
      <c r="C169" s="247" t="s">
        <v>387</v>
      </c>
      <c r="D169" s="248" t="s">
        <v>298</v>
      </c>
      <c r="E169" s="300">
        <v>5.2539999999999996</v>
      </c>
      <c r="F169" s="306">
        <v>510.4</v>
      </c>
      <c r="G169" s="28">
        <f t="shared" si="17"/>
        <v>2681.64</v>
      </c>
      <c r="H169" s="198">
        <f t="shared" si="15"/>
        <v>5.2040901100688626E-3</v>
      </c>
      <c r="I169" s="271">
        <f>ROUND(F169*Прил.10!$D$13,2)</f>
        <v>4103.62</v>
      </c>
      <c r="J169" s="271">
        <f t="shared" si="18"/>
        <v>21560.42</v>
      </c>
    </row>
    <row r="170" spans="1:10" s="14" customFormat="1" ht="25.5" customHeight="1" x14ac:dyDescent="0.2">
      <c r="A170" s="211">
        <v>138</v>
      </c>
      <c r="B170" s="252" t="s">
        <v>388</v>
      </c>
      <c r="C170" s="247" t="s">
        <v>389</v>
      </c>
      <c r="D170" s="248" t="s">
        <v>273</v>
      </c>
      <c r="E170" s="300">
        <v>1</v>
      </c>
      <c r="F170" s="306">
        <v>2634.24</v>
      </c>
      <c r="G170" s="28">
        <f t="shared" si="17"/>
        <v>2634.24</v>
      </c>
      <c r="H170" s="198">
        <f t="shared" si="15"/>
        <v>5.1121039108708854E-3</v>
      </c>
      <c r="I170" s="271">
        <f>ROUND(F170*Прил.10!$D$13,2)</f>
        <v>21179.29</v>
      </c>
      <c r="J170" s="271">
        <f t="shared" si="18"/>
        <v>21179.29</v>
      </c>
    </row>
    <row r="171" spans="1:10" s="14" customFormat="1" ht="38.25" customHeight="1" x14ac:dyDescent="0.2">
      <c r="A171" s="211">
        <v>139</v>
      </c>
      <c r="B171" s="252" t="s">
        <v>390</v>
      </c>
      <c r="C171" s="247" t="s">
        <v>391</v>
      </c>
      <c r="D171" s="248" t="s">
        <v>310</v>
      </c>
      <c r="E171" s="300">
        <v>0.246</v>
      </c>
      <c r="F171" s="306">
        <v>10508</v>
      </c>
      <c r="G171" s="28">
        <f t="shared" si="17"/>
        <v>2584.9699999999998</v>
      </c>
      <c r="H171" s="198">
        <f t="shared" si="15"/>
        <v>5.01648872026995E-3</v>
      </c>
      <c r="I171" s="271">
        <f>ROUND(F171*Прил.10!$D$13,2)</f>
        <v>84484.32</v>
      </c>
      <c r="J171" s="271">
        <f t="shared" si="18"/>
        <v>20783.14</v>
      </c>
    </row>
    <row r="172" spans="1:10" s="14" customFormat="1" ht="25.5" customHeight="1" x14ac:dyDescent="0.2">
      <c r="A172" s="211">
        <v>140</v>
      </c>
      <c r="B172" s="252" t="s">
        <v>392</v>
      </c>
      <c r="C172" s="247" t="s">
        <v>393</v>
      </c>
      <c r="D172" s="248" t="s">
        <v>315</v>
      </c>
      <c r="E172" s="300">
        <v>110.2</v>
      </c>
      <c r="F172" s="306">
        <v>23.15</v>
      </c>
      <c r="G172" s="28">
        <f t="shared" si="17"/>
        <v>2551.13</v>
      </c>
      <c r="H172" s="198">
        <f t="shared" si="15"/>
        <v>4.9508175603362042E-3</v>
      </c>
      <c r="I172" s="271">
        <f>ROUND(F172*Прил.10!$D$13,2)</f>
        <v>186.13</v>
      </c>
      <c r="J172" s="271">
        <f t="shared" si="18"/>
        <v>20511.53</v>
      </c>
    </row>
    <row r="173" spans="1:10" s="14" customFormat="1" ht="14.25" customHeight="1" x14ac:dyDescent="0.2">
      <c r="A173" s="211">
        <v>141</v>
      </c>
      <c r="B173" s="252" t="s">
        <v>394</v>
      </c>
      <c r="C173" s="247" t="s">
        <v>395</v>
      </c>
      <c r="D173" s="248" t="s">
        <v>310</v>
      </c>
      <c r="E173" s="300">
        <v>0.376</v>
      </c>
      <c r="F173" s="306">
        <v>6674.64</v>
      </c>
      <c r="G173" s="28">
        <f t="shared" si="17"/>
        <v>2509.66</v>
      </c>
      <c r="H173" s="198">
        <f t="shared" si="15"/>
        <v>4.8703393392235429E-3</v>
      </c>
      <c r="I173" s="271">
        <f>ROUND(F173*Прил.10!$D$13,2)</f>
        <v>53664.11</v>
      </c>
      <c r="J173" s="271">
        <f t="shared" si="18"/>
        <v>20177.71</v>
      </c>
    </row>
    <row r="174" spans="1:10" s="14" customFormat="1" ht="38.25" customHeight="1" x14ac:dyDescent="0.2">
      <c r="A174" s="211">
        <v>142</v>
      </c>
      <c r="B174" s="252" t="s">
        <v>396</v>
      </c>
      <c r="C174" s="247" t="s">
        <v>397</v>
      </c>
      <c r="D174" s="248" t="s">
        <v>298</v>
      </c>
      <c r="E174" s="300">
        <v>3.41</v>
      </c>
      <c r="F174" s="306">
        <v>720</v>
      </c>
      <c r="G174" s="28">
        <f t="shared" si="17"/>
        <v>2455.1999999999998</v>
      </c>
      <c r="H174" s="198">
        <f t="shared" si="15"/>
        <v>4.7646522420015632E-3</v>
      </c>
      <c r="I174" s="271">
        <f>ROUND(F174*Прил.10!$D$13,2)</f>
        <v>5788.8</v>
      </c>
      <c r="J174" s="271">
        <f t="shared" si="18"/>
        <v>19739.810000000001</v>
      </c>
    </row>
    <row r="175" spans="1:10" s="14" customFormat="1" ht="25.5" customHeight="1" x14ac:dyDescent="0.2">
      <c r="A175" s="211">
        <v>143</v>
      </c>
      <c r="B175" s="252" t="s">
        <v>398</v>
      </c>
      <c r="C175" s="247" t="s">
        <v>399</v>
      </c>
      <c r="D175" s="248" t="s">
        <v>273</v>
      </c>
      <c r="E175" s="300">
        <v>2</v>
      </c>
      <c r="F175" s="306">
        <v>347.31</v>
      </c>
      <c r="G175" s="28">
        <f t="shared" si="17"/>
        <v>694.62</v>
      </c>
      <c r="H175" s="198">
        <f t="shared" si="15"/>
        <v>1.3480053520442839E-3</v>
      </c>
      <c r="I175" s="271">
        <f>ROUND(F175*Прил.10!$D$13,2)</f>
        <v>2792.37</v>
      </c>
      <c r="J175" s="271">
        <f t="shared" si="18"/>
        <v>5584.74</v>
      </c>
    </row>
    <row r="176" spans="1:10" s="14" customFormat="1" ht="38.25" customHeight="1" x14ac:dyDescent="0.2">
      <c r="A176" s="211">
        <v>144</v>
      </c>
      <c r="B176" s="297" t="s">
        <v>1006</v>
      </c>
      <c r="C176" s="298" t="s">
        <v>1007</v>
      </c>
      <c r="D176" s="248" t="s">
        <v>310</v>
      </c>
      <c r="E176" s="300">
        <v>0.05</v>
      </c>
      <c r="F176" s="306">
        <v>44408</v>
      </c>
      <c r="G176" s="28">
        <f t="shared" si="17"/>
        <v>2220.4</v>
      </c>
      <c r="H176" s="207">
        <f t="shared" si="15"/>
        <v>4.3089906476622159E-3</v>
      </c>
      <c r="I176" s="271">
        <f>ROUND(F176*Прил.10!$D$13,2)</f>
        <v>357040.32</v>
      </c>
      <c r="J176" s="271">
        <f t="shared" si="18"/>
        <v>17852.02</v>
      </c>
    </row>
    <row r="177" spans="1:10" s="14" customFormat="1" ht="38.25" customHeight="1" x14ac:dyDescent="0.2">
      <c r="A177" s="211">
        <v>145</v>
      </c>
      <c r="B177" s="252" t="s">
        <v>1008</v>
      </c>
      <c r="C177" s="247" t="s">
        <v>1009</v>
      </c>
      <c r="D177" s="248" t="s">
        <v>301</v>
      </c>
      <c r="E177" s="300">
        <v>314.8</v>
      </c>
      <c r="F177" s="306">
        <v>6.46</v>
      </c>
      <c r="G177" s="28">
        <f t="shared" si="17"/>
        <v>2033.61</v>
      </c>
      <c r="H177" s="207">
        <f t="shared" si="15"/>
        <v>3.9464990411603122E-3</v>
      </c>
      <c r="I177" s="271">
        <f>ROUND(F177*Прил.10!$D$13,2)</f>
        <v>51.94</v>
      </c>
      <c r="J177" s="271">
        <f t="shared" si="18"/>
        <v>16350.71</v>
      </c>
    </row>
    <row r="178" spans="1:10" s="14" customFormat="1" ht="14.25" customHeight="1" x14ac:dyDescent="0.2">
      <c r="A178" s="296"/>
      <c r="B178" s="297"/>
      <c r="C178" s="298" t="s">
        <v>1010</v>
      </c>
      <c r="D178" s="299"/>
      <c r="E178" s="300"/>
      <c r="F178" s="301"/>
      <c r="G178" s="302">
        <f>SUM(G125:G177)</f>
        <v>441286.82999999996</v>
      </c>
      <c r="H178" s="281">
        <f t="shared" si="15"/>
        <v>0.85637760016506292</v>
      </c>
      <c r="I178" s="303"/>
      <c r="J178" s="302">
        <f>SUM(J125:J177)</f>
        <v>3547948.0900000003</v>
      </c>
    </row>
    <row r="179" spans="1:10" s="14" customFormat="1" ht="25.5" hidden="1" customHeight="1" outlineLevel="1" x14ac:dyDescent="0.2">
      <c r="A179" s="296">
        <v>146</v>
      </c>
      <c r="B179" s="252" t="s">
        <v>404</v>
      </c>
      <c r="C179" s="247" t="s">
        <v>405</v>
      </c>
      <c r="D179" s="248" t="s">
        <v>406</v>
      </c>
      <c r="E179" s="300">
        <v>31.48</v>
      </c>
      <c r="F179" s="306">
        <v>64.47</v>
      </c>
      <c r="G179" s="28">
        <f t="shared" ref="G179:G242" si="19">ROUND(E179*F179,2)</f>
        <v>2029.52</v>
      </c>
      <c r="H179" s="207">
        <f t="shared" si="15"/>
        <v>3.9385618353645372E-3</v>
      </c>
      <c r="I179" s="271">
        <f>ROUND(F179*Прил.10!$D$13,2)</f>
        <v>518.34</v>
      </c>
      <c r="J179" s="271">
        <f t="shared" ref="J179:J242" si="20">ROUND(I179*E179,2)</f>
        <v>16317.34</v>
      </c>
    </row>
    <row r="180" spans="1:10" s="14" customFormat="1" ht="25.5" hidden="1" customHeight="1" outlineLevel="1" x14ac:dyDescent="0.2">
      <c r="A180" s="296">
        <v>147</v>
      </c>
      <c r="B180" s="252" t="s">
        <v>407</v>
      </c>
      <c r="C180" s="247" t="s">
        <v>408</v>
      </c>
      <c r="D180" s="248" t="s">
        <v>310</v>
      </c>
      <c r="E180" s="300">
        <v>0.155</v>
      </c>
      <c r="F180" s="306">
        <v>11500</v>
      </c>
      <c r="G180" s="28">
        <f t="shared" si="19"/>
        <v>1782.5</v>
      </c>
      <c r="H180" s="207">
        <f t="shared" si="15"/>
        <v>3.4591856554935592E-3</v>
      </c>
      <c r="I180" s="271">
        <f>ROUND(F180*Прил.10!$D$13,2)</f>
        <v>92460</v>
      </c>
      <c r="J180" s="271">
        <f t="shared" si="20"/>
        <v>14331.3</v>
      </c>
    </row>
    <row r="181" spans="1:10" s="14" customFormat="1" ht="14.25" hidden="1" customHeight="1" outlineLevel="1" x14ac:dyDescent="0.2">
      <c r="A181" s="296">
        <v>148</v>
      </c>
      <c r="B181" s="252" t="s">
        <v>409</v>
      </c>
      <c r="C181" s="247" t="s">
        <v>410</v>
      </c>
      <c r="D181" s="248" t="s">
        <v>411</v>
      </c>
      <c r="E181" s="300">
        <v>146</v>
      </c>
      <c r="F181" s="306">
        <v>11.78</v>
      </c>
      <c r="G181" s="28">
        <f t="shared" si="19"/>
        <v>1719.88</v>
      </c>
      <c r="H181" s="207">
        <f t="shared" si="15"/>
        <v>3.3376629594223076E-3</v>
      </c>
      <c r="I181" s="271">
        <f>ROUND(F181*Прил.10!$D$13,2)</f>
        <v>94.71</v>
      </c>
      <c r="J181" s="271">
        <f t="shared" si="20"/>
        <v>13827.66</v>
      </c>
    </row>
    <row r="182" spans="1:10" s="14" customFormat="1" ht="38.25" hidden="1" customHeight="1" outlineLevel="1" x14ac:dyDescent="0.2">
      <c r="A182" s="296">
        <v>149</v>
      </c>
      <c r="B182" s="252" t="s">
        <v>412</v>
      </c>
      <c r="C182" s="247" t="s">
        <v>413</v>
      </c>
      <c r="D182" s="248" t="s">
        <v>257</v>
      </c>
      <c r="E182" s="300">
        <v>46</v>
      </c>
      <c r="F182" s="306">
        <v>37</v>
      </c>
      <c r="G182" s="28">
        <f t="shared" si="19"/>
        <v>1702</v>
      </c>
      <c r="H182" s="207">
        <f t="shared" si="15"/>
        <v>3.3029643678261084E-3</v>
      </c>
      <c r="I182" s="271">
        <f>ROUND(F182*Прил.10!$D$13,2)</f>
        <v>297.48</v>
      </c>
      <c r="J182" s="271">
        <f t="shared" si="20"/>
        <v>13684.08</v>
      </c>
    </row>
    <row r="183" spans="1:10" s="14" customFormat="1" ht="38.25" hidden="1" customHeight="1" outlineLevel="1" x14ac:dyDescent="0.2">
      <c r="A183" s="296">
        <v>150</v>
      </c>
      <c r="B183" s="252" t="s">
        <v>414</v>
      </c>
      <c r="C183" s="247" t="s">
        <v>415</v>
      </c>
      <c r="D183" s="248" t="s">
        <v>301</v>
      </c>
      <c r="E183" s="300">
        <v>16.3</v>
      </c>
      <c r="F183" s="306">
        <v>104.33</v>
      </c>
      <c r="G183" s="28">
        <f t="shared" si="19"/>
        <v>1700.58</v>
      </c>
      <c r="H183" s="207">
        <f t="shared" si="15"/>
        <v>3.3002086631243963E-3</v>
      </c>
      <c r="I183" s="271">
        <f>ROUND(F183*Прил.10!$D$13,2)</f>
        <v>838.81</v>
      </c>
      <c r="J183" s="271">
        <f t="shared" si="20"/>
        <v>13672.6</v>
      </c>
    </row>
    <row r="184" spans="1:10" s="14" customFormat="1" ht="25.5" hidden="1" customHeight="1" outlineLevel="1" x14ac:dyDescent="0.2">
      <c r="A184" s="296">
        <v>151</v>
      </c>
      <c r="B184" s="252" t="s">
        <v>416</v>
      </c>
      <c r="C184" s="247" t="s">
        <v>417</v>
      </c>
      <c r="D184" s="248" t="s">
        <v>298</v>
      </c>
      <c r="E184" s="300">
        <v>2.5489999999999999</v>
      </c>
      <c r="F184" s="306">
        <v>665</v>
      </c>
      <c r="G184" s="28">
        <f t="shared" si="19"/>
        <v>1695.09</v>
      </c>
      <c r="H184" s="207">
        <f t="shared" si="15"/>
        <v>3.2895545653691878E-3</v>
      </c>
      <c r="I184" s="271">
        <f>ROUND(F184*Прил.10!$D$13,2)</f>
        <v>5346.6</v>
      </c>
      <c r="J184" s="271">
        <f t="shared" si="20"/>
        <v>13628.48</v>
      </c>
    </row>
    <row r="185" spans="1:10" s="14" customFormat="1" ht="14.25" hidden="1" customHeight="1" outlineLevel="1" x14ac:dyDescent="0.2">
      <c r="A185" s="296">
        <v>152</v>
      </c>
      <c r="B185" s="252" t="s">
        <v>418</v>
      </c>
      <c r="C185" s="247" t="s">
        <v>419</v>
      </c>
      <c r="D185" s="248" t="s">
        <v>310</v>
      </c>
      <c r="E185" s="300">
        <v>0.12189999999999999</v>
      </c>
      <c r="F185" s="306">
        <v>11978</v>
      </c>
      <c r="G185" s="28">
        <f t="shared" si="19"/>
        <v>1460.12</v>
      </c>
      <c r="H185" s="207">
        <f t="shared" si="15"/>
        <v>2.8335630627204797E-3</v>
      </c>
      <c r="I185" s="271">
        <f>ROUND(F185*Прил.10!$D$13,2)</f>
        <v>96303.12</v>
      </c>
      <c r="J185" s="271">
        <f t="shared" si="20"/>
        <v>11739.35</v>
      </c>
    </row>
    <row r="186" spans="1:10" s="14" customFormat="1" ht="25.5" hidden="1" customHeight="1" outlineLevel="1" x14ac:dyDescent="0.2">
      <c r="A186" s="296">
        <v>153</v>
      </c>
      <c r="B186" s="252" t="s">
        <v>420</v>
      </c>
      <c r="C186" s="247" t="s">
        <v>421</v>
      </c>
      <c r="D186" s="248" t="s">
        <v>298</v>
      </c>
      <c r="E186" s="300">
        <v>2.6440000000000001</v>
      </c>
      <c r="F186" s="306">
        <v>548.29999999999995</v>
      </c>
      <c r="G186" s="28">
        <f t="shared" si="19"/>
        <v>1449.71</v>
      </c>
      <c r="H186" s="207">
        <f t="shared" si="15"/>
        <v>2.8133610303649748E-3</v>
      </c>
      <c r="I186" s="271">
        <f>ROUND(F186*Прил.10!$D$13,2)</f>
        <v>4408.33</v>
      </c>
      <c r="J186" s="271">
        <f t="shared" si="20"/>
        <v>11655.62</v>
      </c>
    </row>
    <row r="187" spans="1:10" s="14" customFormat="1" ht="14.25" hidden="1" customHeight="1" outlineLevel="1" x14ac:dyDescent="0.2">
      <c r="A187" s="296">
        <v>154</v>
      </c>
      <c r="B187" s="252" t="s">
        <v>269</v>
      </c>
      <c r="C187" s="247" t="s">
        <v>422</v>
      </c>
      <c r="D187" s="248" t="s">
        <v>273</v>
      </c>
      <c r="E187" s="300">
        <v>1</v>
      </c>
      <c r="F187" s="306">
        <v>1400.34</v>
      </c>
      <c r="G187" s="28">
        <f t="shared" si="19"/>
        <v>1400.34</v>
      </c>
      <c r="H187" s="207">
        <f t="shared" si="15"/>
        <v>2.7175517760526509E-3</v>
      </c>
      <c r="I187" s="271">
        <f>ROUND(F187*Прил.10!$D$13,2)</f>
        <v>11258.73</v>
      </c>
      <c r="J187" s="271">
        <f t="shared" si="20"/>
        <v>11258.73</v>
      </c>
    </row>
    <row r="188" spans="1:10" s="14" customFormat="1" ht="38.25" hidden="1" customHeight="1" outlineLevel="1" x14ac:dyDescent="0.2">
      <c r="A188" s="296">
        <v>155</v>
      </c>
      <c r="B188" s="252" t="s">
        <v>423</v>
      </c>
      <c r="C188" s="247" t="s">
        <v>424</v>
      </c>
      <c r="D188" s="248" t="s">
        <v>257</v>
      </c>
      <c r="E188" s="356">
        <v>38</v>
      </c>
      <c r="F188" s="306">
        <v>28</v>
      </c>
      <c r="G188" s="28">
        <f t="shared" si="19"/>
        <v>1064</v>
      </c>
      <c r="H188" s="207">
        <f t="shared" si="15"/>
        <v>2.0648378891697881E-3</v>
      </c>
      <c r="I188" s="271">
        <f>ROUND(F188*Прил.10!$D$13,2)</f>
        <v>225.12</v>
      </c>
      <c r="J188" s="271">
        <f t="shared" si="20"/>
        <v>8554.56</v>
      </c>
    </row>
    <row r="189" spans="1:10" s="14" customFormat="1" ht="14.25" hidden="1" customHeight="1" outlineLevel="1" x14ac:dyDescent="0.2">
      <c r="A189" s="296">
        <v>156</v>
      </c>
      <c r="B189" s="252" t="s">
        <v>426</v>
      </c>
      <c r="C189" s="247" t="s">
        <v>427</v>
      </c>
      <c r="D189" s="248" t="s">
        <v>428</v>
      </c>
      <c r="E189" s="300">
        <v>109.4</v>
      </c>
      <c r="F189" s="306">
        <v>12.6</v>
      </c>
      <c r="G189" s="28">
        <f t="shared" si="19"/>
        <v>1378.44</v>
      </c>
      <c r="H189" s="207">
        <f t="shared" ref="H189:H252" si="21">G189/$G$450</f>
        <v>2.6750518232586491E-3</v>
      </c>
      <c r="I189" s="271">
        <f>ROUND(F189*Прил.10!$D$13,2)</f>
        <v>101.3</v>
      </c>
      <c r="J189" s="271">
        <f t="shared" si="20"/>
        <v>11082.22</v>
      </c>
    </row>
    <row r="190" spans="1:10" s="14" customFormat="1" ht="14.25" hidden="1" customHeight="1" outlineLevel="1" x14ac:dyDescent="0.2">
      <c r="A190" s="296">
        <v>157</v>
      </c>
      <c r="B190" s="252" t="s">
        <v>269</v>
      </c>
      <c r="C190" s="247" t="s">
        <v>429</v>
      </c>
      <c r="D190" s="248" t="s">
        <v>257</v>
      </c>
      <c r="E190" s="300">
        <v>2</v>
      </c>
      <c r="F190" s="306">
        <v>687.24</v>
      </c>
      <c r="G190" s="28">
        <f t="shared" si="19"/>
        <v>1374.48</v>
      </c>
      <c r="H190" s="207">
        <f t="shared" si="21"/>
        <v>2.6673669002876786E-3</v>
      </c>
      <c r="I190" s="271">
        <f>ROUND(F190*Прил.10!$D$13,2)</f>
        <v>5525.41</v>
      </c>
      <c r="J190" s="271">
        <f t="shared" si="20"/>
        <v>11050.82</v>
      </c>
    </row>
    <row r="191" spans="1:10" s="14" customFormat="1" ht="25.5" hidden="1" customHeight="1" outlineLevel="1" x14ac:dyDescent="0.2">
      <c r="A191" s="296">
        <v>158</v>
      </c>
      <c r="B191" s="252" t="s">
        <v>430</v>
      </c>
      <c r="C191" s="247" t="s">
        <v>431</v>
      </c>
      <c r="D191" s="248" t="s">
        <v>310</v>
      </c>
      <c r="E191" s="300">
        <v>2.9990000000000001</v>
      </c>
      <c r="F191" s="306">
        <v>455.39</v>
      </c>
      <c r="G191" s="28">
        <f t="shared" si="19"/>
        <v>1365.71</v>
      </c>
      <c r="H191" s="207">
        <f t="shared" si="21"/>
        <v>2.6503475127989391E-3</v>
      </c>
      <c r="I191" s="271">
        <f>ROUND(F191*Прил.10!$D$13,2)</f>
        <v>3661.34</v>
      </c>
      <c r="J191" s="271">
        <f t="shared" si="20"/>
        <v>10980.36</v>
      </c>
    </row>
    <row r="192" spans="1:10" s="14" customFormat="1" ht="25.5" hidden="1" customHeight="1" outlineLevel="1" x14ac:dyDescent="0.2">
      <c r="A192" s="296">
        <v>159</v>
      </c>
      <c r="B192" s="252" t="s">
        <v>432</v>
      </c>
      <c r="C192" s="247" t="s">
        <v>433</v>
      </c>
      <c r="D192" s="248" t="s">
        <v>298</v>
      </c>
      <c r="E192" s="300">
        <v>1.6319999999999999</v>
      </c>
      <c r="F192" s="306">
        <v>795.19</v>
      </c>
      <c r="G192" s="28">
        <f t="shared" si="19"/>
        <v>1297.75</v>
      </c>
      <c r="H192" s="207">
        <f t="shared" si="21"/>
        <v>2.5184618145395604E-3</v>
      </c>
      <c r="I192" s="271">
        <f>ROUND(F192*Прил.10!$D$13,2)</f>
        <v>6393.33</v>
      </c>
      <c r="J192" s="271">
        <f t="shared" si="20"/>
        <v>10433.91</v>
      </c>
    </row>
    <row r="193" spans="1:10" s="14" customFormat="1" ht="51" hidden="1" customHeight="1" outlineLevel="1" x14ac:dyDescent="0.2">
      <c r="A193" s="296">
        <v>160</v>
      </c>
      <c r="B193" s="252" t="s">
        <v>434</v>
      </c>
      <c r="C193" s="247" t="s">
        <v>435</v>
      </c>
      <c r="D193" s="248" t="s">
        <v>436</v>
      </c>
      <c r="E193" s="300">
        <v>1</v>
      </c>
      <c r="F193" s="306">
        <v>1282.0999999999999</v>
      </c>
      <c r="G193" s="28">
        <f t="shared" si="19"/>
        <v>1282.0999999999999</v>
      </c>
      <c r="H193" s="207">
        <f t="shared" si="21"/>
        <v>2.4880908437073168E-3</v>
      </c>
      <c r="I193" s="271">
        <f>ROUND(F193*Прил.10!$D$13,2)</f>
        <v>10308.08</v>
      </c>
      <c r="J193" s="271">
        <f t="shared" si="20"/>
        <v>10308.08</v>
      </c>
    </row>
    <row r="194" spans="1:10" s="14" customFormat="1" ht="25.5" hidden="1" customHeight="1" outlineLevel="1" x14ac:dyDescent="0.2">
      <c r="A194" s="296">
        <v>161</v>
      </c>
      <c r="B194" s="252" t="s">
        <v>437</v>
      </c>
      <c r="C194" s="247" t="s">
        <v>438</v>
      </c>
      <c r="D194" s="248" t="s">
        <v>298</v>
      </c>
      <c r="E194" s="300">
        <v>1.9470000000000001</v>
      </c>
      <c r="F194" s="306">
        <v>600</v>
      </c>
      <c r="G194" s="28">
        <f t="shared" si="19"/>
        <v>1168.2</v>
      </c>
      <c r="H194" s="207">
        <f t="shared" si="21"/>
        <v>2.2670522764362279E-3</v>
      </c>
      <c r="I194" s="271">
        <f>ROUND(F194*Прил.10!$D$13,2)</f>
        <v>4824</v>
      </c>
      <c r="J194" s="271">
        <f t="shared" si="20"/>
        <v>9392.33</v>
      </c>
    </row>
    <row r="195" spans="1:10" s="14" customFormat="1" ht="25.5" hidden="1" customHeight="1" outlineLevel="1" x14ac:dyDescent="0.2">
      <c r="A195" s="296">
        <v>162</v>
      </c>
      <c r="B195" s="252" t="s">
        <v>439</v>
      </c>
      <c r="C195" s="247" t="s">
        <v>440</v>
      </c>
      <c r="D195" s="248" t="s">
        <v>315</v>
      </c>
      <c r="E195" s="300">
        <v>10</v>
      </c>
      <c r="F195" s="306">
        <v>116.58</v>
      </c>
      <c r="G195" s="28">
        <f t="shared" si="19"/>
        <v>1165.8</v>
      </c>
      <c r="H195" s="207">
        <f t="shared" si="21"/>
        <v>2.2623947473629125E-3</v>
      </c>
      <c r="I195" s="271">
        <f>ROUND(F195*Прил.10!$D$13,2)</f>
        <v>937.3</v>
      </c>
      <c r="J195" s="271">
        <f t="shared" si="20"/>
        <v>9373</v>
      </c>
    </row>
    <row r="196" spans="1:10" s="14" customFormat="1" ht="25.5" hidden="1" customHeight="1" outlineLevel="1" x14ac:dyDescent="0.2">
      <c r="A196" s="296">
        <v>163</v>
      </c>
      <c r="B196" s="252" t="s">
        <v>420</v>
      </c>
      <c r="C196" s="247" t="s">
        <v>441</v>
      </c>
      <c r="D196" s="248" t="s">
        <v>298</v>
      </c>
      <c r="E196" s="300">
        <v>2.1238000000000001</v>
      </c>
      <c r="F196" s="306">
        <v>548.29999999999995</v>
      </c>
      <c r="G196" s="28">
        <f t="shared" si="19"/>
        <v>1164.48</v>
      </c>
      <c r="H196" s="207">
        <f t="shared" si="21"/>
        <v>2.2598331063725888E-3</v>
      </c>
      <c r="I196" s="271">
        <f>ROUND(F196*Прил.10!$D$13,2)</f>
        <v>4408.33</v>
      </c>
      <c r="J196" s="271">
        <f t="shared" si="20"/>
        <v>9362.41</v>
      </c>
    </row>
    <row r="197" spans="1:10" s="14" customFormat="1" ht="25.5" hidden="1" customHeight="1" outlineLevel="1" x14ac:dyDescent="0.2">
      <c r="A197" s="296">
        <v>164</v>
      </c>
      <c r="B197" s="252" t="s">
        <v>442</v>
      </c>
      <c r="C197" s="247" t="s">
        <v>443</v>
      </c>
      <c r="D197" s="248" t="s">
        <v>298</v>
      </c>
      <c r="E197" s="300">
        <v>7.9379999999999997</v>
      </c>
      <c r="F197" s="306">
        <v>145.80000000000001</v>
      </c>
      <c r="G197" s="28">
        <f t="shared" si="19"/>
        <v>1157.3599999999999</v>
      </c>
      <c r="H197" s="207">
        <f t="shared" si="21"/>
        <v>2.2460157701217533E-3</v>
      </c>
      <c r="I197" s="271">
        <f>ROUND(F197*Прил.10!$D$13,2)</f>
        <v>1172.23</v>
      </c>
      <c r="J197" s="271">
        <f t="shared" si="20"/>
        <v>9305.16</v>
      </c>
    </row>
    <row r="198" spans="1:10" s="14" customFormat="1" ht="25.5" hidden="1" customHeight="1" outlineLevel="1" x14ac:dyDescent="0.2">
      <c r="A198" s="296">
        <v>165</v>
      </c>
      <c r="B198" s="252" t="s">
        <v>444</v>
      </c>
      <c r="C198" s="247" t="s">
        <v>445</v>
      </c>
      <c r="D198" s="248" t="s">
        <v>406</v>
      </c>
      <c r="E198" s="300">
        <v>35.645000000000003</v>
      </c>
      <c r="F198" s="306">
        <v>31.05</v>
      </c>
      <c r="G198" s="28">
        <f t="shared" si="19"/>
        <v>1106.78</v>
      </c>
      <c r="H198" s="207">
        <f t="shared" si="21"/>
        <v>2.1478583449016332E-3</v>
      </c>
      <c r="I198" s="271">
        <f>ROUND(F198*Прил.10!$D$13,2)</f>
        <v>249.64</v>
      </c>
      <c r="J198" s="271">
        <f t="shared" si="20"/>
        <v>8898.42</v>
      </c>
    </row>
    <row r="199" spans="1:10" s="14" customFormat="1" ht="38.25" hidden="1" customHeight="1" outlineLevel="1" x14ac:dyDescent="0.2">
      <c r="A199" s="296">
        <v>166</v>
      </c>
      <c r="B199" s="252" t="s">
        <v>446</v>
      </c>
      <c r="C199" s="247" t="s">
        <v>447</v>
      </c>
      <c r="D199" s="248" t="s">
        <v>406</v>
      </c>
      <c r="E199" s="300">
        <v>144.30000000000001</v>
      </c>
      <c r="F199" s="306">
        <v>7.5</v>
      </c>
      <c r="G199" s="28">
        <f t="shared" si="19"/>
        <v>1082.25</v>
      </c>
      <c r="H199" s="207">
        <f t="shared" si="21"/>
        <v>2.1002545164981231E-3</v>
      </c>
      <c r="I199" s="271">
        <f>ROUND(F199*Прил.10!$D$13,2)</f>
        <v>60.3</v>
      </c>
      <c r="J199" s="271">
        <f t="shared" si="20"/>
        <v>8701.2900000000009</v>
      </c>
    </row>
    <row r="200" spans="1:10" s="14" customFormat="1" ht="14.25" hidden="1" customHeight="1" outlineLevel="1" x14ac:dyDescent="0.2">
      <c r="A200" s="296">
        <v>167</v>
      </c>
      <c r="B200" s="252" t="s">
        <v>448</v>
      </c>
      <c r="C200" s="247" t="s">
        <v>449</v>
      </c>
      <c r="D200" s="248" t="s">
        <v>450</v>
      </c>
      <c r="E200" s="300">
        <v>107.303</v>
      </c>
      <c r="F200" s="306">
        <v>10</v>
      </c>
      <c r="G200" s="28">
        <f t="shared" si="19"/>
        <v>1073.03</v>
      </c>
      <c r="H200" s="207">
        <f t="shared" si="21"/>
        <v>2.0823618423081369E-3</v>
      </c>
      <c r="I200" s="271">
        <f>ROUND(F200*Прил.10!$D$13,2)</f>
        <v>80.400000000000006</v>
      </c>
      <c r="J200" s="271">
        <f t="shared" si="20"/>
        <v>8627.16</v>
      </c>
    </row>
    <row r="201" spans="1:10" s="14" customFormat="1" ht="51" hidden="1" customHeight="1" outlineLevel="1" x14ac:dyDescent="0.2">
      <c r="A201" s="296">
        <v>168</v>
      </c>
      <c r="B201" s="252" t="s">
        <v>451</v>
      </c>
      <c r="C201" s="247" t="s">
        <v>452</v>
      </c>
      <c r="D201" s="248" t="s">
        <v>257</v>
      </c>
      <c r="E201" s="300">
        <v>1</v>
      </c>
      <c r="F201" s="306">
        <v>1035.72</v>
      </c>
      <c r="G201" s="28">
        <f t="shared" si="19"/>
        <v>1035.72</v>
      </c>
      <c r="H201" s="207">
        <f t="shared" si="21"/>
        <v>2.0099566715892224E-3</v>
      </c>
      <c r="I201" s="271">
        <f>ROUND(F201*Прил.10!$D$13,2)</f>
        <v>8327.19</v>
      </c>
      <c r="J201" s="271">
        <f t="shared" si="20"/>
        <v>8327.19</v>
      </c>
    </row>
    <row r="202" spans="1:10" s="14" customFormat="1" ht="51" hidden="1" customHeight="1" outlineLevel="1" x14ac:dyDescent="0.2">
      <c r="A202" s="296">
        <v>169</v>
      </c>
      <c r="B202" s="252" t="s">
        <v>451</v>
      </c>
      <c r="C202" s="247" t="s">
        <v>453</v>
      </c>
      <c r="D202" s="248" t="s">
        <v>257</v>
      </c>
      <c r="E202" s="300">
        <v>1</v>
      </c>
      <c r="F202" s="306">
        <v>1035.72</v>
      </c>
      <c r="G202" s="28">
        <f t="shared" si="19"/>
        <v>1035.72</v>
      </c>
      <c r="H202" s="207">
        <f t="shared" si="21"/>
        <v>2.0099566715892224E-3</v>
      </c>
      <c r="I202" s="271">
        <f>ROUND(F202*Прил.10!$D$13,2)</f>
        <v>8327.19</v>
      </c>
      <c r="J202" s="271">
        <f t="shared" si="20"/>
        <v>8327.19</v>
      </c>
    </row>
    <row r="203" spans="1:10" s="14" customFormat="1" ht="38.25" hidden="1" customHeight="1" outlineLevel="1" x14ac:dyDescent="0.2">
      <c r="A203" s="296">
        <v>170</v>
      </c>
      <c r="B203" s="252" t="s">
        <v>454</v>
      </c>
      <c r="C203" s="247" t="s">
        <v>455</v>
      </c>
      <c r="D203" s="248" t="s">
        <v>310</v>
      </c>
      <c r="E203" s="300">
        <v>0.18</v>
      </c>
      <c r="F203" s="306">
        <v>5230.01</v>
      </c>
      <c r="G203" s="28">
        <f t="shared" si="19"/>
        <v>941.4</v>
      </c>
      <c r="H203" s="207">
        <f t="shared" si="21"/>
        <v>1.8269157790079308E-3</v>
      </c>
      <c r="I203" s="271">
        <f>ROUND(F203*Прил.10!$D$13,2)</f>
        <v>42049.279999999999</v>
      </c>
      <c r="J203" s="271">
        <f t="shared" si="20"/>
        <v>7568.87</v>
      </c>
    </row>
    <row r="204" spans="1:10" s="14" customFormat="1" ht="51" hidden="1" customHeight="1" outlineLevel="1" x14ac:dyDescent="0.2">
      <c r="A204" s="296">
        <v>171</v>
      </c>
      <c r="B204" s="252" t="s">
        <v>456</v>
      </c>
      <c r="C204" s="247" t="s">
        <v>457</v>
      </c>
      <c r="D204" s="248" t="s">
        <v>257</v>
      </c>
      <c r="E204" s="300">
        <v>6</v>
      </c>
      <c r="F204" s="306">
        <v>152</v>
      </c>
      <c r="G204" s="28">
        <f t="shared" si="19"/>
        <v>912</v>
      </c>
      <c r="H204" s="207">
        <f t="shared" si="21"/>
        <v>1.7698610478598183E-3</v>
      </c>
      <c r="I204" s="271">
        <f>ROUND(F204*Прил.10!$D$13,2)</f>
        <v>1222.08</v>
      </c>
      <c r="J204" s="271">
        <f t="shared" si="20"/>
        <v>7332.48</v>
      </c>
    </row>
    <row r="205" spans="1:10" s="14" customFormat="1" ht="25.5" hidden="1" customHeight="1" outlineLevel="1" x14ac:dyDescent="0.2">
      <c r="A205" s="296">
        <v>172</v>
      </c>
      <c r="B205" s="252" t="s">
        <v>458</v>
      </c>
      <c r="C205" s="247" t="s">
        <v>459</v>
      </c>
      <c r="D205" s="248" t="s">
        <v>298</v>
      </c>
      <c r="E205" s="300">
        <v>1.708</v>
      </c>
      <c r="F205" s="306">
        <v>519.79999999999995</v>
      </c>
      <c r="G205" s="28">
        <f t="shared" si="19"/>
        <v>887.82</v>
      </c>
      <c r="H205" s="207">
        <f t="shared" si="21"/>
        <v>1.7229364424461665E-3</v>
      </c>
      <c r="I205" s="271">
        <f>ROUND(F205*Прил.10!$D$13,2)</f>
        <v>4179.1899999999996</v>
      </c>
      <c r="J205" s="271">
        <f t="shared" si="20"/>
        <v>7138.06</v>
      </c>
    </row>
    <row r="206" spans="1:10" s="14" customFormat="1" ht="14.25" hidden="1" customHeight="1" outlineLevel="1" x14ac:dyDescent="0.2">
      <c r="A206" s="296">
        <v>173</v>
      </c>
      <c r="B206" s="252" t="s">
        <v>460</v>
      </c>
      <c r="C206" s="247" t="s">
        <v>461</v>
      </c>
      <c r="D206" s="248" t="s">
        <v>310</v>
      </c>
      <c r="E206" s="300">
        <v>1.633275</v>
      </c>
      <c r="F206" s="306">
        <v>543.41</v>
      </c>
      <c r="G206" s="28">
        <f t="shared" si="19"/>
        <v>887.54</v>
      </c>
      <c r="H206" s="207">
        <f t="shared" si="21"/>
        <v>1.7223930640542797E-3</v>
      </c>
      <c r="I206" s="271">
        <f>ROUND(F206*Прил.10!$D$13,2)</f>
        <v>4369.0200000000004</v>
      </c>
      <c r="J206" s="271">
        <f t="shared" si="20"/>
        <v>7135.81</v>
      </c>
    </row>
    <row r="207" spans="1:10" s="14" customFormat="1" ht="25.5" hidden="1" customHeight="1" outlineLevel="1" x14ac:dyDescent="0.2">
      <c r="A207" s="296">
        <v>174</v>
      </c>
      <c r="B207" s="252" t="s">
        <v>462</v>
      </c>
      <c r="C207" s="247" t="s">
        <v>463</v>
      </c>
      <c r="D207" s="248" t="s">
        <v>257</v>
      </c>
      <c r="E207" s="300">
        <v>1</v>
      </c>
      <c r="F207" s="306">
        <v>878.78</v>
      </c>
      <c r="G207" s="28">
        <f t="shared" si="19"/>
        <v>878.78</v>
      </c>
      <c r="H207" s="207">
        <f t="shared" si="21"/>
        <v>1.7053930829366787E-3</v>
      </c>
      <c r="I207" s="271">
        <f>ROUND(F207*Прил.10!$D$13,2)</f>
        <v>7065.39</v>
      </c>
      <c r="J207" s="271">
        <f t="shared" si="20"/>
        <v>7065.39</v>
      </c>
    </row>
    <row r="208" spans="1:10" s="14" customFormat="1" ht="25.5" hidden="1" customHeight="1" outlineLevel="1" x14ac:dyDescent="0.2">
      <c r="A208" s="296">
        <v>175</v>
      </c>
      <c r="B208" s="252" t="s">
        <v>464</v>
      </c>
      <c r="C208" s="247" t="s">
        <v>465</v>
      </c>
      <c r="D208" s="248" t="s">
        <v>257</v>
      </c>
      <c r="E208" s="300">
        <v>2</v>
      </c>
      <c r="F208" s="306">
        <v>428.27</v>
      </c>
      <c r="G208" s="28">
        <f t="shared" si="19"/>
        <v>856.54</v>
      </c>
      <c r="H208" s="207">
        <f t="shared" si="21"/>
        <v>1.662233313523957E-3</v>
      </c>
      <c r="I208" s="271">
        <f>ROUND(F208*Прил.10!$D$13,2)</f>
        <v>3443.29</v>
      </c>
      <c r="J208" s="271">
        <f t="shared" si="20"/>
        <v>6886.58</v>
      </c>
    </row>
    <row r="209" spans="1:10" s="14" customFormat="1" ht="51" hidden="1" customHeight="1" outlineLevel="1" x14ac:dyDescent="0.2">
      <c r="A209" s="296">
        <v>176</v>
      </c>
      <c r="B209" s="252" t="s">
        <v>466</v>
      </c>
      <c r="C209" s="247" t="s">
        <v>467</v>
      </c>
      <c r="D209" s="248" t="s">
        <v>257</v>
      </c>
      <c r="E209" s="300">
        <v>1</v>
      </c>
      <c r="F209" s="306">
        <v>839.51</v>
      </c>
      <c r="G209" s="28">
        <f t="shared" si="19"/>
        <v>839.51</v>
      </c>
      <c r="H209" s="207">
        <f t="shared" si="21"/>
        <v>1.6291842634745569E-3</v>
      </c>
      <c r="I209" s="271">
        <f>ROUND(F209*Прил.10!$D$13,2)</f>
        <v>6749.66</v>
      </c>
      <c r="J209" s="271">
        <f t="shared" si="20"/>
        <v>6749.66</v>
      </c>
    </row>
    <row r="210" spans="1:10" s="14" customFormat="1" ht="51" hidden="1" customHeight="1" outlineLevel="1" x14ac:dyDescent="0.2">
      <c r="A210" s="296">
        <v>177</v>
      </c>
      <c r="B210" s="252" t="s">
        <v>466</v>
      </c>
      <c r="C210" s="247" t="s">
        <v>468</v>
      </c>
      <c r="D210" s="248" t="s">
        <v>257</v>
      </c>
      <c r="E210" s="300">
        <v>1</v>
      </c>
      <c r="F210" s="306">
        <v>839.51</v>
      </c>
      <c r="G210" s="28">
        <f t="shared" si="19"/>
        <v>839.51</v>
      </c>
      <c r="H210" s="207">
        <f t="shared" si="21"/>
        <v>1.6291842634745569E-3</v>
      </c>
      <c r="I210" s="271">
        <f>ROUND(F210*Прил.10!$D$13,2)</f>
        <v>6749.66</v>
      </c>
      <c r="J210" s="271">
        <f t="shared" si="20"/>
        <v>6749.66</v>
      </c>
    </row>
    <row r="211" spans="1:10" s="14" customFormat="1" ht="25.5" hidden="1" customHeight="1" outlineLevel="1" x14ac:dyDescent="0.2">
      <c r="A211" s="296">
        <v>178</v>
      </c>
      <c r="B211" s="252" t="s">
        <v>469</v>
      </c>
      <c r="C211" s="247" t="s">
        <v>470</v>
      </c>
      <c r="D211" s="248" t="s">
        <v>428</v>
      </c>
      <c r="E211" s="300">
        <v>6.5</v>
      </c>
      <c r="F211" s="306">
        <v>128.4</v>
      </c>
      <c r="G211" s="28">
        <f t="shared" si="19"/>
        <v>834.6</v>
      </c>
      <c r="H211" s="207">
        <f t="shared" si="21"/>
        <v>1.6196557352453995E-3</v>
      </c>
      <c r="I211" s="271">
        <f>ROUND(F211*Прил.10!$D$13,2)</f>
        <v>1032.3399999999999</v>
      </c>
      <c r="J211" s="271">
        <f t="shared" si="20"/>
        <v>6710.21</v>
      </c>
    </row>
    <row r="212" spans="1:10" s="14" customFormat="1" ht="25.5" hidden="1" customHeight="1" outlineLevel="1" x14ac:dyDescent="0.2">
      <c r="A212" s="296">
        <v>179</v>
      </c>
      <c r="B212" s="252" t="s">
        <v>471</v>
      </c>
      <c r="C212" s="247" t="s">
        <v>472</v>
      </c>
      <c r="D212" s="248" t="s">
        <v>310</v>
      </c>
      <c r="E212" s="300">
        <v>0.31169999999999998</v>
      </c>
      <c r="F212" s="306">
        <v>2606.9</v>
      </c>
      <c r="G212" s="28">
        <f t="shared" si="19"/>
        <v>812.57</v>
      </c>
      <c r="H212" s="207">
        <f t="shared" si="21"/>
        <v>1.5769034996265929E-3</v>
      </c>
      <c r="I212" s="271">
        <f>ROUND(F212*Прил.10!$D$13,2)</f>
        <v>20959.48</v>
      </c>
      <c r="J212" s="271">
        <f t="shared" si="20"/>
        <v>6533.07</v>
      </c>
    </row>
    <row r="213" spans="1:10" s="14" customFormat="1" ht="25.5" hidden="1" customHeight="1" outlineLevel="1" x14ac:dyDescent="0.2">
      <c r="A213" s="296">
        <v>180</v>
      </c>
      <c r="B213" s="252" t="s">
        <v>473</v>
      </c>
      <c r="C213" s="247" t="s">
        <v>474</v>
      </c>
      <c r="D213" s="248" t="s">
        <v>257</v>
      </c>
      <c r="E213" s="300">
        <v>3</v>
      </c>
      <c r="F213" s="306">
        <v>266.67</v>
      </c>
      <c r="G213" s="28">
        <f t="shared" si="19"/>
        <v>800.01</v>
      </c>
      <c r="H213" s="207">
        <f t="shared" si="21"/>
        <v>1.5525290974762425E-3</v>
      </c>
      <c r="I213" s="271">
        <f>ROUND(F213*Прил.10!$D$13,2)</f>
        <v>2144.0300000000002</v>
      </c>
      <c r="J213" s="271">
        <f t="shared" si="20"/>
        <v>6432.09</v>
      </c>
    </row>
    <row r="214" spans="1:10" s="14" customFormat="1" ht="14.25" hidden="1" customHeight="1" outlineLevel="1" x14ac:dyDescent="0.2">
      <c r="A214" s="296">
        <v>181</v>
      </c>
      <c r="B214" s="252" t="s">
        <v>475</v>
      </c>
      <c r="C214" s="247" t="s">
        <v>476</v>
      </c>
      <c r="D214" s="248" t="s">
        <v>310</v>
      </c>
      <c r="E214" s="300">
        <v>0.17380000000000001</v>
      </c>
      <c r="F214" s="306">
        <v>4294</v>
      </c>
      <c r="G214" s="28">
        <f t="shared" si="19"/>
        <v>746.3</v>
      </c>
      <c r="H214" s="207">
        <f t="shared" si="21"/>
        <v>1.4482974780896736E-3</v>
      </c>
      <c r="I214" s="271">
        <f>ROUND(F214*Прил.10!$D$13,2)</f>
        <v>34523.760000000002</v>
      </c>
      <c r="J214" s="271">
        <f t="shared" si="20"/>
        <v>6000.23</v>
      </c>
    </row>
    <row r="215" spans="1:10" s="14" customFormat="1" ht="14.25" hidden="1" customHeight="1" outlineLevel="1" x14ac:dyDescent="0.2">
      <c r="A215" s="296">
        <v>182</v>
      </c>
      <c r="B215" s="252" t="s">
        <v>477</v>
      </c>
      <c r="C215" s="247" t="s">
        <v>478</v>
      </c>
      <c r="D215" s="248" t="s">
        <v>257</v>
      </c>
      <c r="E215" s="300">
        <v>1</v>
      </c>
      <c r="F215" s="306">
        <v>726.69</v>
      </c>
      <c r="G215" s="28">
        <f t="shared" si="19"/>
        <v>726.69</v>
      </c>
      <c r="H215" s="207">
        <f t="shared" si="21"/>
        <v>1.4102415842864599E-3</v>
      </c>
      <c r="I215" s="271">
        <f>ROUND(F215*Прил.10!$D$13,2)</f>
        <v>5842.59</v>
      </c>
      <c r="J215" s="271">
        <f t="shared" si="20"/>
        <v>5842.59</v>
      </c>
    </row>
    <row r="216" spans="1:10" s="14" customFormat="1" ht="14.25" hidden="1" customHeight="1" outlineLevel="1" x14ac:dyDescent="0.2">
      <c r="A216" s="296">
        <v>183</v>
      </c>
      <c r="B216" s="252" t="s">
        <v>479</v>
      </c>
      <c r="C216" s="247" t="s">
        <v>480</v>
      </c>
      <c r="D216" s="248" t="s">
        <v>428</v>
      </c>
      <c r="E216" s="300">
        <v>61.55</v>
      </c>
      <c r="F216" s="306">
        <v>11.54</v>
      </c>
      <c r="G216" s="28">
        <f t="shared" si="19"/>
        <v>710.29</v>
      </c>
      <c r="H216" s="207">
        <f t="shared" si="21"/>
        <v>1.3784151356188051E-3</v>
      </c>
      <c r="I216" s="271">
        <f>ROUND(F216*Прил.10!$D$13,2)</f>
        <v>92.78</v>
      </c>
      <c r="J216" s="271">
        <f t="shared" si="20"/>
        <v>5710.61</v>
      </c>
    </row>
    <row r="217" spans="1:10" s="14" customFormat="1" ht="51" hidden="1" customHeight="1" outlineLevel="1" x14ac:dyDescent="0.2">
      <c r="A217" s="296">
        <v>184</v>
      </c>
      <c r="B217" s="252" t="s">
        <v>481</v>
      </c>
      <c r="C217" s="247" t="s">
        <v>482</v>
      </c>
      <c r="D217" s="248" t="s">
        <v>257</v>
      </c>
      <c r="E217" s="300">
        <v>4</v>
      </c>
      <c r="F217" s="306">
        <v>176.87</v>
      </c>
      <c r="G217" s="28">
        <f t="shared" si="19"/>
        <v>707.48</v>
      </c>
      <c r="H217" s="207">
        <f t="shared" si="21"/>
        <v>1.3729619453287985E-3</v>
      </c>
      <c r="I217" s="271">
        <f>ROUND(F217*Прил.10!$D$13,2)</f>
        <v>1422.03</v>
      </c>
      <c r="J217" s="271">
        <f t="shared" si="20"/>
        <v>5688.12</v>
      </c>
    </row>
    <row r="218" spans="1:10" s="14" customFormat="1" ht="51" hidden="1" customHeight="1" outlineLevel="1" x14ac:dyDescent="0.2">
      <c r="A218" s="296">
        <v>185</v>
      </c>
      <c r="B218" s="252" t="s">
        <v>483</v>
      </c>
      <c r="C218" s="247" t="s">
        <v>484</v>
      </c>
      <c r="D218" s="248" t="s">
        <v>257</v>
      </c>
      <c r="E218" s="300">
        <v>1</v>
      </c>
      <c r="F218" s="306">
        <v>658.06</v>
      </c>
      <c r="G218" s="28">
        <f t="shared" si="19"/>
        <v>658.06</v>
      </c>
      <c r="H218" s="207">
        <f t="shared" si="21"/>
        <v>1.2770556591607807E-3</v>
      </c>
      <c r="I218" s="271">
        <f>ROUND(F218*Прил.10!$D$13,2)</f>
        <v>5290.8</v>
      </c>
      <c r="J218" s="271">
        <f t="shared" si="20"/>
        <v>5290.8</v>
      </c>
    </row>
    <row r="219" spans="1:10" s="14" customFormat="1" ht="38.25" hidden="1" customHeight="1" outlineLevel="1" x14ac:dyDescent="0.2">
      <c r="A219" s="296">
        <v>186</v>
      </c>
      <c r="B219" s="252" t="s">
        <v>485</v>
      </c>
      <c r="C219" s="247" t="s">
        <v>486</v>
      </c>
      <c r="D219" s="248" t="s">
        <v>257</v>
      </c>
      <c r="E219" s="300">
        <v>1</v>
      </c>
      <c r="F219" s="306">
        <v>656.89</v>
      </c>
      <c r="G219" s="28">
        <f t="shared" si="19"/>
        <v>656.89</v>
      </c>
      <c r="H219" s="207">
        <f t="shared" si="21"/>
        <v>1.2747851137375394E-3</v>
      </c>
      <c r="I219" s="271">
        <f>ROUND(F219*Прил.10!$D$13,2)</f>
        <v>5281.4</v>
      </c>
      <c r="J219" s="271">
        <f t="shared" si="20"/>
        <v>5281.4</v>
      </c>
    </row>
    <row r="220" spans="1:10" s="14" customFormat="1" ht="38.25" hidden="1" customHeight="1" outlineLevel="1" x14ac:dyDescent="0.2">
      <c r="A220" s="296">
        <v>187</v>
      </c>
      <c r="B220" s="252" t="s">
        <v>487</v>
      </c>
      <c r="C220" s="247" t="s">
        <v>488</v>
      </c>
      <c r="D220" s="248" t="s">
        <v>310</v>
      </c>
      <c r="E220" s="300">
        <v>0.1074</v>
      </c>
      <c r="F220" s="306">
        <v>6102</v>
      </c>
      <c r="G220" s="28">
        <f t="shared" si="19"/>
        <v>655.35</v>
      </c>
      <c r="H220" s="207">
        <f t="shared" si="21"/>
        <v>1.2717965325821621E-3</v>
      </c>
      <c r="I220" s="271">
        <f>ROUND(F220*Прил.10!$D$13,2)</f>
        <v>49060.08</v>
      </c>
      <c r="J220" s="271">
        <f t="shared" si="20"/>
        <v>5269.05</v>
      </c>
    </row>
    <row r="221" spans="1:10" s="14" customFormat="1" ht="25.5" hidden="1" customHeight="1" outlineLevel="1" x14ac:dyDescent="0.2">
      <c r="A221" s="296">
        <v>188</v>
      </c>
      <c r="B221" s="252" t="s">
        <v>269</v>
      </c>
      <c r="C221" s="247" t="s">
        <v>489</v>
      </c>
      <c r="D221" s="248" t="s">
        <v>257</v>
      </c>
      <c r="E221" s="300">
        <v>1</v>
      </c>
      <c r="F221" s="306">
        <v>649.45000000000005</v>
      </c>
      <c r="G221" s="28">
        <f t="shared" si="19"/>
        <v>649.45000000000005</v>
      </c>
      <c r="H221" s="207">
        <f t="shared" si="21"/>
        <v>1.2603467736102621E-3</v>
      </c>
      <c r="I221" s="271">
        <f>ROUND(F221*Прил.10!$D$13,2)</f>
        <v>5221.58</v>
      </c>
      <c r="J221" s="271">
        <f t="shared" si="20"/>
        <v>5221.58</v>
      </c>
    </row>
    <row r="222" spans="1:10" s="14" customFormat="1" ht="25.5" hidden="1" customHeight="1" outlineLevel="1" x14ac:dyDescent="0.2">
      <c r="A222" s="296">
        <v>189</v>
      </c>
      <c r="B222" s="252" t="s">
        <v>490</v>
      </c>
      <c r="C222" s="247" t="s">
        <v>491</v>
      </c>
      <c r="D222" s="248" t="s">
        <v>298</v>
      </c>
      <c r="E222" s="300">
        <v>1.2481</v>
      </c>
      <c r="F222" s="306">
        <v>517.91</v>
      </c>
      <c r="G222" s="28">
        <f t="shared" si="19"/>
        <v>646.4</v>
      </c>
      <c r="H222" s="207">
        <f t="shared" si="21"/>
        <v>1.2544278304129238E-3</v>
      </c>
      <c r="I222" s="271">
        <f>ROUND(F222*Прил.10!$D$13,2)</f>
        <v>4164</v>
      </c>
      <c r="J222" s="271">
        <f t="shared" si="20"/>
        <v>5197.09</v>
      </c>
    </row>
    <row r="223" spans="1:10" s="14" customFormat="1" ht="38.25" hidden="1" customHeight="1" outlineLevel="1" x14ac:dyDescent="0.2">
      <c r="A223" s="296">
        <v>190</v>
      </c>
      <c r="B223" s="252" t="s">
        <v>492</v>
      </c>
      <c r="C223" s="247" t="s">
        <v>493</v>
      </c>
      <c r="D223" s="248" t="s">
        <v>298</v>
      </c>
      <c r="E223" s="300">
        <v>4.8099999999999996</v>
      </c>
      <c r="F223" s="306">
        <v>131.08000000000001</v>
      </c>
      <c r="G223" s="28">
        <f t="shared" si="19"/>
        <v>630.49</v>
      </c>
      <c r="H223" s="207">
        <f t="shared" si="21"/>
        <v>1.223552293931071E-3</v>
      </c>
      <c r="I223" s="271">
        <f>ROUND(F223*Прил.10!$D$13,2)</f>
        <v>1053.8800000000001</v>
      </c>
      <c r="J223" s="271">
        <f t="shared" si="20"/>
        <v>5069.16</v>
      </c>
    </row>
    <row r="224" spans="1:10" s="14" customFormat="1" ht="38.25" hidden="1" customHeight="1" outlineLevel="1" x14ac:dyDescent="0.2">
      <c r="A224" s="296">
        <v>191</v>
      </c>
      <c r="B224" s="252" t="s">
        <v>494</v>
      </c>
      <c r="C224" s="247" t="s">
        <v>495</v>
      </c>
      <c r="D224" s="248" t="s">
        <v>406</v>
      </c>
      <c r="E224" s="300">
        <v>29.565000000000001</v>
      </c>
      <c r="F224" s="306">
        <v>21.05</v>
      </c>
      <c r="G224" s="28">
        <f t="shared" si="19"/>
        <v>622.34</v>
      </c>
      <c r="H224" s="207">
        <f t="shared" si="21"/>
        <v>1.2077361014529379E-3</v>
      </c>
      <c r="I224" s="271">
        <f>ROUND(F224*Прил.10!$D$13,2)</f>
        <v>169.24</v>
      </c>
      <c r="J224" s="271">
        <f t="shared" si="20"/>
        <v>5003.58</v>
      </c>
    </row>
    <row r="225" spans="1:10" s="14" customFormat="1" ht="14.25" hidden="1" customHeight="1" outlineLevel="1" x14ac:dyDescent="0.2">
      <c r="A225" s="296">
        <v>192</v>
      </c>
      <c r="B225" s="252" t="s">
        <v>269</v>
      </c>
      <c r="C225" s="247" t="s">
        <v>496</v>
      </c>
      <c r="D225" s="248" t="s">
        <v>273</v>
      </c>
      <c r="E225" s="300">
        <v>1</v>
      </c>
      <c r="F225" s="306">
        <v>597.85</v>
      </c>
      <c r="G225" s="28">
        <f t="shared" si="19"/>
        <v>597.85</v>
      </c>
      <c r="H225" s="207">
        <f t="shared" si="21"/>
        <v>1.1602098985339828E-3</v>
      </c>
      <c r="I225" s="271">
        <f>ROUND(F225*Прил.10!$D$13,2)</f>
        <v>4806.71</v>
      </c>
      <c r="J225" s="271">
        <f t="shared" si="20"/>
        <v>4806.71</v>
      </c>
    </row>
    <row r="226" spans="1:10" s="14" customFormat="1" ht="25.5" hidden="1" customHeight="1" outlineLevel="1" x14ac:dyDescent="0.2">
      <c r="A226" s="296">
        <v>193</v>
      </c>
      <c r="B226" s="252" t="s">
        <v>497</v>
      </c>
      <c r="C226" s="247" t="s">
        <v>498</v>
      </c>
      <c r="D226" s="248" t="s">
        <v>310</v>
      </c>
      <c r="E226" s="300">
        <v>5.1240000000000001E-2</v>
      </c>
      <c r="F226" s="306">
        <v>11585.53</v>
      </c>
      <c r="G226" s="28">
        <f t="shared" si="19"/>
        <v>593.64</v>
      </c>
      <c r="H226" s="207">
        <f t="shared" si="21"/>
        <v>1.1520398162845422E-3</v>
      </c>
      <c r="I226" s="271">
        <f>ROUND(F226*Прил.10!$D$13,2)</f>
        <v>93147.66</v>
      </c>
      <c r="J226" s="271">
        <f t="shared" si="20"/>
        <v>4772.8900000000003</v>
      </c>
    </row>
    <row r="227" spans="1:10" s="14" customFormat="1" ht="25.5" hidden="1" customHeight="1" outlineLevel="1" x14ac:dyDescent="0.2">
      <c r="A227" s="296">
        <v>194</v>
      </c>
      <c r="B227" s="252" t="s">
        <v>499</v>
      </c>
      <c r="C227" s="247" t="s">
        <v>500</v>
      </c>
      <c r="D227" s="248" t="s">
        <v>315</v>
      </c>
      <c r="E227" s="300">
        <v>40</v>
      </c>
      <c r="F227" s="306">
        <v>13.96</v>
      </c>
      <c r="G227" s="28">
        <f t="shared" si="19"/>
        <v>558.4</v>
      </c>
      <c r="H227" s="207">
        <f t="shared" si="21"/>
        <v>1.0836517643913624E-3</v>
      </c>
      <c r="I227" s="271">
        <f>ROUND(F227*Прил.10!$D$13,2)</f>
        <v>112.24</v>
      </c>
      <c r="J227" s="271">
        <f t="shared" si="20"/>
        <v>4489.6000000000004</v>
      </c>
    </row>
    <row r="228" spans="1:10" s="14" customFormat="1" ht="38.25" hidden="1" customHeight="1" outlineLevel="1" x14ac:dyDescent="0.2">
      <c r="A228" s="296">
        <v>195</v>
      </c>
      <c r="B228" s="252" t="s">
        <v>501</v>
      </c>
      <c r="C228" s="247" t="s">
        <v>502</v>
      </c>
      <c r="D228" s="248" t="s">
        <v>310</v>
      </c>
      <c r="E228" s="300">
        <v>6.8199999999999997E-2</v>
      </c>
      <c r="F228" s="306">
        <v>8102.64</v>
      </c>
      <c r="G228" s="28">
        <f t="shared" si="19"/>
        <v>552.6</v>
      </c>
      <c r="H228" s="207">
        <f t="shared" si="21"/>
        <v>1.0723960691308503E-3</v>
      </c>
      <c r="I228" s="271">
        <f>ROUND(F228*Прил.10!$D$13,2)</f>
        <v>65145.23</v>
      </c>
      <c r="J228" s="271">
        <f t="shared" si="20"/>
        <v>4442.8999999999996</v>
      </c>
    </row>
    <row r="229" spans="1:10" s="14" customFormat="1" ht="63.75" hidden="1" customHeight="1" outlineLevel="1" x14ac:dyDescent="0.2">
      <c r="A229" s="296">
        <v>196</v>
      </c>
      <c r="B229" s="252" t="s">
        <v>503</v>
      </c>
      <c r="C229" s="247" t="s">
        <v>504</v>
      </c>
      <c r="D229" s="248" t="s">
        <v>315</v>
      </c>
      <c r="E229" s="300">
        <v>15</v>
      </c>
      <c r="F229" s="306">
        <v>36.590000000000003</v>
      </c>
      <c r="G229" s="28">
        <f t="shared" si="19"/>
        <v>548.85</v>
      </c>
      <c r="H229" s="207">
        <f t="shared" si="21"/>
        <v>1.0651186799537952E-3</v>
      </c>
      <c r="I229" s="271">
        <f>ROUND(F229*Прил.10!$D$13,2)</f>
        <v>294.18</v>
      </c>
      <c r="J229" s="271">
        <f t="shared" si="20"/>
        <v>4412.7</v>
      </c>
    </row>
    <row r="230" spans="1:10" s="14" customFormat="1" ht="14.25" hidden="1" customHeight="1" outlineLevel="1" x14ac:dyDescent="0.2">
      <c r="A230" s="296">
        <v>197</v>
      </c>
      <c r="B230" s="252" t="s">
        <v>269</v>
      </c>
      <c r="C230" s="247" t="s">
        <v>505</v>
      </c>
      <c r="D230" s="248" t="s">
        <v>273</v>
      </c>
      <c r="E230" s="300">
        <v>2</v>
      </c>
      <c r="F230" s="306">
        <v>268.64</v>
      </c>
      <c r="G230" s="28">
        <f t="shared" si="19"/>
        <v>537.28</v>
      </c>
      <c r="H230" s="207">
        <f t="shared" si="21"/>
        <v>1.0426655085461877E-3</v>
      </c>
      <c r="I230" s="271">
        <f>ROUND(F230*Прил.10!$D$13,2)</f>
        <v>2159.87</v>
      </c>
      <c r="J230" s="271">
        <f t="shared" si="20"/>
        <v>4319.74</v>
      </c>
    </row>
    <row r="231" spans="1:10" s="14" customFormat="1" ht="25.5" hidden="1" customHeight="1" outlineLevel="1" x14ac:dyDescent="0.2">
      <c r="A231" s="296">
        <v>198</v>
      </c>
      <c r="B231" s="252" t="s">
        <v>506</v>
      </c>
      <c r="C231" s="247" t="s">
        <v>507</v>
      </c>
      <c r="D231" s="248" t="s">
        <v>301</v>
      </c>
      <c r="E231" s="300">
        <v>81.349999999999994</v>
      </c>
      <c r="F231" s="306">
        <v>6.48</v>
      </c>
      <c r="G231" s="28">
        <f t="shared" si="19"/>
        <v>527.15</v>
      </c>
      <c r="H231" s="207">
        <f t="shared" si="21"/>
        <v>1.0230068545825693E-3</v>
      </c>
      <c r="I231" s="271">
        <f>ROUND(F231*Прил.10!$D$13,2)</f>
        <v>52.1</v>
      </c>
      <c r="J231" s="271">
        <f t="shared" si="20"/>
        <v>4238.34</v>
      </c>
    </row>
    <row r="232" spans="1:10" s="14" customFormat="1" ht="25.5" hidden="1" customHeight="1" outlineLevel="1" x14ac:dyDescent="0.2">
      <c r="A232" s="296">
        <v>199</v>
      </c>
      <c r="B232" s="252" t="s">
        <v>508</v>
      </c>
      <c r="C232" s="247" t="s">
        <v>509</v>
      </c>
      <c r="D232" s="248" t="s">
        <v>298</v>
      </c>
      <c r="E232" s="300">
        <v>1.0564</v>
      </c>
      <c r="F232" s="306">
        <v>497</v>
      </c>
      <c r="G232" s="28">
        <f t="shared" si="19"/>
        <v>525.03</v>
      </c>
      <c r="H232" s="207">
        <f t="shared" si="21"/>
        <v>1.0188927039011407E-3</v>
      </c>
      <c r="I232" s="271">
        <f>ROUND(F232*Прил.10!$D$13,2)</f>
        <v>3995.88</v>
      </c>
      <c r="J232" s="271">
        <f t="shared" si="20"/>
        <v>4221.25</v>
      </c>
    </row>
    <row r="233" spans="1:10" s="14" customFormat="1" ht="14.25" hidden="1" customHeight="1" outlineLevel="1" x14ac:dyDescent="0.2">
      <c r="A233" s="296">
        <v>200</v>
      </c>
      <c r="B233" s="252" t="s">
        <v>510</v>
      </c>
      <c r="C233" s="247" t="s">
        <v>511</v>
      </c>
      <c r="D233" s="248" t="s">
        <v>310</v>
      </c>
      <c r="E233" s="300">
        <v>4.4699999999999997E-2</v>
      </c>
      <c r="F233" s="306">
        <v>11524</v>
      </c>
      <c r="G233" s="28">
        <f t="shared" si="19"/>
        <v>515.12</v>
      </c>
      <c r="H233" s="207">
        <f t="shared" si="21"/>
        <v>9.9966099010257619E-4</v>
      </c>
      <c r="I233" s="271">
        <f>ROUND(F233*Прил.10!$D$13,2)</f>
        <v>92652.96</v>
      </c>
      <c r="J233" s="271">
        <f t="shared" si="20"/>
        <v>4141.59</v>
      </c>
    </row>
    <row r="234" spans="1:10" s="14" customFormat="1" ht="25.5" hidden="1" customHeight="1" outlineLevel="1" x14ac:dyDescent="0.2">
      <c r="A234" s="296">
        <v>201</v>
      </c>
      <c r="B234" s="252" t="s">
        <v>512</v>
      </c>
      <c r="C234" s="247" t="s">
        <v>513</v>
      </c>
      <c r="D234" s="248" t="s">
        <v>301</v>
      </c>
      <c r="E234" s="300">
        <v>17.559999999999999</v>
      </c>
      <c r="F234" s="306">
        <v>28.25</v>
      </c>
      <c r="G234" s="28">
        <f t="shared" si="19"/>
        <v>496.07</v>
      </c>
      <c r="H234" s="207">
        <f t="shared" si="21"/>
        <v>9.6269185308313604E-4</v>
      </c>
      <c r="I234" s="271">
        <f>ROUND(F234*Прил.10!$D$13,2)</f>
        <v>227.13</v>
      </c>
      <c r="J234" s="271">
        <f t="shared" si="20"/>
        <v>3988.4</v>
      </c>
    </row>
    <row r="235" spans="1:10" s="14" customFormat="1" ht="51" hidden="1" customHeight="1" outlineLevel="1" x14ac:dyDescent="0.2">
      <c r="A235" s="296">
        <v>202</v>
      </c>
      <c r="B235" s="252" t="s">
        <v>514</v>
      </c>
      <c r="C235" s="247" t="s">
        <v>515</v>
      </c>
      <c r="D235" s="248" t="s">
        <v>257</v>
      </c>
      <c r="E235" s="300">
        <v>5</v>
      </c>
      <c r="F235" s="306">
        <v>98.92</v>
      </c>
      <c r="G235" s="28">
        <f t="shared" si="19"/>
        <v>494.6</v>
      </c>
      <c r="H235" s="207">
        <f t="shared" si="21"/>
        <v>9.5983911652573045E-4</v>
      </c>
      <c r="I235" s="271">
        <f>ROUND(F235*Прил.10!$D$13,2)</f>
        <v>795.32</v>
      </c>
      <c r="J235" s="271">
        <f t="shared" si="20"/>
        <v>3976.6</v>
      </c>
    </row>
    <row r="236" spans="1:10" s="14" customFormat="1" ht="38.25" hidden="1" customHeight="1" outlineLevel="1" x14ac:dyDescent="0.2">
      <c r="A236" s="296">
        <v>203</v>
      </c>
      <c r="B236" s="252" t="s">
        <v>516</v>
      </c>
      <c r="C236" s="247" t="s">
        <v>517</v>
      </c>
      <c r="D236" s="248" t="s">
        <v>257</v>
      </c>
      <c r="E236" s="300">
        <v>7</v>
      </c>
      <c r="F236" s="306">
        <v>65.849999999999994</v>
      </c>
      <c r="G236" s="28">
        <f t="shared" si="19"/>
        <v>460.95</v>
      </c>
      <c r="H236" s="207">
        <f t="shared" si="21"/>
        <v>8.9453667764362191E-4</v>
      </c>
      <c r="I236" s="271">
        <f>ROUND(F236*Прил.10!$D$13,2)</f>
        <v>529.42999999999995</v>
      </c>
      <c r="J236" s="271">
        <f t="shared" si="20"/>
        <v>3706.01</v>
      </c>
    </row>
    <row r="237" spans="1:10" s="14" customFormat="1" ht="38.25" hidden="1" customHeight="1" outlineLevel="1" x14ac:dyDescent="0.2">
      <c r="A237" s="296">
        <v>204</v>
      </c>
      <c r="B237" s="252" t="s">
        <v>518</v>
      </c>
      <c r="C237" s="247" t="s">
        <v>519</v>
      </c>
      <c r="D237" s="248" t="s">
        <v>298</v>
      </c>
      <c r="E237" s="300">
        <v>4.2512999999999996</v>
      </c>
      <c r="F237" s="306">
        <v>108.4</v>
      </c>
      <c r="G237" s="28">
        <f t="shared" si="19"/>
        <v>460.84</v>
      </c>
      <c r="H237" s="207">
        <f t="shared" si="21"/>
        <v>8.9432320756109498E-4</v>
      </c>
      <c r="I237" s="271">
        <f>ROUND(F237*Прил.10!$D$13,2)</f>
        <v>871.54</v>
      </c>
      <c r="J237" s="271">
        <f t="shared" si="20"/>
        <v>3705.18</v>
      </c>
    </row>
    <row r="238" spans="1:10" s="14" customFormat="1" ht="38.25" hidden="1" customHeight="1" outlineLevel="1" x14ac:dyDescent="0.2">
      <c r="A238" s="296">
        <v>205</v>
      </c>
      <c r="B238" s="252" t="s">
        <v>520</v>
      </c>
      <c r="C238" s="247" t="s">
        <v>521</v>
      </c>
      <c r="D238" s="248" t="s">
        <v>298</v>
      </c>
      <c r="E238" s="300">
        <v>0.3523</v>
      </c>
      <c r="F238" s="306">
        <v>1287</v>
      </c>
      <c r="G238" s="28">
        <f t="shared" si="19"/>
        <v>453.41</v>
      </c>
      <c r="H238" s="207">
        <f t="shared" si="21"/>
        <v>8.7990427380495639E-4</v>
      </c>
      <c r="I238" s="271">
        <f>ROUND(F238*Прил.10!$D$13,2)</f>
        <v>10347.48</v>
      </c>
      <c r="J238" s="271">
        <f t="shared" si="20"/>
        <v>3645.42</v>
      </c>
    </row>
    <row r="239" spans="1:10" s="14" customFormat="1" ht="51" hidden="1" customHeight="1" outlineLevel="1" x14ac:dyDescent="0.2">
      <c r="A239" s="296">
        <v>206</v>
      </c>
      <c r="B239" s="252" t="s">
        <v>522</v>
      </c>
      <c r="C239" s="247" t="s">
        <v>523</v>
      </c>
      <c r="D239" s="248" t="s">
        <v>257</v>
      </c>
      <c r="E239" s="300">
        <v>1</v>
      </c>
      <c r="F239" s="306">
        <v>441.84</v>
      </c>
      <c r="G239" s="28">
        <f t="shared" si="19"/>
        <v>441.84</v>
      </c>
      <c r="H239" s="207">
        <f t="shared" si="21"/>
        <v>8.574511023973487E-4</v>
      </c>
      <c r="I239" s="271">
        <f>ROUND(F239*Прил.10!$D$13,2)</f>
        <v>3552.39</v>
      </c>
      <c r="J239" s="271">
        <f t="shared" si="20"/>
        <v>3552.39</v>
      </c>
    </row>
    <row r="240" spans="1:10" s="14" customFormat="1" ht="38.25" hidden="1" customHeight="1" outlineLevel="1" x14ac:dyDescent="0.2">
      <c r="A240" s="296">
        <v>207</v>
      </c>
      <c r="B240" s="252" t="s">
        <v>524</v>
      </c>
      <c r="C240" s="247" t="s">
        <v>525</v>
      </c>
      <c r="D240" s="248" t="s">
        <v>436</v>
      </c>
      <c r="E240" s="300">
        <v>1</v>
      </c>
      <c r="F240" s="306">
        <v>420.36</v>
      </c>
      <c r="G240" s="28">
        <f t="shared" si="19"/>
        <v>420.36</v>
      </c>
      <c r="H240" s="207">
        <f t="shared" si="21"/>
        <v>8.1576621719117682E-4</v>
      </c>
      <c r="I240" s="271">
        <f>ROUND(F240*Прил.10!$D$13,2)</f>
        <v>3379.69</v>
      </c>
      <c r="J240" s="271">
        <f t="shared" si="20"/>
        <v>3379.69</v>
      </c>
    </row>
    <row r="241" spans="1:10" s="14" customFormat="1" ht="25.5" hidden="1" customHeight="1" outlineLevel="1" x14ac:dyDescent="0.2">
      <c r="A241" s="296">
        <v>208</v>
      </c>
      <c r="B241" s="252" t="s">
        <v>526</v>
      </c>
      <c r="C241" s="247" t="s">
        <v>527</v>
      </c>
      <c r="D241" s="248" t="s">
        <v>298</v>
      </c>
      <c r="E241" s="300">
        <v>0.63900000000000001</v>
      </c>
      <c r="F241" s="306">
        <v>600</v>
      </c>
      <c r="G241" s="28">
        <f t="shared" si="19"/>
        <v>383.4</v>
      </c>
      <c r="H241" s="207">
        <f t="shared" si="21"/>
        <v>7.4404026946212087E-4</v>
      </c>
      <c r="I241" s="271">
        <f>ROUND(F241*Прил.10!$D$13,2)</f>
        <v>4824</v>
      </c>
      <c r="J241" s="271">
        <f t="shared" si="20"/>
        <v>3082.54</v>
      </c>
    </row>
    <row r="242" spans="1:10" s="14" customFormat="1" ht="38.25" hidden="1" customHeight="1" outlineLevel="1" x14ac:dyDescent="0.2">
      <c r="A242" s="296">
        <v>209</v>
      </c>
      <c r="B242" s="252" t="s">
        <v>528</v>
      </c>
      <c r="C242" s="247" t="s">
        <v>529</v>
      </c>
      <c r="D242" s="248" t="s">
        <v>298</v>
      </c>
      <c r="E242" s="300">
        <v>0.28000000000000003</v>
      </c>
      <c r="F242" s="306">
        <v>1351.36</v>
      </c>
      <c r="G242" s="28">
        <f t="shared" si="19"/>
        <v>378.38</v>
      </c>
      <c r="H242" s="207">
        <f t="shared" si="21"/>
        <v>7.342982711504364E-4</v>
      </c>
      <c r="I242" s="271">
        <f>ROUND(F242*Прил.10!$D$13,2)</f>
        <v>10864.93</v>
      </c>
      <c r="J242" s="271">
        <f t="shared" si="20"/>
        <v>3042.18</v>
      </c>
    </row>
    <row r="243" spans="1:10" s="14" customFormat="1" ht="25.5" hidden="1" customHeight="1" outlineLevel="1" x14ac:dyDescent="0.2">
      <c r="A243" s="296">
        <v>210</v>
      </c>
      <c r="B243" s="252" t="s">
        <v>530</v>
      </c>
      <c r="C243" s="247" t="s">
        <v>531</v>
      </c>
      <c r="D243" s="248" t="s">
        <v>436</v>
      </c>
      <c r="E243" s="300">
        <v>4</v>
      </c>
      <c r="F243" s="306">
        <v>92.52</v>
      </c>
      <c r="G243" s="28">
        <f t="shared" ref="G243:G306" si="22">ROUND(E243*F243,2)</f>
        <v>370.08</v>
      </c>
      <c r="H243" s="207">
        <f t="shared" si="21"/>
        <v>7.1819098310522099E-4</v>
      </c>
      <c r="I243" s="271">
        <f>ROUND(F243*Прил.10!$D$13,2)</f>
        <v>743.86</v>
      </c>
      <c r="J243" s="271">
        <f t="shared" ref="J243:J306" si="23">ROUND(I243*E243,2)</f>
        <v>2975.44</v>
      </c>
    </row>
    <row r="244" spans="1:10" s="14" customFormat="1" ht="14.25" hidden="1" customHeight="1" outlineLevel="1" x14ac:dyDescent="0.2">
      <c r="A244" s="296">
        <v>211</v>
      </c>
      <c r="B244" s="252" t="s">
        <v>532</v>
      </c>
      <c r="C244" s="247" t="s">
        <v>533</v>
      </c>
      <c r="D244" s="248" t="s">
        <v>310</v>
      </c>
      <c r="E244" s="300">
        <v>3.5200000000000002E-2</v>
      </c>
      <c r="F244" s="306">
        <v>10315.01</v>
      </c>
      <c r="G244" s="28">
        <f t="shared" si="22"/>
        <v>363.09</v>
      </c>
      <c r="H244" s="207">
        <f t="shared" si="21"/>
        <v>7.0462592967919003E-4</v>
      </c>
      <c r="I244" s="271">
        <f>ROUND(F244*Прил.10!$D$13,2)</f>
        <v>82932.679999999993</v>
      </c>
      <c r="J244" s="271">
        <f t="shared" si="23"/>
        <v>2919.23</v>
      </c>
    </row>
    <row r="245" spans="1:10" s="14" customFormat="1" ht="14.25" hidden="1" customHeight="1" outlineLevel="1" x14ac:dyDescent="0.2">
      <c r="A245" s="296">
        <v>212</v>
      </c>
      <c r="B245" s="252" t="s">
        <v>269</v>
      </c>
      <c r="C245" s="247" t="s">
        <v>534</v>
      </c>
      <c r="D245" s="248" t="s">
        <v>273</v>
      </c>
      <c r="E245" s="300">
        <v>2</v>
      </c>
      <c r="F245" s="306">
        <v>173.46</v>
      </c>
      <c r="G245" s="28">
        <f t="shared" si="22"/>
        <v>346.92</v>
      </c>
      <c r="H245" s="207">
        <f t="shared" si="21"/>
        <v>6.7324582754772831E-4</v>
      </c>
      <c r="I245" s="271">
        <f>ROUND(F245*Прил.10!$D$13,2)</f>
        <v>1394.62</v>
      </c>
      <c r="J245" s="271">
        <f t="shared" si="23"/>
        <v>2789.24</v>
      </c>
    </row>
    <row r="246" spans="1:10" s="14" customFormat="1" ht="25.5" hidden="1" customHeight="1" outlineLevel="1" x14ac:dyDescent="0.2">
      <c r="A246" s="296">
        <v>213</v>
      </c>
      <c r="B246" s="252" t="s">
        <v>535</v>
      </c>
      <c r="C246" s="247" t="s">
        <v>536</v>
      </c>
      <c r="D246" s="248" t="s">
        <v>310</v>
      </c>
      <c r="E246" s="300">
        <v>5.7000000000000002E-3</v>
      </c>
      <c r="F246" s="306">
        <v>60738</v>
      </c>
      <c r="G246" s="28">
        <f t="shared" si="22"/>
        <v>346.21</v>
      </c>
      <c r="H246" s="207">
        <f t="shared" si="21"/>
        <v>6.718679751968724E-4</v>
      </c>
      <c r="I246" s="271">
        <f>ROUND(F246*Прил.10!$D$13,2)</f>
        <v>488333.52</v>
      </c>
      <c r="J246" s="271">
        <f t="shared" si="23"/>
        <v>2783.5</v>
      </c>
    </row>
    <row r="247" spans="1:10" s="14" customFormat="1" ht="63.75" hidden="1" customHeight="1" outlineLevel="1" x14ac:dyDescent="0.2">
      <c r="A247" s="296">
        <v>214</v>
      </c>
      <c r="B247" s="252" t="s">
        <v>537</v>
      </c>
      <c r="C247" s="247" t="s">
        <v>538</v>
      </c>
      <c r="D247" s="248" t="s">
        <v>315</v>
      </c>
      <c r="E247" s="300">
        <v>5</v>
      </c>
      <c r="F247" s="306">
        <v>66.22</v>
      </c>
      <c r="G247" s="28">
        <f t="shared" si="22"/>
        <v>331.1</v>
      </c>
      <c r="H247" s="207">
        <f t="shared" si="21"/>
        <v>6.4254494840612489E-4</v>
      </c>
      <c r="I247" s="271">
        <f>ROUND(F247*Прил.10!$D$13,2)</f>
        <v>532.41</v>
      </c>
      <c r="J247" s="271">
        <f t="shared" si="23"/>
        <v>2662.05</v>
      </c>
    </row>
    <row r="248" spans="1:10" s="14" customFormat="1" ht="25.5" hidden="1" customHeight="1" outlineLevel="1" x14ac:dyDescent="0.2">
      <c r="A248" s="296">
        <v>215</v>
      </c>
      <c r="B248" s="252" t="s">
        <v>539</v>
      </c>
      <c r="C248" s="247" t="s">
        <v>540</v>
      </c>
      <c r="D248" s="248" t="s">
        <v>257</v>
      </c>
      <c r="E248" s="300">
        <v>1</v>
      </c>
      <c r="F248" s="306">
        <v>328.68</v>
      </c>
      <c r="G248" s="28">
        <f t="shared" si="22"/>
        <v>328.68</v>
      </c>
      <c r="H248" s="207">
        <f t="shared" si="21"/>
        <v>6.3784860659053192E-4</v>
      </c>
      <c r="I248" s="271">
        <f>ROUND(F248*Прил.10!$D$13,2)</f>
        <v>2642.59</v>
      </c>
      <c r="J248" s="271">
        <f t="shared" si="23"/>
        <v>2642.59</v>
      </c>
    </row>
    <row r="249" spans="1:10" s="14" customFormat="1" ht="38.25" hidden="1" customHeight="1" outlineLevel="1" x14ac:dyDescent="0.2">
      <c r="A249" s="296">
        <v>216</v>
      </c>
      <c r="B249" s="252" t="s">
        <v>541</v>
      </c>
      <c r="C249" s="247" t="s">
        <v>542</v>
      </c>
      <c r="D249" s="248" t="s">
        <v>257</v>
      </c>
      <c r="E249" s="300">
        <v>1</v>
      </c>
      <c r="F249" s="306">
        <v>324.16000000000003</v>
      </c>
      <c r="G249" s="28">
        <f t="shared" si="22"/>
        <v>324.16000000000003</v>
      </c>
      <c r="H249" s="207">
        <f t="shared" si="21"/>
        <v>6.2907692683578803E-4</v>
      </c>
      <c r="I249" s="271">
        <f>ROUND(F249*Прил.10!$D$13,2)</f>
        <v>2606.25</v>
      </c>
      <c r="J249" s="271">
        <f t="shared" si="23"/>
        <v>2606.25</v>
      </c>
    </row>
    <row r="250" spans="1:10" s="14" customFormat="1" ht="51" hidden="1" customHeight="1" outlineLevel="1" x14ac:dyDescent="0.2">
      <c r="A250" s="296">
        <v>217</v>
      </c>
      <c r="B250" s="252" t="s">
        <v>543</v>
      </c>
      <c r="C250" s="247" t="s">
        <v>544</v>
      </c>
      <c r="D250" s="248" t="s">
        <v>315</v>
      </c>
      <c r="E250" s="300">
        <v>6</v>
      </c>
      <c r="F250" s="306">
        <v>53.12</v>
      </c>
      <c r="G250" s="28">
        <f t="shared" si="22"/>
        <v>318.72000000000003</v>
      </c>
      <c r="H250" s="207">
        <f t="shared" si="21"/>
        <v>6.1851986093627333E-4</v>
      </c>
      <c r="I250" s="271">
        <f>ROUND(F250*Прил.10!$D$13,2)</f>
        <v>427.08</v>
      </c>
      <c r="J250" s="271">
        <f t="shared" si="23"/>
        <v>2562.48</v>
      </c>
    </row>
    <row r="251" spans="1:10" s="14" customFormat="1" ht="25.5" hidden="1" customHeight="1" outlineLevel="1" x14ac:dyDescent="0.2">
      <c r="A251" s="296">
        <v>218</v>
      </c>
      <c r="B251" s="252" t="s">
        <v>545</v>
      </c>
      <c r="C251" s="247" t="s">
        <v>546</v>
      </c>
      <c r="D251" s="248" t="s">
        <v>436</v>
      </c>
      <c r="E251" s="300">
        <v>3</v>
      </c>
      <c r="F251" s="306">
        <v>94.68</v>
      </c>
      <c r="G251" s="28">
        <f t="shared" si="22"/>
        <v>284.04000000000002</v>
      </c>
      <c r="H251" s="207">
        <f t="shared" si="21"/>
        <v>5.5121856582686715E-4</v>
      </c>
      <c r="I251" s="271">
        <f>ROUND(F251*Прил.10!$D$13,2)</f>
        <v>761.23</v>
      </c>
      <c r="J251" s="271">
        <f t="shared" si="23"/>
        <v>2283.69</v>
      </c>
    </row>
    <row r="252" spans="1:10" s="14" customFormat="1" ht="25.5" hidden="1" customHeight="1" outlineLevel="1" x14ac:dyDescent="0.2">
      <c r="A252" s="296">
        <v>219</v>
      </c>
      <c r="B252" s="252" t="s">
        <v>547</v>
      </c>
      <c r="C252" s="247" t="s">
        <v>548</v>
      </c>
      <c r="D252" s="248" t="s">
        <v>310</v>
      </c>
      <c r="E252" s="300">
        <v>9.4000000000000004E-3</v>
      </c>
      <c r="F252" s="306">
        <v>30030</v>
      </c>
      <c r="G252" s="28">
        <f t="shared" si="22"/>
        <v>282.27999999999997</v>
      </c>
      <c r="H252" s="207">
        <f t="shared" si="21"/>
        <v>5.4780304450643578E-4</v>
      </c>
      <c r="I252" s="271">
        <f>ROUND(F252*Прил.10!$D$13,2)</f>
        <v>241441.2</v>
      </c>
      <c r="J252" s="271">
        <f t="shared" si="23"/>
        <v>2269.5500000000002</v>
      </c>
    </row>
    <row r="253" spans="1:10" s="14" customFormat="1" ht="14.25" hidden="1" customHeight="1" outlineLevel="1" x14ac:dyDescent="0.2">
      <c r="A253" s="296">
        <v>220</v>
      </c>
      <c r="B253" s="252" t="s">
        <v>269</v>
      </c>
      <c r="C253" s="247" t="s">
        <v>549</v>
      </c>
      <c r="D253" s="248" t="s">
        <v>273</v>
      </c>
      <c r="E253" s="300">
        <v>1</v>
      </c>
      <c r="F253" s="306">
        <v>268.64</v>
      </c>
      <c r="G253" s="28">
        <f t="shared" si="22"/>
        <v>268.64</v>
      </c>
      <c r="H253" s="207">
        <f t="shared" ref="H253:H316" si="24">G253/$G$450</f>
        <v>5.2133275427309386E-4</v>
      </c>
      <c r="I253" s="271">
        <f>ROUND(F253*Прил.10!$D$13,2)</f>
        <v>2159.87</v>
      </c>
      <c r="J253" s="271">
        <f t="shared" si="23"/>
        <v>2159.87</v>
      </c>
    </row>
    <row r="254" spans="1:10" s="14" customFormat="1" ht="38.25" hidden="1" customHeight="1" outlineLevel="1" x14ac:dyDescent="0.2">
      <c r="A254" s="296">
        <v>221</v>
      </c>
      <c r="B254" s="252" t="s">
        <v>550</v>
      </c>
      <c r="C254" s="247" t="s">
        <v>551</v>
      </c>
      <c r="D254" s="248" t="s">
        <v>310</v>
      </c>
      <c r="E254" s="300">
        <v>5.04E-2</v>
      </c>
      <c r="F254" s="306">
        <v>5230.01</v>
      </c>
      <c r="G254" s="28">
        <f t="shared" si="22"/>
        <v>263.58999999999997</v>
      </c>
      <c r="H254" s="207">
        <f t="shared" si="24"/>
        <v>5.115325368479928E-4</v>
      </c>
      <c r="I254" s="271">
        <f>ROUND(F254*Прил.10!$D$13,2)</f>
        <v>42049.279999999999</v>
      </c>
      <c r="J254" s="271">
        <f t="shared" si="23"/>
        <v>2119.2800000000002</v>
      </c>
    </row>
    <row r="255" spans="1:10" s="14" customFormat="1" ht="14.25" hidden="1" customHeight="1" outlineLevel="1" x14ac:dyDescent="0.2">
      <c r="A255" s="296">
        <v>222</v>
      </c>
      <c r="B255" s="252" t="s">
        <v>552</v>
      </c>
      <c r="C255" s="247" t="s">
        <v>553</v>
      </c>
      <c r="D255" s="248" t="s">
        <v>298</v>
      </c>
      <c r="E255" s="300">
        <v>4.3010000000000002</v>
      </c>
      <c r="F255" s="306">
        <v>60</v>
      </c>
      <c r="G255" s="28">
        <f t="shared" si="22"/>
        <v>258.06</v>
      </c>
      <c r="H255" s="207">
        <f t="shared" si="24"/>
        <v>5.0080081360822889E-4</v>
      </c>
      <c r="I255" s="271">
        <f>ROUND(F255*Прил.10!$D$13,2)</f>
        <v>482.4</v>
      </c>
      <c r="J255" s="271">
        <f t="shared" si="23"/>
        <v>2074.8000000000002</v>
      </c>
    </row>
    <row r="256" spans="1:10" s="14" customFormat="1" ht="25.5" hidden="1" customHeight="1" outlineLevel="1" x14ac:dyDescent="0.2">
      <c r="A256" s="296">
        <v>223</v>
      </c>
      <c r="B256" s="252" t="s">
        <v>554</v>
      </c>
      <c r="C256" s="247" t="s">
        <v>555</v>
      </c>
      <c r="D256" s="248" t="s">
        <v>428</v>
      </c>
      <c r="E256" s="300">
        <v>10.973699999999999</v>
      </c>
      <c r="F256" s="306">
        <v>23.09</v>
      </c>
      <c r="G256" s="28">
        <f t="shared" si="22"/>
        <v>253.38</v>
      </c>
      <c r="H256" s="207">
        <f t="shared" si="24"/>
        <v>4.9171863191526397E-4</v>
      </c>
      <c r="I256" s="271">
        <f>ROUND(F256*Прил.10!$D$13,2)</f>
        <v>185.64</v>
      </c>
      <c r="J256" s="271">
        <f t="shared" si="23"/>
        <v>2037.16</v>
      </c>
    </row>
    <row r="257" spans="1:10" s="14" customFormat="1" ht="25.5" hidden="1" customHeight="1" outlineLevel="1" x14ac:dyDescent="0.2">
      <c r="A257" s="296">
        <v>224</v>
      </c>
      <c r="B257" s="252" t="s">
        <v>556</v>
      </c>
      <c r="C257" s="247" t="s">
        <v>557</v>
      </c>
      <c r="D257" s="248" t="s">
        <v>301</v>
      </c>
      <c r="E257" s="300">
        <v>3.4927000000000001</v>
      </c>
      <c r="F257" s="306">
        <v>72.319999999999993</v>
      </c>
      <c r="G257" s="28">
        <f t="shared" si="22"/>
        <v>252.59</v>
      </c>
      <c r="H257" s="207">
        <f t="shared" si="24"/>
        <v>4.9018552859529771E-4</v>
      </c>
      <c r="I257" s="271">
        <f>ROUND(F257*Прил.10!$D$13,2)</f>
        <v>581.45000000000005</v>
      </c>
      <c r="J257" s="271">
        <f t="shared" si="23"/>
        <v>2030.83</v>
      </c>
    </row>
    <row r="258" spans="1:10" s="14" customFormat="1" ht="25.5" hidden="1" customHeight="1" outlineLevel="1" x14ac:dyDescent="0.2">
      <c r="A258" s="296">
        <v>225</v>
      </c>
      <c r="B258" s="252" t="s">
        <v>558</v>
      </c>
      <c r="C258" s="247" t="s">
        <v>559</v>
      </c>
      <c r="D258" s="248" t="s">
        <v>310</v>
      </c>
      <c r="E258" s="300">
        <v>4.4699999999999997E-2</v>
      </c>
      <c r="F258" s="306">
        <v>5650</v>
      </c>
      <c r="G258" s="28">
        <f t="shared" si="22"/>
        <v>252.56</v>
      </c>
      <c r="H258" s="207">
        <f t="shared" si="24"/>
        <v>4.9012730948188124E-4</v>
      </c>
      <c r="I258" s="271">
        <f>ROUND(F258*Прил.10!$D$13,2)</f>
        <v>45426</v>
      </c>
      <c r="J258" s="271">
        <f t="shared" si="23"/>
        <v>2030.54</v>
      </c>
    </row>
    <row r="259" spans="1:10" s="14" customFormat="1" ht="14.25" hidden="1" customHeight="1" outlineLevel="1" x14ac:dyDescent="0.2">
      <c r="A259" s="296">
        <v>226</v>
      </c>
      <c r="B259" s="252" t="s">
        <v>269</v>
      </c>
      <c r="C259" s="247" t="s">
        <v>560</v>
      </c>
      <c r="D259" s="248" t="s">
        <v>273</v>
      </c>
      <c r="E259" s="300">
        <v>1</v>
      </c>
      <c r="F259" s="306">
        <v>246.91</v>
      </c>
      <c r="G259" s="28">
        <f t="shared" si="22"/>
        <v>246.91</v>
      </c>
      <c r="H259" s="207">
        <f t="shared" si="24"/>
        <v>4.7916270978845142E-4</v>
      </c>
      <c r="I259" s="271">
        <f>ROUND(F259*Прил.10!$D$13,2)</f>
        <v>1985.16</v>
      </c>
      <c r="J259" s="271">
        <f t="shared" si="23"/>
        <v>1985.16</v>
      </c>
    </row>
    <row r="260" spans="1:10" s="14" customFormat="1" ht="38.25" hidden="1" customHeight="1" outlineLevel="1" x14ac:dyDescent="0.2">
      <c r="A260" s="296">
        <v>227</v>
      </c>
      <c r="B260" s="252" t="s">
        <v>561</v>
      </c>
      <c r="C260" s="247" t="s">
        <v>562</v>
      </c>
      <c r="D260" s="248" t="s">
        <v>436</v>
      </c>
      <c r="E260" s="300">
        <v>1</v>
      </c>
      <c r="F260" s="306">
        <v>240.79</v>
      </c>
      <c r="G260" s="28">
        <f t="shared" si="22"/>
        <v>240.79</v>
      </c>
      <c r="H260" s="207">
        <f t="shared" si="24"/>
        <v>4.672860106514974E-4</v>
      </c>
      <c r="I260" s="271">
        <f>ROUND(F260*Прил.10!$D$13,2)</f>
        <v>1935.95</v>
      </c>
      <c r="J260" s="271">
        <f t="shared" si="23"/>
        <v>1935.95</v>
      </c>
    </row>
    <row r="261" spans="1:10" s="14" customFormat="1" ht="14.25" hidden="1" customHeight="1" outlineLevel="1" x14ac:dyDescent="0.2">
      <c r="A261" s="296">
        <v>228</v>
      </c>
      <c r="B261" s="252" t="s">
        <v>563</v>
      </c>
      <c r="C261" s="247" t="s">
        <v>564</v>
      </c>
      <c r="D261" s="248" t="s">
        <v>310</v>
      </c>
      <c r="E261" s="300">
        <v>2.9899999999999999E-2</v>
      </c>
      <c r="F261" s="306">
        <v>7977</v>
      </c>
      <c r="G261" s="28">
        <f t="shared" si="22"/>
        <v>238.51</v>
      </c>
      <c r="H261" s="207">
        <f t="shared" si="24"/>
        <v>4.6286135803184783E-4</v>
      </c>
      <c r="I261" s="271">
        <f>ROUND(F261*Прил.10!$D$13,2)</f>
        <v>64135.08</v>
      </c>
      <c r="J261" s="271">
        <f t="shared" si="23"/>
        <v>1917.64</v>
      </c>
    </row>
    <row r="262" spans="1:10" s="14" customFormat="1" ht="38.25" hidden="1" customHeight="1" outlineLevel="1" x14ac:dyDescent="0.2">
      <c r="A262" s="296">
        <v>229</v>
      </c>
      <c r="B262" s="252" t="s">
        <v>565</v>
      </c>
      <c r="C262" s="247" t="s">
        <v>566</v>
      </c>
      <c r="D262" s="248" t="s">
        <v>567</v>
      </c>
      <c r="E262" s="300">
        <v>235.6679</v>
      </c>
      <c r="F262" s="306">
        <v>1</v>
      </c>
      <c r="G262" s="28">
        <f t="shared" si="22"/>
        <v>235.67</v>
      </c>
      <c r="H262" s="207">
        <f t="shared" si="24"/>
        <v>4.5734994862842474E-4</v>
      </c>
      <c r="I262" s="271">
        <f>ROUND(F262*Прил.10!$D$13,2)</f>
        <v>8.0399999999999991</v>
      </c>
      <c r="J262" s="271">
        <f t="shared" si="23"/>
        <v>1894.77</v>
      </c>
    </row>
    <row r="263" spans="1:10" s="14" customFormat="1" ht="76.7" hidden="1" customHeight="1" outlineLevel="1" x14ac:dyDescent="0.2">
      <c r="A263" s="296">
        <v>230</v>
      </c>
      <c r="B263" s="252" t="s">
        <v>568</v>
      </c>
      <c r="C263" s="247" t="s">
        <v>569</v>
      </c>
      <c r="D263" s="248" t="s">
        <v>310</v>
      </c>
      <c r="E263" s="300">
        <v>3.4000000000000002E-2</v>
      </c>
      <c r="F263" s="306">
        <v>6800</v>
      </c>
      <c r="G263" s="28">
        <f t="shared" si="22"/>
        <v>231.2</v>
      </c>
      <c r="H263" s="207">
        <f t="shared" si="24"/>
        <v>4.4867530072937494E-4</v>
      </c>
      <c r="I263" s="271">
        <f>ROUND(F263*Прил.10!$D$13,2)</f>
        <v>54672</v>
      </c>
      <c r="J263" s="271">
        <f t="shared" si="23"/>
        <v>1858.85</v>
      </c>
    </row>
    <row r="264" spans="1:10" s="14" customFormat="1" ht="51" hidden="1" customHeight="1" outlineLevel="1" x14ac:dyDescent="0.2">
      <c r="A264" s="296">
        <v>231</v>
      </c>
      <c r="B264" s="252" t="s">
        <v>570</v>
      </c>
      <c r="C264" s="247" t="s">
        <v>571</v>
      </c>
      <c r="D264" s="248" t="s">
        <v>257</v>
      </c>
      <c r="E264" s="300">
        <v>4</v>
      </c>
      <c r="F264" s="306">
        <v>55.05</v>
      </c>
      <c r="G264" s="28">
        <f t="shared" si="22"/>
        <v>220.2</v>
      </c>
      <c r="H264" s="207">
        <f t="shared" si="24"/>
        <v>4.273282924766798E-4</v>
      </c>
      <c r="I264" s="271">
        <f>ROUND(F264*Прил.10!$D$13,2)</f>
        <v>442.6</v>
      </c>
      <c r="J264" s="271">
        <f t="shared" si="23"/>
        <v>1770.4</v>
      </c>
    </row>
    <row r="265" spans="1:10" s="14" customFormat="1" ht="25.5" hidden="1" customHeight="1" outlineLevel="1" x14ac:dyDescent="0.2">
      <c r="A265" s="296">
        <v>232</v>
      </c>
      <c r="B265" s="252" t="s">
        <v>572</v>
      </c>
      <c r="C265" s="247" t="s">
        <v>573</v>
      </c>
      <c r="D265" s="248" t="s">
        <v>406</v>
      </c>
      <c r="E265" s="300">
        <v>5.5890000000000004</v>
      </c>
      <c r="F265" s="306">
        <v>38.82</v>
      </c>
      <c r="G265" s="28">
        <f t="shared" si="22"/>
        <v>216.96</v>
      </c>
      <c r="H265" s="207">
        <f t="shared" si="24"/>
        <v>4.2104062822770415E-4</v>
      </c>
      <c r="I265" s="271">
        <f>ROUND(F265*Прил.10!$D$13,2)</f>
        <v>312.11</v>
      </c>
      <c r="J265" s="271">
        <f t="shared" si="23"/>
        <v>1744.38</v>
      </c>
    </row>
    <row r="266" spans="1:10" s="14" customFormat="1" ht="14.25" hidden="1" customHeight="1" outlineLevel="1" x14ac:dyDescent="0.2">
      <c r="A266" s="296">
        <v>233</v>
      </c>
      <c r="B266" s="252" t="s">
        <v>269</v>
      </c>
      <c r="C266" s="247" t="s">
        <v>574</v>
      </c>
      <c r="D266" s="248" t="s">
        <v>273</v>
      </c>
      <c r="E266" s="300">
        <v>1</v>
      </c>
      <c r="F266" s="306">
        <v>215.7</v>
      </c>
      <c r="G266" s="28">
        <f t="shared" si="22"/>
        <v>215.7</v>
      </c>
      <c r="H266" s="207">
        <f t="shared" si="24"/>
        <v>4.1859542546421357E-4</v>
      </c>
      <c r="I266" s="271">
        <f>ROUND(F266*Прил.10!$D$13,2)</f>
        <v>1734.23</v>
      </c>
      <c r="J266" s="271">
        <f t="shared" si="23"/>
        <v>1734.23</v>
      </c>
    </row>
    <row r="267" spans="1:10" s="14" customFormat="1" ht="25.5" hidden="1" customHeight="1" outlineLevel="1" x14ac:dyDescent="0.2">
      <c r="A267" s="296">
        <v>234</v>
      </c>
      <c r="B267" s="252" t="s">
        <v>575</v>
      </c>
      <c r="C267" s="247" t="s">
        <v>576</v>
      </c>
      <c r="D267" s="248" t="s">
        <v>428</v>
      </c>
      <c r="E267" s="300">
        <v>2.8839999999999999</v>
      </c>
      <c r="F267" s="306">
        <v>74.58</v>
      </c>
      <c r="G267" s="28">
        <f t="shared" si="22"/>
        <v>215.09</v>
      </c>
      <c r="H267" s="207">
        <f t="shared" si="24"/>
        <v>4.1741163682474595E-4</v>
      </c>
      <c r="I267" s="271">
        <f>ROUND(F267*Прил.10!$D$13,2)</f>
        <v>599.62</v>
      </c>
      <c r="J267" s="271">
        <f t="shared" si="23"/>
        <v>1729.3</v>
      </c>
    </row>
    <row r="268" spans="1:10" s="14" customFormat="1" ht="14.25" hidden="1" customHeight="1" outlineLevel="1" x14ac:dyDescent="0.2">
      <c r="A268" s="296">
        <v>235</v>
      </c>
      <c r="B268" s="252" t="s">
        <v>577</v>
      </c>
      <c r="C268" s="247" t="s">
        <v>578</v>
      </c>
      <c r="D268" s="248" t="s">
        <v>310</v>
      </c>
      <c r="E268" s="300">
        <v>4.6360000000000004E-3</v>
      </c>
      <c r="F268" s="306">
        <v>45837.63</v>
      </c>
      <c r="G268" s="28">
        <f t="shared" si="22"/>
        <v>212.5</v>
      </c>
      <c r="H268" s="207">
        <f t="shared" si="24"/>
        <v>4.1238538669979315E-4</v>
      </c>
      <c r="I268" s="271">
        <f>ROUND(F268*Прил.10!$D$13,2)</f>
        <v>368534.55</v>
      </c>
      <c r="J268" s="271">
        <f t="shared" si="23"/>
        <v>1708.53</v>
      </c>
    </row>
    <row r="269" spans="1:10" s="14" customFormat="1" ht="51" hidden="1" customHeight="1" outlineLevel="1" x14ac:dyDescent="0.2">
      <c r="A269" s="296">
        <v>236</v>
      </c>
      <c r="B269" s="252" t="s">
        <v>579</v>
      </c>
      <c r="C269" s="247" t="s">
        <v>580</v>
      </c>
      <c r="D269" s="248" t="s">
        <v>315</v>
      </c>
      <c r="E269" s="300">
        <v>5</v>
      </c>
      <c r="F269" s="306">
        <v>41.28</v>
      </c>
      <c r="G269" s="28">
        <f t="shared" si="22"/>
        <v>206.4</v>
      </c>
      <c r="H269" s="207">
        <f t="shared" si="24"/>
        <v>4.0054750030511679E-4</v>
      </c>
      <c r="I269" s="271">
        <f>ROUND(F269*Прил.10!$D$13,2)</f>
        <v>331.89</v>
      </c>
      <c r="J269" s="271">
        <f t="shared" si="23"/>
        <v>1659.45</v>
      </c>
    </row>
    <row r="270" spans="1:10" s="14" customFormat="1" ht="25.5" hidden="1" customHeight="1" outlineLevel="1" x14ac:dyDescent="0.2">
      <c r="A270" s="296">
        <v>237</v>
      </c>
      <c r="B270" s="252" t="s">
        <v>269</v>
      </c>
      <c r="C270" s="247" t="s">
        <v>581</v>
      </c>
      <c r="D270" s="248" t="s">
        <v>273</v>
      </c>
      <c r="E270" s="300">
        <v>2</v>
      </c>
      <c r="F270" s="306">
        <v>103.1</v>
      </c>
      <c r="G270" s="28">
        <f t="shared" si="22"/>
        <v>206.2</v>
      </c>
      <c r="H270" s="207">
        <f t="shared" si="24"/>
        <v>4.0015937288234049E-4</v>
      </c>
      <c r="I270" s="271">
        <f>ROUND(F270*Прил.10!$D$13,2)</f>
        <v>828.92</v>
      </c>
      <c r="J270" s="271">
        <f t="shared" si="23"/>
        <v>1657.84</v>
      </c>
    </row>
    <row r="271" spans="1:10" s="14" customFormat="1" ht="51" hidden="1" customHeight="1" outlineLevel="1" x14ac:dyDescent="0.2">
      <c r="A271" s="296">
        <v>238</v>
      </c>
      <c r="B271" s="252" t="s">
        <v>582</v>
      </c>
      <c r="C271" s="247" t="s">
        <v>583</v>
      </c>
      <c r="D271" s="248" t="s">
        <v>257</v>
      </c>
      <c r="E271" s="300">
        <v>4</v>
      </c>
      <c r="F271" s="306">
        <v>50.78</v>
      </c>
      <c r="G271" s="28">
        <f t="shared" si="22"/>
        <v>203.12</v>
      </c>
      <c r="H271" s="207">
        <f t="shared" si="24"/>
        <v>3.9418221057158586E-4</v>
      </c>
      <c r="I271" s="271">
        <f>ROUND(F271*Прил.10!$D$13,2)</f>
        <v>408.27</v>
      </c>
      <c r="J271" s="271">
        <f t="shared" si="23"/>
        <v>1633.08</v>
      </c>
    </row>
    <row r="272" spans="1:10" s="14" customFormat="1" ht="38.25" hidden="1" customHeight="1" outlineLevel="1" x14ac:dyDescent="0.2">
      <c r="A272" s="296">
        <v>239</v>
      </c>
      <c r="B272" s="252" t="s">
        <v>584</v>
      </c>
      <c r="C272" s="247" t="s">
        <v>585</v>
      </c>
      <c r="D272" s="248" t="s">
        <v>257</v>
      </c>
      <c r="E272" s="300">
        <v>1</v>
      </c>
      <c r="F272" s="306">
        <v>181.29</v>
      </c>
      <c r="G272" s="28">
        <f t="shared" si="22"/>
        <v>181.29</v>
      </c>
      <c r="H272" s="207">
        <f t="shared" si="24"/>
        <v>3.518181023755553E-4</v>
      </c>
      <c r="I272" s="271">
        <f>ROUND(F272*Прил.10!$D$13,2)</f>
        <v>1457.57</v>
      </c>
      <c r="J272" s="271">
        <f t="shared" si="23"/>
        <v>1457.57</v>
      </c>
    </row>
    <row r="273" spans="1:10" s="14" customFormat="1" ht="63.75" hidden="1" customHeight="1" outlineLevel="1" x14ac:dyDescent="0.2">
      <c r="A273" s="296">
        <v>240</v>
      </c>
      <c r="B273" s="252" t="s">
        <v>586</v>
      </c>
      <c r="C273" s="247" t="s">
        <v>587</v>
      </c>
      <c r="D273" s="248" t="s">
        <v>257</v>
      </c>
      <c r="E273" s="300">
        <v>8</v>
      </c>
      <c r="F273" s="306">
        <v>22.43</v>
      </c>
      <c r="G273" s="28">
        <f t="shared" si="22"/>
        <v>179.44</v>
      </c>
      <c r="H273" s="207">
        <f t="shared" si="24"/>
        <v>3.4822792371487477E-4</v>
      </c>
      <c r="I273" s="271">
        <f>ROUND(F273*Прил.10!$D$13,2)</f>
        <v>180.34</v>
      </c>
      <c r="J273" s="271">
        <f t="shared" si="23"/>
        <v>1442.72</v>
      </c>
    </row>
    <row r="274" spans="1:10" s="14" customFormat="1" ht="14.25" hidden="1" customHeight="1" outlineLevel="1" x14ac:dyDescent="0.2">
      <c r="A274" s="296">
        <v>241</v>
      </c>
      <c r="B274" s="252" t="s">
        <v>588</v>
      </c>
      <c r="C274" s="247" t="s">
        <v>589</v>
      </c>
      <c r="D274" s="248" t="s">
        <v>310</v>
      </c>
      <c r="E274" s="300">
        <v>2.52E-2</v>
      </c>
      <c r="F274" s="306">
        <v>6850</v>
      </c>
      <c r="G274" s="28">
        <f t="shared" si="22"/>
        <v>172.62</v>
      </c>
      <c r="H274" s="207">
        <f t="shared" si="24"/>
        <v>3.3499277859820375E-4</v>
      </c>
      <c r="I274" s="271">
        <f>ROUND(F274*Прил.10!$D$13,2)</f>
        <v>55074</v>
      </c>
      <c r="J274" s="271">
        <f t="shared" si="23"/>
        <v>1387.86</v>
      </c>
    </row>
    <row r="275" spans="1:10" s="14" customFormat="1" ht="14.25" hidden="1" customHeight="1" outlineLevel="1" x14ac:dyDescent="0.2">
      <c r="A275" s="296">
        <v>242</v>
      </c>
      <c r="B275" s="252" t="s">
        <v>590</v>
      </c>
      <c r="C275" s="247" t="s">
        <v>591</v>
      </c>
      <c r="D275" s="248" t="s">
        <v>301</v>
      </c>
      <c r="E275" s="300">
        <v>4.8170000000000002</v>
      </c>
      <c r="F275" s="306">
        <v>35.22</v>
      </c>
      <c r="G275" s="28">
        <f t="shared" si="22"/>
        <v>169.65</v>
      </c>
      <c r="H275" s="207">
        <f t="shared" si="24"/>
        <v>3.2922908636997606E-4</v>
      </c>
      <c r="I275" s="271">
        <f>ROUND(F275*Прил.10!$D$13,2)</f>
        <v>283.17</v>
      </c>
      <c r="J275" s="271">
        <f t="shared" si="23"/>
        <v>1364.03</v>
      </c>
    </row>
    <row r="276" spans="1:10" s="14" customFormat="1" ht="38.25" hidden="1" customHeight="1" outlineLevel="1" x14ac:dyDescent="0.2">
      <c r="A276" s="296">
        <v>243</v>
      </c>
      <c r="B276" s="252" t="s">
        <v>592</v>
      </c>
      <c r="C276" s="247" t="s">
        <v>593</v>
      </c>
      <c r="D276" s="248" t="s">
        <v>257</v>
      </c>
      <c r="E276" s="300">
        <v>10</v>
      </c>
      <c r="F276" s="306">
        <v>16.8</v>
      </c>
      <c r="G276" s="28">
        <f t="shared" si="22"/>
        <v>168</v>
      </c>
      <c r="H276" s="207">
        <f t="shared" si="24"/>
        <v>3.2602703513207179E-4</v>
      </c>
      <c r="I276" s="271">
        <f>ROUND(F276*Прил.10!$D$13,2)</f>
        <v>135.07</v>
      </c>
      <c r="J276" s="271">
        <f t="shared" si="23"/>
        <v>1350.7</v>
      </c>
    </row>
    <row r="277" spans="1:10" s="14" customFormat="1" ht="25.5" hidden="1" customHeight="1" outlineLevel="1" x14ac:dyDescent="0.2">
      <c r="A277" s="296">
        <v>244</v>
      </c>
      <c r="B277" s="252" t="s">
        <v>594</v>
      </c>
      <c r="C277" s="247" t="s">
        <v>595</v>
      </c>
      <c r="D277" s="248" t="s">
        <v>257</v>
      </c>
      <c r="E277" s="300">
        <v>2</v>
      </c>
      <c r="F277" s="306">
        <v>82.57</v>
      </c>
      <c r="G277" s="28">
        <f t="shared" si="22"/>
        <v>165.14</v>
      </c>
      <c r="H277" s="207">
        <f t="shared" si="24"/>
        <v>3.2047681298637103E-4</v>
      </c>
      <c r="I277" s="271">
        <f>ROUND(F277*Прил.10!$D$13,2)</f>
        <v>663.86</v>
      </c>
      <c r="J277" s="271">
        <f t="shared" si="23"/>
        <v>1327.72</v>
      </c>
    </row>
    <row r="278" spans="1:10" s="14" customFormat="1" ht="51" hidden="1" customHeight="1" outlineLevel="1" x14ac:dyDescent="0.2">
      <c r="A278" s="296">
        <v>245</v>
      </c>
      <c r="B278" s="252" t="s">
        <v>596</v>
      </c>
      <c r="C278" s="247" t="s">
        <v>597</v>
      </c>
      <c r="D278" s="248" t="s">
        <v>310</v>
      </c>
      <c r="E278" s="300">
        <v>2.8400000000000002E-2</v>
      </c>
      <c r="F278" s="306">
        <v>5804</v>
      </c>
      <c r="G278" s="28">
        <f t="shared" si="22"/>
        <v>164.83</v>
      </c>
      <c r="H278" s="207">
        <f t="shared" si="24"/>
        <v>3.1987521548106784E-4</v>
      </c>
      <c r="I278" s="271">
        <f>ROUND(F278*Прил.10!$D$13,2)</f>
        <v>46664.160000000003</v>
      </c>
      <c r="J278" s="271">
        <f t="shared" si="23"/>
        <v>1325.26</v>
      </c>
    </row>
    <row r="279" spans="1:10" s="14" customFormat="1" ht="14.25" hidden="1" customHeight="1" outlineLevel="1" x14ac:dyDescent="0.2">
      <c r="A279" s="296">
        <v>246</v>
      </c>
      <c r="B279" s="252" t="s">
        <v>598</v>
      </c>
      <c r="C279" s="247" t="s">
        <v>599</v>
      </c>
      <c r="D279" s="248" t="s">
        <v>310</v>
      </c>
      <c r="E279" s="300">
        <v>1.7999999999999999E-2</v>
      </c>
      <c r="F279" s="306">
        <v>9040.01</v>
      </c>
      <c r="G279" s="28">
        <f t="shared" si="22"/>
        <v>162.72</v>
      </c>
      <c r="H279" s="207">
        <f t="shared" si="24"/>
        <v>3.1578047117077811E-4</v>
      </c>
      <c r="I279" s="271">
        <f>ROUND(F279*Прил.10!$D$13,2)</f>
        <v>72681.679999999993</v>
      </c>
      <c r="J279" s="271">
        <f t="shared" si="23"/>
        <v>1308.27</v>
      </c>
    </row>
    <row r="280" spans="1:10" s="14" customFormat="1" ht="14.25" hidden="1" customHeight="1" outlineLevel="1" x14ac:dyDescent="0.2">
      <c r="A280" s="296">
        <v>247</v>
      </c>
      <c r="B280" s="252" t="s">
        <v>600</v>
      </c>
      <c r="C280" s="247" t="s">
        <v>601</v>
      </c>
      <c r="D280" s="248" t="s">
        <v>310</v>
      </c>
      <c r="E280" s="300">
        <v>1.12E-2</v>
      </c>
      <c r="F280" s="306">
        <v>14312.87</v>
      </c>
      <c r="G280" s="28">
        <f t="shared" si="22"/>
        <v>160.30000000000001</v>
      </c>
      <c r="H280" s="207">
        <f t="shared" si="24"/>
        <v>3.1108412935518519E-4</v>
      </c>
      <c r="I280" s="271">
        <f>ROUND(F280*Прил.10!$D$13,2)</f>
        <v>115075.47</v>
      </c>
      <c r="J280" s="271">
        <f t="shared" si="23"/>
        <v>1288.8499999999999</v>
      </c>
    </row>
    <row r="281" spans="1:10" s="14" customFormat="1" ht="25.5" hidden="1" customHeight="1" outlineLevel="1" x14ac:dyDescent="0.2">
      <c r="A281" s="296">
        <v>248</v>
      </c>
      <c r="B281" s="252" t="s">
        <v>602</v>
      </c>
      <c r="C281" s="247" t="s">
        <v>603</v>
      </c>
      <c r="D281" s="248" t="s">
        <v>298</v>
      </c>
      <c r="E281" s="300">
        <v>0.23860000000000001</v>
      </c>
      <c r="F281" s="306">
        <v>667.83</v>
      </c>
      <c r="G281" s="28">
        <f t="shared" si="22"/>
        <v>159.34</v>
      </c>
      <c r="H281" s="207">
        <f t="shared" si="24"/>
        <v>3.0922111772585905E-4</v>
      </c>
      <c r="I281" s="271">
        <f>ROUND(F281*Прил.10!$D$13,2)</f>
        <v>5369.35</v>
      </c>
      <c r="J281" s="271">
        <f t="shared" si="23"/>
        <v>1281.1300000000001</v>
      </c>
    </row>
    <row r="282" spans="1:10" s="14" customFormat="1" ht="14.25" hidden="1" customHeight="1" outlineLevel="1" x14ac:dyDescent="0.2">
      <c r="A282" s="296">
        <v>249</v>
      </c>
      <c r="B282" s="252" t="s">
        <v>269</v>
      </c>
      <c r="C282" s="247" t="s">
        <v>604</v>
      </c>
      <c r="D282" s="248" t="s">
        <v>273</v>
      </c>
      <c r="E282" s="300">
        <v>2</v>
      </c>
      <c r="F282" s="306">
        <v>78.72</v>
      </c>
      <c r="G282" s="28">
        <f t="shared" si="22"/>
        <v>157.44</v>
      </c>
      <c r="H282" s="207">
        <f t="shared" si="24"/>
        <v>3.0553390720948443E-4</v>
      </c>
      <c r="I282" s="271">
        <f>ROUND(F282*Прил.10!$D$13,2)</f>
        <v>632.91</v>
      </c>
      <c r="J282" s="271">
        <f t="shared" si="23"/>
        <v>1265.82</v>
      </c>
    </row>
    <row r="283" spans="1:10" s="14" customFormat="1" ht="14.25" hidden="1" customHeight="1" outlineLevel="1" x14ac:dyDescent="0.2">
      <c r="A283" s="296">
        <v>250</v>
      </c>
      <c r="B283" s="252" t="s">
        <v>605</v>
      </c>
      <c r="C283" s="247" t="s">
        <v>606</v>
      </c>
      <c r="D283" s="248" t="s">
        <v>298</v>
      </c>
      <c r="E283" s="300">
        <v>64.495199999999997</v>
      </c>
      <c r="F283" s="306">
        <v>2.44</v>
      </c>
      <c r="G283" s="28">
        <f t="shared" si="22"/>
        <v>157.37</v>
      </c>
      <c r="H283" s="207">
        <f t="shared" si="24"/>
        <v>3.0539806261151273E-4</v>
      </c>
      <c r="I283" s="271">
        <f>ROUND(F283*Прил.10!$D$13,2)</f>
        <v>19.62</v>
      </c>
      <c r="J283" s="271">
        <f t="shared" si="23"/>
        <v>1265.4000000000001</v>
      </c>
    </row>
    <row r="284" spans="1:10" s="14" customFormat="1" ht="38.25" hidden="1" customHeight="1" outlineLevel="1" x14ac:dyDescent="0.2">
      <c r="A284" s="296">
        <v>251</v>
      </c>
      <c r="B284" s="252" t="s">
        <v>607</v>
      </c>
      <c r="C284" s="247" t="s">
        <v>608</v>
      </c>
      <c r="D284" s="248" t="s">
        <v>310</v>
      </c>
      <c r="E284" s="300">
        <v>0.1007</v>
      </c>
      <c r="F284" s="306">
        <v>1530</v>
      </c>
      <c r="G284" s="28">
        <f t="shared" si="22"/>
        <v>154.07</v>
      </c>
      <c r="H284" s="207">
        <f t="shared" si="24"/>
        <v>2.9899396013570413E-4</v>
      </c>
      <c r="I284" s="271">
        <f>ROUND(F284*Прил.10!$D$13,2)</f>
        <v>12301.2</v>
      </c>
      <c r="J284" s="271">
        <f t="shared" si="23"/>
        <v>1238.73</v>
      </c>
    </row>
    <row r="285" spans="1:10" s="14" customFormat="1" ht="63.75" hidden="1" customHeight="1" outlineLevel="1" x14ac:dyDescent="0.2">
      <c r="A285" s="296">
        <v>252</v>
      </c>
      <c r="B285" s="252" t="s">
        <v>609</v>
      </c>
      <c r="C285" s="247" t="s">
        <v>610</v>
      </c>
      <c r="D285" s="248" t="s">
        <v>315</v>
      </c>
      <c r="E285" s="300">
        <v>6</v>
      </c>
      <c r="F285" s="306">
        <v>25.46</v>
      </c>
      <c r="G285" s="28">
        <f t="shared" si="22"/>
        <v>152.76</v>
      </c>
      <c r="H285" s="207">
        <f t="shared" si="24"/>
        <v>2.9645172551651951E-4</v>
      </c>
      <c r="I285" s="271">
        <f>ROUND(F285*Прил.10!$D$13,2)</f>
        <v>204.7</v>
      </c>
      <c r="J285" s="271">
        <f t="shared" si="23"/>
        <v>1228.2</v>
      </c>
    </row>
    <row r="286" spans="1:10" s="14" customFormat="1" ht="38.25" hidden="1" customHeight="1" outlineLevel="1" x14ac:dyDescent="0.2">
      <c r="A286" s="296">
        <v>253</v>
      </c>
      <c r="B286" s="252" t="s">
        <v>611</v>
      </c>
      <c r="C286" s="247" t="s">
        <v>612</v>
      </c>
      <c r="D286" s="248" t="s">
        <v>257</v>
      </c>
      <c r="E286" s="300">
        <v>8</v>
      </c>
      <c r="F286" s="306">
        <v>17.87</v>
      </c>
      <c r="G286" s="28">
        <f t="shared" si="22"/>
        <v>142.96</v>
      </c>
      <c r="H286" s="207">
        <f t="shared" si="24"/>
        <v>2.7743348180048205E-4</v>
      </c>
      <c r="I286" s="271">
        <f>ROUND(F286*Прил.10!$D$13,2)</f>
        <v>143.66999999999999</v>
      </c>
      <c r="J286" s="271">
        <f t="shared" si="23"/>
        <v>1149.3599999999999</v>
      </c>
    </row>
    <row r="287" spans="1:10" s="14" customFormat="1" ht="25.5" hidden="1" customHeight="1" outlineLevel="1" x14ac:dyDescent="0.2">
      <c r="A287" s="296">
        <v>254</v>
      </c>
      <c r="B287" s="252" t="s">
        <v>613</v>
      </c>
      <c r="C287" s="247" t="s">
        <v>614</v>
      </c>
      <c r="D287" s="248" t="s">
        <v>310</v>
      </c>
      <c r="E287" s="300">
        <v>2.75E-2</v>
      </c>
      <c r="F287" s="306">
        <v>5000</v>
      </c>
      <c r="G287" s="28">
        <f t="shared" si="22"/>
        <v>137.5</v>
      </c>
      <c r="H287" s="207">
        <f t="shared" si="24"/>
        <v>2.6683760315868968E-4</v>
      </c>
      <c r="I287" s="271">
        <f>ROUND(F287*Прил.10!$D$13,2)</f>
        <v>40200</v>
      </c>
      <c r="J287" s="271">
        <f t="shared" si="23"/>
        <v>1105.5</v>
      </c>
    </row>
    <row r="288" spans="1:10" s="14" customFormat="1" ht="14.25" hidden="1" customHeight="1" outlineLevel="1" x14ac:dyDescent="0.2">
      <c r="A288" s="296">
        <v>255</v>
      </c>
      <c r="B288" s="252" t="s">
        <v>615</v>
      </c>
      <c r="C288" s="247" t="s">
        <v>599</v>
      </c>
      <c r="D288" s="248" t="s">
        <v>428</v>
      </c>
      <c r="E288" s="300">
        <v>14.8826</v>
      </c>
      <c r="F288" s="306">
        <v>9.0399999999999991</v>
      </c>
      <c r="G288" s="28">
        <f t="shared" si="22"/>
        <v>134.54</v>
      </c>
      <c r="H288" s="207">
        <f t="shared" si="24"/>
        <v>2.6109331730160079E-4</v>
      </c>
      <c r="I288" s="271">
        <f>ROUND(F288*Прил.10!$D$13,2)</f>
        <v>72.680000000000007</v>
      </c>
      <c r="J288" s="271">
        <f t="shared" si="23"/>
        <v>1081.67</v>
      </c>
    </row>
    <row r="289" spans="1:10" s="14" customFormat="1" ht="38.25" hidden="1" customHeight="1" outlineLevel="1" x14ac:dyDescent="0.2">
      <c r="A289" s="296">
        <v>256</v>
      </c>
      <c r="B289" s="252" t="s">
        <v>616</v>
      </c>
      <c r="C289" s="247" t="s">
        <v>617</v>
      </c>
      <c r="D289" s="248" t="s">
        <v>257</v>
      </c>
      <c r="E289" s="300">
        <v>8</v>
      </c>
      <c r="F289" s="306">
        <v>16</v>
      </c>
      <c r="G289" s="28">
        <f t="shared" si="22"/>
        <v>128</v>
      </c>
      <c r="H289" s="207">
        <f t="shared" si="24"/>
        <v>2.484015505768166E-4</v>
      </c>
      <c r="I289" s="271">
        <f>ROUND(F289*Прил.10!$D$13,2)</f>
        <v>128.63999999999999</v>
      </c>
      <c r="J289" s="271">
        <f t="shared" si="23"/>
        <v>1029.1199999999999</v>
      </c>
    </row>
    <row r="290" spans="1:10" s="14" customFormat="1" ht="38.25" hidden="1" customHeight="1" outlineLevel="1" x14ac:dyDescent="0.2">
      <c r="A290" s="296">
        <v>257</v>
      </c>
      <c r="B290" s="252" t="s">
        <v>618</v>
      </c>
      <c r="C290" s="247" t="s">
        <v>619</v>
      </c>
      <c r="D290" s="248" t="s">
        <v>310</v>
      </c>
      <c r="E290" s="300">
        <v>1.54E-2</v>
      </c>
      <c r="F290" s="306">
        <v>7997.23</v>
      </c>
      <c r="G290" s="28">
        <f t="shared" si="22"/>
        <v>123.16</v>
      </c>
      <c r="H290" s="207">
        <f t="shared" si="24"/>
        <v>2.3900886694563071E-4</v>
      </c>
      <c r="I290" s="271">
        <f>ROUND(F290*Прил.10!$D$13,2)</f>
        <v>64297.73</v>
      </c>
      <c r="J290" s="271">
        <f t="shared" si="23"/>
        <v>990.19</v>
      </c>
    </row>
    <row r="291" spans="1:10" s="14" customFormat="1" ht="25.5" hidden="1" customHeight="1" outlineLevel="1" x14ac:dyDescent="0.2">
      <c r="A291" s="296">
        <v>258</v>
      </c>
      <c r="B291" s="252" t="s">
        <v>620</v>
      </c>
      <c r="C291" s="247" t="s">
        <v>621</v>
      </c>
      <c r="D291" s="248" t="s">
        <v>298</v>
      </c>
      <c r="E291" s="300">
        <v>0.48299999999999998</v>
      </c>
      <c r="F291" s="306">
        <v>246.79</v>
      </c>
      <c r="G291" s="28">
        <f t="shared" si="22"/>
        <v>119.2</v>
      </c>
      <c r="H291" s="207">
        <f t="shared" si="24"/>
        <v>2.3132394397466045E-4</v>
      </c>
      <c r="I291" s="271">
        <f>ROUND(F291*Прил.10!$D$13,2)</f>
        <v>1984.19</v>
      </c>
      <c r="J291" s="271">
        <f t="shared" si="23"/>
        <v>958.36</v>
      </c>
    </row>
    <row r="292" spans="1:10" s="14" customFormat="1" ht="38.25" hidden="1" customHeight="1" outlineLevel="1" x14ac:dyDescent="0.2">
      <c r="A292" s="296">
        <v>259</v>
      </c>
      <c r="B292" s="252" t="s">
        <v>622</v>
      </c>
      <c r="C292" s="247" t="s">
        <v>623</v>
      </c>
      <c r="D292" s="248" t="s">
        <v>257</v>
      </c>
      <c r="E292" s="300">
        <v>1.7514000000000001</v>
      </c>
      <c r="F292" s="306">
        <v>67</v>
      </c>
      <c r="G292" s="28">
        <f t="shared" si="22"/>
        <v>117.34</v>
      </c>
      <c r="H292" s="207">
        <f t="shared" si="24"/>
        <v>2.2771435894284109E-4</v>
      </c>
      <c r="I292" s="271">
        <f>ROUND(F292*Прил.10!$D$13,2)</f>
        <v>538.67999999999995</v>
      </c>
      <c r="J292" s="271">
        <f t="shared" si="23"/>
        <v>943.44</v>
      </c>
    </row>
    <row r="293" spans="1:10" s="14" customFormat="1" ht="14.25" hidden="1" customHeight="1" outlineLevel="1" x14ac:dyDescent="0.2">
      <c r="A293" s="296">
        <v>260</v>
      </c>
      <c r="B293" s="252" t="s">
        <v>624</v>
      </c>
      <c r="C293" s="247" t="s">
        <v>625</v>
      </c>
      <c r="D293" s="248" t="s">
        <v>310</v>
      </c>
      <c r="E293" s="300">
        <v>7.5200000000000003E-2</v>
      </c>
      <c r="F293" s="306">
        <v>1554.2</v>
      </c>
      <c r="G293" s="28">
        <f t="shared" si="22"/>
        <v>116.88</v>
      </c>
      <c r="H293" s="207">
        <f t="shared" si="24"/>
        <v>2.2682166587045563E-4</v>
      </c>
      <c r="I293" s="271">
        <f>ROUND(F293*Прил.10!$D$13,2)</f>
        <v>12495.77</v>
      </c>
      <c r="J293" s="271">
        <f t="shared" si="23"/>
        <v>939.68</v>
      </c>
    </row>
    <row r="294" spans="1:10" s="14" customFormat="1" ht="38.25" hidden="1" customHeight="1" outlineLevel="1" x14ac:dyDescent="0.2">
      <c r="A294" s="296">
        <v>261</v>
      </c>
      <c r="B294" s="252" t="s">
        <v>626</v>
      </c>
      <c r="C294" s="247" t="s">
        <v>627</v>
      </c>
      <c r="D294" s="248" t="s">
        <v>257</v>
      </c>
      <c r="E294" s="300">
        <v>1</v>
      </c>
      <c r="F294" s="306">
        <v>116.25</v>
      </c>
      <c r="G294" s="28">
        <f t="shared" si="22"/>
        <v>116.25</v>
      </c>
      <c r="H294" s="207">
        <f t="shared" si="24"/>
        <v>2.2559906448871037E-4</v>
      </c>
      <c r="I294" s="271">
        <f>ROUND(F294*Прил.10!$D$13,2)</f>
        <v>934.65</v>
      </c>
      <c r="J294" s="271">
        <f t="shared" si="23"/>
        <v>934.65</v>
      </c>
    </row>
    <row r="295" spans="1:10" s="14" customFormat="1" ht="25.5" hidden="1" customHeight="1" outlineLevel="1" x14ac:dyDescent="0.2">
      <c r="A295" s="296">
        <v>262</v>
      </c>
      <c r="B295" s="252" t="s">
        <v>628</v>
      </c>
      <c r="C295" s="247" t="s">
        <v>629</v>
      </c>
      <c r="D295" s="248" t="s">
        <v>310</v>
      </c>
      <c r="E295" s="300">
        <v>7.0000000000000001E-3</v>
      </c>
      <c r="F295" s="306">
        <v>16136</v>
      </c>
      <c r="G295" s="28">
        <f t="shared" si="22"/>
        <v>112.95</v>
      </c>
      <c r="H295" s="207">
        <f t="shared" si="24"/>
        <v>2.1919496201290182E-4</v>
      </c>
      <c r="I295" s="271">
        <f>ROUND(F295*Прил.10!$D$13,2)</f>
        <v>129733.44</v>
      </c>
      <c r="J295" s="271">
        <f t="shared" si="23"/>
        <v>908.13</v>
      </c>
    </row>
    <row r="296" spans="1:10" s="14" customFormat="1" ht="14.25" hidden="1" customHeight="1" outlineLevel="1" x14ac:dyDescent="0.2">
      <c r="A296" s="296">
        <v>263</v>
      </c>
      <c r="B296" s="252" t="s">
        <v>630</v>
      </c>
      <c r="C296" s="247" t="s">
        <v>631</v>
      </c>
      <c r="D296" s="248" t="s">
        <v>310</v>
      </c>
      <c r="E296" s="300">
        <v>1.6799999999999999E-2</v>
      </c>
      <c r="F296" s="306">
        <v>6667</v>
      </c>
      <c r="G296" s="28">
        <f t="shared" si="22"/>
        <v>112.01</v>
      </c>
      <c r="H296" s="207">
        <f t="shared" si="24"/>
        <v>2.1737076312585335E-4</v>
      </c>
      <c r="I296" s="271">
        <f>ROUND(F296*Прил.10!$D$13,2)</f>
        <v>53602.68</v>
      </c>
      <c r="J296" s="271">
        <f t="shared" si="23"/>
        <v>900.53</v>
      </c>
    </row>
    <row r="297" spans="1:10" s="14" customFormat="1" ht="14.25" hidden="1" customHeight="1" outlineLevel="1" x14ac:dyDescent="0.2">
      <c r="A297" s="296">
        <v>264</v>
      </c>
      <c r="B297" s="252" t="s">
        <v>632</v>
      </c>
      <c r="C297" s="247" t="s">
        <v>633</v>
      </c>
      <c r="D297" s="248" t="s">
        <v>315</v>
      </c>
      <c r="E297" s="300">
        <v>9.3000000000000007</v>
      </c>
      <c r="F297" s="306">
        <v>12.03</v>
      </c>
      <c r="G297" s="28">
        <f t="shared" si="22"/>
        <v>111.88</v>
      </c>
      <c r="H297" s="207">
        <f t="shared" si="24"/>
        <v>2.1711848030104875E-4</v>
      </c>
      <c r="I297" s="271">
        <f>ROUND(F297*Прил.10!$D$13,2)</f>
        <v>96.72</v>
      </c>
      <c r="J297" s="271">
        <f t="shared" si="23"/>
        <v>899.5</v>
      </c>
    </row>
    <row r="298" spans="1:10" s="14" customFormat="1" ht="25.5" hidden="1" customHeight="1" outlineLevel="1" x14ac:dyDescent="0.2">
      <c r="A298" s="296">
        <v>265</v>
      </c>
      <c r="B298" s="252" t="s">
        <v>634</v>
      </c>
      <c r="C298" s="247" t="s">
        <v>635</v>
      </c>
      <c r="D298" s="248" t="s">
        <v>298</v>
      </c>
      <c r="E298" s="300">
        <v>0.1734</v>
      </c>
      <c r="F298" s="306">
        <v>636.19000000000005</v>
      </c>
      <c r="G298" s="28">
        <f t="shared" si="22"/>
        <v>110.32</v>
      </c>
      <c r="H298" s="207">
        <f t="shared" si="24"/>
        <v>2.1409108640339379E-4</v>
      </c>
      <c r="I298" s="271">
        <f>ROUND(F298*Прил.10!$D$13,2)</f>
        <v>5114.97</v>
      </c>
      <c r="J298" s="271">
        <f t="shared" si="23"/>
        <v>886.94</v>
      </c>
    </row>
    <row r="299" spans="1:10" s="14" customFormat="1" ht="14.25" hidden="1" customHeight="1" outlineLevel="1" x14ac:dyDescent="0.2">
      <c r="A299" s="296">
        <v>266</v>
      </c>
      <c r="B299" s="252" t="s">
        <v>636</v>
      </c>
      <c r="C299" s="247" t="s">
        <v>637</v>
      </c>
      <c r="D299" s="248" t="s">
        <v>428</v>
      </c>
      <c r="E299" s="300">
        <v>3.839</v>
      </c>
      <c r="F299" s="306">
        <v>28.6</v>
      </c>
      <c r="G299" s="28">
        <f t="shared" si="22"/>
        <v>109.8</v>
      </c>
      <c r="H299" s="207">
        <f t="shared" si="24"/>
        <v>2.1308195510417549E-4</v>
      </c>
      <c r="I299" s="271">
        <f>ROUND(F299*Прил.10!$D$13,2)</f>
        <v>229.94</v>
      </c>
      <c r="J299" s="271">
        <f t="shared" si="23"/>
        <v>882.74</v>
      </c>
    </row>
    <row r="300" spans="1:10" s="14" customFormat="1" ht="25.5" hidden="1" customHeight="1" outlineLevel="1" x14ac:dyDescent="0.2">
      <c r="A300" s="296">
        <v>267</v>
      </c>
      <c r="B300" s="252" t="s">
        <v>638</v>
      </c>
      <c r="C300" s="247" t="s">
        <v>639</v>
      </c>
      <c r="D300" s="248" t="s">
        <v>298</v>
      </c>
      <c r="E300" s="300">
        <v>0.96079999999999999</v>
      </c>
      <c r="F300" s="306">
        <v>113.2</v>
      </c>
      <c r="G300" s="28">
        <f t="shared" si="22"/>
        <v>108.76</v>
      </c>
      <c r="H300" s="207">
        <f t="shared" si="24"/>
        <v>2.1106369250573886E-4</v>
      </c>
      <c r="I300" s="271">
        <f>ROUND(F300*Прил.10!$D$13,2)</f>
        <v>910.13</v>
      </c>
      <c r="J300" s="271">
        <f t="shared" si="23"/>
        <v>874.45</v>
      </c>
    </row>
    <row r="301" spans="1:10" s="14" customFormat="1" ht="14.25" hidden="1" customHeight="1" outlineLevel="1" x14ac:dyDescent="0.2">
      <c r="A301" s="296">
        <v>268</v>
      </c>
      <c r="B301" s="252" t="s">
        <v>640</v>
      </c>
      <c r="C301" s="247" t="s">
        <v>641</v>
      </c>
      <c r="D301" s="248" t="s">
        <v>298</v>
      </c>
      <c r="E301" s="300">
        <v>17.433299999999999</v>
      </c>
      <c r="F301" s="306">
        <v>6.22</v>
      </c>
      <c r="G301" s="28">
        <f t="shared" si="22"/>
        <v>108.44</v>
      </c>
      <c r="H301" s="207">
        <f t="shared" si="24"/>
        <v>2.1044268862929682E-4</v>
      </c>
      <c r="I301" s="271">
        <f>ROUND(F301*Прил.10!$D$13,2)</f>
        <v>50.01</v>
      </c>
      <c r="J301" s="271">
        <f t="shared" si="23"/>
        <v>871.84</v>
      </c>
    </row>
    <row r="302" spans="1:10" s="14" customFormat="1" ht="76.7" hidden="1" customHeight="1" outlineLevel="1" x14ac:dyDescent="0.2">
      <c r="A302" s="296">
        <v>269</v>
      </c>
      <c r="B302" s="252" t="s">
        <v>642</v>
      </c>
      <c r="C302" s="247" t="s">
        <v>643</v>
      </c>
      <c r="D302" s="248" t="s">
        <v>310</v>
      </c>
      <c r="E302" s="300">
        <v>1.06E-2</v>
      </c>
      <c r="F302" s="306">
        <v>10045</v>
      </c>
      <c r="G302" s="28">
        <f t="shared" si="22"/>
        <v>106.48</v>
      </c>
      <c r="H302" s="207">
        <f t="shared" si="24"/>
        <v>2.066390398860893E-4</v>
      </c>
      <c r="I302" s="271">
        <f>ROUND(F302*Прил.10!$D$13,2)</f>
        <v>80761.8</v>
      </c>
      <c r="J302" s="271">
        <f t="shared" si="23"/>
        <v>856.08</v>
      </c>
    </row>
    <row r="303" spans="1:10" s="14" customFormat="1" ht="51" hidden="1" customHeight="1" outlineLevel="1" x14ac:dyDescent="0.2">
      <c r="A303" s="296">
        <v>270</v>
      </c>
      <c r="B303" s="252" t="s">
        <v>644</v>
      </c>
      <c r="C303" s="247" t="s">
        <v>645</v>
      </c>
      <c r="D303" s="248" t="s">
        <v>257</v>
      </c>
      <c r="E303" s="300">
        <v>4</v>
      </c>
      <c r="F303" s="306">
        <v>25.62</v>
      </c>
      <c r="G303" s="28">
        <f t="shared" si="22"/>
        <v>102.48</v>
      </c>
      <c r="H303" s="207">
        <f t="shared" si="24"/>
        <v>1.9887649143056379E-4</v>
      </c>
      <c r="I303" s="271">
        <f>ROUND(F303*Прил.10!$D$13,2)</f>
        <v>205.98</v>
      </c>
      <c r="J303" s="271">
        <f t="shared" si="23"/>
        <v>823.92</v>
      </c>
    </row>
    <row r="304" spans="1:10" s="14" customFormat="1" ht="14.25" hidden="1" customHeight="1" outlineLevel="1" x14ac:dyDescent="0.2">
      <c r="A304" s="296">
        <v>271</v>
      </c>
      <c r="B304" s="252" t="s">
        <v>646</v>
      </c>
      <c r="C304" s="247" t="s">
        <v>647</v>
      </c>
      <c r="D304" s="248" t="s">
        <v>450</v>
      </c>
      <c r="E304" s="300">
        <v>1.6033999999999999</v>
      </c>
      <c r="F304" s="306">
        <v>63</v>
      </c>
      <c r="G304" s="28">
        <f t="shared" si="22"/>
        <v>101.01</v>
      </c>
      <c r="H304" s="207">
        <f t="shared" si="24"/>
        <v>1.9602375487315818E-4</v>
      </c>
      <c r="I304" s="271">
        <f>ROUND(F304*Прил.10!$D$13,2)</f>
        <v>506.52</v>
      </c>
      <c r="J304" s="271">
        <f t="shared" si="23"/>
        <v>812.15</v>
      </c>
    </row>
    <row r="305" spans="1:10" s="14" customFormat="1" ht="25.5" hidden="1" customHeight="1" outlineLevel="1" x14ac:dyDescent="0.2">
      <c r="A305" s="296">
        <v>272</v>
      </c>
      <c r="B305" s="252" t="s">
        <v>648</v>
      </c>
      <c r="C305" s="247" t="s">
        <v>649</v>
      </c>
      <c r="D305" s="248" t="s">
        <v>436</v>
      </c>
      <c r="E305" s="300">
        <v>1</v>
      </c>
      <c r="F305" s="306">
        <v>94.68</v>
      </c>
      <c r="G305" s="28">
        <f t="shared" si="22"/>
        <v>94.68</v>
      </c>
      <c r="H305" s="207">
        <f t="shared" si="24"/>
        <v>1.8373952194228904E-4</v>
      </c>
      <c r="I305" s="271">
        <f>ROUND(F305*Прил.10!$D$13,2)</f>
        <v>761.23</v>
      </c>
      <c r="J305" s="271">
        <f t="shared" si="23"/>
        <v>761.23</v>
      </c>
    </row>
    <row r="306" spans="1:10" s="14" customFormat="1" ht="38.25" hidden="1" customHeight="1" outlineLevel="1" x14ac:dyDescent="0.2">
      <c r="A306" s="296">
        <v>273</v>
      </c>
      <c r="B306" s="252" t="s">
        <v>650</v>
      </c>
      <c r="C306" s="247" t="s">
        <v>651</v>
      </c>
      <c r="D306" s="248" t="s">
        <v>257</v>
      </c>
      <c r="E306" s="300">
        <v>2</v>
      </c>
      <c r="F306" s="306">
        <v>45</v>
      </c>
      <c r="G306" s="28">
        <f t="shared" si="22"/>
        <v>90</v>
      </c>
      <c r="H306" s="207">
        <f t="shared" si="24"/>
        <v>1.7465734024932418E-4</v>
      </c>
      <c r="I306" s="271">
        <f>ROUND(F306*Прил.10!$D$13,2)</f>
        <v>361.8</v>
      </c>
      <c r="J306" s="271">
        <f t="shared" si="23"/>
        <v>723.6</v>
      </c>
    </row>
    <row r="307" spans="1:10" s="14" customFormat="1" ht="25.5" hidden="1" customHeight="1" outlineLevel="1" x14ac:dyDescent="0.2">
      <c r="A307" s="296">
        <v>274</v>
      </c>
      <c r="B307" s="252" t="s">
        <v>652</v>
      </c>
      <c r="C307" s="247" t="s">
        <v>653</v>
      </c>
      <c r="D307" s="248" t="s">
        <v>257</v>
      </c>
      <c r="E307" s="300">
        <v>1</v>
      </c>
      <c r="F307" s="306">
        <v>87.19</v>
      </c>
      <c r="G307" s="28">
        <f t="shared" ref="G307:G370" si="25">ROUND(E307*F307,2)</f>
        <v>87.19</v>
      </c>
      <c r="H307" s="207">
        <f t="shared" si="24"/>
        <v>1.6920414995931748E-4</v>
      </c>
      <c r="I307" s="271">
        <f>ROUND(F307*Прил.10!$D$13,2)</f>
        <v>701.01</v>
      </c>
      <c r="J307" s="271">
        <f t="shared" ref="J307:J370" si="26">ROUND(I307*E307,2)</f>
        <v>701.01</v>
      </c>
    </row>
    <row r="308" spans="1:10" s="14" customFormat="1" ht="25.5" hidden="1" customHeight="1" outlineLevel="1" x14ac:dyDescent="0.2">
      <c r="A308" s="296">
        <v>275</v>
      </c>
      <c r="B308" s="252" t="s">
        <v>437</v>
      </c>
      <c r="C308" s="247" t="s">
        <v>654</v>
      </c>
      <c r="D308" s="248" t="s">
        <v>298</v>
      </c>
      <c r="E308" s="300">
        <v>0.14369999999999999</v>
      </c>
      <c r="F308" s="306">
        <v>600</v>
      </c>
      <c r="G308" s="28">
        <f t="shared" si="25"/>
        <v>86.22</v>
      </c>
      <c r="H308" s="207">
        <f t="shared" si="24"/>
        <v>1.6732173195885256E-4</v>
      </c>
      <c r="I308" s="271">
        <f>ROUND(F308*Прил.10!$D$13,2)</f>
        <v>4824</v>
      </c>
      <c r="J308" s="271">
        <f t="shared" si="26"/>
        <v>693.21</v>
      </c>
    </row>
    <row r="309" spans="1:10" s="14" customFormat="1" ht="25.5" hidden="1" customHeight="1" outlineLevel="1" x14ac:dyDescent="0.2">
      <c r="A309" s="296">
        <v>276</v>
      </c>
      <c r="B309" s="252" t="s">
        <v>655</v>
      </c>
      <c r="C309" s="247" t="s">
        <v>656</v>
      </c>
      <c r="D309" s="248" t="s">
        <v>310</v>
      </c>
      <c r="E309" s="300">
        <v>1.04E-2</v>
      </c>
      <c r="F309" s="306">
        <v>8190</v>
      </c>
      <c r="G309" s="28">
        <f t="shared" si="25"/>
        <v>85.18</v>
      </c>
      <c r="H309" s="207">
        <f t="shared" si="24"/>
        <v>1.6530346936041593E-4</v>
      </c>
      <c r="I309" s="271">
        <f>ROUND(F309*Прил.10!$D$13,2)</f>
        <v>65847.600000000006</v>
      </c>
      <c r="J309" s="271">
        <f t="shared" si="26"/>
        <v>684.82</v>
      </c>
    </row>
    <row r="310" spans="1:10" s="14" customFormat="1" ht="14.25" hidden="1" customHeight="1" outlineLevel="1" x14ac:dyDescent="0.2">
      <c r="A310" s="296">
        <v>277</v>
      </c>
      <c r="B310" s="252" t="s">
        <v>657</v>
      </c>
      <c r="C310" s="247" t="s">
        <v>658</v>
      </c>
      <c r="D310" s="248" t="s">
        <v>310</v>
      </c>
      <c r="E310" s="300">
        <v>7.4999999999999997E-3</v>
      </c>
      <c r="F310" s="306">
        <v>10749</v>
      </c>
      <c r="G310" s="28">
        <f t="shared" si="25"/>
        <v>80.62</v>
      </c>
      <c r="H310" s="207">
        <f t="shared" si="24"/>
        <v>1.5645416412111683E-4</v>
      </c>
      <c r="I310" s="271">
        <f>ROUND(F310*Прил.10!$D$13,2)</f>
        <v>86421.96</v>
      </c>
      <c r="J310" s="271">
        <f t="shared" si="26"/>
        <v>648.16</v>
      </c>
    </row>
    <row r="311" spans="1:10" s="14" customFormat="1" ht="25.5" hidden="1" customHeight="1" outlineLevel="1" x14ac:dyDescent="0.2">
      <c r="A311" s="296">
        <v>278</v>
      </c>
      <c r="B311" s="252" t="s">
        <v>659</v>
      </c>
      <c r="C311" s="247" t="s">
        <v>660</v>
      </c>
      <c r="D311" s="248" t="s">
        <v>436</v>
      </c>
      <c r="E311" s="300">
        <v>1</v>
      </c>
      <c r="F311" s="306">
        <v>75.7</v>
      </c>
      <c r="G311" s="28">
        <f t="shared" si="25"/>
        <v>75.7</v>
      </c>
      <c r="H311" s="207">
        <f t="shared" si="24"/>
        <v>1.4690622952082043E-4</v>
      </c>
      <c r="I311" s="271">
        <f>ROUND(F311*Прил.10!$D$13,2)</f>
        <v>608.63</v>
      </c>
      <c r="J311" s="271">
        <f t="shared" si="26"/>
        <v>608.63</v>
      </c>
    </row>
    <row r="312" spans="1:10" s="14" customFormat="1" ht="25.5" hidden="1" customHeight="1" outlineLevel="1" x14ac:dyDescent="0.2">
      <c r="A312" s="296">
        <v>279</v>
      </c>
      <c r="B312" s="252" t="s">
        <v>661</v>
      </c>
      <c r="C312" s="247" t="s">
        <v>662</v>
      </c>
      <c r="D312" s="248" t="s">
        <v>428</v>
      </c>
      <c r="E312" s="300">
        <v>6</v>
      </c>
      <c r="F312" s="306">
        <v>11.99</v>
      </c>
      <c r="G312" s="28">
        <f t="shared" si="25"/>
        <v>71.94</v>
      </c>
      <c r="H312" s="207">
        <f t="shared" si="24"/>
        <v>1.3960943397262645E-4</v>
      </c>
      <c r="I312" s="271">
        <f>ROUND(F312*Прил.10!$D$13,2)</f>
        <v>96.4</v>
      </c>
      <c r="J312" s="271">
        <f t="shared" si="26"/>
        <v>578.4</v>
      </c>
    </row>
    <row r="313" spans="1:10" s="14" customFormat="1" ht="25.5" hidden="1" customHeight="1" outlineLevel="1" x14ac:dyDescent="0.2">
      <c r="A313" s="296">
        <v>280</v>
      </c>
      <c r="B313" s="252" t="s">
        <v>663</v>
      </c>
      <c r="C313" s="247" t="s">
        <v>664</v>
      </c>
      <c r="D313" s="248" t="s">
        <v>257</v>
      </c>
      <c r="E313" s="300">
        <v>0.94499999999999995</v>
      </c>
      <c r="F313" s="306">
        <v>72.8</v>
      </c>
      <c r="G313" s="28">
        <f t="shared" si="25"/>
        <v>68.8</v>
      </c>
      <c r="H313" s="207">
        <f t="shared" si="24"/>
        <v>1.335158334350389E-4</v>
      </c>
      <c r="I313" s="271">
        <f>ROUND(F313*Прил.10!$D$13,2)</f>
        <v>585.30999999999995</v>
      </c>
      <c r="J313" s="271">
        <f t="shared" si="26"/>
        <v>553.12</v>
      </c>
    </row>
    <row r="314" spans="1:10" s="14" customFormat="1" ht="14.25" hidden="1" customHeight="1" outlineLevel="1" x14ac:dyDescent="0.2">
      <c r="A314" s="296">
        <v>281</v>
      </c>
      <c r="B314" s="252" t="s">
        <v>665</v>
      </c>
      <c r="C314" s="247" t="s">
        <v>666</v>
      </c>
      <c r="D314" s="248" t="s">
        <v>310</v>
      </c>
      <c r="E314" s="300">
        <v>6.3E-3</v>
      </c>
      <c r="F314" s="306">
        <v>10068</v>
      </c>
      <c r="G314" s="28">
        <f t="shared" si="25"/>
        <v>63.43</v>
      </c>
      <c r="H314" s="207">
        <f t="shared" si="24"/>
        <v>1.2309461213349591E-4</v>
      </c>
      <c r="I314" s="271">
        <f>ROUND(F314*Прил.10!$D$13,2)</f>
        <v>80946.720000000001</v>
      </c>
      <c r="J314" s="271">
        <f t="shared" si="26"/>
        <v>509.96</v>
      </c>
    </row>
    <row r="315" spans="1:10" s="14" customFormat="1" ht="38.25" hidden="1" customHeight="1" outlineLevel="1" x14ac:dyDescent="0.2">
      <c r="A315" s="296">
        <v>282</v>
      </c>
      <c r="B315" s="252" t="s">
        <v>667</v>
      </c>
      <c r="C315" s="247" t="s">
        <v>668</v>
      </c>
      <c r="D315" s="248" t="s">
        <v>298</v>
      </c>
      <c r="E315" s="300">
        <v>5.8999999999999997E-2</v>
      </c>
      <c r="F315" s="306">
        <v>1056</v>
      </c>
      <c r="G315" s="28">
        <f t="shared" si="25"/>
        <v>62.3</v>
      </c>
      <c r="H315" s="207">
        <f t="shared" si="24"/>
        <v>1.2090169219480995E-4</v>
      </c>
      <c r="I315" s="271">
        <f>ROUND(F315*Прил.10!$D$13,2)</f>
        <v>8490.24</v>
      </c>
      <c r="J315" s="271">
        <f t="shared" si="26"/>
        <v>500.92</v>
      </c>
    </row>
    <row r="316" spans="1:10" s="14" customFormat="1" ht="14.25" hidden="1" customHeight="1" outlineLevel="1" x14ac:dyDescent="0.2">
      <c r="A316" s="296">
        <v>283</v>
      </c>
      <c r="B316" s="252" t="s">
        <v>669</v>
      </c>
      <c r="C316" s="247" t="s">
        <v>670</v>
      </c>
      <c r="D316" s="248" t="s">
        <v>310</v>
      </c>
      <c r="E316" s="300">
        <v>6.4000000000000003E-3</v>
      </c>
      <c r="F316" s="306">
        <v>9424</v>
      </c>
      <c r="G316" s="28">
        <f t="shared" si="25"/>
        <v>60.31</v>
      </c>
      <c r="H316" s="207">
        <f t="shared" si="24"/>
        <v>1.1703982433818601E-4</v>
      </c>
      <c r="I316" s="271">
        <f>ROUND(F316*Прил.10!$D$13,2)</f>
        <v>75768.960000000006</v>
      </c>
      <c r="J316" s="271">
        <f t="shared" si="26"/>
        <v>484.92</v>
      </c>
    </row>
    <row r="317" spans="1:10" s="14" customFormat="1" ht="14.25" hidden="1" customHeight="1" outlineLevel="1" x14ac:dyDescent="0.2">
      <c r="A317" s="296">
        <v>284</v>
      </c>
      <c r="B317" s="252" t="s">
        <v>671</v>
      </c>
      <c r="C317" s="247" t="s">
        <v>672</v>
      </c>
      <c r="D317" s="248" t="s">
        <v>428</v>
      </c>
      <c r="E317" s="300">
        <v>5.6867000000000001</v>
      </c>
      <c r="F317" s="306">
        <v>10.57</v>
      </c>
      <c r="G317" s="28">
        <f t="shared" si="25"/>
        <v>60.11</v>
      </c>
      <c r="H317" s="207">
        <f t="shared" ref="H317:H380" si="27">G317/$G$450</f>
        <v>1.1665169691540973E-4</v>
      </c>
      <c r="I317" s="271">
        <f>ROUND(F317*Прил.10!$D$13,2)</f>
        <v>84.98</v>
      </c>
      <c r="J317" s="271">
        <f t="shared" si="26"/>
        <v>483.26</v>
      </c>
    </row>
    <row r="318" spans="1:10" s="14" customFormat="1" ht="25.5" hidden="1" customHeight="1" outlineLevel="1" x14ac:dyDescent="0.2">
      <c r="A318" s="296">
        <v>285</v>
      </c>
      <c r="B318" s="252" t="s">
        <v>673</v>
      </c>
      <c r="C318" s="247" t="s">
        <v>674</v>
      </c>
      <c r="D318" s="248" t="s">
        <v>257</v>
      </c>
      <c r="E318" s="300">
        <v>3</v>
      </c>
      <c r="F318" s="306">
        <v>18.88</v>
      </c>
      <c r="G318" s="28">
        <f t="shared" si="25"/>
        <v>56.64</v>
      </c>
      <c r="H318" s="207">
        <f t="shared" si="27"/>
        <v>1.0991768613024134E-4</v>
      </c>
      <c r="I318" s="271">
        <f>ROUND(F318*Прил.10!$D$13,2)</f>
        <v>151.80000000000001</v>
      </c>
      <c r="J318" s="271">
        <f t="shared" si="26"/>
        <v>455.4</v>
      </c>
    </row>
    <row r="319" spans="1:10" s="14" customFormat="1" ht="38.25" hidden="1" customHeight="1" outlineLevel="1" x14ac:dyDescent="0.2">
      <c r="A319" s="296">
        <v>286</v>
      </c>
      <c r="B319" s="252" t="s">
        <v>675</v>
      </c>
      <c r="C319" s="247" t="s">
        <v>676</v>
      </c>
      <c r="D319" s="248" t="s">
        <v>677</v>
      </c>
      <c r="E319" s="300">
        <v>0.8</v>
      </c>
      <c r="F319" s="306">
        <v>68</v>
      </c>
      <c r="G319" s="28">
        <f t="shared" si="25"/>
        <v>54.4</v>
      </c>
      <c r="H319" s="207">
        <f t="shared" si="27"/>
        <v>1.0557065899514705E-4</v>
      </c>
      <c r="I319" s="271">
        <f>ROUND(F319*Прил.10!$D$13,2)</f>
        <v>546.72</v>
      </c>
      <c r="J319" s="271">
        <f t="shared" si="26"/>
        <v>437.38</v>
      </c>
    </row>
    <row r="320" spans="1:10" s="14" customFormat="1" ht="51" hidden="1" customHeight="1" outlineLevel="1" x14ac:dyDescent="0.2">
      <c r="A320" s="296">
        <v>287</v>
      </c>
      <c r="B320" s="252" t="s">
        <v>678</v>
      </c>
      <c r="C320" s="247" t="s">
        <v>679</v>
      </c>
      <c r="D320" s="248" t="s">
        <v>310</v>
      </c>
      <c r="E320" s="300">
        <v>1.44E-2</v>
      </c>
      <c r="F320" s="306">
        <v>3650</v>
      </c>
      <c r="G320" s="28">
        <f t="shared" si="25"/>
        <v>52.56</v>
      </c>
      <c r="H320" s="207">
        <f t="shared" si="27"/>
        <v>1.0199988670560531E-4</v>
      </c>
      <c r="I320" s="271">
        <f>ROUND(F320*Прил.10!$D$13,2)</f>
        <v>29346</v>
      </c>
      <c r="J320" s="271">
        <f t="shared" si="26"/>
        <v>422.58</v>
      </c>
    </row>
    <row r="321" spans="1:10" s="14" customFormat="1" ht="14.25" hidden="1" customHeight="1" outlineLevel="1" x14ac:dyDescent="0.2">
      <c r="A321" s="296">
        <v>288</v>
      </c>
      <c r="B321" s="252" t="s">
        <v>680</v>
      </c>
      <c r="C321" s="247" t="s">
        <v>681</v>
      </c>
      <c r="D321" s="248" t="s">
        <v>310</v>
      </c>
      <c r="E321" s="300">
        <v>1.67E-2</v>
      </c>
      <c r="F321" s="306">
        <v>3039.7</v>
      </c>
      <c r="G321" s="28">
        <f t="shared" si="25"/>
        <v>50.76</v>
      </c>
      <c r="H321" s="207">
        <f t="shared" si="27"/>
        <v>9.8506739900618823E-5</v>
      </c>
      <c r="I321" s="271">
        <f>ROUND(F321*Прил.10!$D$13,2)</f>
        <v>24439.19</v>
      </c>
      <c r="J321" s="271">
        <f t="shared" si="26"/>
        <v>408.13</v>
      </c>
    </row>
    <row r="322" spans="1:10" s="14" customFormat="1" ht="25.5" hidden="1" customHeight="1" outlineLevel="1" x14ac:dyDescent="0.2">
      <c r="A322" s="296">
        <v>289</v>
      </c>
      <c r="B322" s="252" t="s">
        <v>682</v>
      </c>
      <c r="C322" s="247" t="s">
        <v>683</v>
      </c>
      <c r="D322" s="248" t="s">
        <v>301</v>
      </c>
      <c r="E322" s="300">
        <v>8.0519999999999996</v>
      </c>
      <c r="F322" s="306">
        <v>6.2</v>
      </c>
      <c r="G322" s="28">
        <f t="shared" si="25"/>
        <v>49.92</v>
      </c>
      <c r="H322" s="207">
        <f t="shared" si="27"/>
        <v>9.6876604724958475E-5</v>
      </c>
      <c r="I322" s="271">
        <f>ROUND(F322*Прил.10!$D$13,2)</f>
        <v>49.85</v>
      </c>
      <c r="J322" s="271">
        <f t="shared" si="26"/>
        <v>401.39</v>
      </c>
    </row>
    <row r="323" spans="1:10" s="14" customFormat="1" ht="14.25" hidden="1" customHeight="1" outlineLevel="1" x14ac:dyDescent="0.2">
      <c r="A323" s="296">
        <v>290</v>
      </c>
      <c r="B323" s="252" t="s">
        <v>684</v>
      </c>
      <c r="C323" s="247" t="s">
        <v>685</v>
      </c>
      <c r="D323" s="248" t="s">
        <v>257</v>
      </c>
      <c r="E323" s="300">
        <v>2</v>
      </c>
      <c r="F323" s="306">
        <v>24.49</v>
      </c>
      <c r="G323" s="28">
        <f t="shared" si="25"/>
        <v>48.98</v>
      </c>
      <c r="H323" s="207">
        <f t="shared" si="27"/>
        <v>9.5052405837909974E-5</v>
      </c>
      <c r="I323" s="271">
        <f>ROUND(F323*Прил.10!$D$13,2)</f>
        <v>196.9</v>
      </c>
      <c r="J323" s="271">
        <f t="shared" si="26"/>
        <v>393.8</v>
      </c>
    </row>
    <row r="324" spans="1:10" s="14" customFormat="1" ht="51" hidden="1" customHeight="1" outlineLevel="1" x14ac:dyDescent="0.2">
      <c r="A324" s="296">
        <v>291</v>
      </c>
      <c r="B324" s="252" t="s">
        <v>686</v>
      </c>
      <c r="C324" s="247" t="s">
        <v>687</v>
      </c>
      <c r="D324" s="248" t="s">
        <v>310</v>
      </c>
      <c r="E324" s="300">
        <v>7.0000000000000001E-3</v>
      </c>
      <c r="F324" s="306">
        <v>6834.81</v>
      </c>
      <c r="G324" s="28">
        <f t="shared" si="25"/>
        <v>47.84</v>
      </c>
      <c r="H324" s="207">
        <f t="shared" si="27"/>
        <v>9.2840079528085207E-5</v>
      </c>
      <c r="I324" s="271">
        <f>ROUND(F324*Прил.10!$D$13,2)</f>
        <v>54951.87</v>
      </c>
      <c r="J324" s="271">
        <f t="shared" si="26"/>
        <v>384.66</v>
      </c>
    </row>
    <row r="325" spans="1:10" s="14" customFormat="1" ht="38.25" hidden="1" customHeight="1" outlineLevel="1" x14ac:dyDescent="0.2">
      <c r="A325" s="296">
        <v>292</v>
      </c>
      <c r="B325" s="252" t="s">
        <v>688</v>
      </c>
      <c r="C325" s="247" t="s">
        <v>689</v>
      </c>
      <c r="D325" s="248" t="s">
        <v>257</v>
      </c>
      <c r="E325" s="300">
        <v>2</v>
      </c>
      <c r="F325" s="306">
        <v>23</v>
      </c>
      <c r="G325" s="28">
        <f t="shared" si="25"/>
        <v>46</v>
      </c>
      <c r="H325" s="207">
        <f t="shared" si="27"/>
        <v>8.926930723854346E-5</v>
      </c>
      <c r="I325" s="271">
        <f>ROUND(F325*Прил.10!$D$13,2)</f>
        <v>184.92</v>
      </c>
      <c r="J325" s="271">
        <f t="shared" si="26"/>
        <v>369.84</v>
      </c>
    </row>
    <row r="326" spans="1:10" s="14" customFormat="1" ht="14.25" hidden="1" customHeight="1" outlineLevel="1" x14ac:dyDescent="0.2">
      <c r="A326" s="296">
        <v>293</v>
      </c>
      <c r="B326" s="252" t="s">
        <v>690</v>
      </c>
      <c r="C326" s="247" t="s">
        <v>691</v>
      </c>
      <c r="D326" s="248" t="s">
        <v>677</v>
      </c>
      <c r="E326" s="300">
        <v>0.2</v>
      </c>
      <c r="F326" s="306">
        <v>228</v>
      </c>
      <c r="G326" s="28">
        <f t="shared" si="25"/>
        <v>45.6</v>
      </c>
      <c r="H326" s="207">
        <f t="shared" si="27"/>
        <v>8.8493052392990914E-5</v>
      </c>
      <c r="I326" s="271">
        <f>ROUND(F326*Прил.10!$D$13,2)</f>
        <v>1833.12</v>
      </c>
      <c r="J326" s="271">
        <f t="shared" si="26"/>
        <v>366.62</v>
      </c>
    </row>
    <row r="327" spans="1:10" s="14" customFormat="1" ht="14.25" hidden="1" customHeight="1" outlineLevel="1" x14ac:dyDescent="0.2">
      <c r="A327" s="296">
        <v>294</v>
      </c>
      <c r="B327" s="252" t="s">
        <v>692</v>
      </c>
      <c r="C327" s="247" t="s">
        <v>693</v>
      </c>
      <c r="D327" s="248" t="s">
        <v>310</v>
      </c>
      <c r="E327" s="300">
        <v>5.7000000000000002E-3</v>
      </c>
      <c r="F327" s="306">
        <v>7826.9</v>
      </c>
      <c r="G327" s="28">
        <f t="shared" si="25"/>
        <v>44.61</v>
      </c>
      <c r="H327" s="207">
        <f t="shared" si="27"/>
        <v>8.657182165024835E-5</v>
      </c>
      <c r="I327" s="271">
        <f>ROUND(F327*Прил.10!$D$13,2)</f>
        <v>62928.28</v>
      </c>
      <c r="J327" s="271">
        <f t="shared" si="26"/>
        <v>358.69</v>
      </c>
    </row>
    <row r="328" spans="1:10" s="14" customFormat="1" ht="14.25" hidden="1" customHeight="1" outlineLevel="1" x14ac:dyDescent="0.2">
      <c r="A328" s="296">
        <v>295</v>
      </c>
      <c r="B328" s="252" t="s">
        <v>694</v>
      </c>
      <c r="C328" s="247" t="s">
        <v>695</v>
      </c>
      <c r="D328" s="248" t="s">
        <v>301</v>
      </c>
      <c r="E328" s="300">
        <v>1.2430000000000001</v>
      </c>
      <c r="F328" s="306">
        <v>35.53</v>
      </c>
      <c r="G328" s="28">
        <f t="shared" si="25"/>
        <v>44.16</v>
      </c>
      <c r="H328" s="207">
        <f t="shared" si="27"/>
        <v>8.5698534949001714E-5</v>
      </c>
      <c r="I328" s="271">
        <f>ROUND(F328*Прил.10!$D$13,2)</f>
        <v>285.66000000000003</v>
      </c>
      <c r="J328" s="271">
        <f t="shared" si="26"/>
        <v>355.08</v>
      </c>
    </row>
    <row r="329" spans="1:10" s="14" customFormat="1" ht="14.25" hidden="1" customHeight="1" outlineLevel="1" x14ac:dyDescent="0.2">
      <c r="A329" s="296">
        <v>296</v>
      </c>
      <c r="B329" s="252" t="s">
        <v>696</v>
      </c>
      <c r="C329" s="247" t="s">
        <v>697</v>
      </c>
      <c r="D329" s="248" t="s">
        <v>310</v>
      </c>
      <c r="E329" s="300">
        <v>3.3999999999999998E-3</v>
      </c>
      <c r="F329" s="306">
        <v>12650</v>
      </c>
      <c r="G329" s="28">
        <f t="shared" si="25"/>
        <v>43.01</v>
      </c>
      <c r="H329" s="207">
        <f t="shared" si="27"/>
        <v>8.3466802268038139E-5</v>
      </c>
      <c r="I329" s="271">
        <f>ROUND(F329*Прил.10!$D$13,2)</f>
        <v>101706</v>
      </c>
      <c r="J329" s="271">
        <f t="shared" si="26"/>
        <v>345.8</v>
      </c>
    </row>
    <row r="330" spans="1:10" s="14" customFormat="1" ht="14.25" hidden="1" customHeight="1" outlineLevel="1" x14ac:dyDescent="0.2">
      <c r="A330" s="296">
        <v>297</v>
      </c>
      <c r="B330" s="252" t="s">
        <v>698</v>
      </c>
      <c r="C330" s="247" t="s">
        <v>699</v>
      </c>
      <c r="D330" s="248" t="s">
        <v>315</v>
      </c>
      <c r="E330" s="300">
        <v>0.9</v>
      </c>
      <c r="F330" s="306">
        <v>46.61</v>
      </c>
      <c r="G330" s="28">
        <f t="shared" si="25"/>
        <v>41.95</v>
      </c>
      <c r="H330" s="207">
        <f t="shared" si="27"/>
        <v>8.1409726927323883E-5</v>
      </c>
      <c r="I330" s="271">
        <f>ROUND(F330*Прил.10!$D$13,2)</f>
        <v>374.74</v>
      </c>
      <c r="J330" s="271">
        <f t="shared" si="26"/>
        <v>337.27</v>
      </c>
    </row>
    <row r="331" spans="1:10" s="14" customFormat="1" ht="63.75" hidden="1" customHeight="1" outlineLevel="1" x14ac:dyDescent="0.2">
      <c r="A331" s="296">
        <v>298</v>
      </c>
      <c r="B331" s="252" t="s">
        <v>700</v>
      </c>
      <c r="C331" s="247" t="s">
        <v>701</v>
      </c>
      <c r="D331" s="248" t="s">
        <v>315</v>
      </c>
      <c r="E331" s="300">
        <v>1</v>
      </c>
      <c r="F331" s="306">
        <v>41.88</v>
      </c>
      <c r="G331" s="28">
        <f t="shared" si="25"/>
        <v>41.88</v>
      </c>
      <c r="H331" s="207">
        <f t="shared" si="27"/>
        <v>8.1273882329352179E-5</v>
      </c>
      <c r="I331" s="271">
        <f>ROUND(F331*Прил.10!$D$13,2)</f>
        <v>336.72</v>
      </c>
      <c r="J331" s="271">
        <f t="shared" si="26"/>
        <v>336.72</v>
      </c>
    </row>
    <row r="332" spans="1:10" s="14" customFormat="1" ht="25.5" hidden="1" customHeight="1" outlineLevel="1" x14ac:dyDescent="0.2">
      <c r="A332" s="296">
        <v>299</v>
      </c>
      <c r="B332" s="252" t="s">
        <v>702</v>
      </c>
      <c r="C332" s="247" t="s">
        <v>703</v>
      </c>
      <c r="D332" s="248" t="s">
        <v>310</v>
      </c>
      <c r="E332" s="300">
        <v>2.7000000000000001E-3</v>
      </c>
      <c r="F332" s="306">
        <v>15119</v>
      </c>
      <c r="G332" s="28">
        <f t="shared" si="25"/>
        <v>40.82</v>
      </c>
      <c r="H332" s="207">
        <f t="shared" si="27"/>
        <v>7.9216806988637923E-5</v>
      </c>
      <c r="I332" s="271">
        <f>ROUND(F332*Прил.10!$D$13,2)</f>
        <v>121556.76</v>
      </c>
      <c r="J332" s="271">
        <f t="shared" si="26"/>
        <v>328.2</v>
      </c>
    </row>
    <row r="333" spans="1:10" s="14" customFormat="1" ht="25.5" hidden="1" customHeight="1" outlineLevel="1" x14ac:dyDescent="0.2">
      <c r="A333" s="296">
        <v>300</v>
      </c>
      <c r="B333" s="252" t="s">
        <v>704</v>
      </c>
      <c r="C333" s="247" t="s">
        <v>705</v>
      </c>
      <c r="D333" s="248" t="s">
        <v>310</v>
      </c>
      <c r="E333" s="300">
        <v>3.3999999999999998E-3</v>
      </c>
      <c r="F333" s="306">
        <v>11978</v>
      </c>
      <c r="G333" s="28">
        <f t="shared" si="25"/>
        <v>40.729999999999997</v>
      </c>
      <c r="H333" s="207">
        <f t="shared" si="27"/>
        <v>7.904214964838859E-5</v>
      </c>
      <c r="I333" s="271">
        <f>ROUND(F333*Прил.10!$D$13,2)</f>
        <v>96303.12</v>
      </c>
      <c r="J333" s="271">
        <f t="shared" si="26"/>
        <v>327.43</v>
      </c>
    </row>
    <row r="334" spans="1:10" s="14" customFormat="1" ht="25.5" hidden="1" customHeight="1" outlineLevel="1" x14ac:dyDescent="0.2">
      <c r="A334" s="296">
        <v>301</v>
      </c>
      <c r="B334" s="252" t="s">
        <v>706</v>
      </c>
      <c r="C334" s="247" t="s">
        <v>707</v>
      </c>
      <c r="D334" s="248" t="s">
        <v>450</v>
      </c>
      <c r="E334" s="300">
        <v>0.02</v>
      </c>
      <c r="F334" s="306">
        <v>1983</v>
      </c>
      <c r="G334" s="28">
        <f t="shared" si="25"/>
        <v>39.659999999999997</v>
      </c>
      <c r="H334" s="207">
        <f t="shared" si="27"/>
        <v>7.6965667936535514E-5</v>
      </c>
      <c r="I334" s="271">
        <f>ROUND(F334*Прил.10!$D$13,2)</f>
        <v>15943.32</v>
      </c>
      <c r="J334" s="271">
        <f t="shared" si="26"/>
        <v>318.87</v>
      </c>
    </row>
    <row r="335" spans="1:10" s="14" customFormat="1" ht="14.25" hidden="1" customHeight="1" outlineLevel="1" x14ac:dyDescent="0.2">
      <c r="A335" s="296">
        <v>302</v>
      </c>
      <c r="B335" s="252" t="s">
        <v>708</v>
      </c>
      <c r="C335" s="247" t="s">
        <v>709</v>
      </c>
      <c r="D335" s="248" t="s">
        <v>310</v>
      </c>
      <c r="E335" s="300">
        <v>1.9E-3</v>
      </c>
      <c r="F335" s="306">
        <v>20406</v>
      </c>
      <c r="G335" s="28">
        <f t="shared" si="25"/>
        <v>38.770000000000003</v>
      </c>
      <c r="H335" s="207">
        <f t="shared" si="27"/>
        <v>7.523850090518109E-5</v>
      </c>
      <c r="I335" s="271">
        <f>ROUND(F335*Прил.10!$D$13,2)</f>
        <v>164064.24</v>
      </c>
      <c r="J335" s="271">
        <f t="shared" si="26"/>
        <v>311.72000000000003</v>
      </c>
    </row>
    <row r="336" spans="1:10" s="14" customFormat="1" ht="14.25" hidden="1" customHeight="1" outlineLevel="1" x14ac:dyDescent="0.2">
      <c r="A336" s="296">
        <v>303</v>
      </c>
      <c r="B336" s="252" t="s">
        <v>710</v>
      </c>
      <c r="C336" s="247" t="s">
        <v>711</v>
      </c>
      <c r="D336" s="248" t="s">
        <v>428</v>
      </c>
      <c r="E336" s="300">
        <v>5.3</v>
      </c>
      <c r="F336" s="306">
        <v>7.21</v>
      </c>
      <c r="G336" s="28">
        <f t="shared" si="25"/>
        <v>38.21</v>
      </c>
      <c r="H336" s="207">
        <f t="shared" si="27"/>
        <v>7.415174412140752E-5</v>
      </c>
      <c r="I336" s="271">
        <f>ROUND(F336*Прил.10!$D$13,2)</f>
        <v>57.97</v>
      </c>
      <c r="J336" s="271">
        <f t="shared" si="26"/>
        <v>307.24</v>
      </c>
    </row>
    <row r="337" spans="1:10" s="14" customFormat="1" ht="63.75" hidden="1" customHeight="1" outlineLevel="1" x14ac:dyDescent="0.2">
      <c r="A337" s="296">
        <v>304</v>
      </c>
      <c r="B337" s="252" t="s">
        <v>712</v>
      </c>
      <c r="C337" s="247" t="s">
        <v>713</v>
      </c>
      <c r="D337" s="248" t="s">
        <v>315</v>
      </c>
      <c r="E337" s="300">
        <v>1</v>
      </c>
      <c r="F337" s="306">
        <v>37.58</v>
      </c>
      <c r="G337" s="28">
        <f t="shared" si="25"/>
        <v>37.58</v>
      </c>
      <c r="H337" s="207">
        <f t="shared" si="27"/>
        <v>7.2929142739662245E-5</v>
      </c>
      <c r="I337" s="271">
        <f>ROUND(F337*Прил.10!$D$13,2)</f>
        <v>302.14</v>
      </c>
      <c r="J337" s="271">
        <f t="shared" si="26"/>
        <v>302.14</v>
      </c>
    </row>
    <row r="338" spans="1:10" s="14" customFormat="1" ht="25.5" hidden="1" customHeight="1" outlineLevel="1" x14ac:dyDescent="0.2">
      <c r="A338" s="296">
        <v>305</v>
      </c>
      <c r="B338" s="252" t="s">
        <v>714</v>
      </c>
      <c r="C338" s="247" t="s">
        <v>715</v>
      </c>
      <c r="D338" s="248" t="s">
        <v>310</v>
      </c>
      <c r="E338" s="300">
        <v>2.52E-2</v>
      </c>
      <c r="F338" s="306">
        <v>1487.6</v>
      </c>
      <c r="G338" s="28">
        <f t="shared" si="25"/>
        <v>37.49</v>
      </c>
      <c r="H338" s="207">
        <f t="shared" si="27"/>
        <v>7.2754485399412926E-5</v>
      </c>
      <c r="I338" s="271">
        <f>ROUND(F338*Прил.10!$D$13,2)</f>
        <v>11960.3</v>
      </c>
      <c r="J338" s="271">
        <f t="shared" si="26"/>
        <v>301.39999999999998</v>
      </c>
    </row>
    <row r="339" spans="1:10" s="14" customFormat="1" ht="38.25" hidden="1" customHeight="1" outlineLevel="1" x14ac:dyDescent="0.2">
      <c r="A339" s="296">
        <v>306</v>
      </c>
      <c r="B339" s="252" t="s">
        <v>716</v>
      </c>
      <c r="C339" s="247" t="s">
        <v>717</v>
      </c>
      <c r="D339" s="248" t="s">
        <v>310</v>
      </c>
      <c r="E339" s="300">
        <v>2.3E-3</v>
      </c>
      <c r="F339" s="306">
        <v>15323</v>
      </c>
      <c r="G339" s="28">
        <f t="shared" si="25"/>
        <v>35.24</v>
      </c>
      <c r="H339" s="207">
        <f t="shared" si="27"/>
        <v>6.8388051893179827E-5</v>
      </c>
      <c r="I339" s="271">
        <f>ROUND(F339*Прил.10!$D$13,2)</f>
        <v>123196.92</v>
      </c>
      <c r="J339" s="271">
        <f t="shared" si="26"/>
        <v>283.35000000000002</v>
      </c>
    </row>
    <row r="340" spans="1:10" s="14" customFormat="1" ht="25.5" hidden="1" customHeight="1" outlineLevel="1" x14ac:dyDescent="0.2">
      <c r="A340" s="296">
        <v>307</v>
      </c>
      <c r="B340" s="252" t="s">
        <v>718</v>
      </c>
      <c r="C340" s="247" t="s">
        <v>719</v>
      </c>
      <c r="D340" s="248" t="s">
        <v>428</v>
      </c>
      <c r="E340" s="300">
        <v>2.2999999999999998</v>
      </c>
      <c r="F340" s="306">
        <v>15.14</v>
      </c>
      <c r="G340" s="28">
        <f t="shared" si="25"/>
        <v>34.82</v>
      </c>
      <c r="H340" s="207">
        <f t="shared" si="27"/>
        <v>6.7572984305349639E-5</v>
      </c>
      <c r="I340" s="271">
        <f>ROUND(F340*Прил.10!$D$13,2)</f>
        <v>121.73</v>
      </c>
      <c r="J340" s="271">
        <f t="shared" si="26"/>
        <v>279.98</v>
      </c>
    </row>
    <row r="341" spans="1:10" s="14" customFormat="1" ht="63.75" hidden="1" customHeight="1" outlineLevel="1" x14ac:dyDescent="0.2">
      <c r="A341" s="296">
        <v>308</v>
      </c>
      <c r="B341" s="252" t="s">
        <v>720</v>
      </c>
      <c r="C341" s="247" t="s">
        <v>721</v>
      </c>
      <c r="D341" s="248" t="s">
        <v>315</v>
      </c>
      <c r="E341" s="300">
        <v>1</v>
      </c>
      <c r="F341" s="306">
        <v>34.78</v>
      </c>
      <c r="G341" s="28">
        <f t="shared" si="25"/>
        <v>34.78</v>
      </c>
      <c r="H341" s="207">
        <f t="shared" si="27"/>
        <v>6.7495358820794383E-5</v>
      </c>
      <c r="I341" s="271">
        <f>ROUND(F341*Прил.10!$D$13,2)</f>
        <v>279.63</v>
      </c>
      <c r="J341" s="271">
        <f t="shared" si="26"/>
        <v>279.63</v>
      </c>
    </row>
    <row r="342" spans="1:10" s="14" customFormat="1" ht="25.5" hidden="1" customHeight="1" outlineLevel="1" x14ac:dyDescent="0.2">
      <c r="A342" s="296">
        <v>309</v>
      </c>
      <c r="B342" s="252" t="s">
        <v>722</v>
      </c>
      <c r="C342" s="247" t="s">
        <v>723</v>
      </c>
      <c r="D342" s="248" t="s">
        <v>298</v>
      </c>
      <c r="E342" s="300">
        <v>5.1999999999999998E-2</v>
      </c>
      <c r="F342" s="306">
        <v>665</v>
      </c>
      <c r="G342" s="28">
        <f t="shared" si="25"/>
        <v>34.58</v>
      </c>
      <c r="H342" s="207">
        <f t="shared" si="27"/>
        <v>6.7107231398018104E-5</v>
      </c>
      <c r="I342" s="271">
        <f>ROUND(F342*Прил.10!$D$13,2)</f>
        <v>5346.6</v>
      </c>
      <c r="J342" s="271">
        <f t="shared" si="26"/>
        <v>278.02</v>
      </c>
    </row>
    <row r="343" spans="1:10" s="14" customFormat="1" ht="38.25" hidden="1" customHeight="1" outlineLevel="1" x14ac:dyDescent="0.2">
      <c r="A343" s="296">
        <v>310</v>
      </c>
      <c r="B343" s="252" t="s">
        <v>724</v>
      </c>
      <c r="C343" s="247" t="s">
        <v>725</v>
      </c>
      <c r="D343" s="248" t="s">
        <v>310</v>
      </c>
      <c r="E343" s="300">
        <v>5.7999999999999996E-3</v>
      </c>
      <c r="F343" s="306">
        <v>5763</v>
      </c>
      <c r="G343" s="28">
        <f t="shared" si="25"/>
        <v>33.43</v>
      </c>
      <c r="H343" s="207">
        <f t="shared" si="27"/>
        <v>6.4875498717054515E-5</v>
      </c>
      <c r="I343" s="271">
        <f>ROUND(F343*Прил.10!$D$13,2)</f>
        <v>46334.52</v>
      </c>
      <c r="J343" s="271">
        <f t="shared" si="26"/>
        <v>268.74</v>
      </c>
    </row>
    <row r="344" spans="1:10" s="14" customFormat="1" ht="14.25" hidden="1" customHeight="1" outlineLevel="1" x14ac:dyDescent="0.2">
      <c r="A344" s="296">
        <v>311</v>
      </c>
      <c r="B344" s="252" t="s">
        <v>726</v>
      </c>
      <c r="C344" s="247" t="s">
        <v>727</v>
      </c>
      <c r="D344" s="248" t="s">
        <v>310</v>
      </c>
      <c r="E344" s="300">
        <v>3.7000000000000002E-3</v>
      </c>
      <c r="F344" s="306">
        <v>8475</v>
      </c>
      <c r="G344" s="28">
        <f t="shared" si="25"/>
        <v>31.36</v>
      </c>
      <c r="H344" s="207">
        <f t="shared" si="27"/>
        <v>6.0858379891320067E-5</v>
      </c>
      <c r="I344" s="271">
        <f>ROUND(F344*Прил.10!$D$13,2)</f>
        <v>68139</v>
      </c>
      <c r="J344" s="271">
        <f t="shared" si="26"/>
        <v>252.11</v>
      </c>
    </row>
    <row r="345" spans="1:10" s="14" customFormat="1" ht="25.5" hidden="1" customHeight="1" outlineLevel="1" x14ac:dyDescent="0.2">
      <c r="A345" s="296">
        <v>312</v>
      </c>
      <c r="B345" s="252" t="s">
        <v>728</v>
      </c>
      <c r="C345" s="247" t="s">
        <v>729</v>
      </c>
      <c r="D345" s="248" t="s">
        <v>310</v>
      </c>
      <c r="E345" s="300">
        <v>2.2200000000000001E-2</v>
      </c>
      <c r="F345" s="306">
        <v>1383.1</v>
      </c>
      <c r="G345" s="28">
        <f t="shared" si="25"/>
        <v>30.7</v>
      </c>
      <c r="H345" s="207">
        <f t="shared" si="27"/>
        <v>5.9577559396158351E-5</v>
      </c>
      <c r="I345" s="271">
        <f>ROUND(F345*Прил.10!$D$13,2)</f>
        <v>11120.12</v>
      </c>
      <c r="J345" s="271">
        <f t="shared" si="26"/>
        <v>246.87</v>
      </c>
    </row>
    <row r="346" spans="1:10" s="14" customFormat="1" ht="14.25" hidden="1" customHeight="1" outlineLevel="1" x14ac:dyDescent="0.2">
      <c r="A346" s="296">
        <v>313</v>
      </c>
      <c r="B346" s="252" t="s">
        <v>730</v>
      </c>
      <c r="C346" s="247" t="s">
        <v>731</v>
      </c>
      <c r="D346" s="248" t="s">
        <v>732</v>
      </c>
      <c r="E346" s="300">
        <v>76</v>
      </c>
      <c r="F346" s="306">
        <v>0.4</v>
      </c>
      <c r="G346" s="28">
        <f t="shared" si="25"/>
        <v>30.4</v>
      </c>
      <c r="H346" s="207">
        <f t="shared" si="27"/>
        <v>5.8995368261993938E-5</v>
      </c>
      <c r="I346" s="271">
        <f>ROUND(F346*Прил.10!$D$13,2)</f>
        <v>3.22</v>
      </c>
      <c r="J346" s="271">
        <f t="shared" si="26"/>
        <v>244.72</v>
      </c>
    </row>
    <row r="347" spans="1:10" s="14" customFormat="1" ht="14.25" hidden="1" customHeight="1" outlineLevel="1" x14ac:dyDescent="0.2">
      <c r="A347" s="296">
        <v>314</v>
      </c>
      <c r="B347" s="252" t="s">
        <v>733</v>
      </c>
      <c r="C347" s="247" t="s">
        <v>734</v>
      </c>
      <c r="D347" s="248" t="s">
        <v>315</v>
      </c>
      <c r="E347" s="300">
        <v>4.6849999999999996</v>
      </c>
      <c r="F347" s="306">
        <v>6.38</v>
      </c>
      <c r="G347" s="28">
        <f t="shared" si="25"/>
        <v>29.89</v>
      </c>
      <c r="H347" s="207">
        <f t="shared" si="27"/>
        <v>5.8005643333914438E-5</v>
      </c>
      <c r="I347" s="271">
        <f>ROUND(F347*Прил.10!$D$13,2)</f>
        <v>51.3</v>
      </c>
      <c r="J347" s="271">
        <f t="shared" si="26"/>
        <v>240.34</v>
      </c>
    </row>
    <row r="348" spans="1:10" s="14" customFormat="1" ht="25.5" hidden="1" customHeight="1" outlineLevel="1" x14ac:dyDescent="0.2">
      <c r="A348" s="296">
        <v>315</v>
      </c>
      <c r="B348" s="252" t="s">
        <v>735</v>
      </c>
      <c r="C348" s="247" t="s">
        <v>736</v>
      </c>
      <c r="D348" s="248" t="s">
        <v>301</v>
      </c>
      <c r="E348" s="300">
        <v>0.35</v>
      </c>
      <c r="F348" s="306">
        <v>84.25</v>
      </c>
      <c r="G348" s="28">
        <f t="shared" si="25"/>
        <v>29.49</v>
      </c>
      <c r="H348" s="207">
        <f t="shared" si="27"/>
        <v>5.7229388488361886E-5</v>
      </c>
      <c r="I348" s="271">
        <f>ROUND(F348*Прил.10!$D$13,2)</f>
        <v>677.37</v>
      </c>
      <c r="J348" s="271">
        <f t="shared" si="26"/>
        <v>237.08</v>
      </c>
    </row>
    <row r="349" spans="1:10" s="14" customFormat="1" ht="14.25" hidden="1" customHeight="1" outlineLevel="1" x14ac:dyDescent="0.2">
      <c r="A349" s="296">
        <v>316</v>
      </c>
      <c r="B349" s="252" t="s">
        <v>737</v>
      </c>
      <c r="C349" s="247" t="s">
        <v>738</v>
      </c>
      <c r="D349" s="248" t="s">
        <v>310</v>
      </c>
      <c r="E349" s="300">
        <v>5.8999999999999999E-3</v>
      </c>
      <c r="F349" s="306">
        <v>4920</v>
      </c>
      <c r="G349" s="28">
        <f t="shared" si="25"/>
        <v>29.03</v>
      </c>
      <c r="H349" s="207">
        <f t="shared" si="27"/>
        <v>5.6336695415976456E-5</v>
      </c>
      <c r="I349" s="271">
        <f>ROUND(F349*Прил.10!$D$13,2)</f>
        <v>39556.800000000003</v>
      </c>
      <c r="J349" s="271">
        <f t="shared" si="26"/>
        <v>233.39</v>
      </c>
    </row>
    <row r="350" spans="1:10" s="14" customFormat="1" ht="63.75" hidden="1" customHeight="1" outlineLevel="1" x14ac:dyDescent="0.2">
      <c r="A350" s="296">
        <v>317</v>
      </c>
      <c r="B350" s="252" t="s">
        <v>739</v>
      </c>
      <c r="C350" s="247" t="s">
        <v>740</v>
      </c>
      <c r="D350" s="248" t="s">
        <v>315</v>
      </c>
      <c r="E350" s="300">
        <v>0.6</v>
      </c>
      <c r="F350" s="306">
        <v>47.27</v>
      </c>
      <c r="G350" s="28">
        <f t="shared" si="25"/>
        <v>28.36</v>
      </c>
      <c r="H350" s="207">
        <f t="shared" si="27"/>
        <v>5.5036468549675926E-5</v>
      </c>
      <c r="I350" s="271">
        <f>ROUND(F350*Прил.10!$D$13,2)</f>
        <v>380.05</v>
      </c>
      <c r="J350" s="271">
        <f t="shared" si="26"/>
        <v>228.03</v>
      </c>
    </row>
    <row r="351" spans="1:10" s="14" customFormat="1" ht="14.25" hidden="1" customHeight="1" outlineLevel="1" x14ac:dyDescent="0.2">
      <c r="A351" s="296">
        <v>318</v>
      </c>
      <c r="B351" s="252" t="s">
        <v>741</v>
      </c>
      <c r="C351" s="247" t="s">
        <v>742</v>
      </c>
      <c r="D351" s="248" t="s">
        <v>428</v>
      </c>
      <c r="E351" s="300">
        <v>0.99</v>
      </c>
      <c r="F351" s="306">
        <v>28.26</v>
      </c>
      <c r="G351" s="28">
        <f t="shared" si="25"/>
        <v>27.98</v>
      </c>
      <c r="H351" s="207">
        <f t="shared" si="27"/>
        <v>5.4299026446401001E-5</v>
      </c>
      <c r="I351" s="271">
        <f>ROUND(F351*Прил.10!$D$13,2)</f>
        <v>227.21</v>
      </c>
      <c r="J351" s="271">
        <f t="shared" si="26"/>
        <v>224.94</v>
      </c>
    </row>
    <row r="352" spans="1:10" s="14" customFormat="1" ht="25.5" hidden="1" customHeight="1" outlineLevel="1" x14ac:dyDescent="0.2">
      <c r="A352" s="296">
        <v>319</v>
      </c>
      <c r="B352" s="252" t="s">
        <v>743</v>
      </c>
      <c r="C352" s="247" t="s">
        <v>744</v>
      </c>
      <c r="D352" s="248" t="s">
        <v>310</v>
      </c>
      <c r="E352" s="300">
        <v>4.7999999999999996E-3</v>
      </c>
      <c r="F352" s="306">
        <v>5500</v>
      </c>
      <c r="G352" s="28">
        <f t="shared" si="25"/>
        <v>26.4</v>
      </c>
      <c r="H352" s="207">
        <f t="shared" si="27"/>
        <v>5.1232819806468418E-5</v>
      </c>
      <c r="I352" s="271">
        <f>ROUND(F352*Прил.10!$D$13,2)</f>
        <v>44220</v>
      </c>
      <c r="J352" s="271">
        <f t="shared" si="26"/>
        <v>212.26</v>
      </c>
    </row>
    <row r="353" spans="1:10" s="14" customFormat="1" ht="38.25" hidden="1" customHeight="1" outlineLevel="1" x14ac:dyDescent="0.2">
      <c r="A353" s="296">
        <v>320</v>
      </c>
      <c r="B353" s="252" t="s">
        <v>745</v>
      </c>
      <c r="C353" s="247" t="s">
        <v>746</v>
      </c>
      <c r="D353" s="248" t="s">
        <v>298</v>
      </c>
      <c r="E353" s="300">
        <v>2.2499999999999999E-2</v>
      </c>
      <c r="F353" s="306">
        <v>1155</v>
      </c>
      <c r="G353" s="28">
        <f t="shared" si="25"/>
        <v>25.99</v>
      </c>
      <c r="H353" s="207">
        <f t="shared" si="27"/>
        <v>5.0437158589777051E-5</v>
      </c>
      <c r="I353" s="271">
        <f>ROUND(F353*Прил.10!$D$13,2)</f>
        <v>9286.2000000000007</v>
      </c>
      <c r="J353" s="271">
        <f t="shared" si="26"/>
        <v>208.94</v>
      </c>
    </row>
    <row r="354" spans="1:10" s="14" customFormat="1" ht="14.25" hidden="1" customHeight="1" outlineLevel="1" x14ac:dyDescent="0.2">
      <c r="A354" s="296">
        <v>321</v>
      </c>
      <c r="B354" s="252" t="s">
        <v>747</v>
      </c>
      <c r="C354" s="247" t="s">
        <v>748</v>
      </c>
      <c r="D354" s="248" t="s">
        <v>315</v>
      </c>
      <c r="E354" s="300">
        <v>8</v>
      </c>
      <c r="F354" s="306">
        <v>3.2</v>
      </c>
      <c r="G354" s="28">
        <f t="shared" si="25"/>
        <v>25.6</v>
      </c>
      <c r="H354" s="207">
        <f t="shared" si="27"/>
        <v>4.9680310115363319E-5</v>
      </c>
      <c r="I354" s="271">
        <f>ROUND(F354*Прил.10!$D$13,2)</f>
        <v>25.73</v>
      </c>
      <c r="J354" s="271">
        <f t="shared" si="26"/>
        <v>205.84</v>
      </c>
    </row>
    <row r="355" spans="1:10" s="14" customFormat="1" ht="14.25" hidden="1" customHeight="1" outlineLevel="1" x14ac:dyDescent="0.2">
      <c r="A355" s="296">
        <v>322</v>
      </c>
      <c r="B355" s="252" t="s">
        <v>749</v>
      </c>
      <c r="C355" s="247" t="s">
        <v>750</v>
      </c>
      <c r="D355" s="248" t="s">
        <v>301</v>
      </c>
      <c r="E355" s="300">
        <v>2.3359000000000001</v>
      </c>
      <c r="F355" s="306">
        <v>10.199999999999999</v>
      </c>
      <c r="G355" s="28">
        <f t="shared" si="25"/>
        <v>23.83</v>
      </c>
      <c r="H355" s="207">
        <f t="shared" si="27"/>
        <v>4.6245382423793271E-5</v>
      </c>
      <c r="I355" s="271">
        <f>ROUND(F355*Прил.10!$D$13,2)</f>
        <v>82.01</v>
      </c>
      <c r="J355" s="271">
        <f t="shared" si="26"/>
        <v>191.57</v>
      </c>
    </row>
    <row r="356" spans="1:10" s="14" customFormat="1" ht="38.25" hidden="1" customHeight="1" outlineLevel="1" x14ac:dyDescent="0.2">
      <c r="A356" s="296">
        <v>323</v>
      </c>
      <c r="B356" s="252" t="s">
        <v>751</v>
      </c>
      <c r="C356" s="247" t="s">
        <v>752</v>
      </c>
      <c r="D356" s="248" t="s">
        <v>406</v>
      </c>
      <c r="E356" s="300">
        <v>0.89100000000000001</v>
      </c>
      <c r="F356" s="306">
        <v>26.41</v>
      </c>
      <c r="G356" s="28">
        <f t="shared" si="25"/>
        <v>23.53</v>
      </c>
      <c r="H356" s="207">
        <f t="shared" si="27"/>
        <v>4.5663191289628865E-5</v>
      </c>
      <c r="I356" s="271">
        <f>ROUND(F356*Прил.10!$D$13,2)</f>
        <v>212.34</v>
      </c>
      <c r="J356" s="271">
        <f t="shared" si="26"/>
        <v>189.19</v>
      </c>
    </row>
    <row r="357" spans="1:10" s="14" customFormat="1" ht="14.25" hidden="1" customHeight="1" outlineLevel="1" x14ac:dyDescent="0.2">
      <c r="A357" s="296">
        <v>324</v>
      </c>
      <c r="B357" s="252" t="s">
        <v>753</v>
      </c>
      <c r="C357" s="247" t="s">
        <v>754</v>
      </c>
      <c r="D357" s="248" t="s">
        <v>428</v>
      </c>
      <c r="E357" s="300">
        <v>3.6463999999999999</v>
      </c>
      <c r="F357" s="306">
        <v>6.09</v>
      </c>
      <c r="G357" s="28">
        <f t="shared" si="25"/>
        <v>22.21</v>
      </c>
      <c r="H357" s="207">
        <f t="shared" si="27"/>
        <v>4.3101550299305445E-5</v>
      </c>
      <c r="I357" s="271">
        <f>ROUND(F357*Прил.10!$D$13,2)</f>
        <v>48.96</v>
      </c>
      <c r="J357" s="271">
        <f t="shared" si="26"/>
        <v>178.53</v>
      </c>
    </row>
    <row r="358" spans="1:10" s="14" customFormat="1" ht="38.25" hidden="1" customHeight="1" outlineLevel="1" x14ac:dyDescent="0.2">
      <c r="A358" s="296">
        <v>325</v>
      </c>
      <c r="B358" s="252" t="s">
        <v>755</v>
      </c>
      <c r="C358" s="247" t="s">
        <v>756</v>
      </c>
      <c r="D358" s="248" t="s">
        <v>310</v>
      </c>
      <c r="E358" s="300">
        <v>4.1000000000000003E-3</v>
      </c>
      <c r="F358" s="306">
        <v>5325</v>
      </c>
      <c r="G358" s="28">
        <f t="shared" si="25"/>
        <v>21.83</v>
      </c>
      <c r="H358" s="207">
        <f t="shared" si="27"/>
        <v>4.2364108196030514E-5</v>
      </c>
      <c r="I358" s="271">
        <f>ROUND(F358*Прил.10!$D$13,2)</f>
        <v>42813</v>
      </c>
      <c r="J358" s="271">
        <f t="shared" si="26"/>
        <v>175.53</v>
      </c>
    </row>
    <row r="359" spans="1:10" s="14" customFormat="1" ht="25.5" hidden="1" customHeight="1" outlineLevel="1" x14ac:dyDescent="0.2">
      <c r="A359" s="296">
        <v>326</v>
      </c>
      <c r="B359" s="252" t="s">
        <v>757</v>
      </c>
      <c r="C359" s="247" t="s">
        <v>758</v>
      </c>
      <c r="D359" s="248" t="s">
        <v>310</v>
      </c>
      <c r="E359" s="300">
        <v>2.2000000000000001E-3</v>
      </c>
      <c r="F359" s="306">
        <v>9680</v>
      </c>
      <c r="G359" s="28">
        <f t="shared" si="25"/>
        <v>21.3</v>
      </c>
      <c r="H359" s="207">
        <f t="shared" si="27"/>
        <v>4.1335570525673386E-5</v>
      </c>
      <c r="I359" s="271">
        <f>ROUND(F359*Прил.10!$D$13,2)</f>
        <v>77827.199999999997</v>
      </c>
      <c r="J359" s="271">
        <f t="shared" si="26"/>
        <v>171.22</v>
      </c>
    </row>
    <row r="360" spans="1:10" s="14" customFormat="1" ht="25.5" hidden="1" customHeight="1" outlineLevel="1" x14ac:dyDescent="0.2">
      <c r="A360" s="296">
        <v>327</v>
      </c>
      <c r="B360" s="252" t="s">
        <v>759</v>
      </c>
      <c r="C360" s="247" t="s">
        <v>760</v>
      </c>
      <c r="D360" s="248" t="s">
        <v>761</v>
      </c>
      <c r="E360" s="300">
        <v>8.0500000000000002E-2</v>
      </c>
      <c r="F360" s="306">
        <v>253.8</v>
      </c>
      <c r="G360" s="28">
        <f t="shared" si="25"/>
        <v>20.43</v>
      </c>
      <c r="H360" s="207">
        <f t="shared" si="27"/>
        <v>3.9647216236596583E-5</v>
      </c>
      <c r="I360" s="271">
        <f>ROUND(F360*Прил.10!$D$13,2)</f>
        <v>2040.55</v>
      </c>
      <c r="J360" s="271">
        <f t="shared" si="26"/>
        <v>164.26</v>
      </c>
    </row>
    <row r="361" spans="1:10" s="14" customFormat="1" ht="25.5" hidden="1" customHeight="1" outlineLevel="1" x14ac:dyDescent="0.2">
      <c r="A361" s="296">
        <v>328</v>
      </c>
      <c r="B361" s="252" t="s">
        <v>762</v>
      </c>
      <c r="C361" s="247" t="s">
        <v>763</v>
      </c>
      <c r="D361" s="248" t="s">
        <v>298</v>
      </c>
      <c r="E361" s="300">
        <v>1.83E-2</v>
      </c>
      <c r="F361" s="306">
        <v>1100</v>
      </c>
      <c r="G361" s="28">
        <f t="shared" si="25"/>
        <v>20.13</v>
      </c>
      <c r="H361" s="207">
        <f t="shared" si="27"/>
        <v>3.906502510243217E-5</v>
      </c>
      <c r="I361" s="271">
        <f>ROUND(F361*Прил.10!$D$13,2)</f>
        <v>8844</v>
      </c>
      <c r="J361" s="271">
        <f t="shared" si="26"/>
        <v>161.85</v>
      </c>
    </row>
    <row r="362" spans="1:10" s="14" customFormat="1" ht="14.25" hidden="1" customHeight="1" outlineLevel="1" x14ac:dyDescent="0.2">
      <c r="A362" s="296">
        <v>329</v>
      </c>
      <c r="B362" s="252" t="s">
        <v>764</v>
      </c>
      <c r="C362" s="247" t="s">
        <v>765</v>
      </c>
      <c r="D362" s="248" t="s">
        <v>428</v>
      </c>
      <c r="E362" s="300">
        <v>0.60399999999999998</v>
      </c>
      <c r="F362" s="306">
        <v>32.6</v>
      </c>
      <c r="G362" s="28">
        <f t="shared" si="25"/>
        <v>19.690000000000001</v>
      </c>
      <c r="H362" s="207">
        <f t="shared" si="27"/>
        <v>3.8211144772324368E-5</v>
      </c>
      <c r="I362" s="271">
        <f>ROUND(F362*Прил.10!$D$13,2)</f>
        <v>262.10000000000002</v>
      </c>
      <c r="J362" s="271">
        <f t="shared" si="26"/>
        <v>158.31</v>
      </c>
    </row>
    <row r="363" spans="1:10" s="14" customFormat="1" ht="14.25" hidden="1" customHeight="1" outlineLevel="1" x14ac:dyDescent="0.2">
      <c r="A363" s="296">
        <v>330</v>
      </c>
      <c r="B363" s="252" t="s">
        <v>766</v>
      </c>
      <c r="C363" s="247" t="s">
        <v>767</v>
      </c>
      <c r="D363" s="248" t="s">
        <v>310</v>
      </c>
      <c r="E363" s="300">
        <v>2E-3</v>
      </c>
      <c r="F363" s="306">
        <v>9420</v>
      </c>
      <c r="G363" s="28">
        <f t="shared" si="25"/>
        <v>18.84</v>
      </c>
      <c r="H363" s="207">
        <f t="shared" si="27"/>
        <v>3.6561603225525193E-5</v>
      </c>
      <c r="I363" s="271">
        <f>ROUND(F363*Прил.10!$D$13,2)</f>
        <v>75736.800000000003</v>
      </c>
      <c r="J363" s="271">
        <f t="shared" si="26"/>
        <v>151.47</v>
      </c>
    </row>
    <row r="364" spans="1:10" s="14" customFormat="1" ht="14.25" hidden="1" customHeight="1" outlineLevel="1" x14ac:dyDescent="0.2">
      <c r="A364" s="296">
        <v>331</v>
      </c>
      <c r="B364" s="252" t="s">
        <v>768</v>
      </c>
      <c r="C364" s="247" t="s">
        <v>769</v>
      </c>
      <c r="D364" s="248" t="s">
        <v>310</v>
      </c>
      <c r="E364" s="300">
        <v>1.1999999999999999E-3</v>
      </c>
      <c r="F364" s="306">
        <v>15620</v>
      </c>
      <c r="G364" s="28">
        <f t="shared" si="25"/>
        <v>18.739999999999998</v>
      </c>
      <c r="H364" s="207">
        <f t="shared" si="27"/>
        <v>3.6367539514137053E-5</v>
      </c>
      <c r="I364" s="271">
        <f>ROUND(F364*Прил.10!$D$13,2)</f>
        <v>125584.8</v>
      </c>
      <c r="J364" s="271">
        <f t="shared" si="26"/>
        <v>150.69999999999999</v>
      </c>
    </row>
    <row r="365" spans="1:10" s="14" customFormat="1" ht="14.25" hidden="1" customHeight="1" outlineLevel="1" x14ac:dyDescent="0.2">
      <c r="A365" s="296">
        <v>332</v>
      </c>
      <c r="B365" s="252" t="s">
        <v>770</v>
      </c>
      <c r="C365" s="247" t="s">
        <v>771</v>
      </c>
      <c r="D365" s="248" t="s">
        <v>346</v>
      </c>
      <c r="E365" s="300">
        <v>0.28889999999999999</v>
      </c>
      <c r="F365" s="306">
        <v>64.099999999999994</v>
      </c>
      <c r="G365" s="28">
        <f t="shared" si="25"/>
        <v>18.52</v>
      </c>
      <c r="H365" s="207">
        <f t="shared" si="27"/>
        <v>3.5940599349083152E-5</v>
      </c>
      <c r="I365" s="271">
        <f>ROUND(F365*Прил.10!$D$13,2)</f>
        <v>515.36</v>
      </c>
      <c r="J365" s="271">
        <f t="shared" si="26"/>
        <v>148.88999999999999</v>
      </c>
    </row>
    <row r="366" spans="1:10" s="14" customFormat="1" ht="25.5" hidden="1" customHeight="1" outlineLevel="1" x14ac:dyDescent="0.2">
      <c r="A366" s="296">
        <v>333</v>
      </c>
      <c r="B366" s="252" t="s">
        <v>772</v>
      </c>
      <c r="C366" s="247" t="s">
        <v>773</v>
      </c>
      <c r="D366" s="248" t="s">
        <v>310</v>
      </c>
      <c r="E366" s="300">
        <v>4.1000000000000003E-3</v>
      </c>
      <c r="F366" s="306">
        <v>4455.2</v>
      </c>
      <c r="G366" s="28">
        <f t="shared" si="25"/>
        <v>18.27</v>
      </c>
      <c r="H366" s="207">
        <f t="shared" si="27"/>
        <v>3.5455440070612802E-5</v>
      </c>
      <c r="I366" s="271">
        <f>ROUND(F366*Прил.10!$D$13,2)</f>
        <v>35819.81</v>
      </c>
      <c r="J366" s="271">
        <f t="shared" si="26"/>
        <v>146.86000000000001</v>
      </c>
    </row>
    <row r="367" spans="1:10" s="14" customFormat="1" ht="14.25" hidden="1" customHeight="1" outlineLevel="1" x14ac:dyDescent="0.2">
      <c r="A367" s="296">
        <v>334</v>
      </c>
      <c r="B367" s="252" t="s">
        <v>774</v>
      </c>
      <c r="C367" s="247" t="s">
        <v>775</v>
      </c>
      <c r="D367" s="248" t="s">
        <v>298</v>
      </c>
      <c r="E367" s="300">
        <v>0.47260000000000002</v>
      </c>
      <c r="F367" s="306">
        <v>38.51</v>
      </c>
      <c r="G367" s="28">
        <f t="shared" si="25"/>
        <v>18.2</v>
      </c>
      <c r="H367" s="207">
        <f t="shared" si="27"/>
        <v>3.5319595472641111E-5</v>
      </c>
      <c r="I367" s="271">
        <f>ROUND(F367*Прил.10!$D$13,2)</f>
        <v>309.62</v>
      </c>
      <c r="J367" s="271">
        <f t="shared" si="26"/>
        <v>146.33000000000001</v>
      </c>
    </row>
    <row r="368" spans="1:10" s="14" customFormat="1" ht="38.25" hidden="1" customHeight="1" outlineLevel="1" x14ac:dyDescent="0.2">
      <c r="A368" s="296">
        <v>335</v>
      </c>
      <c r="B368" s="252" t="s">
        <v>776</v>
      </c>
      <c r="C368" s="247" t="s">
        <v>777</v>
      </c>
      <c r="D368" s="248" t="s">
        <v>310</v>
      </c>
      <c r="E368" s="300">
        <v>5.1199999999999998E-4</v>
      </c>
      <c r="F368" s="306">
        <v>35011</v>
      </c>
      <c r="G368" s="28">
        <f t="shared" si="25"/>
        <v>17.93</v>
      </c>
      <c r="H368" s="207">
        <f t="shared" si="27"/>
        <v>3.4795623451893133E-5</v>
      </c>
      <c r="I368" s="271">
        <f>ROUND(F368*Прил.10!$D$13,2)</f>
        <v>281488.44</v>
      </c>
      <c r="J368" s="271">
        <f t="shared" si="26"/>
        <v>144.12</v>
      </c>
    </row>
    <row r="369" spans="1:10" s="14" customFormat="1" ht="25.5" hidden="1" customHeight="1" outlineLevel="1" x14ac:dyDescent="0.2">
      <c r="A369" s="296">
        <v>336</v>
      </c>
      <c r="B369" s="252" t="s">
        <v>269</v>
      </c>
      <c r="C369" s="247" t="s">
        <v>778</v>
      </c>
      <c r="D369" s="248" t="s">
        <v>298</v>
      </c>
      <c r="E369" s="300">
        <v>1.6319999999999999</v>
      </c>
      <c r="F369" s="306">
        <v>10.83</v>
      </c>
      <c r="G369" s="28">
        <f t="shared" si="25"/>
        <v>17.670000000000002</v>
      </c>
      <c r="H369" s="207">
        <f t="shared" si="27"/>
        <v>3.4291057802283983E-5</v>
      </c>
      <c r="I369" s="271">
        <f>ROUND(F369*Прил.10!$D$13,2)</f>
        <v>87.07</v>
      </c>
      <c r="J369" s="271">
        <f t="shared" si="26"/>
        <v>142.1</v>
      </c>
    </row>
    <row r="370" spans="1:10" s="14" customFormat="1" ht="14.25" hidden="1" customHeight="1" outlineLevel="1" x14ac:dyDescent="0.2">
      <c r="A370" s="296">
        <v>337</v>
      </c>
      <c r="B370" s="252" t="s">
        <v>779</v>
      </c>
      <c r="C370" s="247" t="s">
        <v>780</v>
      </c>
      <c r="D370" s="248" t="s">
        <v>310</v>
      </c>
      <c r="E370" s="300">
        <v>1.6999999999999999E-3</v>
      </c>
      <c r="F370" s="306">
        <v>10362</v>
      </c>
      <c r="G370" s="28">
        <f t="shared" si="25"/>
        <v>17.62</v>
      </c>
      <c r="H370" s="207">
        <f t="shared" si="27"/>
        <v>3.4194025946589913E-5</v>
      </c>
      <c r="I370" s="271">
        <f>ROUND(F370*Прил.10!$D$13,2)</f>
        <v>83310.48</v>
      </c>
      <c r="J370" s="271">
        <f t="shared" si="26"/>
        <v>141.63</v>
      </c>
    </row>
    <row r="371" spans="1:10" s="14" customFormat="1" ht="25.5" hidden="1" customHeight="1" outlineLevel="1" x14ac:dyDescent="0.2">
      <c r="A371" s="296">
        <v>338</v>
      </c>
      <c r="B371" s="252" t="s">
        <v>781</v>
      </c>
      <c r="C371" s="247" t="s">
        <v>782</v>
      </c>
      <c r="D371" s="248" t="s">
        <v>310</v>
      </c>
      <c r="E371" s="300">
        <v>1.5E-3</v>
      </c>
      <c r="F371" s="306">
        <v>11447.45</v>
      </c>
      <c r="G371" s="28">
        <f t="shared" ref="G371:G434" si="28">ROUND(E371*F371,2)</f>
        <v>17.170000000000002</v>
      </c>
      <c r="H371" s="207">
        <f t="shared" si="27"/>
        <v>3.3320739245343291E-5</v>
      </c>
      <c r="I371" s="271">
        <f>ROUND(F371*Прил.10!$D$13,2)</f>
        <v>92037.5</v>
      </c>
      <c r="J371" s="271">
        <f t="shared" ref="J371:J434" si="29">ROUND(I371*E371,2)</f>
        <v>138.06</v>
      </c>
    </row>
    <row r="372" spans="1:10" s="14" customFormat="1" ht="14.25" hidden="1" customHeight="1" outlineLevel="1" x14ac:dyDescent="0.2">
      <c r="A372" s="296">
        <v>339</v>
      </c>
      <c r="B372" s="252" t="s">
        <v>783</v>
      </c>
      <c r="C372" s="247" t="s">
        <v>784</v>
      </c>
      <c r="D372" s="248" t="s">
        <v>428</v>
      </c>
      <c r="E372" s="300">
        <v>1</v>
      </c>
      <c r="F372" s="306">
        <v>16.66</v>
      </c>
      <c r="G372" s="28">
        <f t="shared" si="28"/>
        <v>16.66</v>
      </c>
      <c r="H372" s="207">
        <f t="shared" si="27"/>
        <v>3.2331014317263784E-5</v>
      </c>
      <c r="I372" s="271">
        <f>ROUND(F372*Прил.10!$D$13,2)</f>
        <v>133.94999999999999</v>
      </c>
      <c r="J372" s="271">
        <f t="shared" si="29"/>
        <v>133.94999999999999</v>
      </c>
    </row>
    <row r="373" spans="1:10" s="14" customFormat="1" ht="25.5" hidden="1" customHeight="1" outlineLevel="1" x14ac:dyDescent="0.2">
      <c r="A373" s="296">
        <v>340</v>
      </c>
      <c r="B373" s="252" t="s">
        <v>785</v>
      </c>
      <c r="C373" s="247" t="s">
        <v>786</v>
      </c>
      <c r="D373" s="248" t="s">
        <v>310</v>
      </c>
      <c r="E373" s="300">
        <v>2E-3</v>
      </c>
      <c r="F373" s="306">
        <v>8136</v>
      </c>
      <c r="G373" s="28">
        <f t="shared" si="28"/>
        <v>16.27</v>
      </c>
      <c r="H373" s="207">
        <f t="shared" si="27"/>
        <v>3.1574165842850045E-5</v>
      </c>
      <c r="I373" s="271">
        <f>ROUND(F373*Прил.10!$D$13,2)</f>
        <v>65413.440000000002</v>
      </c>
      <c r="J373" s="271">
        <f t="shared" si="29"/>
        <v>130.83000000000001</v>
      </c>
    </row>
    <row r="374" spans="1:10" s="14" customFormat="1" ht="14.25" hidden="1" customHeight="1" outlineLevel="1" x14ac:dyDescent="0.2">
      <c r="A374" s="296">
        <v>341</v>
      </c>
      <c r="B374" s="252" t="s">
        <v>787</v>
      </c>
      <c r="C374" s="247" t="s">
        <v>788</v>
      </c>
      <c r="D374" s="248" t="s">
        <v>428</v>
      </c>
      <c r="E374" s="300">
        <v>1.8</v>
      </c>
      <c r="F374" s="306">
        <v>9.0399999999999991</v>
      </c>
      <c r="G374" s="28">
        <f t="shared" si="28"/>
        <v>16.27</v>
      </c>
      <c r="H374" s="207">
        <f t="shared" si="27"/>
        <v>3.1574165842850045E-5</v>
      </c>
      <c r="I374" s="271">
        <f>ROUND(F374*Прил.10!$D$13,2)</f>
        <v>72.680000000000007</v>
      </c>
      <c r="J374" s="271">
        <f t="shared" si="29"/>
        <v>130.82</v>
      </c>
    </row>
    <row r="375" spans="1:10" s="14" customFormat="1" ht="14.25" hidden="1" customHeight="1" outlineLevel="1" x14ac:dyDescent="0.2">
      <c r="A375" s="296">
        <v>342</v>
      </c>
      <c r="B375" s="252" t="s">
        <v>789</v>
      </c>
      <c r="C375" s="247" t="s">
        <v>790</v>
      </c>
      <c r="D375" s="248" t="s">
        <v>310</v>
      </c>
      <c r="E375" s="300">
        <v>8.9999999999999998E-4</v>
      </c>
      <c r="F375" s="306">
        <v>17796.96</v>
      </c>
      <c r="G375" s="28">
        <f t="shared" si="28"/>
        <v>16.02</v>
      </c>
      <c r="H375" s="207">
        <f t="shared" si="27"/>
        <v>3.1089006564379703E-5</v>
      </c>
      <c r="I375" s="271">
        <f>ROUND(F375*Прил.10!$D$13,2)</f>
        <v>143087.56</v>
      </c>
      <c r="J375" s="271">
        <f t="shared" si="29"/>
        <v>128.78</v>
      </c>
    </row>
    <row r="376" spans="1:10" s="14" customFormat="1" ht="14.25" hidden="1" customHeight="1" outlineLevel="1" x14ac:dyDescent="0.2">
      <c r="A376" s="296">
        <v>343</v>
      </c>
      <c r="B376" s="252" t="s">
        <v>791</v>
      </c>
      <c r="C376" s="247" t="s">
        <v>792</v>
      </c>
      <c r="D376" s="248" t="s">
        <v>793</v>
      </c>
      <c r="E376" s="300">
        <v>0.13350000000000001</v>
      </c>
      <c r="F376" s="306">
        <v>120</v>
      </c>
      <c r="G376" s="28">
        <f t="shared" si="28"/>
        <v>16.02</v>
      </c>
      <c r="H376" s="207">
        <f t="shared" si="27"/>
        <v>3.1089006564379703E-5</v>
      </c>
      <c r="I376" s="271">
        <f>ROUND(F376*Прил.10!$D$13,2)</f>
        <v>964.8</v>
      </c>
      <c r="J376" s="271">
        <f t="shared" si="29"/>
        <v>128.80000000000001</v>
      </c>
    </row>
    <row r="377" spans="1:10" s="14" customFormat="1" ht="38.25" hidden="1" customHeight="1" outlineLevel="1" x14ac:dyDescent="0.2">
      <c r="A377" s="296">
        <v>344</v>
      </c>
      <c r="B377" s="252" t="s">
        <v>794</v>
      </c>
      <c r="C377" s="247" t="s">
        <v>795</v>
      </c>
      <c r="D377" s="248" t="s">
        <v>310</v>
      </c>
      <c r="E377" s="300">
        <v>6.9999999999999999E-4</v>
      </c>
      <c r="F377" s="306">
        <v>22558</v>
      </c>
      <c r="G377" s="28">
        <f t="shared" si="28"/>
        <v>15.79</v>
      </c>
      <c r="H377" s="207">
        <f t="shared" si="27"/>
        <v>3.0642660028186981E-5</v>
      </c>
      <c r="I377" s="271">
        <f>ROUND(F377*Прил.10!$D$13,2)</f>
        <v>181366.32</v>
      </c>
      <c r="J377" s="271">
        <f t="shared" si="29"/>
        <v>126.96</v>
      </c>
    </row>
    <row r="378" spans="1:10" s="14" customFormat="1" ht="38.25" hidden="1" customHeight="1" outlineLevel="1" x14ac:dyDescent="0.2">
      <c r="A378" s="296">
        <v>345</v>
      </c>
      <c r="B378" s="252" t="s">
        <v>796</v>
      </c>
      <c r="C378" s="247" t="s">
        <v>797</v>
      </c>
      <c r="D378" s="248" t="s">
        <v>428</v>
      </c>
      <c r="E378" s="300">
        <v>0.48060000000000003</v>
      </c>
      <c r="F378" s="306">
        <v>30.4</v>
      </c>
      <c r="G378" s="28">
        <f t="shared" si="28"/>
        <v>14.61</v>
      </c>
      <c r="H378" s="207">
        <f t="shared" si="27"/>
        <v>2.8352708233806954E-5</v>
      </c>
      <c r="I378" s="271">
        <f>ROUND(F378*Прил.10!$D$13,2)</f>
        <v>244.42</v>
      </c>
      <c r="J378" s="271">
        <f t="shared" si="29"/>
        <v>117.47</v>
      </c>
    </row>
    <row r="379" spans="1:10" s="14" customFormat="1" ht="38.25" hidden="1" customHeight="1" outlineLevel="1" x14ac:dyDescent="0.2">
      <c r="A379" s="296">
        <v>346</v>
      </c>
      <c r="B379" s="252" t="s">
        <v>798</v>
      </c>
      <c r="C379" s="247" t="s">
        <v>799</v>
      </c>
      <c r="D379" s="248" t="s">
        <v>298</v>
      </c>
      <c r="E379" s="300">
        <v>1.37E-2</v>
      </c>
      <c r="F379" s="306">
        <v>1056</v>
      </c>
      <c r="G379" s="28">
        <f t="shared" si="28"/>
        <v>14.47</v>
      </c>
      <c r="H379" s="207">
        <f t="shared" si="27"/>
        <v>2.8081019037863565E-5</v>
      </c>
      <c r="I379" s="271">
        <f>ROUND(F379*Прил.10!$D$13,2)</f>
        <v>8490.24</v>
      </c>
      <c r="J379" s="271">
        <f t="shared" si="29"/>
        <v>116.32</v>
      </c>
    </row>
    <row r="380" spans="1:10" s="14" customFormat="1" ht="25.5" hidden="1" customHeight="1" outlineLevel="1" x14ac:dyDescent="0.2">
      <c r="A380" s="296">
        <v>347</v>
      </c>
      <c r="B380" s="252" t="s">
        <v>800</v>
      </c>
      <c r="C380" s="247" t="s">
        <v>801</v>
      </c>
      <c r="D380" s="248" t="s">
        <v>428</v>
      </c>
      <c r="E380" s="300">
        <v>0.55779999999999996</v>
      </c>
      <c r="F380" s="306">
        <v>25.76</v>
      </c>
      <c r="G380" s="28">
        <f t="shared" si="28"/>
        <v>14.37</v>
      </c>
      <c r="H380" s="207">
        <f t="shared" si="27"/>
        <v>2.7886955326475425E-5</v>
      </c>
      <c r="I380" s="271">
        <f>ROUND(F380*Прил.10!$D$13,2)</f>
        <v>207.11</v>
      </c>
      <c r="J380" s="271">
        <f t="shared" si="29"/>
        <v>115.53</v>
      </c>
    </row>
    <row r="381" spans="1:10" s="14" customFormat="1" ht="25.5" hidden="1" customHeight="1" outlineLevel="1" x14ac:dyDescent="0.2">
      <c r="A381" s="296">
        <v>348</v>
      </c>
      <c r="B381" s="252" t="s">
        <v>802</v>
      </c>
      <c r="C381" s="247" t="s">
        <v>803</v>
      </c>
      <c r="D381" s="248" t="s">
        <v>310</v>
      </c>
      <c r="E381" s="300">
        <v>8.0000000000000004E-4</v>
      </c>
      <c r="F381" s="306">
        <v>17183</v>
      </c>
      <c r="G381" s="28">
        <f t="shared" si="28"/>
        <v>13.75</v>
      </c>
      <c r="H381" s="207">
        <f t="shared" ref="H381:H444" si="30">G381/$G$450</f>
        <v>2.6683760315868971E-5</v>
      </c>
      <c r="I381" s="271">
        <f>ROUND(F381*Прил.10!$D$13,2)</f>
        <v>138151.32</v>
      </c>
      <c r="J381" s="271">
        <f t="shared" si="29"/>
        <v>110.52</v>
      </c>
    </row>
    <row r="382" spans="1:10" s="14" customFormat="1" ht="14.25" hidden="1" customHeight="1" outlineLevel="1" x14ac:dyDescent="0.2">
      <c r="A382" s="296">
        <v>349</v>
      </c>
      <c r="B382" s="252" t="s">
        <v>804</v>
      </c>
      <c r="C382" s="247" t="s">
        <v>805</v>
      </c>
      <c r="D382" s="248" t="s">
        <v>310</v>
      </c>
      <c r="E382" s="300">
        <v>1.1999999999999999E-3</v>
      </c>
      <c r="F382" s="306">
        <v>11224</v>
      </c>
      <c r="G382" s="28">
        <f t="shared" si="28"/>
        <v>13.47</v>
      </c>
      <c r="H382" s="207">
        <f t="shared" si="30"/>
        <v>2.6140381923982187E-5</v>
      </c>
      <c r="I382" s="271">
        <f>ROUND(F382*Прил.10!$D$13,2)</f>
        <v>90240.960000000006</v>
      </c>
      <c r="J382" s="271">
        <f t="shared" si="29"/>
        <v>108.29</v>
      </c>
    </row>
    <row r="383" spans="1:10" s="14" customFormat="1" ht="14.25" hidden="1" customHeight="1" outlineLevel="1" x14ac:dyDescent="0.2">
      <c r="A383" s="296">
        <v>350</v>
      </c>
      <c r="B383" s="252" t="s">
        <v>806</v>
      </c>
      <c r="C383" s="247" t="s">
        <v>807</v>
      </c>
      <c r="D383" s="248" t="s">
        <v>450</v>
      </c>
      <c r="E383" s="300">
        <v>0.1356</v>
      </c>
      <c r="F383" s="306">
        <v>86</v>
      </c>
      <c r="G383" s="28">
        <f t="shared" si="28"/>
        <v>11.66</v>
      </c>
      <c r="H383" s="207">
        <f t="shared" si="30"/>
        <v>2.2627828747856885E-5</v>
      </c>
      <c r="I383" s="271">
        <f>ROUND(F383*Прил.10!$D$13,2)</f>
        <v>691.44</v>
      </c>
      <c r="J383" s="271">
        <f t="shared" si="29"/>
        <v>93.76</v>
      </c>
    </row>
    <row r="384" spans="1:10" s="14" customFormat="1" ht="25.5" hidden="1" customHeight="1" outlineLevel="1" x14ac:dyDescent="0.2">
      <c r="A384" s="296">
        <v>351</v>
      </c>
      <c r="B384" s="252" t="s">
        <v>808</v>
      </c>
      <c r="C384" s="247" t="s">
        <v>809</v>
      </c>
      <c r="D384" s="248" t="s">
        <v>298</v>
      </c>
      <c r="E384" s="300">
        <v>0.21</v>
      </c>
      <c r="F384" s="306">
        <v>55.26</v>
      </c>
      <c r="G384" s="28">
        <f t="shared" si="28"/>
        <v>11.6</v>
      </c>
      <c r="H384" s="207">
        <f t="shared" si="30"/>
        <v>2.2511390521024005E-5</v>
      </c>
      <c r="I384" s="271">
        <f>ROUND(F384*Прил.10!$D$13,2)</f>
        <v>444.29</v>
      </c>
      <c r="J384" s="271">
        <f t="shared" si="29"/>
        <v>93.3</v>
      </c>
    </row>
    <row r="385" spans="1:10" s="14" customFormat="1" ht="14.25" hidden="1" customHeight="1" outlineLevel="1" x14ac:dyDescent="0.2">
      <c r="A385" s="296">
        <v>352</v>
      </c>
      <c r="B385" s="252" t="s">
        <v>810</v>
      </c>
      <c r="C385" s="247" t="s">
        <v>811</v>
      </c>
      <c r="D385" s="248" t="s">
        <v>677</v>
      </c>
      <c r="E385" s="300">
        <v>0.16</v>
      </c>
      <c r="F385" s="306">
        <v>72</v>
      </c>
      <c r="G385" s="28">
        <f t="shared" si="28"/>
        <v>11.52</v>
      </c>
      <c r="H385" s="207">
        <f t="shared" si="30"/>
        <v>2.2356139551913493E-5</v>
      </c>
      <c r="I385" s="271">
        <f>ROUND(F385*Прил.10!$D$13,2)</f>
        <v>578.88</v>
      </c>
      <c r="J385" s="271">
        <f t="shared" si="29"/>
        <v>92.62</v>
      </c>
    </row>
    <row r="386" spans="1:10" s="14" customFormat="1" ht="14.25" hidden="1" customHeight="1" outlineLevel="1" x14ac:dyDescent="0.2">
      <c r="A386" s="296">
        <v>353</v>
      </c>
      <c r="B386" s="252" t="s">
        <v>812</v>
      </c>
      <c r="C386" s="247" t="s">
        <v>813</v>
      </c>
      <c r="D386" s="248" t="s">
        <v>301</v>
      </c>
      <c r="E386" s="300">
        <v>0.30599999999999999</v>
      </c>
      <c r="F386" s="306">
        <v>37.43</v>
      </c>
      <c r="G386" s="28">
        <f t="shared" si="28"/>
        <v>11.45</v>
      </c>
      <c r="H386" s="207">
        <f t="shared" si="30"/>
        <v>2.2220294953941795E-5</v>
      </c>
      <c r="I386" s="271">
        <f>ROUND(F386*Прил.10!$D$13,2)</f>
        <v>300.94</v>
      </c>
      <c r="J386" s="271">
        <f t="shared" si="29"/>
        <v>92.09</v>
      </c>
    </row>
    <row r="387" spans="1:10" s="14" customFormat="1" ht="14.25" hidden="1" customHeight="1" outlineLevel="1" x14ac:dyDescent="0.2">
      <c r="A387" s="296">
        <v>354</v>
      </c>
      <c r="B387" s="252" t="s">
        <v>814</v>
      </c>
      <c r="C387" s="247" t="s">
        <v>815</v>
      </c>
      <c r="D387" s="248" t="s">
        <v>310</v>
      </c>
      <c r="E387" s="300">
        <v>2.9999999999999997E-4</v>
      </c>
      <c r="F387" s="306">
        <v>37900</v>
      </c>
      <c r="G387" s="28">
        <f t="shared" si="28"/>
        <v>11.37</v>
      </c>
      <c r="H387" s="207">
        <f t="shared" si="30"/>
        <v>2.2065043984831287E-5</v>
      </c>
      <c r="I387" s="271">
        <f>ROUND(F387*Прил.10!$D$13,2)</f>
        <v>304716</v>
      </c>
      <c r="J387" s="271">
        <f t="shared" si="29"/>
        <v>91.41</v>
      </c>
    </row>
    <row r="388" spans="1:10" s="14" customFormat="1" ht="14.25" hidden="1" customHeight="1" outlineLevel="1" x14ac:dyDescent="0.2">
      <c r="A388" s="296">
        <v>355</v>
      </c>
      <c r="B388" s="252" t="s">
        <v>816</v>
      </c>
      <c r="C388" s="247" t="s">
        <v>817</v>
      </c>
      <c r="D388" s="248" t="s">
        <v>428</v>
      </c>
      <c r="E388" s="300">
        <v>0.30220000000000002</v>
      </c>
      <c r="F388" s="306">
        <v>37.29</v>
      </c>
      <c r="G388" s="28">
        <f t="shared" si="28"/>
        <v>11.27</v>
      </c>
      <c r="H388" s="207">
        <f t="shared" si="30"/>
        <v>2.1870980273443147E-5</v>
      </c>
      <c r="I388" s="271">
        <f>ROUND(F388*Прил.10!$D$13,2)</f>
        <v>299.81</v>
      </c>
      <c r="J388" s="271">
        <f t="shared" si="29"/>
        <v>90.6</v>
      </c>
    </row>
    <row r="389" spans="1:10" s="14" customFormat="1" ht="14.25" hidden="1" customHeight="1" outlineLevel="1" x14ac:dyDescent="0.2">
      <c r="A389" s="296">
        <v>356</v>
      </c>
      <c r="B389" s="252" t="s">
        <v>818</v>
      </c>
      <c r="C389" s="247" t="s">
        <v>819</v>
      </c>
      <c r="D389" s="248" t="s">
        <v>310</v>
      </c>
      <c r="E389" s="300">
        <v>5.0000000000000001E-4</v>
      </c>
      <c r="F389" s="306">
        <v>22050</v>
      </c>
      <c r="G389" s="28">
        <f t="shared" si="28"/>
        <v>11.03</v>
      </c>
      <c r="H389" s="207">
        <f t="shared" si="30"/>
        <v>2.1405227366111618E-5</v>
      </c>
      <c r="I389" s="271">
        <f>ROUND(F389*Прил.10!$D$13,2)</f>
        <v>177282</v>
      </c>
      <c r="J389" s="271">
        <f t="shared" si="29"/>
        <v>88.64</v>
      </c>
    </row>
    <row r="390" spans="1:10" s="14" customFormat="1" ht="51" hidden="1" customHeight="1" outlineLevel="1" x14ac:dyDescent="0.2">
      <c r="A390" s="296">
        <v>357</v>
      </c>
      <c r="B390" s="252" t="s">
        <v>820</v>
      </c>
      <c r="C390" s="247" t="s">
        <v>821</v>
      </c>
      <c r="D390" s="248" t="s">
        <v>310</v>
      </c>
      <c r="E390" s="300">
        <v>1.4E-3</v>
      </c>
      <c r="F390" s="306">
        <v>7712</v>
      </c>
      <c r="G390" s="28">
        <f t="shared" si="28"/>
        <v>10.8</v>
      </c>
      <c r="H390" s="207">
        <f t="shared" si="30"/>
        <v>2.0958880829918903E-5</v>
      </c>
      <c r="I390" s="271">
        <f>ROUND(F390*Прил.10!$D$13,2)</f>
        <v>62004.480000000003</v>
      </c>
      <c r="J390" s="271">
        <f t="shared" si="29"/>
        <v>86.81</v>
      </c>
    </row>
    <row r="391" spans="1:10" s="14" customFormat="1" ht="25.5" hidden="1" customHeight="1" outlineLevel="1" x14ac:dyDescent="0.2">
      <c r="A391" s="296">
        <v>358</v>
      </c>
      <c r="B391" s="252" t="s">
        <v>822</v>
      </c>
      <c r="C391" s="247" t="s">
        <v>823</v>
      </c>
      <c r="D391" s="248" t="s">
        <v>310</v>
      </c>
      <c r="E391" s="300">
        <v>1.8E-3</v>
      </c>
      <c r="F391" s="306">
        <v>5989</v>
      </c>
      <c r="G391" s="28">
        <f t="shared" si="28"/>
        <v>10.78</v>
      </c>
      <c r="H391" s="207">
        <f t="shared" si="30"/>
        <v>2.0920068087641271E-5</v>
      </c>
      <c r="I391" s="271">
        <f>ROUND(F391*Прил.10!$D$13,2)</f>
        <v>48151.56</v>
      </c>
      <c r="J391" s="271">
        <f t="shared" si="29"/>
        <v>86.67</v>
      </c>
    </row>
    <row r="392" spans="1:10" s="14" customFormat="1" ht="25.5" hidden="1" customHeight="1" outlineLevel="1" x14ac:dyDescent="0.2">
      <c r="A392" s="296">
        <v>359</v>
      </c>
      <c r="B392" s="252" t="s">
        <v>824</v>
      </c>
      <c r="C392" s="247" t="s">
        <v>825</v>
      </c>
      <c r="D392" s="248" t="s">
        <v>428</v>
      </c>
      <c r="E392" s="300">
        <v>0.40300000000000002</v>
      </c>
      <c r="F392" s="306">
        <v>26.32</v>
      </c>
      <c r="G392" s="28">
        <f t="shared" si="28"/>
        <v>10.61</v>
      </c>
      <c r="H392" s="207">
        <f t="shared" si="30"/>
        <v>2.0590159778281437E-5</v>
      </c>
      <c r="I392" s="271">
        <f>ROUND(F392*Прил.10!$D$13,2)</f>
        <v>211.61</v>
      </c>
      <c r="J392" s="271">
        <f t="shared" si="29"/>
        <v>85.28</v>
      </c>
    </row>
    <row r="393" spans="1:10" s="14" customFormat="1" ht="14.25" hidden="1" customHeight="1" outlineLevel="1" x14ac:dyDescent="0.2">
      <c r="A393" s="296">
        <v>360</v>
      </c>
      <c r="B393" s="252" t="s">
        <v>826</v>
      </c>
      <c r="C393" s="247" t="s">
        <v>827</v>
      </c>
      <c r="D393" s="248" t="s">
        <v>677</v>
      </c>
      <c r="E393" s="300">
        <v>0.224</v>
      </c>
      <c r="F393" s="306">
        <v>39</v>
      </c>
      <c r="G393" s="28">
        <f t="shared" si="28"/>
        <v>8.74</v>
      </c>
      <c r="H393" s="207">
        <f t="shared" si="30"/>
        <v>1.6961168375323259E-5</v>
      </c>
      <c r="I393" s="271">
        <f>ROUND(F393*Прил.10!$D$13,2)</f>
        <v>313.56</v>
      </c>
      <c r="J393" s="271">
        <f t="shared" si="29"/>
        <v>70.239999999999995</v>
      </c>
    </row>
    <row r="394" spans="1:10" s="14" customFormat="1" ht="25.5" hidden="1" customHeight="1" outlineLevel="1" x14ac:dyDescent="0.2">
      <c r="A394" s="296">
        <v>361</v>
      </c>
      <c r="B394" s="252" t="s">
        <v>828</v>
      </c>
      <c r="C394" s="247" t="s">
        <v>829</v>
      </c>
      <c r="D394" s="248" t="s">
        <v>310</v>
      </c>
      <c r="E394" s="300">
        <v>2.9999999999999997E-4</v>
      </c>
      <c r="F394" s="306">
        <v>26499</v>
      </c>
      <c r="G394" s="28">
        <f t="shared" si="28"/>
        <v>7.95</v>
      </c>
      <c r="H394" s="207">
        <f t="shared" si="30"/>
        <v>1.5428065055356967E-5</v>
      </c>
      <c r="I394" s="271">
        <f>ROUND(F394*Прил.10!$D$13,2)</f>
        <v>213051.96</v>
      </c>
      <c r="J394" s="271">
        <f t="shared" si="29"/>
        <v>63.92</v>
      </c>
    </row>
    <row r="395" spans="1:10" s="14" customFormat="1" ht="25.5" hidden="1" customHeight="1" outlineLevel="1" x14ac:dyDescent="0.2">
      <c r="A395" s="296">
        <v>362</v>
      </c>
      <c r="B395" s="252" t="s">
        <v>830</v>
      </c>
      <c r="C395" s="247" t="s">
        <v>831</v>
      </c>
      <c r="D395" s="248" t="s">
        <v>310</v>
      </c>
      <c r="E395" s="300">
        <v>4.0000000000000002E-4</v>
      </c>
      <c r="F395" s="306">
        <v>19800</v>
      </c>
      <c r="G395" s="28">
        <f t="shared" si="28"/>
        <v>7.92</v>
      </c>
      <c r="H395" s="207">
        <f t="shared" si="30"/>
        <v>1.5369845941940525E-5</v>
      </c>
      <c r="I395" s="271">
        <f>ROUND(F395*Прил.10!$D$13,2)</f>
        <v>159192</v>
      </c>
      <c r="J395" s="271">
        <f t="shared" si="29"/>
        <v>63.68</v>
      </c>
    </row>
    <row r="396" spans="1:10" s="14" customFormat="1" ht="14.25" hidden="1" customHeight="1" outlineLevel="1" x14ac:dyDescent="0.2">
      <c r="A396" s="296">
        <v>363</v>
      </c>
      <c r="B396" s="252" t="s">
        <v>832</v>
      </c>
      <c r="C396" s="247" t="s">
        <v>833</v>
      </c>
      <c r="D396" s="248" t="s">
        <v>428</v>
      </c>
      <c r="E396" s="300">
        <v>0.16950000000000001</v>
      </c>
      <c r="F396" s="306">
        <v>44.97</v>
      </c>
      <c r="G396" s="28">
        <f t="shared" si="28"/>
        <v>7.62</v>
      </c>
      <c r="H396" s="207">
        <f t="shared" si="30"/>
        <v>1.4787654807776113E-5</v>
      </c>
      <c r="I396" s="271">
        <f>ROUND(F396*Прил.10!$D$13,2)</f>
        <v>361.56</v>
      </c>
      <c r="J396" s="271">
        <f t="shared" si="29"/>
        <v>61.28</v>
      </c>
    </row>
    <row r="397" spans="1:10" s="14" customFormat="1" ht="14.25" hidden="1" customHeight="1" outlineLevel="1" x14ac:dyDescent="0.2">
      <c r="A397" s="296">
        <v>364</v>
      </c>
      <c r="B397" s="252" t="s">
        <v>834</v>
      </c>
      <c r="C397" s="247" t="s">
        <v>835</v>
      </c>
      <c r="D397" s="248" t="s">
        <v>315</v>
      </c>
      <c r="E397" s="300">
        <v>0.95850000000000002</v>
      </c>
      <c r="F397" s="306">
        <v>7.95</v>
      </c>
      <c r="G397" s="28">
        <f t="shared" si="28"/>
        <v>7.62</v>
      </c>
      <c r="H397" s="207">
        <f t="shared" si="30"/>
        <v>1.4787654807776113E-5</v>
      </c>
      <c r="I397" s="271">
        <f>ROUND(F397*Прил.10!$D$13,2)</f>
        <v>63.92</v>
      </c>
      <c r="J397" s="271">
        <f t="shared" si="29"/>
        <v>61.27</v>
      </c>
    </row>
    <row r="398" spans="1:10" s="14" customFormat="1" ht="14.25" hidden="1" customHeight="1" outlineLevel="1" x14ac:dyDescent="0.2">
      <c r="A398" s="296">
        <v>365</v>
      </c>
      <c r="B398" s="252" t="s">
        <v>836</v>
      </c>
      <c r="C398" s="247" t="s">
        <v>837</v>
      </c>
      <c r="D398" s="248" t="s">
        <v>310</v>
      </c>
      <c r="E398" s="300">
        <v>5.9999999999999995E-4</v>
      </c>
      <c r="F398" s="306">
        <v>12500</v>
      </c>
      <c r="G398" s="28">
        <f t="shared" si="28"/>
        <v>7.5</v>
      </c>
      <c r="H398" s="207">
        <f t="shared" si="30"/>
        <v>1.4554778354110348E-5</v>
      </c>
      <c r="I398" s="271">
        <f>ROUND(F398*Прил.10!$D$13,2)</f>
        <v>100500</v>
      </c>
      <c r="J398" s="271">
        <f t="shared" si="29"/>
        <v>60.3</v>
      </c>
    </row>
    <row r="399" spans="1:10" s="14" customFormat="1" ht="14.25" hidden="1" customHeight="1" outlineLevel="1" x14ac:dyDescent="0.2">
      <c r="A399" s="296">
        <v>366</v>
      </c>
      <c r="B399" s="252" t="s">
        <v>838</v>
      </c>
      <c r="C399" s="247" t="s">
        <v>839</v>
      </c>
      <c r="D399" s="248" t="s">
        <v>428</v>
      </c>
      <c r="E399" s="300">
        <v>3.9706999999999999</v>
      </c>
      <c r="F399" s="306">
        <v>1.82</v>
      </c>
      <c r="G399" s="28">
        <f t="shared" si="28"/>
        <v>7.23</v>
      </c>
      <c r="H399" s="207">
        <f t="shared" si="30"/>
        <v>1.4030806333362376E-5</v>
      </c>
      <c r="I399" s="271">
        <f>ROUND(F399*Прил.10!$D$13,2)</f>
        <v>14.63</v>
      </c>
      <c r="J399" s="271">
        <f t="shared" si="29"/>
        <v>58.09</v>
      </c>
    </row>
    <row r="400" spans="1:10" s="14" customFormat="1" ht="14.25" hidden="1" customHeight="1" outlineLevel="1" x14ac:dyDescent="0.2">
      <c r="A400" s="296">
        <v>367</v>
      </c>
      <c r="B400" s="252" t="s">
        <v>840</v>
      </c>
      <c r="C400" s="247" t="s">
        <v>841</v>
      </c>
      <c r="D400" s="248" t="s">
        <v>450</v>
      </c>
      <c r="E400" s="300">
        <v>0.14399999999999999</v>
      </c>
      <c r="F400" s="306">
        <v>50</v>
      </c>
      <c r="G400" s="28">
        <f t="shared" si="28"/>
        <v>7.2</v>
      </c>
      <c r="H400" s="207">
        <f t="shared" si="30"/>
        <v>1.3972587219945934E-5</v>
      </c>
      <c r="I400" s="271">
        <f>ROUND(F400*Прил.10!$D$13,2)</f>
        <v>402</v>
      </c>
      <c r="J400" s="271">
        <f t="shared" si="29"/>
        <v>57.89</v>
      </c>
    </row>
    <row r="401" spans="1:10" s="14" customFormat="1" ht="14.25" hidden="1" customHeight="1" outlineLevel="1" x14ac:dyDescent="0.2">
      <c r="A401" s="296">
        <v>368</v>
      </c>
      <c r="B401" s="252" t="s">
        <v>842</v>
      </c>
      <c r="C401" s="247" t="s">
        <v>843</v>
      </c>
      <c r="D401" s="248" t="s">
        <v>310</v>
      </c>
      <c r="E401" s="300">
        <v>1E-4</v>
      </c>
      <c r="F401" s="306">
        <v>70200</v>
      </c>
      <c r="G401" s="28">
        <f t="shared" si="28"/>
        <v>7.02</v>
      </c>
      <c r="H401" s="207">
        <f t="shared" si="30"/>
        <v>1.3623272539447283E-5</v>
      </c>
      <c r="I401" s="271">
        <f>ROUND(F401*Прил.10!$D$13,2)</f>
        <v>564408</v>
      </c>
      <c r="J401" s="271">
        <f t="shared" si="29"/>
        <v>56.44</v>
      </c>
    </row>
    <row r="402" spans="1:10" s="14" customFormat="1" ht="14.25" hidden="1" customHeight="1" outlineLevel="1" x14ac:dyDescent="0.2">
      <c r="A402" s="296">
        <v>369</v>
      </c>
      <c r="B402" s="252" t="s">
        <v>844</v>
      </c>
      <c r="C402" s="247" t="s">
        <v>845</v>
      </c>
      <c r="D402" s="248" t="s">
        <v>301</v>
      </c>
      <c r="E402" s="300">
        <v>0.121</v>
      </c>
      <c r="F402" s="306">
        <v>57.63</v>
      </c>
      <c r="G402" s="28">
        <f t="shared" si="28"/>
        <v>6.97</v>
      </c>
      <c r="H402" s="207">
        <f t="shared" si="30"/>
        <v>1.3526240683753215E-5</v>
      </c>
      <c r="I402" s="271">
        <f>ROUND(F402*Прил.10!$D$13,2)</f>
        <v>463.35</v>
      </c>
      <c r="J402" s="271">
        <f t="shared" si="29"/>
        <v>56.07</v>
      </c>
    </row>
    <row r="403" spans="1:10" s="14" customFormat="1" ht="76.7" hidden="1" customHeight="1" outlineLevel="1" x14ac:dyDescent="0.2">
      <c r="A403" s="296">
        <v>370</v>
      </c>
      <c r="B403" s="252" t="s">
        <v>846</v>
      </c>
      <c r="C403" s="247" t="s">
        <v>847</v>
      </c>
      <c r="D403" s="248" t="s">
        <v>298</v>
      </c>
      <c r="E403" s="300">
        <v>6.4000000000000003E-3</v>
      </c>
      <c r="F403" s="306">
        <v>970.4</v>
      </c>
      <c r="G403" s="28">
        <f t="shared" si="28"/>
        <v>6.21</v>
      </c>
      <c r="H403" s="207">
        <f t="shared" si="30"/>
        <v>1.2051356477203367E-5</v>
      </c>
      <c r="I403" s="271">
        <f>ROUND(F403*Прил.10!$D$13,2)</f>
        <v>7802.02</v>
      </c>
      <c r="J403" s="271">
        <f t="shared" si="29"/>
        <v>49.93</v>
      </c>
    </row>
    <row r="404" spans="1:10" s="14" customFormat="1" ht="14.25" hidden="1" customHeight="1" outlineLevel="1" x14ac:dyDescent="0.2">
      <c r="A404" s="296">
        <v>371</v>
      </c>
      <c r="B404" s="252" t="s">
        <v>532</v>
      </c>
      <c r="C404" s="247" t="s">
        <v>848</v>
      </c>
      <c r="D404" s="248" t="s">
        <v>310</v>
      </c>
      <c r="E404" s="300">
        <v>5.9999999999999995E-4</v>
      </c>
      <c r="F404" s="306">
        <v>10315.01</v>
      </c>
      <c r="G404" s="28">
        <f t="shared" si="28"/>
        <v>6.19</v>
      </c>
      <c r="H404" s="207">
        <f t="shared" si="30"/>
        <v>1.2012543734925741E-5</v>
      </c>
      <c r="I404" s="271">
        <f>ROUND(F404*Прил.10!$D$13,2)</f>
        <v>82932.679999999993</v>
      </c>
      <c r="J404" s="271">
        <f t="shared" si="29"/>
        <v>49.76</v>
      </c>
    </row>
    <row r="405" spans="1:10" s="14" customFormat="1" ht="63.75" hidden="1" customHeight="1" outlineLevel="1" x14ac:dyDescent="0.2">
      <c r="A405" s="296">
        <v>372</v>
      </c>
      <c r="B405" s="252" t="s">
        <v>849</v>
      </c>
      <c r="C405" s="247" t="s">
        <v>850</v>
      </c>
      <c r="D405" s="248" t="s">
        <v>315</v>
      </c>
      <c r="E405" s="300">
        <v>0.39</v>
      </c>
      <c r="F405" s="306">
        <v>15.33</v>
      </c>
      <c r="G405" s="28">
        <f t="shared" si="28"/>
        <v>5.98</v>
      </c>
      <c r="H405" s="207">
        <f t="shared" si="30"/>
        <v>1.1605009941010651E-5</v>
      </c>
      <c r="I405" s="271">
        <f>ROUND(F405*Прил.10!$D$13,2)</f>
        <v>123.25</v>
      </c>
      <c r="J405" s="271">
        <f t="shared" si="29"/>
        <v>48.07</v>
      </c>
    </row>
    <row r="406" spans="1:10" s="14" customFormat="1" ht="25.5" hidden="1" customHeight="1" outlineLevel="1" x14ac:dyDescent="0.2">
      <c r="A406" s="296">
        <v>373</v>
      </c>
      <c r="B406" s="252" t="s">
        <v>851</v>
      </c>
      <c r="C406" s="247" t="s">
        <v>852</v>
      </c>
      <c r="D406" s="248" t="s">
        <v>428</v>
      </c>
      <c r="E406" s="300">
        <v>7.7600000000000002E-2</v>
      </c>
      <c r="F406" s="306">
        <v>68.05</v>
      </c>
      <c r="G406" s="28">
        <f t="shared" si="28"/>
        <v>5.28</v>
      </c>
      <c r="H406" s="207">
        <f t="shared" si="30"/>
        <v>1.0246563961293685E-5</v>
      </c>
      <c r="I406" s="271">
        <f>ROUND(F406*Прил.10!$D$13,2)</f>
        <v>547.12</v>
      </c>
      <c r="J406" s="271">
        <f t="shared" si="29"/>
        <v>42.46</v>
      </c>
    </row>
    <row r="407" spans="1:10" s="14" customFormat="1" ht="14.25" hidden="1" customHeight="1" outlineLevel="1" x14ac:dyDescent="0.2">
      <c r="A407" s="296">
        <v>374</v>
      </c>
      <c r="B407" s="252" t="s">
        <v>853</v>
      </c>
      <c r="C407" s="247" t="s">
        <v>854</v>
      </c>
      <c r="D407" s="248" t="s">
        <v>310</v>
      </c>
      <c r="E407" s="300">
        <v>2.9999999999999997E-4</v>
      </c>
      <c r="F407" s="306">
        <v>16950</v>
      </c>
      <c r="G407" s="28">
        <f t="shared" si="28"/>
        <v>5.09</v>
      </c>
      <c r="H407" s="207">
        <f t="shared" si="30"/>
        <v>9.8778429096562229E-6</v>
      </c>
      <c r="I407" s="271">
        <f>ROUND(F407*Прил.10!$D$13,2)</f>
        <v>136278</v>
      </c>
      <c r="J407" s="271">
        <f t="shared" si="29"/>
        <v>40.880000000000003</v>
      </c>
    </row>
    <row r="408" spans="1:10" s="14" customFormat="1" ht="38.25" hidden="1" customHeight="1" outlineLevel="1" x14ac:dyDescent="0.2">
      <c r="A408" s="296">
        <v>375</v>
      </c>
      <c r="B408" s="252" t="s">
        <v>855</v>
      </c>
      <c r="C408" s="247" t="s">
        <v>856</v>
      </c>
      <c r="D408" s="248" t="s">
        <v>298</v>
      </c>
      <c r="E408" s="300">
        <v>8.3000000000000001E-3</v>
      </c>
      <c r="F408" s="306">
        <v>602</v>
      </c>
      <c r="G408" s="28">
        <f t="shared" si="28"/>
        <v>5</v>
      </c>
      <c r="H408" s="207">
        <f t="shared" si="30"/>
        <v>9.7031855694068987E-6</v>
      </c>
      <c r="I408" s="271">
        <f>ROUND(F408*Прил.10!$D$13,2)</f>
        <v>4840.08</v>
      </c>
      <c r="J408" s="271">
        <f t="shared" si="29"/>
        <v>40.17</v>
      </c>
    </row>
    <row r="409" spans="1:10" s="14" customFormat="1" ht="25.5" hidden="1" customHeight="1" outlineLevel="1" x14ac:dyDescent="0.2">
      <c r="A409" s="296">
        <v>376</v>
      </c>
      <c r="B409" s="252" t="s">
        <v>857</v>
      </c>
      <c r="C409" s="247" t="s">
        <v>858</v>
      </c>
      <c r="D409" s="248" t="s">
        <v>310</v>
      </c>
      <c r="E409" s="300">
        <v>2.0000000000000001E-4</v>
      </c>
      <c r="F409" s="306">
        <v>24553</v>
      </c>
      <c r="G409" s="28">
        <f t="shared" si="28"/>
        <v>4.91</v>
      </c>
      <c r="H409" s="207">
        <f t="shared" si="30"/>
        <v>9.5285282291575745E-6</v>
      </c>
      <c r="I409" s="271">
        <f>ROUND(F409*Прил.10!$D$13,2)</f>
        <v>197406.12</v>
      </c>
      <c r="J409" s="271">
        <f t="shared" si="29"/>
        <v>39.479999999999997</v>
      </c>
    </row>
    <row r="410" spans="1:10" s="14" customFormat="1" ht="25.5" hidden="1" customHeight="1" outlineLevel="1" x14ac:dyDescent="0.2">
      <c r="A410" s="296">
        <v>377</v>
      </c>
      <c r="B410" s="252" t="s">
        <v>859</v>
      </c>
      <c r="C410" s="247" t="s">
        <v>860</v>
      </c>
      <c r="D410" s="248" t="s">
        <v>677</v>
      </c>
      <c r="E410" s="300">
        <v>0.2</v>
      </c>
      <c r="F410" s="306">
        <v>24</v>
      </c>
      <c r="G410" s="28">
        <f t="shared" si="28"/>
        <v>4.8</v>
      </c>
      <c r="H410" s="207">
        <f t="shared" si="30"/>
        <v>9.3150581466306224E-6</v>
      </c>
      <c r="I410" s="271">
        <f>ROUND(F410*Прил.10!$D$13,2)</f>
        <v>192.96</v>
      </c>
      <c r="J410" s="271">
        <f t="shared" si="29"/>
        <v>38.590000000000003</v>
      </c>
    </row>
    <row r="411" spans="1:10" s="14" customFormat="1" ht="38.25" hidden="1" customHeight="1" outlineLevel="1" x14ac:dyDescent="0.2">
      <c r="A411" s="296">
        <v>378</v>
      </c>
      <c r="B411" s="252" t="s">
        <v>861</v>
      </c>
      <c r="C411" s="247" t="s">
        <v>862</v>
      </c>
      <c r="D411" s="248" t="s">
        <v>298</v>
      </c>
      <c r="E411" s="300">
        <v>2.8E-3</v>
      </c>
      <c r="F411" s="306">
        <v>1700</v>
      </c>
      <c r="G411" s="28">
        <f t="shared" si="28"/>
        <v>4.76</v>
      </c>
      <c r="H411" s="207">
        <f t="shared" si="30"/>
        <v>9.2374326620753664E-6</v>
      </c>
      <c r="I411" s="271">
        <f>ROUND(F411*Прил.10!$D$13,2)</f>
        <v>13668</v>
      </c>
      <c r="J411" s="271">
        <f t="shared" si="29"/>
        <v>38.270000000000003</v>
      </c>
    </row>
    <row r="412" spans="1:10" s="14" customFormat="1" ht="14.25" hidden="1" customHeight="1" outlineLevel="1" x14ac:dyDescent="0.2">
      <c r="A412" s="296">
        <v>379</v>
      </c>
      <c r="B412" s="252" t="s">
        <v>863</v>
      </c>
      <c r="C412" s="247" t="s">
        <v>864</v>
      </c>
      <c r="D412" s="248" t="s">
        <v>310</v>
      </c>
      <c r="E412" s="300">
        <v>2.9999999999999997E-4</v>
      </c>
      <c r="F412" s="306">
        <v>12430</v>
      </c>
      <c r="G412" s="28">
        <f t="shared" si="28"/>
        <v>3.73</v>
      </c>
      <c r="H412" s="207">
        <f t="shared" si="30"/>
        <v>7.2385764347775461E-6</v>
      </c>
      <c r="I412" s="271">
        <f>ROUND(F412*Прил.10!$D$13,2)</f>
        <v>99937.2</v>
      </c>
      <c r="J412" s="271">
        <f t="shared" si="29"/>
        <v>29.98</v>
      </c>
    </row>
    <row r="413" spans="1:10" s="14" customFormat="1" ht="25.5" hidden="1" customHeight="1" outlineLevel="1" x14ac:dyDescent="0.2">
      <c r="A413" s="296">
        <v>380</v>
      </c>
      <c r="B413" s="252" t="s">
        <v>865</v>
      </c>
      <c r="C413" s="247" t="s">
        <v>866</v>
      </c>
      <c r="D413" s="248" t="s">
        <v>310</v>
      </c>
      <c r="E413" s="300">
        <v>4.0000000000000002E-4</v>
      </c>
      <c r="F413" s="306">
        <v>8475</v>
      </c>
      <c r="G413" s="28">
        <f t="shared" si="28"/>
        <v>3.39</v>
      </c>
      <c r="H413" s="207">
        <f t="shared" si="30"/>
        <v>6.5787598160578773E-6</v>
      </c>
      <c r="I413" s="271">
        <f>ROUND(F413*Прил.10!$D$13,2)</f>
        <v>68139</v>
      </c>
      <c r="J413" s="271">
        <f t="shared" si="29"/>
        <v>27.26</v>
      </c>
    </row>
    <row r="414" spans="1:10" s="14" customFormat="1" ht="25.5" hidden="1" customHeight="1" outlineLevel="1" x14ac:dyDescent="0.2">
      <c r="A414" s="296">
        <v>381</v>
      </c>
      <c r="B414" s="252" t="s">
        <v>867</v>
      </c>
      <c r="C414" s="247" t="s">
        <v>868</v>
      </c>
      <c r="D414" s="248" t="s">
        <v>677</v>
      </c>
      <c r="E414" s="300">
        <v>0.41310000000000002</v>
      </c>
      <c r="F414" s="306">
        <v>7.03</v>
      </c>
      <c r="G414" s="28">
        <f t="shared" si="28"/>
        <v>2.9</v>
      </c>
      <c r="H414" s="207">
        <f t="shared" si="30"/>
        <v>5.6278476302560012E-6</v>
      </c>
      <c r="I414" s="271">
        <f>ROUND(F414*Прил.10!$D$13,2)</f>
        <v>56.52</v>
      </c>
      <c r="J414" s="271">
        <f t="shared" si="29"/>
        <v>23.35</v>
      </c>
    </row>
    <row r="415" spans="1:10" s="14" customFormat="1" ht="14.25" hidden="1" customHeight="1" outlineLevel="1" x14ac:dyDescent="0.2">
      <c r="A415" s="296">
        <v>382</v>
      </c>
      <c r="B415" s="252" t="s">
        <v>869</v>
      </c>
      <c r="C415" s="247" t="s">
        <v>870</v>
      </c>
      <c r="D415" s="248" t="s">
        <v>428</v>
      </c>
      <c r="E415" s="300">
        <v>2.12E-2</v>
      </c>
      <c r="F415" s="306">
        <v>133.05000000000001</v>
      </c>
      <c r="G415" s="28">
        <f t="shared" si="28"/>
        <v>2.82</v>
      </c>
      <c r="H415" s="207">
        <f t="shared" si="30"/>
        <v>5.4725966611454902E-6</v>
      </c>
      <c r="I415" s="271">
        <f>ROUND(F415*Прил.10!$D$13,2)</f>
        <v>1069.72</v>
      </c>
      <c r="J415" s="271">
        <f t="shared" si="29"/>
        <v>22.68</v>
      </c>
    </row>
    <row r="416" spans="1:10" s="14" customFormat="1" ht="38.25" hidden="1" customHeight="1" outlineLevel="1" x14ac:dyDescent="0.2">
      <c r="A416" s="296">
        <v>383</v>
      </c>
      <c r="B416" s="252" t="s">
        <v>871</v>
      </c>
      <c r="C416" s="247" t="s">
        <v>872</v>
      </c>
      <c r="D416" s="248" t="s">
        <v>298</v>
      </c>
      <c r="E416" s="300">
        <v>2.0999999999999999E-3</v>
      </c>
      <c r="F416" s="306">
        <v>1320</v>
      </c>
      <c r="G416" s="28">
        <f t="shared" si="28"/>
        <v>2.77</v>
      </c>
      <c r="H416" s="207">
        <f t="shared" si="30"/>
        <v>5.3755648054514219E-6</v>
      </c>
      <c r="I416" s="271">
        <f>ROUND(F416*Прил.10!$D$13,2)</f>
        <v>10612.8</v>
      </c>
      <c r="J416" s="271">
        <f t="shared" si="29"/>
        <v>22.29</v>
      </c>
    </row>
    <row r="417" spans="1:10" s="14" customFormat="1" ht="14.25" hidden="1" customHeight="1" outlineLevel="1" x14ac:dyDescent="0.2">
      <c r="A417" s="296">
        <v>384</v>
      </c>
      <c r="B417" s="252" t="s">
        <v>873</v>
      </c>
      <c r="C417" s="247" t="s">
        <v>874</v>
      </c>
      <c r="D417" s="248" t="s">
        <v>257</v>
      </c>
      <c r="E417" s="300">
        <v>10</v>
      </c>
      <c r="F417" s="306">
        <v>0.27</v>
      </c>
      <c r="G417" s="28">
        <f t="shared" si="28"/>
        <v>2.7</v>
      </c>
      <c r="H417" s="207">
        <f t="shared" si="30"/>
        <v>5.2397202074797257E-6</v>
      </c>
      <c r="I417" s="271">
        <f>ROUND(F417*Прил.10!$D$13,2)</f>
        <v>2.17</v>
      </c>
      <c r="J417" s="271">
        <f t="shared" si="29"/>
        <v>21.7</v>
      </c>
    </row>
    <row r="418" spans="1:10" s="14" customFormat="1" ht="25.5" hidden="1" customHeight="1" outlineLevel="1" x14ac:dyDescent="0.2">
      <c r="A418" s="296">
        <v>385</v>
      </c>
      <c r="B418" s="252" t="s">
        <v>875</v>
      </c>
      <c r="C418" s="247" t="s">
        <v>876</v>
      </c>
      <c r="D418" s="248" t="s">
        <v>310</v>
      </c>
      <c r="E418" s="300">
        <v>4.0000000000000002E-4</v>
      </c>
      <c r="F418" s="306">
        <v>6508.75</v>
      </c>
      <c r="G418" s="28">
        <f t="shared" si="28"/>
        <v>2.6</v>
      </c>
      <c r="H418" s="207">
        <f t="shared" si="30"/>
        <v>5.0456564960915875E-6</v>
      </c>
      <c r="I418" s="271">
        <f>ROUND(F418*Прил.10!$D$13,2)</f>
        <v>52330.35</v>
      </c>
      <c r="J418" s="271">
        <f t="shared" si="29"/>
        <v>20.93</v>
      </c>
    </row>
    <row r="419" spans="1:10" s="14" customFormat="1" ht="14.25" hidden="1" customHeight="1" outlineLevel="1" x14ac:dyDescent="0.2">
      <c r="A419" s="296">
        <v>386</v>
      </c>
      <c r="B419" s="252" t="s">
        <v>877</v>
      </c>
      <c r="C419" s="247" t="s">
        <v>878</v>
      </c>
      <c r="D419" s="248" t="s">
        <v>310</v>
      </c>
      <c r="E419" s="300">
        <v>2.9999999999999997E-4</v>
      </c>
      <c r="F419" s="306">
        <v>8000</v>
      </c>
      <c r="G419" s="28">
        <f t="shared" si="28"/>
        <v>2.4</v>
      </c>
      <c r="H419" s="207">
        <f t="shared" si="30"/>
        <v>4.6575290733153112E-6</v>
      </c>
      <c r="I419" s="271">
        <f>ROUND(F419*Прил.10!$D$13,2)</f>
        <v>64320</v>
      </c>
      <c r="J419" s="271">
        <f t="shared" si="29"/>
        <v>19.3</v>
      </c>
    </row>
    <row r="420" spans="1:10" s="14" customFormat="1" ht="14.25" hidden="1" customHeight="1" outlineLevel="1" x14ac:dyDescent="0.2">
      <c r="A420" s="296">
        <v>387</v>
      </c>
      <c r="B420" s="252" t="s">
        <v>879</v>
      </c>
      <c r="C420" s="247" t="s">
        <v>880</v>
      </c>
      <c r="D420" s="248" t="s">
        <v>428</v>
      </c>
      <c r="E420" s="300">
        <v>6.1800000000000001E-2</v>
      </c>
      <c r="F420" s="306">
        <v>35.700000000000003</v>
      </c>
      <c r="G420" s="28">
        <f t="shared" si="28"/>
        <v>2.21</v>
      </c>
      <c r="H420" s="207">
        <f t="shared" si="30"/>
        <v>4.2888080216778488E-6</v>
      </c>
      <c r="I420" s="271">
        <f>ROUND(F420*Прил.10!$D$13,2)</f>
        <v>287.02999999999997</v>
      </c>
      <c r="J420" s="271">
        <f t="shared" si="29"/>
        <v>17.739999999999998</v>
      </c>
    </row>
    <row r="421" spans="1:10" s="14" customFormat="1" ht="63.75" hidden="1" customHeight="1" outlineLevel="1" x14ac:dyDescent="0.2">
      <c r="A421" s="296">
        <v>388</v>
      </c>
      <c r="B421" s="252" t="s">
        <v>881</v>
      </c>
      <c r="C421" s="247" t="s">
        <v>882</v>
      </c>
      <c r="D421" s="248" t="s">
        <v>346</v>
      </c>
      <c r="E421" s="300">
        <v>4.2000000000000003E-2</v>
      </c>
      <c r="F421" s="306">
        <v>50.24</v>
      </c>
      <c r="G421" s="28">
        <f t="shared" si="28"/>
        <v>2.11</v>
      </c>
      <c r="H421" s="207">
        <f t="shared" si="30"/>
        <v>4.0947443102897106E-6</v>
      </c>
      <c r="I421" s="271">
        <f>ROUND(F421*Прил.10!$D$13,2)</f>
        <v>403.93</v>
      </c>
      <c r="J421" s="271">
        <f t="shared" si="29"/>
        <v>16.97</v>
      </c>
    </row>
    <row r="422" spans="1:10" s="14" customFormat="1" ht="14.25" hidden="1" customHeight="1" outlineLevel="1" x14ac:dyDescent="0.2">
      <c r="A422" s="296">
        <v>389</v>
      </c>
      <c r="B422" s="252" t="s">
        <v>883</v>
      </c>
      <c r="C422" s="247" t="s">
        <v>884</v>
      </c>
      <c r="D422" s="248" t="s">
        <v>310</v>
      </c>
      <c r="E422" s="300">
        <v>2.0000000000000001E-4</v>
      </c>
      <c r="F422" s="306">
        <v>10208</v>
      </c>
      <c r="G422" s="28">
        <f t="shared" si="28"/>
        <v>2.04</v>
      </c>
      <c r="H422" s="207">
        <f t="shared" si="30"/>
        <v>3.9588997123180144E-6</v>
      </c>
      <c r="I422" s="271">
        <f>ROUND(F422*Прил.10!$D$13,2)</f>
        <v>82072.320000000007</v>
      </c>
      <c r="J422" s="271">
        <f t="shared" si="29"/>
        <v>16.41</v>
      </c>
    </row>
    <row r="423" spans="1:10" s="14" customFormat="1" ht="25.5" hidden="1" customHeight="1" outlineLevel="1" x14ac:dyDescent="0.2">
      <c r="A423" s="296">
        <v>390</v>
      </c>
      <c r="B423" s="252" t="s">
        <v>757</v>
      </c>
      <c r="C423" s="247" t="s">
        <v>885</v>
      </c>
      <c r="D423" s="248" t="s">
        <v>310</v>
      </c>
      <c r="E423" s="300">
        <v>2.0000000000000001E-4</v>
      </c>
      <c r="F423" s="306">
        <v>9680</v>
      </c>
      <c r="G423" s="28">
        <f t="shared" si="28"/>
        <v>1.94</v>
      </c>
      <c r="H423" s="207">
        <f t="shared" si="30"/>
        <v>3.7648360009298762E-6</v>
      </c>
      <c r="I423" s="271">
        <f>ROUND(F423*Прил.10!$D$13,2)</f>
        <v>77827.199999999997</v>
      </c>
      <c r="J423" s="271">
        <f t="shared" si="29"/>
        <v>15.57</v>
      </c>
    </row>
    <row r="424" spans="1:10" s="14" customFormat="1" ht="14.25" hidden="1" customHeight="1" outlineLevel="1" x14ac:dyDescent="0.2">
      <c r="A424" s="296">
        <v>391</v>
      </c>
      <c r="B424" s="252" t="s">
        <v>886</v>
      </c>
      <c r="C424" s="247" t="s">
        <v>887</v>
      </c>
      <c r="D424" s="248" t="s">
        <v>310</v>
      </c>
      <c r="E424" s="300">
        <v>2.0000000000000001E-4</v>
      </c>
      <c r="F424" s="306">
        <v>9550.01</v>
      </c>
      <c r="G424" s="28">
        <f t="shared" si="28"/>
        <v>1.91</v>
      </c>
      <c r="H424" s="207">
        <f t="shared" si="30"/>
        <v>3.7066168875134351E-6</v>
      </c>
      <c r="I424" s="271">
        <f>ROUND(F424*Прил.10!$D$13,2)</f>
        <v>76782.080000000002</v>
      </c>
      <c r="J424" s="271">
        <f t="shared" si="29"/>
        <v>15.36</v>
      </c>
    </row>
    <row r="425" spans="1:10" s="14" customFormat="1" ht="14.25" hidden="1" customHeight="1" outlineLevel="1" x14ac:dyDescent="0.2">
      <c r="A425" s="296">
        <v>392</v>
      </c>
      <c r="B425" s="252" t="s">
        <v>888</v>
      </c>
      <c r="C425" s="247" t="s">
        <v>889</v>
      </c>
      <c r="D425" s="248" t="s">
        <v>298</v>
      </c>
      <c r="E425" s="300">
        <v>0.60060000000000002</v>
      </c>
      <c r="F425" s="306">
        <v>3.15</v>
      </c>
      <c r="G425" s="28">
        <f t="shared" si="28"/>
        <v>1.89</v>
      </c>
      <c r="H425" s="207">
        <f t="shared" si="30"/>
        <v>3.6678041452358072E-6</v>
      </c>
      <c r="I425" s="271">
        <f>ROUND(F425*Прил.10!$D$13,2)</f>
        <v>25.33</v>
      </c>
      <c r="J425" s="271">
        <f t="shared" si="29"/>
        <v>15.21</v>
      </c>
    </row>
    <row r="426" spans="1:10" s="14" customFormat="1" ht="25.5" hidden="1" customHeight="1" outlineLevel="1" x14ac:dyDescent="0.2">
      <c r="A426" s="296">
        <v>393</v>
      </c>
      <c r="B426" s="252" t="s">
        <v>890</v>
      </c>
      <c r="C426" s="247" t="s">
        <v>891</v>
      </c>
      <c r="D426" s="248" t="s">
        <v>310</v>
      </c>
      <c r="E426" s="300">
        <v>2.0000000000000001E-4</v>
      </c>
      <c r="F426" s="306">
        <v>8814</v>
      </c>
      <c r="G426" s="28">
        <f t="shared" si="28"/>
        <v>1.76</v>
      </c>
      <c r="H426" s="207">
        <f t="shared" si="30"/>
        <v>3.4155213204312283E-6</v>
      </c>
      <c r="I426" s="271">
        <f>ROUND(F426*Прил.10!$D$13,2)</f>
        <v>70864.56</v>
      </c>
      <c r="J426" s="271">
        <f t="shared" si="29"/>
        <v>14.17</v>
      </c>
    </row>
    <row r="427" spans="1:10" s="14" customFormat="1" ht="38.25" hidden="1" customHeight="1" outlineLevel="1" x14ac:dyDescent="0.2">
      <c r="A427" s="296">
        <v>394</v>
      </c>
      <c r="B427" s="252" t="s">
        <v>892</v>
      </c>
      <c r="C427" s="247" t="s">
        <v>893</v>
      </c>
      <c r="D427" s="248" t="s">
        <v>298</v>
      </c>
      <c r="E427" s="300">
        <v>3.0000000000000001E-3</v>
      </c>
      <c r="F427" s="306">
        <v>558.33000000000004</v>
      </c>
      <c r="G427" s="28">
        <f t="shared" si="28"/>
        <v>1.67</v>
      </c>
      <c r="H427" s="207">
        <f t="shared" si="30"/>
        <v>3.2408639801819037E-6</v>
      </c>
      <c r="I427" s="271">
        <f>ROUND(F427*Прил.10!$D$13,2)</f>
        <v>4488.97</v>
      </c>
      <c r="J427" s="271">
        <f t="shared" si="29"/>
        <v>13.47</v>
      </c>
    </row>
    <row r="428" spans="1:10" s="14" customFormat="1" ht="14.25" hidden="1" customHeight="1" outlineLevel="1" x14ac:dyDescent="0.2">
      <c r="A428" s="296">
        <v>395</v>
      </c>
      <c r="B428" s="252" t="s">
        <v>894</v>
      </c>
      <c r="C428" s="247" t="s">
        <v>895</v>
      </c>
      <c r="D428" s="248" t="s">
        <v>310</v>
      </c>
      <c r="E428" s="300">
        <v>5.0000000000000001E-4</v>
      </c>
      <c r="F428" s="306">
        <v>3219.2</v>
      </c>
      <c r="G428" s="28">
        <f t="shared" si="28"/>
        <v>1.61</v>
      </c>
      <c r="H428" s="207">
        <f t="shared" si="30"/>
        <v>3.1244257533490214E-6</v>
      </c>
      <c r="I428" s="271">
        <f>ROUND(F428*Прил.10!$D$13,2)</f>
        <v>25882.37</v>
      </c>
      <c r="J428" s="271">
        <f t="shared" si="29"/>
        <v>12.94</v>
      </c>
    </row>
    <row r="429" spans="1:10" s="14" customFormat="1" ht="25.5" hidden="1" customHeight="1" outlineLevel="1" x14ac:dyDescent="0.2">
      <c r="A429" s="296">
        <v>396</v>
      </c>
      <c r="B429" s="252" t="s">
        <v>896</v>
      </c>
      <c r="C429" s="247" t="s">
        <v>897</v>
      </c>
      <c r="D429" s="248" t="s">
        <v>310</v>
      </c>
      <c r="E429" s="300">
        <v>2.0999999999999999E-3</v>
      </c>
      <c r="F429" s="306">
        <v>734.5</v>
      </c>
      <c r="G429" s="28">
        <f t="shared" si="28"/>
        <v>1.54</v>
      </c>
      <c r="H429" s="207">
        <f t="shared" si="30"/>
        <v>2.9885811553773248E-6</v>
      </c>
      <c r="I429" s="271">
        <f>ROUND(F429*Прил.10!$D$13,2)</f>
        <v>5905.38</v>
      </c>
      <c r="J429" s="271">
        <f t="shared" si="29"/>
        <v>12.4</v>
      </c>
    </row>
    <row r="430" spans="1:10" s="14" customFormat="1" ht="25.5" hidden="1" customHeight="1" outlineLevel="1" x14ac:dyDescent="0.2">
      <c r="A430" s="296">
        <v>397</v>
      </c>
      <c r="B430" s="252" t="s">
        <v>898</v>
      </c>
      <c r="C430" s="247" t="s">
        <v>899</v>
      </c>
      <c r="D430" s="248" t="s">
        <v>761</v>
      </c>
      <c r="E430" s="300">
        <v>8.0000000000000002E-3</v>
      </c>
      <c r="F430" s="306">
        <v>180</v>
      </c>
      <c r="G430" s="28">
        <f t="shared" si="28"/>
        <v>1.44</v>
      </c>
      <c r="H430" s="207">
        <f t="shared" si="30"/>
        <v>2.7945174439891866E-6</v>
      </c>
      <c r="I430" s="271">
        <f>ROUND(F430*Прил.10!$D$13,2)</f>
        <v>1447.2</v>
      </c>
      <c r="J430" s="271">
        <f t="shared" si="29"/>
        <v>11.58</v>
      </c>
    </row>
    <row r="431" spans="1:10" s="14" customFormat="1" ht="25.5" hidden="1" customHeight="1" outlineLevel="1" x14ac:dyDescent="0.2">
      <c r="A431" s="296">
        <v>398</v>
      </c>
      <c r="B431" s="252" t="s">
        <v>900</v>
      </c>
      <c r="C431" s="247" t="s">
        <v>901</v>
      </c>
      <c r="D431" s="248" t="s">
        <v>301</v>
      </c>
      <c r="E431" s="300">
        <v>0.252</v>
      </c>
      <c r="F431" s="306">
        <v>5.71</v>
      </c>
      <c r="G431" s="28">
        <f t="shared" si="28"/>
        <v>1.44</v>
      </c>
      <c r="H431" s="207">
        <f t="shared" si="30"/>
        <v>2.7945174439891866E-6</v>
      </c>
      <c r="I431" s="271">
        <f>ROUND(F431*Прил.10!$D$13,2)</f>
        <v>45.91</v>
      </c>
      <c r="J431" s="271">
        <f t="shared" si="29"/>
        <v>11.57</v>
      </c>
    </row>
    <row r="432" spans="1:10" s="14" customFormat="1" ht="14.25" hidden="1" customHeight="1" outlineLevel="1" x14ac:dyDescent="0.2">
      <c r="A432" s="296">
        <v>399</v>
      </c>
      <c r="B432" s="252" t="s">
        <v>902</v>
      </c>
      <c r="C432" s="247" t="s">
        <v>903</v>
      </c>
      <c r="D432" s="248" t="s">
        <v>428</v>
      </c>
      <c r="E432" s="300">
        <v>0.04</v>
      </c>
      <c r="F432" s="306">
        <v>35.630000000000003</v>
      </c>
      <c r="G432" s="28">
        <f t="shared" si="28"/>
        <v>1.43</v>
      </c>
      <c r="H432" s="207">
        <f t="shared" si="30"/>
        <v>2.7751110728503726E-6</v>
      </c>
      <c r="I432" s="271">
        <f>ROUND(F432*Прил.10!$D$13,2)</f>
        <v>286.47000000000003</v>
      </c>
      <c r="J432" s="271">
        <f t="shared" si="29"/>
        <v>11.46</v>
      </c>
    </row>
    <row r="433" spans="1:10" s="14" customFormat="1" ht="25.5" hidden="1" customHeight="1" outlineLevel="1" x14ac:dyDescent="0.2">
      <c r="A433" s="296">
        <v>400</v>
      </c>
      <c r="B433" s="252" t="s">
        <v>904</v>
      </c>
      <c r="C433" s="247" t="s">
        <v>905</v>
      </c>
      <c r="D433" s="248" t="s">
        <v>310</v>
      </c>
      <c r="E433" s="300">
        <v>1E-4</v>
      </c>
      <c r="F433" s="306">
        <v>12430</v>
      </c>
      <c r="G433" s="28">
        <f t="shared" si="28"/>
        <v>1.24</v>
      </c>
      <c r="H433" s="207">
        <f t="shared" si="30"/>
        <v>2.4063900212129107E-6</v>
      </c>
      <c r="I433" s="271">
        <f>ROUND(F433*Прил.10!$D$13,2)</f>
        <v>99937.2</v>
      </c>
      <c r="J433" s="271">
        <f t="shared" si="29"/>
        <v>9.99</v>
      </c>
    </row>
    <row r="434" spans="1:10" s="14" customFormat="1" ht="14.25" hidden="1" customHeight="1" outlineLevel="1" x14ac:dyDescent="0.2">
      <c r="A434" s="296">
        <v>401</v>
      </c>
      <c r="B434" s="252" t="s">
        <v>906</v>
      </c>
      <c r="C434" s="247" t="s">
        <v>907</v>
      </c>
      <c r="D434" s="248" t="s">
        <v>310</v>
      </c>
      <c r="E434" s="300">
        <v>1E-4</v>
      </c>
      <c r="F434" s="306">
        <v>12430</v>
      </c>
      <c r="G434" s="28">
        <f t="shared" si="28"/>
        <v>1.24</v>
      </c>
      <c r="H434" s="207">
        <f t="shared" si="30"/>
        <v>2.4063900212129107E-6</v>
      </c>
      <c r="I434" s="271">
        <f>ROUND(F434*Прил.10!$D$13,2)</f>
        <v>99937.2</v>
      </c>
      <c r="J434" s="271">
        <f t="shared" si="29"/>
        <v>9.99</v>
      </c>
    </row>
    <row r="435" spans="1:10" s="14" customFormat="1" ht="25.5" hidden="1" customHeight="1" outlineLevel="1" x14ac:dyDescent="0.2">
      <c r="A435" s="296">
        <v>402</v>
      </c>
      <c r="B435" s="252" t="s">
        <v>908</v>
      </c>
      <c r="C435" s="247" t="s">
        <v>909</v>
      </c>
      <c r="D435" s="248" t="s">
        <v>310</v>
      </c>
      <c r="E435" s="300">
        <v>5.9999999999999995E-4</v>
      </c>
      <c r="F435" s="306">
        <v>1836</v>
      </c>
      <c r="G435" s="28">
        <f t="shared" ref="G435:G498" si="31">ROUND(E435*F435,2)</f>
        <v>1.1000000000000001</v>
      </c>
      <c r="H435" s="207">
        <f t="shared" si="30"/>
        <v>2.1347008252695178E-6</v>
      </c>
      <c r="I435" s="271">
        <f>ROUND(F435*Прил.10!$D$13,2)</f>
        <v>14761.44</v>
      </c>
      <c r="J435" s="271">
        <f t="shared" ref="J435:J498" si="32">ROUND(I435*E435,2)</f>
        <v>8.86</v>
      </c>
    </row>
    <row r="436" spans="1:10" s="14" customFormat="1" ht="14.25" hidden="1" customHeight="1" outlineLevel="1" x14ac:dyDescent="0.2">
      <c r="A436" s="296">
        <v>403</v>
      </c>
      <c r="B436" s="252" t="s">
        <v>910</v>
      </c>
      <c r="C436" s="247" t="s">
        <v>911</v>
      </c>
      <c r="D436" s="248" t="s">
        <v>310</v>
      </c>
      <c r="E436" s="300">
        <v>1E-4</v>
      </c>
      <c r="F436" s="306">
        <v>10200</v>
      </c>
      <c r="G436" s="28">
        <f t="shared" si="31"/>
        <v>1.02</v>
      </c>
      <c r="H436" s="207">
        <f t="shared" si="30"/>
        <v>1.9794498561590072E-6</v>
      </c>
      <c r="I436" s="271">
        <f>ROUND(F436*Прил.10!$D$13,2)</f>
        <v>82008</v>
      </c>
      <c r="J436" s="271">
        <f t="shared" si="32"/>
        <v>8.1999999999999993</v>
      </c>
    </row>
    <row r="437" spans="1:10" s="14" customFormat="1" ht="14.25" hidden="1" customHeight="1" outlineLevel="1" x14ac:dyDescent="0.2">
      <c r="A437" s="296">
        <v>404</v>
      </c>
      <c r="B437" s="252" t="s">
        <v>912</v>
      </c>
      <c r="C437" s="247" t="s">
        <v>913</v>
      </c>
      <c r="D437" s="248" t="s">
        <v>450</v>
      </c>
      <c r="E437" s="300">
        <v>0.01</v>
      </c>
      <c r="F437" s="306">
        <v>88.5</v>
      </c>
      <c r="G437" s="28">
        <f t="shared" si="31"/>
        <v>0.89</v>
      </c>
      <c r="H437" s="207">
        <f t="shared" si="30"/>
        <v>1.7271670313544279E-6</v>
      </c>
      <c r="I437" s="271">
        <f>ROUND(F437*Прил.10!$D$13,2)</f>
        <v>711.54</v>
      </c>
      <c r="J437" s="271">
        <f t="shared" si="32"/>
        <v>7.12</v>
      </c>
    </row>
    <row r="438" spans="1:10" s="14" customFormat="1" ht="14.25" hidden="1" customHeight="1" outlineLevel="1" x14ac:dyDescent="0.2">
      <c r="A438" s="296">
        <v>405</v>
      </c>
      <c r="B438" s="252" t="s">
        <v>914</v>
      </c>
      <c r="C438" s="247" t="s">
        <v>915</v>
      </c>
      <c r="D438" s="248" t="s">
        <v>428</v>
      </c>
      <c r="E438" s="300">
        <v>7.1900000000000006E-2</v>
      </c>
      <c r="F438" s="306">
        <v>11.5</v>
      </c>
      <c r="G438" s="28">
        <f t="shared" si="31"/>
        <v>0.83</v>
      </c>
      <c r="H438" s="207">
        <f t="shared" si="30"/>
        <v>1.6107288045215451E-6</v>
      </c>
      <c r="I438" s="271">
        <f>ROUND(F438*Прил.10!$D$13,2)</f>
        <v>92.46</v>
      </c>
      <c r="J438" s="271">
        <f t="shared" si="32"/>
        <v>6.65</v>
      </c>
    </row>
    <row r="439" spans="1:10" s="14" customFormat="1" ht="14.25" hidden="1" customHeight="1" outlineLevel="1" x14ac:dyDescent="0.2">
      <c r="A439" s="296">
        <v>406</v>
      </c>
      <c r="B439" s="252" t="s">
        <v>916</v>
      </c>
      <c r="C439" s="247" t="s">
        <v>917</v>
      </c>
      <c r="D439" s="248" t="s">
        <v>310</v>
      </c>
      <c r="E439" s="300">
        <v>1E-4</v>
      </c>
      <c r="F439" s="306">
        <v>7640</v>
      </c>
      <c r="G439" s="28">
        <f t="shared" si="31"/>
        <v>0.76</v>
      </c>
      <c r="H439" s="207">
        <f t="shared" si="30"/>
        <v>1.4748842065498486E-6</v>
      </c>
      <c r="I439" s="271">
        <f>ROUND(F439*Прил.10!$D$13,2)</f>
        <v>61425.599999999999</v>
      </c>
      <c r="J439" s="271">
        <f t="shared" si="32"/>
        <v>6.14</v>
      </c>
    </row>
    <row r="440" spans="1:10" s="14" customFormat="1" ht="25.5" hidden="1" customHeight="1" outlineLevel="1" x14ac:dyDescent="0.2">
      <c r="A440" s="296">
        <v>407</v>
      </c>
      <c r="B440" s="252" t="s">
        <v>918</v>
      </c>
      <c r="C440" s="247" t="s">
        <v>919</v>
      </c>
      <c r="D440" s="248" t="s">
        <v>310</v>
      </c>
      <c r="E440" s="300">
        <v>5.0000000000000001E-4</v>
      </c>
      <c r="F440" s="306">
        <v>1470</v>
      </c>
      <c r="G440" s="28">
        <f t="shared" si="31"/>
        <v>0.74</v>
      </c>
      <c r="H440" s="207">
        <f t="shared" si="30"/>
        <v>1.4360714642722209E-6</v>
      </c>
      <c r="I440" s="271">
        <f>ROUND(F440*Прил.10!$D$13,2)</f>
        <v>11818.8</v>
      </c>
      <c r="J440" s="271">
        <f t="shared" si="32"/>
        <v>5.91</v>
      </c>
    </row>
    <row r="441" spans="1:10" s="14" customFormat="1" ht="25.5" hidden="1" customHeight="1" outlineLevel="1" x14ac:dyDescent="0.2">
      <c r="A441" s="296">
        <v>408</v>
      </c>
      <c r="B441" s="252" t="s">
        <v>920</v>
      </c>
      <c r="C441" s="247" t="s">
        <v>921</v>
      </c>
      <c r="D441" s="248" t="s">
        <v>428</v>
      </c>
      <c r="E441" s="300">
        <v>2.29E-2</v>
      </c>
      <c r="F441" s="306">
        <v>30.08</v>
      </c>
      <c r="G441" s="28">
        <f t="shared" si="31"/>
        <v>0.69</v>
      </c>
      <c r="H441" s="207">
        <f t="shared" si="30"/>
        <v>1.3390396085781518E-6</v>
      </c>
      <c r="I441" s="271">
        <f>ROUND(F441*Прил.10!$D$13,2)</f>
        <v>241.84</v>
      </c>
      <c r="J441" s="271">
        <f t="shared" si="32"/>
        <v>5.54</v>
      </c>
    </row>
    <row r="442" spans="1:10" s="14" customFormat="1" ht="14.25" hidden="1" customHeight="1" outlineLevel="1" x14ac:dyDescent="0.2">
      <c r="A442" s="296">
        <v>409</v>
      </c>
      <c r="B442" s="252" t="s">
        <v>922</v>
      </c>
      <c r="C442" s="247" t="s">
        <v>923</v>
      </c>
      <c r="D442" s="248" t="s">
        <v>428</v>
      </c>
      <c r="E442" s="300">
        <v>1.4E-3</v>
      </c>
      <c r="F442" s="306">
        <v>444</v>
      </c>
      <c r="G442" s="28">
        <f t="shared" si="31"/>
        <v>0.62</v>
      </c>
      <c r="H442" s="207">
        <f t="shared" si="30"/>
        <v>1.2031950106064553E-6</v>
      </c>
      <c r="I442" s="271">
        <f>ROUND(F442*Прил.10!$D$13,2)</f>
        <v>3569.76</v>
      </c>
      <c r="J442" s="271">
        <f t="shared" si="32"/>
        <v>5</v>
      </c>
    </row>
    <row r="443" spans="1:10" s="14" customFormat="1" ht="14.25" hidden="1" customHeight="1" outlineLevel="1" x14ac:dyDescent="0.2">
      <c r="A443" s="296">
        <v>410</v>
      </c>
      <c r="B443" s="252" t="s">
        <v>924</v>
      </c>
      <c r="C443" s="247" t="s">
        <v>925</v>
      </c>
      <c r="D443" s="248" t="s">
        <v>428</v>
      </c>
      <c r="E443" s="300">
        <v>0.02</v>
      </c>
      <c r="F443" s="306">
        <v>26.44</v>
      </c>
      <c r="G443" s="28">
        <f t="shared" si="31"/>
        <v>0.53</v>
      </c>
      <c r="H443" s="207">
        <f t="shared" si="30"/>
        <v>1.0285376703571314E-6</v>
      </c>
      <c r="I443" s="271">
        <f>ROUND(F443*Прил.10!$D$13,2)</f>
        <v>212.58</v>
      </c>
      <c r="J443" s="271">
        <f t="shared" si="32"/>
        <v>4.25</v>
      </c>
    </row>
    <row r="444" spans="1:10" s="14" customFormat="1" ht="25.5" hidden="1" customHeight="1" outlineLevel="1" x14ac:dyDescent="0.2">
      <c r="A444" s="296">
        <v>411</v>
      </c>
      <c r="B444" s="252" t="s">
        <v>926</v>
      </c>
      <c r="C444" s="247" t="s">
        <v>927</v>
      </c>
      <c r="D444" s="248" t="s">
        <v>298</v>
      </c>
      <c r="E444" s="300">
        <v>5.0000000000000001E-4</v>
      </c>
      <c r="F444" s="306">
        <v>485.9</v>
      </c>
      <c r="G444" s="28">
        <f t="shared" si="31"/>
        <v>0.24</v>
      </c>
      <c r="H444" s="207">
        <f t="shared" si="30"/>
        <v>4.6575290733153109E-7</v>
      </c>
      <c r="I444" s="271">
        <f>ROUND(F444*Прил.10!$D$13,2)</f>
        <v>3906.64</v>
      </c>
      <c r="J444" s="271">
        <f t="shared" si="32"/>
        <v>1.95</v>
      </c>
    </row>
    <row r="445" spans="1:10" s="14" customFormat="1" ht="14.25" hidden="1" customHeight="1" outlineLevel="1" x14ac:dyDescent="0.2">
      <c r="A445" s="296">
        <v>412</v>
      </c>
      <c r="B445" s="252" t="s">
        <v>924</v>
      </c>
      <c r="C445" s="247" t="s">
        <v>925</v>
      </c>
      <c r="D445" s="248" t="s">
        <v>428</v>
      </c>
      <c r="E445" s="300">
        <v>3.0000000000000001E-3</v>
      </c>
      <c r="F445" s="306">
        <v>26.44</v>
      </c>
      <c r="G445" s="28">
        <f t="shared" si="31"/>
        <v>0.08</v>
      </c>
      <c r="H445" s="207">
        <f t="shared" ref="H445:H508" si="33">G445/$G$450</f>
        <v>1.5525096911051036E-7</v>
      </c>
      <c r="I445" s="271">
        <f>ROUND(F445*Прил.10!$D$13,2)</f>
        <v>212.58</v>
      </c>
      <c r="J445" s="271">
        <f t="shared" si="32"/>
        <v>0.64</v>
      </c>
    </row>
    <row r="446" spans="1:10" s="14" customFormat="1" ht="14.25" hidden="1" customHeight="1" outlineLevel="1" x14ac:dyDescent="0.2">
      <c r="A446" s="296">
        <v>413</v>
      </c>
      <c r="B446" s="252" t="s">
        <v>928</v>
      </c>
      <c r="C446" s="247" t="s">
        <v>929</v>
      </c>
      <c r="D446" s="248" t="s">
        <v>310</v>
      </c>
      <c r="E446" s="300">
        <v>1E-4</v>
      </c>
      <c r="F446" s="306">
        <v>729.98</v>
      </c>
      <c r="G446" s="28">
        <f t="shared" si="31"/>
        <v>7.0000000000000007E-2</v>
      </c>
      <c r="H446" s="207">
        <f t="shared" si="33"/>
        <v>1.3584459797169659E-7</v>
      </c>
      <c r="I446" s="271">
        <f>ROUND(F446*Прил.10!$D$13,2)</f>
        <v>5869.04</v>
      </c>
      <c r="J446" s="271">
        <f t="shared" si="32"/>
        <v>0.59</v>
      </c>
    </row>
    <row r="447" spans="1:10" s="14" customFormat="1" ht="14.25" hidden="1" customHeight="1" outlineLevel="1" x14ac:dyDescent="0.2">
      <c r="A447" s="296">
        <v>414</v>
      </c>
      <c r="B447" s="252" t="s">
        <v>930</v>
      </c>
      <c r="C447" s="247" t="s">
        <v>931</v>
      </c>
      <c r="D447" s="248" t="s">
        <v>428</v>
      </c>
      <c r="E447" s="300">
        <v>2E-3</v>
      </c>
      <c r="F447" s="306">
        <v>31.17</v>
      </c>
      <c r="G447" s="28">
        <f t="shared" si="31"/>
        <v>0.06</v>
      </c>
      <c r="H447" s="207">
        <f t="shared" si="33"/>
        <v>1.1643822683288277E-7</v>
      </c>
      <c r="I447" s="271">
        <f>ROUND(F447*Прил.10!$D$13,2)</f>
        <v>250.61</v>
      </c>
      <c r="J447" s="271">
        <f t="shared" si="32"/>
        <v>0.5</v>
      </c>
    </row>
    <row r="448" spans="1:10" s="14" customFormat="1" ht="14.25" hidden="1" customHeight="1" outlineLevel="1" x14ac:dyDescent="0.2">
      <c r="A448" s="296">
        <v>415</v>
      </c>
      <c r="B448" s="252" t="s">
        <v>932</v>
      </c>
      <c r="C448" s="247" t="s">
        <v>933</v>
      </c>
      <c r="D448" s="248" t="s">
        <v>428</v>
      </c>
      <c r="E448" s="300">
        <v>1E-3</v>
      </c>
      <c r="F448" s="306">
        <v>29.37</v>
      </c>
      <c r="G448" s="28">
        <f t="shared" si="31"/>
        <v>0.03</v>
      </c>
      <c r="H448" s="207">
        <f t="shared" si="33"/>
        <v>5.8219113416441386E-8</v>
      </c>
      <c r="I448" s="271">
        <f>ROUND(F448*Прил.10!$D$13,2)</f>
        <v>236.13</v>
      </c>
      <c r="J448" s="271">
        <f t="shared" si="32"/>
        <v>0.24</v>
      </c>
    </row>
    <row r="449" spans="1:10" s="14" customFormat="1" ht="14.25" customHeight="1" collapsed="1" x14ac:dyDescent="0.2">
      <c r="A449" s="211"/>
      <c r="B449" s="2"/>
      <c r="C449" s="9" t="s">
        <v>1011</v>
      </c>
      <c r="D449" s="2"/>
      <c r="E449" s="190"/>
      <c r="F449" s="191"/>
      <c r="G449" s="210">
        <f>SUM(G179:G448)</f>
        <v>74007.859999999942</v>
      </c>
      <c r="H449" s="198">
        <f t="shared" si="33"/>
        <v>0.1436223998349371</v>
      </c>
      <c r="I449" s="28"/>
      <c r="J449" s="210">
        <f>SUM(J179:J448)</f>
        <v>595022.67999999924</v>
      </c>
    </row>
    <row r="450" spans="1:10" s="14" customFormat="1" ht="14.25" customHeight="1" x14ac:dyDescent="0.2">
      <c r="A450" s="2"/>
      <c r="B450" s="2"/>
      <c r="C450" s="189" t="s">
        <v>1012</v>
      </c>
      <c r="D450" s="2"/>
      <c r="E450" s="190"/>
      <c r="F450" s="191"/>
      <c r="G450" s="28">
        <f>G178+G449</f>
        <v>515294.68999999989</v>
      </c>
      <c r="H450" s="198">
        <f t="shared" si="33"/>
        <v>1</v>
      </c>
      <c r="I450" s="28"/>
      <c r="J450" s="28">
        <f>J178+J449</f>
        <v>4142970.7699999996</v>
      </c>
    </row>
    <row r="451" spans="1:10" s="14" customFormat="1" ht="14.25" customHeight="1" x14ac:dyDescent="0.2">
      <c r="A451" s="2"/>
      <c r="B451" s="2"/>
      <c r="C451" s="9" t="s">
        <v>1013</v>
      </c>
      <c r="D451" s="2"/>
      <c r="E451" s="190"/>
      <c r="F451" s="191"/>
      <c r="G451" s="28">
        <f>G14+G92+G450</f>
        <v>596128.83999999985</v>
      </c>
      <c r="H451" s="192"/>
      <c r="I451" s="28"/>
      <c r="J451" s="28">
        <f>J14+J92+J450</f>
        <v>6702039.5499999998</v>
      </c>
    </row>
    <row r="452" spans="1:10" s="14" customFormat="1" ht="14.25" customHeight="1" x14ac:dyDescent="0.2">
      <c r="A452" s="2"/>
      <c r="B452" s="2"/>
      <c r="C452" s="9" t="s">
        <v>1014</v>
      </c>
      <c r="D452" s="203">
        <f>ROUND(G452/(G$16+$G$14),2)</f>
        <v>1.21</v>
      </c>
      <c r="E452" s="190"/>
      <c r="F452" s="191"/>
      <c r="G452" s="28">
        <v>58844</v>
      </c>
      <c r="H452" s="192"/>
      <c r="I452" s="28"/>
      <c r="J452" s="196">
        <f>ROUND(D452*(J14+J16),2)</f>
        <v>2702498.6</v>
      </c>
    </row>
    <row r="453" spans="1:10" s="14" customFormat="1" ht="14.25" customHeight="1" x14ac:dyDescent="0.2">
      <c r="A453" s="2"/>
      <c r="B453" s="2"/>
      <c r="C453" s="9" t="s">
        <v>1015</v>
      </c>
      <c r="D453" s="203">
        <f>ROUND(G453/(G$14+G$16),2)</f>
        <v>0.8</v>
      </c>
      <c r="E453" s="190"/>
      <c r="F453" s="191"/>
      <c r="G453" s="28">
        <v>39021</v>
      </c>
      <c r="H453" s="192"/>
      <c r="I453" s="28"/>
      <c r="J453" s="196">
        <f>ROUND(D453*(J14+J16),2)</f>
        <v>1786775.94</v>
      </c>
    </row>
    <row r="454" spans="1:10" s="14" customFormat="1" ht="14.25" customHeight="1" x14ac:dyDescent="0.2">
      <c r="A454" s="2"/>
      <c r="B454" s="2"/>
      <c r="C454" s="9" t="s">
        <v>1016</v>
      </c>
      <c r="D454" s="2"/>
      <c r="E454" s="190"/>
      <c r="F454" s="191"/>
      <c r="G454" s="28">
        <f>ROUND((G14+G92+G450+G452+G453),2)</f>
        <v>693993.84</v>
      </c>
      <c r="H454" s="192"/>
      <c r="I454" s="28"/>
      <c r="J454" s="28">
        <f>ROUND((J14+J92+J450+J452+J453),2)</f>
        <v>11191314.09</v>
      </c>
    </row>
    <row r="455" spans="1:10" s="14" customFormat="1" ht="14.25" customHeight="1" x14ac:dyDescent="0.2">
      <c r="A455" s="2"/>
      <c r="B455" s="2"/>
      <c r="C455" s="9" t="s">
        <v>1017</v>
      </c>
      <c r="D455" s="2"/>
      <c r="E455" s="190"/>
      <c r="F455" s="191"/>
      <c r="G455" s="28">
        <f>G454+G121</f>
        <v>2572495.79</v>
      </c>
      <c r="H455" s="192"/>
      <c r="I455" s="28"/>
      <c r="J455" s="28">
        <f>J454+J121</f>
        <v>20945707.420000002</v>
      </c>
    </row>
    <row r="456" spans="1:10" s="14" customFormat="1" ht="34.5" customHeight="1" x14ac:dyDescent="0.2">
      <c r="A456" s="2"/>
      <c r="B456" s="2"/>
      <c r="C456" s="9" t="s">
        <v>971</v>
      </c>
      <c r="D456" s="2" t="s">
        <v>1018</v>
      </c>
      <c r="E456" s="190">
        <v>1</v>
      </c>
      <c r="F456" s="191"/>
      <c r="G456" s="28">
        <f>G455/E456</f>
        <v>2572495.79</v>
      </c>
      <c r="H456" s="192"/>
      <c r="I456" s="28"/>
      <c r="J456" s="28">
        <f>J455/E456</f>
        <v>20945707.420000002</v>
      </c>
    </row>
    <row r="458" spans="1:10" s="14" customFormat="1" ht="14.25" customHeight="1" x14ac:dyDescent="0.2">
      <c r="A458" s="4" t="s">
        <v>1019</v>
      </c>
    </row>
    <row r="459" spans="1:10" s="14" customFormat="1" ht="14.25" customHeight="1" x14ac:dyDescent="0.2">
      <c r="A459" s="29" t="s">
        <v>77</v>
      </c>
    </row>
    <row r="460" spans="1:10" s="14" customFormat="1" ht="14.25" customHeight="1" x14ac:dyDescent="0.2">
      <c r="A460" s="4"/>
    </row>
    <row r="461" spans="1:10" s="14" customFormat="1" ht="14.25" customHeight="1" x14ac:dyDescent="0.2">
      <c r="A461" s="4" t="s">
        <v>1020</v>
      </c>
    </row>
    <row r="462" spans="1:10" s="14" customFormat="1" ht="14.25" customHeight="1" x14ac:dyDescent="0.2">
      <c r="A462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24:H124"/>
    <mergeCell ref="B12:H12"/>
    <mergeCell ref="B15:H15"/>
    <mergeCell ref="B17:H17"/>
    <mergeCell ref="B18:H18"/>
    <mergeCell ref="B94:H94"/>
    <mergeCell ref="B93:H93"/>
    <mergeCell ref="B123:H12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34" workbookViewId="0">
      <selection activeCell="E41" sqref="E41"/>
    </sheetView>
  </sheetViews>
  <sheetFormatPr defaultRowHeight="15" x14ac:dyDescent="0.25"/>
  <cols>
    <col min="1" max="1" width="5.5703125" customWidth="1"/>
    <col min="2" max="2" width="17.42578125" customWidth="1"/>
    <col min="3" max="3" width="39.140625" customWidth="1"/>
    <col min="4" max="4" width="10.5703125" customWidth="1"/>
    <col min="5" max="5" width="13.85546875" customWidth="1"/>
    <col min="6" max="6" width="13.42578125" customWidth="1"/>
    <col min="7" max="7" width="14.140625" customWidth="1"/>
  </cols>
  <sheetData>
    <row r="1" spans="1:7" x14ac:dyDescent="0.25">
      <c r="A1" s="432" t="s">
        <v>1021</v>
      </c>
      <c r="B1" s="432"/>
      <c r="C1" s="432"/>
      <c r="D1" s="432"/>
      <c r="E1" s="432"/>
      <c r="F1" s="432"/>
      <c r="G1" s="432"/>
    </row>
    <row r="2" spans="1:7" ht="21.75" customHeight="1" x14ac:dyDescent="0.25">
      <c r="A2" s="142"/>
      <c r="B2" s="142"/>
      <c r="C2" s="142"/>
      <c r="D2" s="142"/>
      <c r="E2" s="142"/>
      <c r="F2" s="142"/>
      <c r="G2" s="142"/>
    </row>
    <row r="3" spans="1:7" x14ac:dyDescent="0.25">
      <c r="A3" s="377" t="s">
        <v>1022</v>
      </c>
      <c r="B3" s="377"/>
      <c r="C3" s="377"/>
      <c r="D3" s="377"/>
      <c r="E3" s="377"/>
      <c r="F3" s="377"/>
      <c r="G3" s="377"/>
    </row>
    <row r="4" spans="1:7" ht="25.5" customHeight="1" x14ac:dyDescent="0.25">
      <c r="A4" s="380" t="s">
        <v>936</v>
      </c>
      <c r="B4" s="380"/>
      <c r="C4" s="380"/>
      <c r="D4" s="380"/>
      <c r="E4" s="380"/>
      <c r="F4" s="380"/>
      <c r="G4" s="380"/>
    </row>
    <row r="5" spans="1:7" x14ac:dyDescent="0.25">
      <c r="A5" s="138"/>
      <c r="B5" s="138"/>
      <c r="C5" s="138"/>
      <c r="D5" s="138"/>
      <c r="E5" s="138"/>
      <c r="F5" s="138"/>
      <c r="G5" s="138"/>
    </row>
    <row r="6" spans="1:7" ht="30.2" customHeight="1" x14ac:dyDescent="0.25">
      <c r="A6" s="436" t="s">
        <v>13</v>
      </c>
      <c r="B6" s="436" t="s">
        <v>101</v>
      </c>
      <c r="C6" s="436" t="s">
        <v>937</v>
      </c>
      <c r="D6" s="436" t="s">
        <v>103</v>
      </c>
      <c r="E6" s="415" t="s">
        <v>980</v>
      </c>
      <c r="F6" s="436" t="s">
        <v>105</v>
      </c>
      <c r="G6" s="436"/>
    </row>
    <row r="7" spans="1:7" x14ac:dyDescent="0.25">
      <c r="A7" s="436"/>
      <c r="B7" s="436"/>
      <c r="C7" s="436"/>
      <c r="D7" s="436"/>
      <c r="E7" s="416"/>
      <c r="F7" s="136" t="s">
        <v>983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39"/>
      <c r="B9" s="433" t="s">
        <v>1023</v>
      </c>
      <c r="C9" s="434"/>
      <c r="D9" s="434"/>
      <c r="E9" s="434"/>
      <c r="F9" s="434"/>
      <c r="G9" s="435"/>
    </row>
    <row r="10" spans="1:7" ht="63.75" customHeight="1" x14ac:dyDescent="0.25">
      <c r="A10" s="337">
        <v>1</v>
      </c>
      <c r="B10" s="338" t="s">
        <v>260</v>
      </c>
      <c r="C10" s="348" t="s">
        <v>261</v>
      </c>
      <c r="D10" s="339" t="s">
        <v>257</v>
      </c>
      <c r="E10" s="339">
        <v>1</v>
      </c>
      <c r="F10" s="340">
        <v>199642.29</v>
      </c>
      <c r="G10" s="341">
        <f t="shared" ref="G10:G28" si="0">ROUND(E10*F10,2)</f>
        <v>199642.29</v>
      </c>
    </row>
    <row r="11" spans="1:7" ht="38.25" customHeight="1" x14ac:dyDescent="0.25">
      <c r="A11" s="337">
        <v>2</v>
      </c>
      <c r="B11" s="338" t="s">
        <v>993</v>
      </c>
      <c r="C11" s="348" t="s">
        <v>994</v>
      </c>
      <c r="D11" s="339" t="s">
        <v>257</v>
      </c>
      <c r="E11" s="338" t="s">
        <v>1024</v>
      </c>
      <c r="F11" s="340">
        <v>53412.84</v>
      </c>
      <c r="G11" s="341">
        <f t="shared" si="0"/>
        <v>106825.68</v>
      </c>
    </row>
    <row r="12" spans="1:7" ht="63.75" customHeight="1" x14ac:dyDescent="0.25">
      <c r="A12" s="337">
        <v>3</v>
      </c>
      <c r="B12" s="338" t="s">
        <v>995</v>
      </c>
      <c r="C12" s="348" t="s">
        <v>996</v>
      </c>
      <c r="D12" s="339" t="s">
        <v>257</v>
      </c>
      <c r="E12" s="338" t="s">
        <v>1024</v>
      </c>
      <c r="F12" s="340">
        <v>41400.92</v>
      </c>
      <c r="G12" s="341">
        <f t="shared" si="0"/>
        <v>82801.84</v>
      </c>
    </row>
    <row r="13" spans="1:7" x14ac:dyDescent="0.25">
      <c r="A13" s="337">
        <v>4</v>
      </c>
      <c r="B13" s="338" t="s">
        <v>997</v>
      </c>
      <c r="C13" s="348" t="s">
        <v>998</v>
      </c>
      <c r="D13" s="339" t="s">
        <v>264</v>
      </c>
      <c r="E13" s="338" t="s">
        <v>1025</v>
      </c>
      <c r="F13" s="340">
        <v>65947.199999999997</v>
      </c>
      <c r="G13" s="341">
        <f t="shared" si="0"/>
        <v>65947.199999999997</v>
      </c>
    </row>
    <row r="14" spans="1:7" ht="25.5" customHeight="1" x14ac:dyDescent="0.25">
      <c r="A14" s="337">
        <v>5</v>
      </c>
      <c r="B14" s="338" t="s">
        <v>999</v>
      </c>
      <c r="C14" s="348" t="s">
        <v>1000</v>
      </c>
      <c r="D14" s="339" t="s">
        <v>273</v>
      </c>
      <c r="E14" s="338" t="s">
        <v>1025</v>
      </c>
      <c r="F14" s="340">
        <v>56816.33</v>
      </c>
      <c r="G14" s="341">
        <f t="shared" si="0"/>
        <v>56816.33</v>
      </c>
    </row>
    <row r="15" spans="1:7" ht="25.5" customHeight="1" x14ac:dyDescent="0.25">
      <c r="A15" s="337">
        <v>6</v>
      </c>
      <c r="B15" s="252" t="s">
        <v>269</v>
      </c>
      <c r="C15" s="321" t="s">
        <v>275</v>
      </c>
      <c r="D15" s="270" t="s">
        <v>273</v>
      </c>
      <c r="E15" s="322">
        <v>3</v>
      </c>
      <c r="F15" s="323">
        <v>20701.07</v>
      </c>
      <c r="G15" s="341">
        <f t="shared" si="0"/>
        <v>62103.21</v>
      </c>
    </row>
    <row r="16" spans="1:7" ht="25.5" customHeight="1" x14ac:dyDescent="0.25">
      <c r="A16" s="337">
        <v>7</v>
      </c>
      <c r="B16" s="252" t="s">
        <v>269</v>
      </c>
      <c r="C16" s="321" t="s">
        <v>276</v>
      </c>
      <c r="D16" s="270" t="s">
        <v>273</v>
      </c>
      <c r="E16" s="322">
        <v>1</v>
      </c>
      <c r="F16" s="323">
        <v>39332.04</v>
      </c>
      <c r="G16" s="341">
        <f t="shared" si="0"/>
        <v>39332.04</v>
      </c>
    </row>
    <row r="17" spans="1:7" ht="15" customHeight="1" x14ac:dyDescent="0.25">
      <c r="A17" s="337">
        <v>8</v>
      </c>
      <c r="B17" s="252" t="s">
        <v>269</v>
      </c>
      <c r="C17" s="321" t="s">
        <v>277</v>
      </c>
      <c r="D17" s="270" t="s">
        <v>273</v>
      </c>
      <c r="E17" s="322">
        <v>1</v>
      </c>
      <c r="F17" s="323">
        <v>28491.41</v>
      </c>
      <c r="G17" s="341">
        <f t="shared" si="0"/>
        <v>28491.41</v>
      </c>
    </row>
    <row r="18" spans="1:7" ht="15" customHeight="1" x14ac:dyDescent="0.25">
      <c r="A18" s="337">
        <v>9</v>
      </c>
      <c r="B18" s="252" t="s">
        <v>269</v>
      </c>
      <c r="C18" s="321" t="s">
        <v>278</v>
      </c>
      <c r="D18" s="270" t="s">
        <v>273</v>
      </c>
      <c r="E18" s="322">
        <v>1</v>
      </c>
      <c r="F18" s="323">
        <v>24354.2</v>
      </c>
      <c r="G18" s="341">
        <f t="shared" si="0"/>
        <v>24354.2</v>
      </c>
    </row>
    <row r="19" spans="1:7" ht="25.5" customHeight="1" x14ac:dyDescent="0.25">
      <c r="A19" s="337">
        <v>10</v>
      </c>
      <c r="B19" s="252" t="s">
        <v>269</v>
      </c>
      <c r="C19" s="247" t="s">
        <v>280</v>
      </c>
      <c r="D19" s="248" t="s">
        <v>257</v>
      </c>
      <c r="E19" s="311">
        <v>6</v>
      </c>
      <c r="F19" s="306">
        <v>2184.52</v>
      </c>
      <c r="G19" s="341">
        <f t="shared" si="0"/>
        <v>13107.12</v>
      </c>
    </row>
    <row r="20" spans="1:7" ht="25.5" customHeight="1" x14ac:dyDescent="0.25">
      <c r="A20" s="337">
        <v>11</v>
      </c>
      <c r="B20" s="252" t="s">
        <v>269</v>
      </c>
      <c r="C20" s="321" t="s">
        <v>279</v>
      </c>
      <c r="D20" s="270" t="s">
        <v>273</v>
      </c>
      <c r="E20" s="322">
        <v>1</v>
      </c>
      <c r="F20" s="323">
        <v>14612.52</v>
      </c>
      <c r="G20" s="341">
        <f t="shared" si="0"/>
        <v>14612.52</v>
      </c>
    </row>
    <row r="21" spans="1:7" ht="25.5" customHeight="1" x14ac:dyDescent="0.25">
      <c r="A21" s="337">
        <v>12</v>
      </c>
      <c r="B21" s="252" t="s">
        <v>269</v>
      </c>
      <c r="C21" s="247" t="s">
        <v>282</v>
      </c>
      <c r="D21" s="248" t="s">
        <v>283</v>
      </c>
      <c r="E21" s="311">
        <v>1</v>
      </c>
      <c r="F21" s="306">
        <v>10246.280000000001</v>
      </c>
      <c r="G21" s="341">
        <f t="shared" si="0"/>
        <v>10246.280000000001</v>
      </c>
    </row>
    <row r="22" spans="1:7" ht="25.5" customHeight="1" x14ac:dyDescent="0.25">
      <c r="A22" s="337">
        <v>13</v>
      </c>
      <c r="B22" s="252" t="s">
        <v>269</v>
      </c>
      <c r="C22" s="321" t="s">
        <v>281</v>
      </c>
      <c r="D22" s="270" t="s">
        <v>273</v>
      </c>
      <c r="E22" s="322">
        <v>1</v>
      </c>
      <c r="F22" s="323">
        <v>10525.97</v>
      </c>
      <c r="G22" s="341">
        <f t="shared" si="0"/>
        <v>10525.97</v>
      </c>
    </row>
    <row r="23" spans="1:7" ht="15" customHeight="1" x14ac:dyDescent="0.25">
      <c r="A23" s="337">
        <v>14</v>
      </c>
      <c r="B23" s="252" t="s">
        <v>269</v>
      </c>
      <c r="C23" s="321" t="s">
        <v>284</v>
      </c>
      <c r="D23" s="270" t="s">
        <v>273</v>
      </c>
      <c r="E23" s="322">
        <v>1</v>
      </c>
      <c r="F23" s="323">
        <v>6810.92</v>
      </c>
      <c r="G23" s="341">
        <f t="shared" si="0"/>
        <v>6810.92</v>
      </c>
    </row>
    <row r="24" spans="1:7" ht="38.25" customHeight="1" x14ac:dyDescent="0.25">
      <c r="A24" s="337">
        <v>15</v>
      </c>
      <c r="B24" s="252" t="s">
        <v>269</v>
      </c>
      <c r="C24" s="247" t="s">
        <v>285</v>
      </c>
      <c r="D24" s="248" t="s">
        <v>273</v>
      </c>
      <c r="E24" s="300">
        <v>6</v>
      </c>
      <c r="F24" s="306">
        <v>640.95000000000005</v>
      </c>
      <c r="G24" s="341">
        <f t="shared" si="0"/>
        <v>3845.7</v>
      </c>
    </row>
    <row r="25" spans="1:7" ht="25.5" customHeight="1" x14ac:dyDescent="0.25">
      <c r="A25" s="337">
        <v>16</v>
      </c>
      <c r="B25" s="252" t="s">
        <v>269</v>
      </c>
      <c r="C25" s="247" t="s">
        <v>286</v>
      </c>
      <c r="D25" s="248" t="s">
        <v>257</v>
      </c>
      <c r="E25" s="300">
        <v>2</v>
      </c>
      <c r="F25" s="306">
        <v>1889.31</v>
      </c>
      <c r="G25" s="341">
        <f t="shared" si="0"/>
        <v>3778.62</v>
      </c>
    </row>
    <row r="26" spans="1:7" x14ac:dyDescent="0.25">
      <c r="A26" s="337">
        <v>17</v>
      </c>
      <c r="B26" s="252" t="s">
        <v>269</v>
      </c>
      <c r="C26" s="247" t="s">
        <v>287</v>
      </c>
      <c r="D26" s="248" t="s">
        <v>273</v>
      </c>
      <c r="E26" s="300">
        <v>3</v>
      </c>
      <c r="F26" s="306">
        <v>1205.26</v>
      </c>
      <c r="G26" s="341">
        <f t="shared" si="0"/>
        <v>3615.78</v>
      </c>
    </row>
    <row r="27" spans="1:7" ht="38.25" customHeight="1" x14ac:dyDescent="0.25">
      <c r="A27" s="337">
        <v>18</v>
      </c>
      <c r="B27" s="252" t="s">
        <v>269</v>
      </c>
      <c r="C27" s="321" t="s">
        <v>288</v>
      </c>
      <c r="D27" s="270" t="s">
        <v>273</v>
      </c>
      <c r="E27" s="352">
        <v>1</v>
      </c>
      <c r="F27" s="323">
        <v>2966.67</v>
      </c>
      <c r="G27" s="341">
        <f t="shared" si="0"/>
        <v>2966.67</v>
      </c>
    </row>
    <row r="28" spans="1:7" ht="15" customHeight="1" x14ac:dyDescent="0.25">
      <c r="A28" s="337">
        <v>19</v>
      </c>
      <c r="B28" s="252" t="s">
        <v>269</v>
      </c>
      <c r="C28" s="321" t="s">
        <v>289</v>
      </c>
      <c r="D28" s="270" t="s">
        <v>273</v>
      </c>
      <c r="E28" s="352">
        <v>1</v>
      </c>
      <c r="F28" s="323">
        <v>334.76</v>
      </c>
      <c r="G28" s="341">
        <f t="shared" si="0"/>
        <v>334.76</v>
      </c>
    </row>
    <row r="29" spans="1:7" ht="27" customHeight="1" x14ac:dyDescent="0.25">
      <c r="A29" s="343"/>
      <c r="B29" s="344"/>
      <c r="C29" s="345" t="s">
        <v>1026</v>
      </c>
      <c r="D29" s="344"/>
      <c r="E29" s="344"/>
      <c r="F29" s="346"/>
      <c r="G29" s="346">
        <f>SUM(G10:G28)</f>
        <v>736158.54</v>
      </c>
    </row>
    <row r="30" spans="1:7" x14ac:dyDescent="0.25">
      <c r="A30" s="343"/>
      <c r="B30" s="415" t="s">
        <v>1027</v>
      </c>
      <c r="C30" s="415"/>
      <c r="D30" s="415"/>
      <c r="E30" s="415"/>
      <c r="F30" s="424"/>
      <c r="G30" s="424"/>
    </row>
    <row r="31" spans="1:7" ht="63.75" customHeight="1" x14ac:dyDescent="0.25">
      <c r="A31" s="337">
        <v>20</v>
      </c>
      <c r="B31" s="338" t="s">
        <v>255</v>
      </c>
      <c r="C31" s="348" t="s">
        <v>256</v>
      </c>
      <c r="D31" s="342" t="s">
        <v>257</v>
      </c>
      <c r="E31" s="339">
        <v>1</v>
      </c>
      <c r="F31" s="340">
        <v>464496.46</v>
      </c>
      <c r="G31" s="341">
        <f>ROUND(E31*F31,2)</f>
        <v>464496.46</v>
      </c>
    </row>
    <row r="32" spans="1:7" ht="51" customHeight="1" x14ac:dyDescent="0.25">
      <c r="A32" s="337">
        <v>21</v>
      </c>
      <c r="B32" s="338" t="s">
        <v>258</v>
      </c>
      <c r="C32" s="348" t="s">
        <v>259</v>
      </c>
      <c r="D32" s="339" t="s">
        <v>257</v>
      </c>
      <c r="E32" s="338">
        <v>1</v>
      </c>
      <c r="F32" s="340">
        <v>333770.46999999997</v>
      </c>
      <c r="G32" s="341">
        <f>ROUND(E32*F32,2)</f>
        <v>333770.46999999997</v>
      </c>
    </row>
    <row r="33" spans="1:7" ht="25.5" customHeight="1" x14ac:dyDescent="0.25">
      <c r="A33" s="337">
        <v>22</v>
      </c>
      <c r="B33" s="338" t="s">
        <v>262</v>
      </c>
      <c r="C33" s="348" t="s">
        <v>263</v>
      </c>
      <c r="D33" s="339" t="s">
        <v>264</v>
      </c>
      <c r="E33" s="339">
        <v>1</v>
      </c>
      <c r="F33" s="347">
        <v>128039.49</v>
      </c>
      <c r="G33" s="341">
        <f>ROUND(E33*F33,2)</f>
        <v>128039.49</v>
      </c>
    </row>
    <row r="34" spans="1:7" ht="38.25" customHeight="1" x14ac:dyDescent="0.25">
      <c r="A34" s="337">
        <v>23</v>
      </c>
      <c r="B34" s="339" t="s">
        <v>265</v>
      </c>
      <c r="C34" s="348" t="s">
        <v>266</v>
      </c>
      <c r="D34" s="339" t="s">
        <v>257</v>
      </c>
      <c r="E34" s="339">
        <v>2</v>
      </c>
      <c r="F34" s="340">
        <v>62219.87</v>
      </c>
      <c r="G34" s="341">
        <f>ROUND(E34*F34,2)</f>
        <v>124439.74</v>
      </c>
    </row>
    <row r="35" spans="1:7" ht="38.25" customHeight="1" x14ac:dyDescent="0.25">
      <c r="A35" s="337">
        <v>24</v>
      </c>
      <c r="B35" s="338" t="s">
        <v>267</v>
      </c>
      <c r="C35" s="348" t="s">
        <v>268</v>
      </c>
      <c r="D35" s="339" t="s">
        <v>257</v>
      </c>
      <c r="E35" s="338">
        <v>1</v>
      </c>
      <c r="F35" s="340">
        <v>91597.25</v>
      </c>
      <c r="G35" s="349">
        <f>ROUND(E35*F35,2)</f>
        <v>91597.25</v>
      </c>
    </row>
    <row r="36" spans="1:7" ht="25.5" customHeight="1" x14ac:dyDescent="0.25">
      <c r="A36" s="335"/>
      <c r="B36" s="260"/>
      <c r="C36" s="260" t="s">
        <v>1028</v>
      </c>
      <c r="D36" s="260"/>
      <c r="E36" s="351"/>
      <c r="F36" s="262"/>
      <c r="G36" s="350">
        <f>SUM(G31:G35)</f>
        <v>1142343.4099999999</v>
      </c>
    </row>
    <row r="37" spans="1:7" ht="19.5" customHeight="1" x14ac:dyDescent="0.25">
      <c r="A37" s="136"/>
      <c r="B37" s="287"/>
      <c r="C37" s="287" t="s">
        <v>1029</v>
      </c>
      <c r="D37" s="287"/>
      <c r="E37" s="336"/>
      <c r="F37" s="288"/>
      <c r="G37" s="160">
        <f>G29+G36</f>
        <v>1878501.95</v>
      </c>
    </row>
    <row r="38" spans="1:7" x14ac:dyDescent="0.25">
      <c r="A38" s="140"/>
      <c r="B38" s="141"/>
      <c r="C38" s="140"/>
      <c r="D38" s="140"/>
      <c r="E38" s="140"/>
      <c r="F38" s="140"/>
      <c r="G38" s="140"/>
    </row>
    <row r="39" spans="1:7" x14ac:dyDescent="0.25">
      <c r="A39" s="4" t="s">
        <v>1030</v>
      </c>
      <c r="B39" s="14"/>
      <c r="C39" s="14"/>
      <c r="D39" s="140"/>
      <c r="E39" s="140"/>
      <c r="F39" s="140"/>
      <c r="G39" s="140"/>
    </row>
    <row r="40" spans="1:7" x14ac:dyDescent="0.25">
      <c r="A40" s="29" t="s">
        <v>77</v>
      </c>
      <c r="B40" s="14"/>
      <c r="C40" s="14"/>
      <c r="D40" s="140"/>
      <c r="E40" s="140"/>
      <c r="F40" s="140"/>
      <c r="G40" s="140"/>
    </row>
    <row r="41" spans="1:7" x14ac:dyDescent="0.25">
      <c r="A41" s="4"/>
      <c r="B41" s="14"/>
      <c r="C41" s="14"/>
      <c r="D41" s="140"/>
      <c r="E41" s="140"/>
      <c r="F41" s="140"/>
      <c r="G41" s="140"/>
    </row>
    <row r="42" spans="1:7" x14ac:dyDescent="0.25">
      <c r="A42" s="4" t="s">
        <v>1020</v>
      </c>
      <c r="B42" s="14"/>
      <c r="C42" s="14"/>
      <c r="D42" s="140"/>
      <c r="E42" s="140"/>
      <c r="F42" s="140"/>
      <c r="G42" s="140"/>
    </row>
    <row r="43" spans="1:7" x14ac:dyDescent="0.25">
      <c r="A43" s="29" t="s">
        <v>79</v>
      </c>
      <c r="B43" s="14"/>
      <c r="C43" s="14"/>
      <c r="D43" s="140"/>
      <c r="E43" s="140"/>
      <c r="F43" s="140"/>
      <c r="G43" s="140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2023-11-27T02:02:27Z</cp:lastPrinted>
  <dcterms:created xsi:type="dcterms:W3CDTF">2020-09-30T08:50:27Z</dcterms:created>
  <dcterms:modified xsi:type="dcterms:W3CDTF">2023-11-27T02:02:40Z</dcterms:modified>
  <cp:category/>
</cp:coreProperties>
</file>