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BB563381-249F-4FFA-9C4C-8F47F72CB8AC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4" state="hidden" r:id="rId13"/>
    <sheet name="4.8 Прил. 6.1 Расчет ПНР" sheetId="15" state="hidden" r:id="rId14"/>
    <sheet name="4.9 Прил 6.2 Расчет ПИР" sheetId="16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3'!$A$1:$H$64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ОБ'!$A$1:$J$83</definedName>
    <definedName name="_xlnm.Print_Area" localSheetId="8">'Прил.6 Расчет ОБ'!$A$1:$G$24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I15" i="8" l="1"/>
  <c r="Q23" i="16" l="1"/>
  <c r="N22" i="16"/>
  <c r="H22" i="16"/>
  <c r="G22" i="16"/>
  <c r="P22" i="16" s="1"/>
  <c r="M21" i="16"/>
  <c r="P21" i="16" s="1"/>
  <c r="L21" i="16"/>
  <c r="K21" i="16"/>
  <c r="N21" i="16" s="1"/>
  <c r="J21" i="16"/>
  <c r="I21" i="16"/>
  <c r="H21" i="16"/>
  <c r="G21" i="16"/>
  <c r="O21" i="16" s="1"/>
  <c r="P20" i="16"/>
  <c r="O20" i="16"/>
  <c r="N20" i="16"/>
  <c r="P19" i="16"/>
  <c r="O19" i="16"/>
  <c r="N19" i="16"/>
  <c r="R19" i="16" s="1"/>
  <c r="P18" i="16"/>
  <c r="O18" i="16"/>
  <c r="N18" i="16"/>
  <c r="F18" i="16"/>
  <c r="M17" i="16"/>
  <c r="L17" i="16"/>
  <c r="O17" i="16" s="1"/>
  <c r="K17" i="16"/>
  <c r="I17" i="16"/>
  <c r="H17" i="16"/>
  <c r="G17" i="16"/>
  <c r="F17" i="16" s="1"/>
  <c r="P16" i="16"/>
  <c r="O16" i="16"/>
  <c r="N16" i="16"/>
  <c r="P15" i="16"/>
  <c r="O15" i="16"/>
  <c r="N15" i="16"/>
  <c r="R15" i="16" s="1"/>
  <c r="P14" i="16"/>
  <c r="O14" i="16"/>
  <c r="N14" i="16"/>
  <c r="F14" i="16"/>
  <c r="N13" i="16"/>
  <c r="M13" i="16"/>
  <c r="L13" i="16"/>
  <c r="O13" i="16" s="1"/>
  <c r="K13" i="16"/>
  <c r="I13" i="16"/>
  <c r="H13" i="16"/>
  <c r="G13" i="16"/>
  <c r="P13" i="16" s="1"/>
  <c r="P12" i="16"/>
  <c r="O12" i="16"/>
  <c r="N12" i="16"/>
  <c r="F12" i="16"/>
  <c r="M11" i="16"/>
  <c r="P11" i="16" s="1"/>
  <c r="L11" i="16"/>
  <c r="K11" i="16"/>
  <c r="N11" i="16" s="1"/>
  <c r="R11" i="16" s="1"/>
  <c r="I11" i="16"/>
  <c r="H11" i="16"/>
  <c r="O11" i="16" s="1"/>
  <c r="G11" i="16"/>
  <c r="O10" i="16"/>
  <c r="M10" i="16"/>
  <c r="P10" i="16" s="1"/>
  <c r="K10" i="16"/>
  <c r="N10" i="16" s="1"/>
  <c r="I10" i="16"/>
  <c r="I9" i="16" s="1"/>
  <c r="H10" i="16"/>
  <c r="G10" i="16"/>
  <c r="F10" i="16" s="1"/>
  <c r="M9" i="16"/>
  <c r="P9" i="16" s="1"/>
  <c r="K9" i="16"/>
  <c r="N9" i="16" s="1"/>
  <c r="H9" i="16"/>
  <c r="G9" i="16"/>
  <c r="F9" i="16" s="1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2"/>
  <c r="I14" i="8" s="1"/>
  <c r="J14" i="8" s="1"/>
  <c r="E8" i="12"/>
  <c r="D5" i="10"/>
  <c r="G18" i="9"/>
  <c r="G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77" i="8"/>
  <c r="G76" i="8"/>
  <c r="G75" i="8"/>
  <c r="G72" i="8"/>
  <c r="J71" i="8"/>
  <c r="H71" i="8"/>
  <c r="G71" i="8"/>
  <c r="J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6" i="8"/>
  <c r="G36" i="8"/>
  <c r="J35" i="8"/>
  <c r="H35" i="8"/>
  <c r="G35" i="8"/>
  <c r="J34" i="8"/>
  <c r="H34" i="8"/>
  <c r="G34" i="8"/>
  <c r="J33" i="8"/>
  <c r="I33" i="8"/>
  <c r="H33" i="8"/>
  <c r="G33" i="8"/>
  <c r="J32" i="8"/>
  <c r="I32" i="8"/>
  <c r="H32" i="8"/>
  <c r="G32" i="8"/>
  <c r="J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5" i="8"/>
  <c r="H25" i="8"/>
  <c r="G25" i="8"/>
  <c r="J24" i="8"/>
  <c r="H24" i="8"/>
  <c r="G24" i="8"/>
  <c r="J23" i="8"/>
  <c r="I23" i="8"/>
  <c r="H23" i="8"/>
  <c r="G23" i="8"/>
  <c r="J22" i="8"/>
  <c r="H22" i="8"/>
  <c r="G22" i="8"/>
  <c r="J21" i="8"/>
  <c r="I21" i="8"/>
  <c r="H21" i="8"/>
  <c r="G21" i="8"/>
  <c r="J18" i="8"/>
  <c r="I18" i="8"/>
  <c r="G18" i="8"/>
  <c r="F18" i="8"/>
  <c r="E18" i="8"/>
  <c r="G16" i="8"/>
  <c r="E16" i="8"/>
  <c r="J15" i="8"/>
  <c r="H15" i="8"/>
  <c r="G15" i="8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F16" i="6"/>
  <c r="H15" i="6"/>
  <c r="H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6" i="8" l="1"/>
  <c r="J73" i="8" s="1"/>
  <c r="R21" i="16"/>
  <c r="R13" i="16"/>
  <c r="P23" i="16"/>
  <c r="P17" i="16"/>
  <c r="F13" i="16"/>
  <c r="F21" i="16"/>
  <c r="F22" i="16"/>
  <c r="O22" i="16"/>
  <c r="O9" i="16"/>
  <c r="O23" i="16" s="1"/>
  <c r="F11" i="16"/>
  <c r="N17" i="16"/>
  <c r="R17" i="16" s="1"/>
  <c r="J72" i="8" l="1"/>
  <c r="J74" i="8"/>
  <c r="J75" i="8" s="1"/>
  <c r="J76" i="8" s="1"/>
  <c r="J77" i="8" s="1"/>
  <c r="C11" i="7"/>
  <c r="C19" i="7" s="1"/>
  <c r="R9" i="16"/>
  <c r="N23" i="16"/>
  <c r="R23" i="16" s="1"/>
  <c r="C22" i="7" l="1"/>
  <c r="C24" i="7" s="1"/>
  <c r="C20" i="7"/>
  <c r="D24" i="7" l="1"/>
  <c r="D18" i="7"/>
  <c r="D16" i="7"/>
  <c r="D12" i="7"/>
  <c r="D17" i="7"/>
  <c r="D15" i="7"/>
  <c r="D13" i="7"/>
  <c r="C29" i="7"/>
  <c r="C27" i="7"/>
  <c r="D14" i="7"/>
  <c r="D11" i="7"/>
  <c r="D22" i="7"/>
  <c r="D20" i="7"/>
  <c r="C34" i="7" l="1"/>
  <c r="C32" i="7"/>
  <c r="C33" i="7"/>
  <c r="C30" i="7"/>
  <c r="C37" i="7" l="1"/>
  <c r="C36" i="7"/>
  <c r="C38" i="7" l="1"/>
  <c r="C39" i="7" l="1"/>
  <c r="C40" i="7" l="1"/>
  <c r="E39" i="7"/>
  <c r="E40" i="7" l="1"/>
  <c r="E26" i="7"/>
  <c r="E17" i="7"/>
  <c r="E15" i="7"/>
  <c r="E13" i="7"/>
  <c r="E18" i="7"/>
  <c r="E16" i="7"/>
  <c r="E12" i="7"/>
  <c r="E25" i="7"/>
  <c r="E35" i="7"/>
  <c r="E14" i="7"/>
  <c r="C41" i="7"/>
  <c r="D11" i="10" s="1"/>
  <c r="E31" i="7"/>
  <c r="E11" i="7"/>
  <c r="E20" i="7"/>
  <c r="E22" i="7"/>
  <c r="E24" i="7"/>
  <c r="E29" i="7"/>
  <c r="E27" i="7"/>
  <c r="E34" i="7"/>
  <c r="E33" i="7"/>
  <c r="E30" i="7"/>
  <c r="E32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<sst xmlns="http://schemas.openxmlformats.org/spreadsheetml/2006/main" count="778" uniqueCount="448">
  <si>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</si>
  <si>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</si>
  <si>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</si>
  <si>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</si>
  <si>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</si>
  <si>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</si>
  <si>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</si>
  <si>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</si>
  <si>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</si>
  <si>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</si>
  <si>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</si>
  <si>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</si>
  <si>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</si>
  <si>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</si>
  <si>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</si>
  <si>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</si>
  <si>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</si>
  <si>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</si>
  <si>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</si>
  <si>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</si>
  <si>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</si>
  <si>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</si>
  <si>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</si>
  <si>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</si>
  <si>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</si>
  <si>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</si>
  <si>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</si>
  <si>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</si>
  <si>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</si>
  <si>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</si>
  <si>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</si>
  <si>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</si>
  <si>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</si>
  <si>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</si>
  <si>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</si>
  <si>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</si>
  <si>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</si>
  <si>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</si>
  <si>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</si>
  <si>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</si>
  <si>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</si>
  <si>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</si>
  <si>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</si>
  <si>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</si>
  <si>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</si>
  <si>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</si>
  <si>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</si>
  <si>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</si>
  <si>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</si>
  <si>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</si>
  <si>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</si>
  <si>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</si>
  <si>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</si>
  <si>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</si>
  <si>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Микрофонная панель RM-200M S - 2 шт;
Громкоговорители - 32 шт;
Кабель радиофикации - 1,675 км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</si>
  <si>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</si>
  <si>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</si>
  <si>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</si>
  <si>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</si>
  <si>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</si>
  <si>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</si>
  <si>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</si>
  <si>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</si>
  <si>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</si>
  <si>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</si>
  <si>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</si>
  <si>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</si>
  <si>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</si>
  <si>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</si>
  <si>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</si>
  <si>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</si>
  <si>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</si>
  <si>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</si>
  <si>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</si>
  <si>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</si>
  <si>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</si>
  <si>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</si>
  <si>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</si>
  <si>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</si>
  <si>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</si>
  <si>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</si>
  <si>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</si>
  <si>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</si>
  <si>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</si>
  <si>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</si>
  <si>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</si>
  <si>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</si>
  <si>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</si>
  <si>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</si>
  <si>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</si>
  <si>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</si>
  <si>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</si>
  <si>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</si>
  <si>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</si>
  <si>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</si>
  <si>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</si>
  <si>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</si>
  <si>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</si>
  <si>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10-3-1</t>
  </si>
  <si>
    <t>Инженер I категории</t>
  </si>
  <si>
    <t>чел.-ч</t>
  </si>
  <si>
    <t>1-3-0</t>
  </si>
  <si>
    <t>Затраты труда рабочих (ср 3)</t>
  </si>
  <si>
    <t>1-3-5</t>
  </si>
  <si>
    <t>Затраты труда рабочих (ср 3,5)</t>
  </si>
  <si>
    <t>1-3-8</t>
  </si>
  <si>
    <t>Затраты труда рабочих (ср 3,8)</t>
  </si>
  <si>
    <t>1-4-0</t>
  </si>
  <si>
    <t>Затраты труда рабочих (ср 4)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</si>
  <si>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</si>
  <si>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</si>
  <si>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</si>
  <si>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</si>
  <si>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</si>
  <si>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</si>
  <si>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</si>
  <si>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Прайс из СД ОП</t>
  </si>
  <si>
    <t>Микрофонная панель RM-200M S, ООО «Юнител Инжиниринг»</t>
  </si>
  <si>
    <t>шт.</t>
  </si>
  <si>
    <t>61.2.04.06-0012</t>
  </si>
  <si>
    <t>Прибор речевого оповещения "Рупор", два канала по 10 Вт</t>
  </si>
  <si>
    <t>61.3.02.04-0005</t>
  </si>
  <si>
    <t>Громкоговоритель: CS-820 двухполосный уличный алюминиевый</t>
  </si>
  <si>
    <t>61.1.03.01-0003</t>
  </si>
  <si>
    <t>Адаптер сотовой связи АССВ-030</t>
  </si>
  <si>
    <t>Материалы</t>
  </si>
  <si>
    <t>21.1.08.01-0313</t>
  </si>
  <si>
    <t>Кабель пожарной сигнализации КПСЭнг(A)-FRLS 1х2х1,5</t>
  </si>
  <si>
    <t>1000 м</t>
  </si>
  <si>
    <t>22.2.02.15-0003</t>
  </si>
  <si>
    <t>Скрепы фигурные СкФ-30</t>
  </si>
  <si>
    <t>100 шт</t>
  </si>
  <si>
    <t>21.1.08.01-0083</t>
  </si>
  <si>
    <t>Кабель пожарной сигнализации КПСВВ 1х2х1</t>
  </si>
  <si>
    <t>21.2.03.09-0105</t>
  </si>
  <si>
    <t>Провод силовой ПРТО 1х1,5-660</t>
  </si>
  <si>
    <t>21.2.03.02-0001</t>
  </si>
  <si>
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</si>
  <si>
    <t>20.5.02.01-0001</t>
  </si>
  <si>
    <t>Коробка абонентская АК-1</t>
  </si>
  <si>
    <t>шт</t>
  </si>
  <si>
    <t>07.2.07.04-0007</t>
  </si>
  <si>
    <t>Конструкции стальные индивидуальные решетчатые сварные, масса до 0,1 т</t>
  </si>
  <si>
    <t>т</t>
  </si>
  <si>
    <t>999-9950</t>
  </si>
  <si>
    <t>Вспомогательные ненормируемые ресурсы (2% от Оплаты труда рабочих)</t>
  </si>
  <si>
    <t>руб</t>
  </si>
  <si>
    <t>25.2.01.01-0001</t>
  </si>
  <si>
    <t>Бирки-оконцеватели</t>
  </si>
  <si>
    <t>01.7.15.14-0168</t>
  </si>
  <si>
    <t>Шурупы с полукруглой головкой 5х70 мм</t>
  </si>
  <si>
    <t>01.7.20.04-0002</t>
  </si>
  <si>
    <t>Нитки капроновые</t>
  </si>
  <si>
    <t>кг</t>
  </si>
  <si>
    <t>22.2.02.23-0011</t>
  </si>
  <si>
    <t>Глухари</t>
  </si>
  <si>
    <t>20.1.02.23-0082</t>
  </si>
  <si>
    <t>Перемычки гибкие, тип ПГС-50</t>
  </si>
  <si>
    <t>10 шт</t>
  </si>
  <si>
    <t>01.7.06.05-0042</t>
  </si>
  <si>
    <t>Лента липкая изоляционная на поликасиновом компаунде, ширина 20-30 мм, толщина от 0,14 до 0,19 мм</t>
  </si>
  <si>
    <t>08.3.03.04-0012</t>
  </si>
  <si>
    <t>Проволока светлая, диаметр 1,1 мм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</si>
  <si>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</si>
  <si>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</si>
  <si>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</si>
  <si>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</si>
  <si>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01.7.15.07-0014</t>
  </si>
  <si>
    <t>Дюбели распорные полипропиленовые</t>
  </si>
  <si>
    <t>01.3.01.02-0002</t>
  </si>
  <si>
    <t>Вазелин технический</t>
  </si>
  <si>
    <t>14.4.02.09-0001</t>
  </si>
  <si>
    <t>Краска</t>
  </si>
  <si>
    <t>01.7.02.07-0011</t>
  </si>
  <si>
    <t>Прессшпан листовой, марка А</t>
  </si>
  <si>
    <t>01.7.11.07-0034</t>
  </si>
  <si>
    <t>Электроды сварочные Э42А, диаметр 4 мм</t>
  </si>
  <si>
    <t>14.4.03.17-0011</t>
  </si>
  <si>
    <t>Лак электроизоляционный 318</t>
  </si>
  <si>
    <t>01.7.07.03-0007</t>
  </si>
  <si>
    <t>Воск полиэтиленовый неокисленный ПВ-25, ПВ-100, ПВ-200, ПВ-300, ПВ-500</t>
  </si>
  <si>
    <t>01.7.15.03-0042</t>
  </si>
  <si>
    <t>Болты с гайками и шайбами строительные</t>
  </si>
  <si>
    <t>01.7.20.04-0005</t>
  </si>
  <si>
    <t>Нитки швейные</t>
  </si>
  <si>
    <t>10.3.02.03-0012</t>
  </si>
  <si>
    <t>Припои оловянно-свинцовые бессурьмянистые, марка ПОС40</t>
  </si>
  <si>
    <t>01.7.20.04-0003</t>
  </si>
  <si>
    <t>Нитки суровые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</si>
  <si>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</si>
  <si>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</si>
  <si>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</si>
  <si>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</si>
  <si>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</si>
  <si>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</si>
  <si>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</si>
  <si>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</si>
  <si>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</si>
  <si>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</si>
  <si>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</si>
  <si>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</si>
  <si>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</si>
  <si>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</si>
  <si>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</si>
  <si>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</si>
  <si>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</si>
  <si>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</si>
  <si>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</si>
  <si>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</si>
  <si>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</si>
  <si>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</si>
  <si>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</si>
  <si>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</si>
  <si>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</si>
  <si>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</si>
  <si>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</si>
  <si>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</si>
  <si>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</si>
  <si>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</si>
  <si>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</si>
  <si>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</si>
  <si>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</si>
  <si>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</si>
  <si>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</si>
  <si>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</si>
  <si>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</si>
  <si>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</si>
  <si>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</si>
  <si>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</si>
  <si>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</si>
  <si>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</si>
  <si>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</si>
  <si>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</si>
  <si>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</si>
  <si>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</si>
  <si>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</si>
  <si>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</si>
  <si>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</si>
  <si>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</si>
  <si>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</si>
  <si>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1-3-3</t>
  </si>
  <si>
    <t>Затраты труда рабочих-строителей среднего разряда (3,3)</t>
  </si>
  <si>
    <t>чел.-ч.</t>
  </si>
  <si>
    <t>10-30-1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</si>
  <si>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</si>
  <si>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</si>
  <si>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</si>
  <si>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</si>
  <si>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</si>
  <si>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</si>
  <si>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</si>
  <si>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</si>
  <si>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</si>
  <si>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</si>
  <si>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</si>
  <si>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</si>
  <si>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</si>
  <si>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</si>
  <si>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</si>
  <si>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</si>
  <si>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</si>
  <si>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</si>
  <si>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</si>
  <si>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</si>
  <si>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</si>
  <si>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</si>
  <si>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</si>
  <si>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</si>
  <si>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</si>
  <si>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</si>
  <si>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</si>
  <si>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</si>
  <si>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</si>
  <si>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</si>
  <si>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</si>
  <si>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</si>
  <si>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</si>
  <si>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</si>
  <si>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</si>
  <si>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</si>
  <si>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</si>
  <si>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</si>
  <si>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</si>
  <si>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</si>
  <si>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</si>
  <si>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</si>
  <si>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</si>
  <si>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</si>
  <si>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</si>
  <si>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</si>
  <si>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</si>
  <si>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</si>
  <si>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</si>
  <si>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</si>
  <si>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</si>
  <si>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</si>
  <si>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</si>
  <si>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</si>
  <si>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</si>
  <si>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</si>
  <si>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</si>
  <si>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</si>
  <si>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</si>
  <si>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</si>
  <si>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</si>
  <si>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</si>
  <si>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</si>
  <si>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</si>
  <si>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</si>
  <si>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</si>
  <si>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</si>
  <si>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</si>
  <si>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</si>
  <si>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</si>
  <si>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</si>
  <si>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</si>
  <si>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</si>
  <si>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</si>
  <si>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</si>
  <si>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</si>
  <si>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</si>
  <si>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</si>
  <si>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</si>
  <si>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</si>
  <si>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</si>
  <si>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</si>
  <si>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</si>
  <si>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</si>
  <si>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</si>
  <si>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</si>
  <si>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</si>
  <si>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</si>
  <si>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</si>
  <si>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</si>
  <si>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</si>
  <si>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</si>
  <si>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</si>
  <si>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</si>
  <si>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</si>
  <si>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</si>
  <si>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</si>
  <si>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</si>
  <si>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</si>
  <si>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</si>
  <si>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</si>
  <si>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</si>
  <si>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</si>
  <si>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</si>
  <si>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</si>
  <si>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</si>
  <si>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</si>
  <si>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</si>
  <si>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</si>
  <si>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</si>
  <si>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</si>
  <si>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</si>
  <si>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</si>
  <si>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</si>
  <si>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</si>
  <si>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</si>
  <si>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</si>
  <si>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</si>
  <si>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</si>
  <si>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</si>
  <si>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</si>
  <si>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</si>
  <si>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</si>
  <si>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</si>
  <si>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</si>
  <si>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</si>
  <si>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</si>
  <si>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</si>
  <si>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</si>
  <si>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</si>
  <si>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</si>
  <si>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</si>
  <si>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</si>
  <si>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</si>
  <si>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</si>
  <si>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</si>
  <si>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</si>
  <si>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</si>
  <si>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</si>
  <si>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</si>
  <si>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</si>
  <si>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</si>
  <si>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</si>
  <si>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</si>
  <si>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</si>
  <si>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</si>
  <si>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</si>
  <si>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</si>
  <si>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</si>
  <si>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</si>
  <si>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</si>
  <si>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</si>
  <si>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</si>
  <si>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</si>
  <si>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</si>
  <si>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</si>
  <si>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</si>
  <si>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</si>
  <si>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</si>
  <si>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</si>
  <si>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</si>
  <si>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</si>
  <si>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</si>
  <si>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</si>
  <si>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</si>
  <si>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</si>
  <si>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</si>
  <si>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</si>
  <si>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</si>
  <si>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</si>
  <si>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</si>
  <si>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</si>
  <si>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</si>
  <si>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</si>
  <si>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</si>
  <si>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</si>
  <si>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</si>
  <si>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</si>
  <si>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</si>
  <si>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</si>
  <si>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</si>
  <si>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</si>
  <si>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</si>
  <si>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</si>
  <si>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</si>
  <si>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</si>
  <si>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</si>
  <si>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</si>
  <si>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</si>
  <si>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IIВ</t>
  </si>
  <si>
    <t>Наименование разрабатываемого показателя УНЦ — Постоянная часть ПС, аппаратура громкоговорящей и радиопоисковой связи ЗПС 500 кВ</t>
  </si>
  <si>
    <t>Наименование разрабатываемого показателя УНЦ - Постоянная часть ПС, аппаратура громкоговорящей и радиопоисковой связи ЗПС 500 кВ</t>
  </si>
  <si>
    <t>Постоянная часть ПС, аппаратура громкоговорящей и радиопоисковой связи ЗПС 500 кВ</t>
  </si>
  <si>
    <t>ПС 500 кВ Очаково</t>
  </si>
  <si>
    <t>Москва</t>
  </si>
  <si>
    <t>З2-05</t>
  </si>
  <si>
    <t>УНЦ постоянной части ЗПС 500 кВ</t>
  </si>
  <si>
    <t>З2_ЗПС_апп.связи_500_кВ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</si>
  <si>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</si>
  <si>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</si>
  <si>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</si>
  <si>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Аппаратура громкоговорящей и радиопоисковой связи ЗПС 500 кВ</t>
  </si>
  <si>
    <t>4 квартал 2016 г</t>
  </si>
  <si>
    <t>Сопоставимый уровень цен: 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</si>
</sst>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736">
    <xf numFmtId="0" fontId="0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164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4" fontId="5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3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4" fontId="56" fillId="0" borderId="0" applyFill="0" applyBorder="0" applyAlignment="0"/>
    <xf numFmtId="175" fontId="56" fillId="0" borderId="0" applyFill="0" applyBorder="0" applyAlignment="0"/>
    <xf numFmtId="174" fontId="56" fillId="0" borderId="0" applyFill="0" applyBorder="0" applyAlignment="0"/>
    <xf numFmtId="179" fontId="56" fillId="0" borderId="0" applyFill="0" applyBorder="0" applyAlignment="0"/>
    <xf numFmtId="175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4" fontId="65" fillId="0" borderId="0" applyFill="0" applyBorder="0" applyAlignment="0"/>
    <xf numFmtId="175" fontId="65" fillId="0" borderId="0" applyFill="0" applyBorder="0" applyAlignment="0"/>
    <xf numFmtId="174" fontId="65" fillId="0" borderId="0" applyFill="0" applyBorder="0" applyAlignment="0"/>
    <xf numFmtId="179" fontId="65" fillId="0" borderId="0" applyFill="0" applyBorder="0" applyAlignment="0"/>
    <xf numFmtId="175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4" fontId="70" fillId="0" borderId="0" applyFill="0" applyBorder="0" applyAlignment="0"/>
    <xf numFmtId="175" fontId="70" fillId="0" borderId="0" applyFill="0" applyBorder="0" applyAlignment="0"/>
    <xf numFmtId="174" fontId="70" fillId="0" borderId="0" applyFill="0" applyBorder="0" applyAlignment="0"/>
    <xf numFmtId="179" fontId="70" fillId="0" borderId="0" applyFill="0" applyBorder="0" applyAlignment="0"/>
    <xf numFmtId="175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3" fontId="50" fillId="0" borderId="0" applyFill="0" applyBorder="0" applyAlignment="0"/>
    <xf numFmtId="184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5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5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86" fontId="34" fillId="0" borderId="0" applyFont="0" applyFill="0" applyBorder="0" applyAlignment="0" applyProtection="0"/>
    <xf numFmtId="173" fontId="9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0" fontId="32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</cellStyleXfs>
  <cellXfs count="30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10" fontId="17" fillId="0" borderId="0" xfId="0" applyNumberFormat="1" applyFont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4" fontId="17" fillId="0" borderId="1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5" fillId="0" borderId="0" xfId="0" applyNumberFormat="1" applyFont="1"/>
    <xf numFmtId="10" fontId="21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0" fontId="22" fillId="0" borderId="0" xfId="0" applyFont="1"/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7" fillId="0" borderId="0" xfId="0" applyNumberFormat="1" applyFont="1"/>
    <xf numFmtId="4" fontId="19" fillId="0" borderId="0" xfId="0" applyNumberFormat="1" applyFont="1"/>
    <xf numFmtId="43" fontId="17" fillId="0" borderId="0" xfId="0" applyNumberFormat="1" applyFont="1"/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5" xfId="0" applyFont="1" applyBorder="1"/>
    <xf numFmtId="171" fontId="2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vertical="center" wrapText="1"/>
    </xf>
    <xf numFmtId="4" fontId="2" fillId="4" borderId="1" xfId="0" applyNumberFormat="1" applyFont="1" applyFill="1" applyBorder="1" applyAlignment="1">
      <alignment horizontal="right" vertical="center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30" fillId="0" borderId="0" xfId="0" applyFont="1"/>
    <xf numFmtId="0" fontId="30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6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0" fontId="94" fillId="0" borderId="1" xfId="0" applyFont="1" applyBorder="1" applyAlignment="1">
      <alignment horizontal="right" vertical="center" wrapText="1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6" xfId="0" applyNumberFormat="1" applyFont="1" applyBorder="1" applyAlignment="1">
      <alignment horizontal="center" vertical="center" wrapText="1"/>
    </xf>
    <xf numFmtId="4" fontId="94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</cellXfs>
  <cellStyles count="1736">
    <cellStyle name=" 1" xfId="9" xr:uid="{D989C21F-308B-43DF-976B-BABA15319783}"/>
    <cellStyle name="_2008г. и 4кв" xfId="10" xr:uid="{9B618E86-7AB2-4435-A883-709869217453}"/>
    <cellStyle name="_4_macro 2009" xfId="11" xr:uid="{B55421B4-C3A2-4DC4-BF4C-97F45B1822B9}"/>
    <cellStyle name="_Condition-long(2012-2030)нах" xfId="12" xr:uid="{82C3FB4A-787A-43AD-86A9-72CD635EA923}"/>
    <cellStyle name="_CPI foodimp" xfId="13" xr:uid="{98F3941D-B08B-40B8-97D4-EB145D22C6D2}"/>
    <cellStyle name="_macro 2012 var 1" xfId="14" xr:uid="{3EBA2D98-B8FF-4913-8825-6F40FD58A623}"/>
    <cellStyle name="_SeriesAttributes" xfId="15" xr:uid="{A9E04B20-C509-4BB4-9055-0E15DD26ACB6}"/>
    <cellStyle name="_SeriesAttributes 2" xfId="689" xr:uid="{98F2AF49-C4AC-4371-8080-7832849868E7}"/>
    <cellStyle name="_SeriesAttributes 2 2" xfId="962" xr:uid="{EA66CB52-5FCE-478C-87C7-6C9CF1B6DCE7}"/>
    <cellStyle name="_SeriesAttributes 2 2 2" xfId="1478" xr:uid="{1A5442C2-DB4B-453C-9CCC-516C6D7B4E4E}"/>
    <cellStyle name="_SeriesAttributes 2 3" xfId="1220" xr:uid="{91979D97-A5AB-4D3A-A387-6A3FC8E34214}"/>
    <cellStyle name="_v2008-2012-15.12.09вар(2)-11.2030" xfId="16" xr:uid="{A7B12617-80BB-4910-9829-30F2AE8A16A8}"/>
    <cellStyle name="_v-2013-2030- 2b17.01.11Нах-cpiнов. курс inn 1-2-Е1xls" xfId="17" xr:uid="{C7611311-A232-4313-863B-6F0872CDB36C}"/>
    <cellStyle name="_Газ-расчет-16 0508Клдо 2023" xfId="18" xr:uid="{8D6B5B34-5035-4D37-9EC9-31CAFFBBA2A8}"/>
    <cellStyle name="_Газ-расчет-net-back 21,12.09 до 2030 в2" xfId="19" xr:uid="{E3E2562A-B0CD-4F12-AB41-EA0DB3446C33}"/>
    <cellStyle name="_ИПЦЖКХ2105 08-до 2023вар1" xfId="20" xr:uid="{FB28A0C3-10C1-455D-9335-42BCFBFF642E}"/>
    <cellStyle name="_Книга1" xfId="21" xr:uid="{9EB97D6A-A69E-4788-B769-B2502D0C3963}"/>
    <cellStyle name="_Книга3" xfId="22" xr:uid="{D3FBE0D3-59DE-4245-B3E9-50DFF84D029B}"/>
    <cellStyle name="_Копия Condition-все вар13.12.08" xfId="23" xr:uid="{709E34BB-0829-4477-BC0E-5BAFD95F5947}"/>
    <cellStyle name="_курсовые разницы 01,06,08" xfId="24" xr:uid="{9095CCB8-E97C-4BDC-AA6D-20DF80E1A148}"/>
    <cellStyle name="_Макро_2030 год" xfId="25" xr:uid="{42A7DD29-07BB-4488-8230-71F6AE3A1208}"/>
    <cellStyle name="_Модель - 2(23)" xfId="26" xr:uid="{B9AC88A4-9367-42C7-8CF6-9EF57210A8E7}"/>
    <cellStyle name="_Правила заполнения" xfId="27" xr:uid="{D7EBD466-359C-4A1B-8641-D543E08E9C8D}"/>
    <cellStyle name="_Сб-macro 2020" xfId="28" xr:uid="{B936EED4-0EE5-4563-949C-64A8E62E1371}"/>
    <cellStyle name="_Сб-macro 2020_v2008-2012-15.12.09вар(2)-11.2030" xfId="29" xr:uid="{C421030A-DE8B-4382-9DB3-3E9D5FAB4508}"/>
    <cellStyle name="_Сб-macro 2020_v2008-2012-23.09.09вар2а-11" xfId="30" xr:uid="{B0FCEDB7-155C-4280-A789-27DA8905338E}"/>
    <cellStyle name="_ЦФ  реализация акций 2008-2010" xfId="31" xr:uid="{31FD5D25-EE87-42CC-838B-4A498D62B166}"/>
    <cellStyle name="_ЦФ  реализация акций 2008-2010_акции по годам 2009-2012" xfId="32" xr:uid="{8384F177-3771-4F16-96AC-7B6265EAE363}"/>
    <cellStyle name="_ЦФ  реализация акций 2008-2010_Копия Прогноз ПТРдо 2030г  (3)" xfId="33" xr:uid="{45216309-743A-4390-A494-D241FBA82EA6}"/>
    <cellStyle name="_ЦФ  реализация акций 2008-2010_Прогноз ПТРдо 2030г." xfId="34" xr:uid="{96E331F2-6367-4804-849C-39F30902507D}"/>
    <cellStyle name="1Normal" xfId="35" xr:uid="{02F9B810-28D6-49C5-B866-034600014EE5}"/>
    <cellStyle name="20% - Accent1" xfId="36" xr:uid="{F81C05D4-1450-4608-990C-6D35137E7E70}"/>
    <cellStyle name="20% - Accent2" xfId="37" xr:uid="{692682E4-2E36-4A8C-9789-4ECCF07DB120}"/>
    <cellStyle name="20% - Accent3" xfId="38" xr:uid="{0CDC6702-AC3C-4C7C-A25E-9CDF32A048B1}"/>
    <cellStyle name="20% - Accent4" xfId="39" xr:uid="{A2E94D1E-2081-4D3C-A261-9229EBC0AC06}"/>
    <cellStyle name="20% - Accent5" xfId="40" xr:uid="{D39652E0-1744-4B11-B524-A582CD70682B}"/>
    <cellStyle name="20% - Accent6" xfId="41" xr:uid="{9703C94E-6B2F-4144-BB7A-A028B68A3724}"/>
    <cellStyle name="20% - Акцент6 2" xfId="42" xr:uid="{7C9B8996-349C-4F08-853F-75869D1276C5}"/>
    <cellStyle name="40% - Accent1" xfId="43" xr:uid="{DC6418A4-7450-4FCF-9B30-7912BD7E7B5D}"/>
    <cellStyle name="40% - Accent2" xfId="44" xr:uid="{23EAB4E8-958D-4953-841C-C3FCA2487E47}"/>
    <cellStyle name="40% - Accent3" xfId="45" xr:uid="{D05EE1FC-1A97-4356-9F91-41D2CF983EC6}"/>
    <cellStyle name="40% - Accent4" xfId="46" xr:uid="{FC8374AD-2696-4C25-BC24-61D7A423AD6B}"/>
    <cellStyle name="40% - Accent5" xfId="47" xr:uid="{F3B815D2-849F-4334-8E74-5635A5D86C4D}"/>
    <cellStyle name="40% - Accent6" xfId="48" xr:uid="{61B98F02-BF36-4CC3-8125-5C5D283AD745}"/>
    <cellStyle name="60% - Accent1" xfId="49" xr:uid="{BC324800-8C42-4711-82B1-A3BA9CC6AEBB}"/>
    <cellStyle name="60% - Accent2" xfId="50" xr:uid="{693EC008-108B-413E-8D80-7B2317E30241}"/>
    <cellStyle name="60% - Accent3" xfId="51" xr:uid="{AC28526E-1844-42B5-8067-FEA00B5B6586}"/>
    <cellStyle name="60% - Accent4" xfId="52" xr:uid="{86F7F224-5278-45EA-84C8-E42568AB8A3C}"/>
    <cellStyle name="60% - Accent5" xfId="53" xr:uid="{1572CD74-FCD5-45B3-ABF9-1D06B08F397D}"/>
    <cellStyle name="60% - Accent6" xfId="54" xr:uid="{9E8BB800-603E-4CBE-8D8E-2D83FC8F44C9}"/>
    <cellStyle name="Accent1" xfId="55" xr:uid="{D64EF36D-177B-430C-A7D7-17994C585AA0}"/>
    <cellStyle name="Accent1 - 20%" xfId="56" xr:uid="{B993E4CD-13E1-488C-8FDD-78FCBCFA0CE1}"/>
    <cellStyle name="Accent1 - 20% 2" xfId="57" xr:uid="{E1E51F04-B712-42DF-A841-C47B12C9DEA5}"/>
    <cellStyle name="Accent1 - 20% 3" xfId="58" xr:uid="{5C37DCFA-39D0-4F86-AD5C-896A50CB66EF}"/>
    <cellStyle name="Accent1 - 20% 4" xfId="59" xr:uid="{72C06896-F87B-4FBD-933E-C50B8A561177}"/>
    <cellStyle name="Accent1 - 20% 5" xfId="60" xr:uid="{32F2BCC1-9DFD-4F91-9044-C18C160893C3}"/>
    <cellStyle name="Accent1 - 20% 6" xfId="61" xr:uid="{12B0E4C4-E017-42F4-B215-84FBA3BFCFBF}"/>
    <cellStyle name="Accent1 - 40%" xfId="62" xr:uid="{3E16DBA2-C277-4415-8C3C-94C8016E1093}"/>
    <cellStyle name="Accent1 - 40% 2" xfId="63" xr:uid="{38FC9D54-406A-4585-ACF8-098A598EB8CB}"/>
    <cellStyle name="Accent1 - 40% 3" xfId="64" xr:uid="{B05EB6C8-262D-43AB-9840-48B88B69D8F5}"/>
    <cellStyle name="Accent1 - 40% 4" xfId="65" xr:uid="{3A7DCCD5-DD2D-433C-99BA-7231D398A2E7}"/>
    <cellStyle name="Accent1 - 40% 5" xfId="66" xr:uid="{DA76754C-8506-4303-ADE4-12677922D2D4}"/>
    <cellStyle name="Accent1 - 40% 6" xfId="67" xr:uid="{34388D0F-0BB4-4E6D-9DA1-AD9A0607F80C}"/>
    <cellStyle name="Accent1 - 60%" xfId="68" xr:uid="{1F7AE2BA-F9D3-4717-8A3C-02940CFBF230}"/>
    <cellStyle name="Accent1 - 60% 2" xfId="69" xr:uid="{C4BA8C97-BA88-44B8-A8D4-22F738937292}"/>
    <cellStyle name="Accent1 - 60% 3" xfId="70" xr:uid="{185D79F7-9762-4673-A4AE-E01D79006D03}"/>
    <cellStyle name="Accent1 - 60% 4" xfId="71" xr:uid="{91E1752F-0023-4708-8943-A790A3815ED4}"/>
    <cellStyle name="Accent1 - 60% 5" xfId="72" xr:uid="{DB3061DE-3069-4FF2-AC8A-12CA13F775C7}"/>
    <cellStyle name="Accent1 - 60% 6" xfId="73" xr:uid="{396E793D-433D-4E9C-9670-E65EB1972BA0}"/>
    <cellStyle name="Accent1_акции по годам 2009-2012" xfId="74" xr:uid="{7A52F297-D1EB-40DA-AF63-BA80419721E5}"/>
    <cellStyle name="Accent2" xfId="75" xr:uid="{083E58D0-B3A2-44BF-BCC9-632F277AC2C0}"/>
    <cellStyle name="Accent2 - 20%" xfId="76" xr:uid="{14A2A8C4-0539-4C1F-B361-052BC439A13C}"/>
    <cellStyle name="Accent2 - 20% 2" xfId="77" xr:uid="{8A9E000E-7F46-42FE-9A6A-4CFA08BEDCA3}"/>
    <cellStyle name="Accent2 - 20% 3" xfId="78" xr:uid="{0F15E3AC-6FDB-4370-BB22-08E8A56DCD63}"/>
    <cellStyle name="Accent2 - 20% 4" xfId="79" xr:uid="{6A33AEA2-0E96-40F5-9F20-33FF0797F978}"/>
    <cellStyle name="Accent2 - 20% 5" xfId="80" xr:uid="{97223051-8E44-4594-934B-302557CD9E2D}"/>
    <cellStyle name="Accent2 - 20% 6" xfId="81" xr:uid="{8CB4AD94-D393-4B8F-9918-0125AB3A170C}"/>
    <cellStyle name="Accent2 - 40%" xfId="82" xr:uid="{5109EC74-BA94-4F7A-8A73-3857A251A291}"/>
    <cellStyle name="Accent2 - 40% 2" xfId="83" xr:uid="{3A04083B-7D80-4C24-A91E-D5D11781CE46}"/>
    <cellStyle name="Accent2 - 40% 3" xfId="84" xr:uid="{419C5A46-A298-47BB-AE11-06080C1A8F36}"/>
    <cellStyle name="Accent2 - 40% 4" xfId="85" xr:uid="{AC7493A3-B4C3-4634-A825-BBFA2F08FDF8}"/>
    <cellStyle name="Accent2 - 40% 5" xfId="86" xr:uid="{1DA6B025-804E-47F7-A4D6-C346FB861E9E}"/>
    <cellStyle name="Accent2 - 40% 6" xfId="87" xr:uid="{70D0ABDB-4E09-4786-B2CA-DDCB739E9405}"/>
    <cellStyle name="Accent2 - 60%" xfId="88" xr:uid="{A8477768-C373-4165-A0DF-EBDE7A85FC22}"/>
    <cellStyle name="Accent2 - 60% 2" xfId="89" xr:uid="{31593D87-F69F-4C51-82E9-EC481DFD805D}"/>
    <cellStyle name="Accent2 - 60% 3" xfId="90" xr:uid="{64EABAD6-843D-429D-81AF-C7EDC20C714E}"/>
    <cellStyle name="Accent2 - 60% 4" xfId="91" xr:uid="{93AC1F4A-62AF-4B10-9F5E-5300D154088D}"/>
    <cellStyle name="Accent2 - 60% 5" xfId="92" xr:uid="{1F58FD3D-D4FB-4CFD-95AB-4D9FBF4CAFBF}"/>
    <cellStyle name="Accent2 - 60% 6" xfId="93" xr:uid="{F33CED47-977D-4DC0-BDED-7B664C7200C7}"/>
    <cellStyle name="Accent2_акции по годам 2009-2012" xfId="94" xr:uid="{4336C888-AD2A-4C64-A6FD-8ACDF970CCF1}"/>
    <cellStyle name="Accent3" xfId="95" xr:uid="{D945E4BC-9BFC-416E-B286-8A1D797F6D65}"/>
    <cellStyle name="Accent3 - 20%" xfId="96" xr:uid="{1C4F2C1D-C9D6-4FC8-A35E-1B2CE7EDA4F6}"/>
    <cellStyle name="Accent3 - 20% 2" xfId="97" xr:uid="{C78D1BA7-7EC9-4A47-A16C-9950193B072C}"/>
    <cellStyle name="Accent3 - 20% 3" xfId="98" xr:uid="{6929F5D1-3307-4430-AB45-E09FEB5C7C0D}"/>
    <cellStyle name="Accent3 - 20% 4" xfId="99" xr:uid="{4102561C-8FC8-4232-BB26-B55336850B39}"/>
    <cellStyle name="Accent3 - 20% 5" xfId="100" xr:uid="{E00D347C-4ED8-4E74-B3CD-5A9CB3BA7B3C}"/>
    <cellStyle name="Accent3 - 20% 6" xfId="101" xr:uid="{165B350E-F8A0-402C-B41A-D541E5D40A33}"/>
    <cellStyle name="Accent3 - 40%" xfId="102" xr:uid="{F09F1567-3666-4E1B-8408-08044158C674}"/>
    <cellStyle name="Accent3 - 40% 2" xfId="103" xr:uid="{E67B82C1-6A7B-4865-8810-D93DCDF7F146}"/>
    <cellStyle name="Accent3 - 40% 3" xfId="104" xr:uid="{4FE5257E-FB83-454B-9575-87E6399997EE}"/>
    <cellStyle name="Accent3 - 40% 4" xfId="105" xr:uid="{9E721BCC-DF6F-4525-938E-3CAF69A67EEA}"/>
    <cellStyle name="Accent3 - 40% 5" xfId="106" xr:uid="{26572889-C48A-47A9-9413-EFF29244029E}"/>
    <cellStyle name="Accent3 - 40% 6" xfId="107" xr:uid="{97FA15A7-B987-49A4-AB8F-C608E6F80AC6}"/>
    <cellStyle name="Accent3 - 60%" xfId="108" xr:uid="{4E28495C-106E-42AA-9E46-7D719FA622DA}"/>
    <cellStyle name="Accent3 - 60% 2" xfId="109" xr:uid="{F72670E0-A4A6-454A-B780-66578FF1AC54}"/>
    <cellStyle name="Accent3 - 60% 3" xfId="110" xr:uid="{4DC27ACF-E489-4EF5-B506-4E9BAFEABABC}"/>
    <cellStyle name="Accent3 - 60% 4" xfId="111" xr:uid="{19A6FDF0-8358-4299-8EBF-1E7E8436C4D1}"/>
    <cellStyle name="Accent3 - 60% 5" xfId="112" xr:uid="{F1D41011-730D-40E7-8D4C-A3537CA984D5}"/>
    <cellStyle name="Accent3 - 60% 6" xfId="113" xr:uid="{E89179DA-273B-4D87-AD09-D933DBB3115C}"/>
    <cellStyle name="Accent3_7-р" xfId="114" xr:uid="{F2B10BCA-C998-4B5F-8DCE-1F9E4103DF94}"/>
    <cellStyle name="Accent4" xfId="115" xr:uid="{8C07684D-499D-47F3-AAC5-0648D5557B1C}"/>
    <cellStyle name="Accent4 - 20%" xfId="116" xr:uid="{DAE3E1C9-6873-48BE-B544-509422EA5C32}"/>
    <cellStyle name="Accent4 - 20% 2" xfId="117" xr:uid="{2B6E6172-467D-4919-A196-7B8DDE5B68FC}"/>
    <cellStyle name="Accent4 - 20% 3" xfId="118" xr:uid="{FD907D6D-31E5-4F3D-89BB-82397ECFB687}"/>
    <cellStyle name="Accent4 - 20% 4" xfId="119" xr:uid="{66792D5C-B604-48B8-8E51-383E8848E64F}"/>
    <cellStyle name="Accent4 - 20% 5" xfId="120" xr:uid="{E4BA9FC1-9D0B-4D60-B428-5BCC6741AA14}"/>
    <cellStyle name="Accent4 - 20% 6" xfId="121" xr:uid="{A1C0316C-8385-4FD8-8545-5C9EB6AD3528}"/>
    <cellStyle name="Accent4 - 40%" xfId="122" xr:uid="{B461F85A-6AC7-4107-BF8F-2BFC9B2FEBB5}"/>
    <cellStyle name="Accent4 - 40% 2" xfId="123" xr:uid="{7A035493-F1A8-41F6-BBD2-AFC008B4CF86}"/>
    <cellStyle name="Accent4 - 40% 3" xfId="124" xr:uid="{687E8551-6E6E-493B-9DFE-DD633F0BD1E4}"/>
    <cellStyle name="Accent4 - 40% 4" xfId="125" xr:uid="{3D167FDA-3A53-449A-97CD-FEB0AD3D6E4A}"/>
    <cellStyle name="Accent4 - 40% 5" xfId="126" xr:uid="{12509471-6707-4B33-B155-B06167E011AF}"/>
    <cellStyle name="Accent4 - 40% 6" xfId="127" xr:uid="{975CE6A7-7ED4-4035-A263-46A12FAF0A61}"/>
    <cellStyle name="Accent4 - 60%" xfId="128" xr:uid="{701F12C1-ECA7-4164-B10D-A5FDF882222E}"/>
    <cellStyle name="Accent4 - 60% 2" xfId="129" xr:uid="{8F193C48-E685-45A4-B076-EF08FC0A6936}"/>
    <cellStyle name="Accent4 - 60% 3" xfId="130" xr:uid="{B37D2F2D-A041-4CC7-A848-95DA05D91F6F}"/>
    <cellStyle name="Accent4 - 60% 4" xfId="131" xr:uid="{333D22C4-5004-407A-BAFB-E6A366A50F9A}"/>
    <cellStyle name="Accent4 - 60% 5" xfId="132" xr:uid="{B769838B-8A00-4EFA-BB96-14BC4F938BFB}"/>
    <cellStyle name="Accent4 - 60% 6" xfId="133" xr:uid="{6D68ABD6-C053-4738-9BFB-4E4A2ACE260C}"/>
    <cellStyle name="Accent4_7-р" xfId="134" xr:uid="{584EE592-DB5B-428F-9822-F6DC437B0DC1}"/>
    <cellStyle name="Accent5" xfId="135" xr:uid="{01C962EB-506A-4E4B-9E90-D5FBB463C120}"/>
    <cellStyle name="Accent5 - 20%" xfId="136" xr:uid="{406299EC-3B7C-4324-AAB0-B0E0F40849EA}"/>
    <cellStyle name="Accent5 - 20% 2" xfId="137" xr:uid="{EE70BC55-C4DE-47E1-A11B-B34EB5951666}"/>
    <cellStyle name="Accent5 - 20% 3" xfId="138" xr:uid="{C5C21861-AE5B-43D3-9E23-BAA64E7A501F}"/>
    <cellStyle name="Accent5 - 20% 4" xfId="139" xr:uid="{830D6D8C-ABFA-4BC9-91DB-FCD9F9BFB6AD}"/>
    <cellStyle name="Accent5 - 20% 5" xfId="140" xr:uid="{8747E80B-B1A3-4686-8D3A-493D4B0CE55C}"/>
    <cellStyle name="Accent5 - 20% 6" xfId="141" xr:uid="{A6EC0922-5D42-4933-8671-28E00EBBB07E}"/>
    <cellStyle name="Accent5 - 40%" xfId="142" xr:uid="{85428D7F-F8F1-4721-89FF-78B5B3DB80AB}"/>
    <cellStyle name="Accent5 - 60%" xfId="143" xr:uid="{BD87F3BB-0ED6-421D-9014-9F437962C428}"/>
    <cellStyle name="Accent5 - 60% 2" xfId="144" xr:uid="{65FE3C30-7320-429E-9E1E-1966D7D8737A}"/>
    <cellStyle name="Accent5 - 60% 3" xfId="145" xr:uid="{FAEDB0B3-ABF3-45A7-B19E-00257E35ACD9}"/>
    <cellStyle name="Accent5 - 60% 4" xfId="146" xr:uid="{1C249ADC-2817-401D-BA0F-B6266F395EAE}"/>
    <cellStyle name="Accent5 - 60% 5" xfId="147" xr:uid="{5872B736-66AE-4F95-8767-E48B824C0394}"/>
    <cellStyle name="Accent5 - 60% 6" xfId="148" xr:uid="{B82DD905-DC83-4448-8D62-0BF91F039DB2}"/>
    <cellStyle name="Accent5_7-р" xfId="149" xr:uid="{429B4EAB-4BD9-4AB4-BCC5-D93BDF180355}"/>
    <cellStyle name="Accent6" xfId="150" xr:uid="{97B879D8-D079-425E-A2EA-8BA558096C17}"/>
    <cellStyle name="Accent6 - 20%" xfId="151" xr:uid="{9CA2CF90-A5D3-486A-979F-41235BEE8CD2}"/>
    <cellStyle name="Accent6 - 40%" xfId="152" xr:uid="{E2BC2CCF-67A5-4116-96B0-05449AC49F99}"/>
    <cellStyle name="Accent6 - 40% 2" xfId="153" xr:uid="{4A839071-FAEC-4FFB-8635-CE44F1814D83}"/>
    <cellStyle name="Accent6 - 40% 3" xfId="154" xr:uid="{2EF07F17-650A-4F6F-9BE8-54264138FE58}"/>
    <cellStyle name="Accent6 - 40% 4" xfId="155" xr:uid="{A4E5CB28-5323-4A2C-AEA3-294ECCAB5E82}"/>
    <cellStyle name="Accent6 - 40% 5" xfId="156" xr:uid="{DE1B5102-425A-44B2-84AD-53806B9E56B2}"/>
    <cellStyle name="Accent6 - 40% 6" xfId="157" xr:uid="{75B05FC6-DDD7-4292-8D16-243367A4F2C3}"/>
    <cellStyle name="Accent6 - 60%" xfId="158" xr:uid="{F1378CC0-3F15-4852-B1B6-772C92F689D1}"/>
    <cellStyle name="Accent6 - 60% 2" xfId="159" xr:uid="{986D823A-AA67-4B4F-9078-3F81132C14CB}"/>
    <cellStyle name="Accent6 - 60% 3" xfId="160" xr:uid="{767DBCA7-938B-4CBD-9A8F-E215F603E5B6}"/>
    <cellStyle name="Accent6 - 60% 4" xfId="161" xr:uid="{00F7F35F-83D5-4A04-9833-1F29DB4C29E0}"/>
    <cellStyle name="Accent6 - 60% 5" xfId="162" xr:uid="{07FC8118-C4A9-46C0-AC2A-4D855917EEFE}"/>
    <cellStyle name="Accent6 - 60% 6" xfId="163" xr:uid="{E29C9F8B-1DCC-410B-B112-8B4AF2F0C712}"/>
    <cellStyle name="Accent6_7-р" xfId="164" xr:uid="{303ABF63-8024-4BB7-80F3-079F34C88329}"/>
    <cellStyle name="Annotations Cell - PerformancePoint" xfId="165" xr:uid="{59118142-5AAE-436E-9792-63A355CCF3A2}"/>
    <cellStyle name="Arial007000001514155735" xfId="166" xr:uid="{D6D79880-CAE4-4BE2-BE54-F7BC2CC9BB12}"/>
    <cellStyle name="Arial007000001514155735 2" xfId="167" xr:uid="{1701C0A1-286E-4B05-B705-CBB791CC2EC7}"/>
    <cellStyle name="Arial0070000015536870911" xfId="168" xr:uid="{24079F1F-F5B5-4AED-BAB4-D13FA0C02F3E}"/>
    <cellStyle name="Arial0070000015536870911 2" xfId="169" xr:uid="{D4CFE4DE-8DC9-42E6-8AA3-851B475FCAD7}"/>
    <cellStyle name="Arial007000001565535" xfId="170" xr:uid="{AC9C2F12-E318-4138-BB0F-29A20BC32A0A}"/>
    <cellStyle name="Arial007000001565535 2" xfId="171" xr:uid="{CF614879-BBBC-4D01-B089-D2B3A9683898}"/>
    <cellStyle name="Arial0110010000536870911" xfId="172" xr:uid="{C644B8EB-A57C-418F-B626-1FC5FF9FF1DD}"/>
    <cellStyle name="Arial01101000015536870911" xfId="173" xr:uid="{65BB4ECC-8AA9-4E7E-B257-C3DCBD7B0025}"/>
    <cellStyle name="Arial01101000015536870911 2" xfId="690" xr:uid="{5CABD6A2-11C1-4050-A7C8-782F6C1AECEC}"/>
    <cellStyle name="Arial01101000015536870911 2 2" xfId="963" xr:uid="{F4C9DCCD-BC1D-480D-A045-FC2AA380E119}"/>
    <cellStyle name="Arial01101000015536870911 2 2 2" xfId="1479" xr:uid="{ABBD5676-1AFF-4314-B990-DB8D680C0583}"/>
    <cellStyle name="Arial01101000015536870911 2 3" xfId="1221" xr:uid="{80B3E5B8-9E1F-4605-A8A9-6FB1F5975D33}"/>
    <cellStyle name="Arial017010000536870911" xfId="174" xr:uid="{FA234105-92CC-4206-9577-A3ACE0F71338}"/>
    <cellStyle name="Arial018000000536870911" xfId="175" xr:uid="{3C001030-2383-4A27-8936-7BFEF436CEA2}"/>
    <cellStyle name="Arial10170100015536870911" xfId="176" xr:uid="{4AD8D6C0-D3B1-44C9-8E00-65446EB9218E}"/>
    <cellStyle name="Arial10170100015536870911 2" xfId="177" xr:uid="{66E5DEEA-C7F5-47CD-84CB-F2A1DE1A013A}"/>
    <cellStyle name="Arial10170100015536870911 2 2" xfId="692" xr:uid="{8174DCD9-56EC-40D1-94A6-3D45C88E982E}"/>
    <cellStyle name="Arial10170100015536870911 2 2 2" xfId="965" xr:uid="{6465C06E-41BD-4109-A467-C5FB4EA0A070}"/>
    <cellStyle name="Arial10170100015536870911 2 2 2 2" xfId="1481" xr:uid="{EFAD16A4-D1DC-43CE-AD6C-C5691D8921D6}"/>
    <cellStyle name="Arial10170100015536870911 2 2 3" xfId="1223" xr:uid="{015EDBA9-4A8D-4F1A-91C4-4D79AA1C719F}"/>
    <cellStyle name="Arial10170100015536870911 2 3" xfId="949" xr:uid="{BCF2A185-12E2-42D4-A287-A1BF12D75ABF}"/>
    <cellStyle name="Arial10170100015536870911 3" xfId="691" xr:uid="{5E3B344F-2863-467F-8A87-FD0AA6951783}"/>
    <cellStyle name="Arial10170100015536870911 3 2" xfId="964" xr:uid="{7C375B40-0A89-4D12-B872-F32763E88ADB}"/>
    <cellStyle name="Arial10170100015536870911 3 2 2" xfId="1480" xr:uid="{06803488-F3C5-4068-870D-23F596F5A8C2}"/>
    <cellStyle name="Arial10170100015536870911 3 3" xfId="1222" xr:uid="{3A926DCA-0372-423C-8EC4-46B0E67BE58D}"/>
    <cellStyle name="Arial10170100015536870911 4" xfId="948" xr:uid="{CF848313-E329-49ED-BA67-5D462F910DA0}"/>
    <cellStyle name="Arial107000000536870911" xfId="178" xr:uid="{C33213D2-95DC-4371-93F7-601B7CCDCE55}"/>
    <cellStyle name="Arial107000001514155735" xfId="179" xr:uid="{118C520D-DF66-45BF-BE90-70497DE51FAF}"/>
    <cellStyle name="Arial107000001514155735 2" xfId="180" xr:uid="{DBE4895A-7D06-4F2A-8540-A7ADA4BE363A}"/>
    <cellStyle name="Arial107000001514155735 2 2" xfId="694" xr:uid="{05EA94A6-43FC-40A2-8E38-F188FA895375}"/>
    <cellStyle name="Arial107000001514155735 2 2 2" xfId="967" xr:uid="{093D2378-3216-406B-B109-2AF1D67224B9}"/>
    <cellStyle name="Arial107000001514155735 2 2 2 2" xfId="1483" xr:uid="{E72EB475-8A1C-4CB0-85D5-F94A5577206E}"/>
    <cellStyle name="Arial107000001514155735 2 2 3" xfId="1225" xr:uid="{4B3FE289-814C-41DC-A77D-86351EC8D48D}"/>
    <cellStyle name="Arial107000001514155735 2 3" xfId="951" xr:uid="{F8CFD0CB-37C8-47A7-AA71-2A461E43445C}"/>
    <cellStyle name="Arial107000001514155735 3" xfId="693" xr:uid="{FE971010-13CE-4187-AB0D-89435578FFD3}"/>
    <cellStyle name="Arial107000001514155735 3 2" xfId="966" xr:uid="{D254424F-8ECC-4145-B65F-D02FFD52D111}"/>
    <cellStyle name="Arial107000001514155735 3 2 2" xfId="1482" xr:uid="{DBB65D50-244B-4FB8-9BBC-13F9ED90B58F}"/>
    <cellStyle name="Arial107000001514155735 3 3" xfId="1224" xr:uid="{01F37F81-41B5-4430-BDF5-B6DBF99CB0CB}"/>
    <cellStyle name="Arial107000001514155735 4" xfId="950" xr:uid="{9A757B96-270A-4814-9493-E7B37607E372}"/>
    <cellStyle name="Arial107000001514155735FMT" xfId="181" xr:uid="{52B07B89-28D3-4518-944B-AF6CFD4F483F}"/>
    <cellStyle name="Arial107000001514155735FMT 2" xfId="182" xr:uid="{C032C06B-D1D5-4915-94D4-A078F32B1EFF}"/>
    <cellStyle name="Arial107000001514155735FMT 2 2" xfId="696" xr:uid="{9F27AE0F-3E11-4F7C-AF1C-D69B72C0CC1A}"/>
    <cellStyle name="Arial107000001514155735FMT 2 2 2" xfId="969" xr:uid="{6E50AA7F-56AB-4E22-882A-2CB344BE02FF}"/>
    <cellStyle name="Arial107000001514155735FMT 2 2 2 2" xfId="1485" xr:uid="{F8B68760-B1D6-4687-9FE1-80379939CA06}"/>
    <cellStyle name="Arial107000001514155735FMT 2 2 3" xfId="1227" xr:uid="{04F6157B-9C38-47B5-8D28-AC58000DB3D3}"/>
    <cellStyle name="Arial107000001514155735FMT 2 3" xfId="953" xr:uid="{3CD3476E-5F0C-4381-B660-9192F520D652}"/>
    <cellStyle name="Arial107000001514155735FMT 3" xfId="695" xr:uid="{69248335-822A-4FED-960E-135247A132F0}"/>
    <cellStyle name="Arial107000001514155735FMT 3 2" xfId="968" xr:uid="{B9A6A12C-6D6F-4B77-AEA7-83D6EB4C70F1}"/>
    <cellStyle name="Arial107000001514155735FMT 3 2 2" xfId="1484" xr:uid="{A52A326C-82FB-4273-B65F-B9C4A0D3B0B0}"/>
    <cellStyle name="Arial107000001514155735FMT 3 3" xfId="1226" xr:uid="{E216D5F1-4BE6-4AC5-8914-1FBE358F245E}"/>
    <cellStyle name="Arial107000001514155735FMT 4" xfId="952" xr:uid="{E851B083-5351-492A-B1A2-0F9C5D445988}"/>
    <cellStyle name="Arial1070000015536870911" xfId="183" xr:uid="{74EBF754-F1A2-43FD-84B9-79C728FAAA72}"/>
    <cellStyle name="Arial1070000015536870911 2" xfId="184" xr:uid="{AC4E460A-6564-4ECD-8E2D-53FE53DD29CB}"/>
    <cellStyle name="Arial1070000015536870911 2 2" xfId="698" xr:uid="{01802D75-B456-4189-ADF0-9F619D64DF62}"/>
    <cellStyle name="Arial1070000015536870911 2 2 2" xfId="971" xr:uid="{F3A8C5FE-DFC7-43F4-9A0E-851B0EF30730}"/>
    <cellStyle name="Arial1070000015536870911 2 2 2 2" xfId="1487" xr:uid="{FE14233F-FC54-40C9-9731-F3874AD0CFE9}"/>
    <cellStyle name="Arial1070000015536870911 2 2 3" xfId="1229" xr:uid="{35826D96-64FB-439B-97AB-2949DF692D02}"/>
    <cellStyle name="Arial1070000015536870911 2 3" xfId="955" xr:uid="{05DC1894-0B59-48E2-BC9C-74D499B3DA83}"/>
    <cellStyle name="Arial1070000015536870911 3" xfId="697" xr:uid="{28B31874-0BFD-4DA2-BC95-31FDF2B45D4C}"/>
    <cellStyle name="Arial1070000015536870911 3 2" xfId="970" xr:uid="{7796AA08-EFA6-4CB0-9F94-F9FFBAB0413F}"/>
    <cellStyle name="Arial1070000015536870911 3 2 2" xfId="1486" xr:uid="{43C98DC1-A248-4B5A-9FA3-02F623272780}"/>
    <cellStyle name="Arial1070000015536870911 3 3" xfId="1228" xr:uid="{BB45546B-4C60-4EF3-89B7-5811223FA4C6}"/>
    <cellStyle name="Arial1070000015536870911 4" xfId="954" xr:uid="{8ACB2E88-CC35-4770-9E23-46735471086E}"/>
    <cellStyle name="Arial1070000015536870911FMT" xfId="185" xr:uid="{7B818E59-AF6C-46AD-8472-0F5C2DED80B2}"/>
    <cellStyle name="Arial1070000015536870911FMT 2" xfId="186" xr:uid="{C5ABA3E2-542B-4BD0-9816-514C782063D8}"/>
    <cellStyle name="Arial1070000015536870911FMT 2 2" xfId="700" xr:uid="{22413194-02A4-469D-8BAB-29409480AD22}"/>
    <cellStyle name="Arial1070000015536870911FMT 2 2 2" xfId="973" xr:uid="{A9E2A1D5-FC97-4C9C-86B4-29390DECE850}"/>
    <cellStyle name="Arial1070000015536870911FMT 2 2 2 2" xfId="1489" xr:uid="{73F67E70-6144-40D1-B99D-B12F0349B97D}"/>
    <cellStyle name="Arial1070000015536870911FMT 2 2 3" xfId="1231" xr:uid="{9765D9FC-172F-45BD-9ABA-C4EB041879B0}"/>
    <cellStyle name="Arial1070000015536870911FMT 2 3" xfId="957" xr:uid="{9021FA2B-E8F5-4C61-AB93-F6388A10507E}"/>
    <cellStyle name="Arial1070000015536870911FMT 3" xfId="699" xr:uid="{8E57EEB7-15FC-4E04-96F5-595A9DDE8C2F}"/>
    <cellStyle name="Arial1070000015536870911FMT 3 2" xfId="972" xr:uid="{3D428136-DB12-4D36-923B-2288565459B4}"/>
    <cellStyle name="Arial1070000015536870911FMT 3 2 2" xfId="1488" xr:uid="{83070B65-EC1B-4F6F-9753-90C57CF7A64E}"/>
    <cellStyle name="Arial1070000015536870911FMT 3 3" xfId="1230" xr:uid="{B8E657F8-4B74-4BAF-AA95-3364E75C43EF}"/>
    <cellStyle name="Arial1070000015536870911FMT 4" xfId="956" xr:uid="{6F4A2DD5-0329-4177-B105-46291CAB89EC}"/>
    <cellStyle name="Arial107000001565535" xfId="187" xr:uid="{BA1D0F22-FEFD-432E-B19C-87272D4C1D57}"/>
    <cellStyle name="Arial107000001565535 2" xfId="188" xr:uid="{42ADBD58-0C04-44B6-A585-73ED22C0752E}"/>
    <cellStyle name="Arial107000001565535 2 2" xfId="702" xr:uid="{552F7571-5CF7-46E2-A8BC-FD70D8C98326}"/>
    <cellStyle name="Arial107000001565535 2 2 2" xfId="975" xr:uid="{9E8D3632-3D7F-4070-A952-4C06CC4E2BD6}"/>
    <cellStyle name="Arial107000001565535 2 2 2 2" xfId="1491" xr:uid="{B2D889F6-3D0E-4EB6-83B5-D4504E661254}"/>
    <cellStyle name="Arial107000001565535 2 2 3" xfId="1233" xr:uid="{C0824478-C959-4A95-BF07-76303EBE6D96}"/>
    <cellStyle name="Arial107000001565535 2 3" xfId="959" xr:uid="{3FBCEAEB-51BD-4F56-A1D5-4898569E456C}"/>
    <cellStyle name="Arial107000001565535 3" xfId="701" xr:uid="{48760BCF-9AA8-44B6-B28E-5CB07779FA82}"/>
    <cellStyle name="Arial107000001565535 3 2" xfId="974" xr:uid="{0EB978FD-7CB4-4490-A219-95274F678F0C}"/>
    <cellStyle name="Arial107000001565535 3 2 2" xfId="1490" xr:uid="{5C441DAD-1CC1-4F63-83AC-C921A1E534B5}"/>
    <cellStyle name="Arial107000001565535 3 3" xfId="1232" xr:uid="{BC356424-21B6-47E0-B379-E2C3E2E6D4CD}"/>
    <cellStyle name="Arial107000001565535 4" xfId="958" xr:uid="{275CFFDC-3C08-4C27-BD20-BF8AA1E7671E}"/>
    <cellStyle name="Arial107000001565535FMT" xfId="189" xr:uid="{8B55F642-9F1F-468F-A1A1-C5849BF762C5}"/>
    <cellStyle name="Arial107000001565535FMT 2" xfId="190" xr:uid="{4CC4F275-ACEB-49E4-AC1D-DD1B6042E0BA}"/>
    <cellStyle name="Arial107000001565535FMT 2 2" xfId="704" xr:uid="{B0F0B9E7-187A-4EFF-8A83-23AFCC3931F1}"/>
    <cellStyle name="Arial107000001565535FMT 2 2 2" xfId="977" xr:uid="{0D0C81B9-AE76-41B7-9FEB-ABA977D6D660}"/>
    <cellStyle name="Arial107000001565535FMT 2 2 2 2" xfId="1493" xr:uid="{5F403FD3-2D1D-4562-913B-4B4953E5A197}"/>
    <cellStyle name="Arial107000001565535FMT 2 2 3" xfId="1235" xr:uid="{147AC37C-37BF-4D3F-9536-0C2961FEF9D6}"/>
    <cellStyle name="Arial107000001565535FMT 2 3" xfId="961" xr:uid="{909E4007-9851-4FCC-ACAC-2897C9645DE5}"/>
    <cellStyle name="Arial107000001565535FMT 3" xfId="703" xr:uid="{B0822AD4-AD83-4CE2-B589-44CCE84C1686}"/>
    <cellStyle name="Arial107000001565535FMT 3 2" xfId="976" xr:uid="{9A7ADD1C-59BB-42C4-A6EC-18801C2C333E}"/>
    <cellStyle name="Arial107000001565535FMT 3 2 2" xfId="1492" xr:uid="{1FA8A8A3-D434-4033-8555-1856E0BAAE73}"/>
    <cellStyle name="Arial107000001565535FMT 3 3" xfId="1234" xr:uid="{BC21DCF4-351A-4C9F-ABBF-676B8945F543}"/>
    <cellStyle name="Arial107000001565535FMT 4" xfId="960" xr:uid="{68E2F84A-100A-4C2A-B4E8-5B3B709C96A7}"/>
    <cellStyle name="Arial117100000536870911" xfId="191" xr:uid="{9C63C522-0B25-41F7-948A-CA33EDDB63DC}"/>
    <cellStyle name="Arial118000000536870911" xfId="192" xr:uid="{D00A1D9B-9B7B-4BE5-91F8-2964B0298653}"/>
    <cellStyle name="Arial2110100000536870911" xfId="193" xr:uid="{B7BDE790-F2AF-4962-8664-A4114CA25940}"/>
    <cellStyle name="Arial21101000015536870911" xfId="194" xr:uid="{49A7A781-34F8-40C9-93FC-565BF08AB4F3}"/>
    <cellStyle name="Arial21101000015536870911 2" xfId="705" xr:uid="{D8B57078-F48E-43F6-B209-D891CD85C13E}"/>
    <cellStyle name="Arial21101000015536870911 2 2" xfId="978" xr:uid="{FAE2DAC7-CC39-49A9-B2B3-BF0572A214D5}"/>
    <cellStyle name="Arial21101000015536870911 2 2 2" xfId="1494" xr:uid="{3648C486-2478-48CC-959D-F46D0604CCE6}"/>
    <cellStyle name="Arial21101000015536870911 2 3" xfId="1236" xr:uid="{12DA4779-C636-49C9-9719-FD6E458DB6A5}"/>
    <cellStyle name="Arial2170000015536870911" xfId="195" xr:uid="{59F5655F-825D-4626-8EBF-3F0A52E5F64C}"/>
    <cellStyle name="Arial2170000015536870911 2" xfId="196" xr:uid="{14DB66C8-08D3-4A3C-B153-B8138EC09333}"/>
    <cellStyle name="Arial2170000015536870911FMT" xfId="197" xr:uid="{C7ACB334-8EE9-423C-BC3F-F7A6BA4E2541}"/>
    <cellStyle name="Arial2170000015536870911FMT 2" xfId="198" xr:uid="{036ADC90-CEC4-48F7-99B6-ADABA99D8623}"/>
    <cellStyle name="Bad" xfId="199" xr:uid="{69C4C0F5-52D8-44F9-916E-308CDB835100}"/>
    <cellStyle name="Calc Currency (0)" xfId="200" xr:uid="{125E89F9-599C-40C9-8008-AE59E87417B7}"/>
    <cellStyle name="Calc Currency (2)" xfId="201" xr:uid="{1CA733E2-49A4-4E19-A89E-65B80E1AA933}"/>
    <cellStyle name="Calc Percent (0)" xfId="202" xr:uid="{0763BD10-653A-4588-AB8D-248B15805B3C}"/>
    <cellStyle name="Calc Percent (1)" xfId="203" xr:uid="{F969150B-53C0-467E-87EC-307DC55A7ED4}"/>
    <cellStyle name="Calc Percent (2)" xfId="204" xr:uid="{95A2A205-3750-4912-B220-EC9E669DA769}"/>
    <cellStyle name="Calc Units (0)" xfId="205" xr:uid="{90530839-917E-4D6C-A287-109C8763A18D}"/>
    <cellStyle name="Calc Units (1)" xfId="206" xr:uid="{164CC7A6-471B-41CD-B6F1-063676A34C1D}"/>
    <cellStyle name="Calc Units (2)" xfId="207" xr:uid="{6E8AF90B-6F10-47EF-BE6D-246B0059E7E2}"/>
    <cellStyle name="Calculation" xfId="208" xr:uid="{09559EAE-6DDB-4FD0-A9B5-DE6C72B06091}"/>
    <cellStyle name="Calculation 2" xfId="706" xr:uid="{AAB9F67F-181E-4AC9-AA18-7FCCC875D16D}"/>
    <cellStyle name="Calculation 2 2" xfId="979" xr:uid="{EB0EDCD1-0B24-4401-B5AF-9293F4773445}"/>
    <cellStyle name="Calculation 2 2 2" xfId="1495" xr:uid="{530FB7D5-7A0B-4042-9B44-C532361E6A72}"/>
    <cellStyle name="Calculation 2 3" xfId="1237" xr:uid="{4C94773C-136E-4A03-A7C0-CF918B826486}"/>
    <cellStyle name="Check Cell" xfId="209" xr:uid="{9A506263-A916-4C73-BB49-E1827483F251}"/>
    <cellStyle name="Comma [00]" xfId="210" xr:uid="{4438B850-6446-4AE9-84C1-2CA61B01AB24}"/>
    <cellStyle name="Comma 2" xfId="211" xr:uid="{B8022B06-BD57-49BF-8E2F-1D17992CD057}"/>
    <cellStyle name="Comma 3" xfId="212" xr:uid="{75D08EA6-F8A6-4C12-97B4-1E27BB3A259F}"/>
    <cellStyle name="Currency [00]" xfId="213" xr:uid="{EE54908C-8C04-4BFF-B7CA-10EC02DA73FE}"/>
    <cellStyle name="Data Cell - PerformancePoint" xfId="214" xr:uid="{5F975ADC-5FF0-40DB-839C-AC7F3AA714F3}"/>
    <cellStyle name="Data Entry Cell - PerformancePoint" xfId="215" xr:uid="{378401D4-F037-4531-8F84-9CE67D8EA2D2}"/>
    <cellStyle name="Date Short" xfId="216" xr:uid="{0F798648-711F-48AD-93CD-B63304D83844}"/>
    <cellStyle name="Default" xfId="217" xr:uid="{1FA665EA-639D-47AC-AD75-233F1ED3C1BA}"/>
    <cellStyle name="Dezimal [0]_PERSONAL" xfId="218" xr:uid="{34E38243-59DD-4090-A899-56981528BA52}"/>
    <cellStyle name="Dezimal_PERSONAL" xfId="219" xr:uid="{D799D156-92F9-4FB9-9C08-FA41CEFF8A15}"/>
    <cellStyle name="Emphasis 1" xfId="220" xr:uid="{C81576DE-4DC4-4B6D-995A-336DDABA7D25}"/>
    <cellStyle name="Emphasis 1 2" xfId="221" xr:uid="{CB9405C7-6686-41AB-8FF4-4F76AE36F405}"/>
    <cellStyle name="Emphasis 1 3" xfId="222" xr:uid="{88585F73-7B9E-4C3F-B4AC-1C55B58D489F}"/>
    <cellStyle name="Emphasis 1 4" xfId="223" xr:uid="{B4C0B38C-B431-44FC-A53D-3C84A01FBA57}"/>
    <cellStyle name="Emphasis 1 5" xfId="224" xr:uid="{39E69D88-C884-4CBD-AF37-A2D562184AD7}"/>
    <cellStyle name="Emphasis 1 6" xfId="225" xr:uid="{94FB4400-7031-41FF-83AE-DD047E6FAE62}"/>
    <cellStyle name="Emphasis 2" xfId="226" xr:uid="{0B8FBDE2-0239-492C-B1BC-DFD64E14A6E8}"/>
    <cellStyle name="Emphasis 2 2" xfId="227" xr:uid="{1F189F41-79BC-4195-A4C9-897E69E18BB4}"/>
    <cellStyle name="Emphasis 2 3" xfId="228" xr:uid="{9F8490A8-2960-46D5-AA90-DAFD707BDD94}"/>
    <cellStyle name="Emphasis 2 4" xfId="229" xr:uid="{1141EA5C-0569-48CD-AF40-9BB99EDBCF6B}"/>
    <cellStyle name="Emphasis 2 5" xfId="230" xr:uid="{B01BA16B-EF1A-4D38-89CC-8F219F385430}"/>
    <cellStyle name="Emphasis 2 6" xfId="231" xr:uid="{1C6FD01F-CD2C-4424-B7AD-B10A949DC8FC}"/>
    <cellStyle name="Emphasis 3" xfId="232" xr:uid="{E69F2C29-1235-4585-9E84-BF7FB067DBCE}"/>
    <cellStyle name="Enter Currency (0)" xfId="233" xr:uid="{7173685E-64CC-40C8-99E9-83568FFE9D38}"/>
    <cellStyle name="Enter Currency (2)" xfId="234" xr:uid="{73A5169C-DB0D-45EF-9A83-AF5F1D0EFF35}"/>
    <cellStyle name="Enter Units (0)" xfId="235" xr:uid="{8F3FCC5C-F18C-426A-8435-6192B237573C}"/>
    <cellStyle name="Enter Units (1)" xfId="236" xr:uid="{BA11A2BB-A41E-4FC6-982C-DEB44A38BA96}"/>
    <cellStyle name="Enter Units (2)" xfId="237" xr:uid="{2B774308-0E0C-401E-A39E-05BC85320904}"/>
    <cellStyle name="Euro" xfId="238" xr:uid="{5D7F4C12-12AD-400F-A3B2-0D50D06F82B5}"/>
    <cellStyle name="Explanatory Text" xfId="239" xr:uid="{45FCFD73-C909-4018-8F73-BFE0464F3695}"/>
    <cellStyle name="Good" xfId="240" xr:uid="{F6FB0A4B-8CAE-4E32-A63E-8B0D908904B0}"/>
    <cellStyle name="Good 2" xfId="241" xr:uid="{1B1AAF4D-243F-4C1A-A30F-ACC3C391EB2D}"/>
    <cellStyle name="Good 3" xfId="242" xr:uid="{4EC4640E-A654-4B54-BC02-0D59E7F1003D}"/>
    <cellStyle name="Good 4" xfId="243" xr:uid="{5AB1DE49-E4B3-41A5-87A8-1EFE17B41387}"/>
    <cellStyle name="Good_7-р_Из_Системы" xfId="244" xr:uid="{187A6772-499A-4EC1-8C43-EF66C441E35E}"/>
    <cellStyle name="Header1" xfId="245" xr:uid="{05028389-014C-409D-BF2B-EA1884BF1AC0}"/>
    <cellStyle name="Header2" xfId="246" xr:uid="{52D1236E-85D8-45CA-9110-CCBA9B1D70A2}"/>
    <cellStyle name="Heading 1" xfId="247" xr:uid="{0AF96AEE-51E1-43BA-8BBF-508F77AF5A85}"/>
    <cellStyle name="Heading 2" xfId="248" xr:uid="{487E2546-344A-48B1-8E2A-98AFF41F81E9}"/>
    <cellStyle name="Heading 3" xfId="249" xr:uid="{D49BB0E3-F339-4590-9A13-E122D91B9687}"/>
    <cellStyle name="Heading 4" xfId="250" xr:uid="{5C3AB5D3-83E9-498D-A075-809A907413A8}"/>
    <cellStyle name="Input" xfId="251" xr:uid="{3F5A5AAC-0394-4C8A-A1E4-651B8A04905B}"/>
    <cellStyle name="Input 2" xfId="707" xr:uid="{5EF474FE-5EB4-4757-9102-BD0EAA450D21}"/>
    <cellStyle name="Input 2 2" xfId="980" xr:uid="{810F3E51-D254-4FAA-85DA-97F2DF4F8619}"/>
    <cellStyle name="Input 2 2 2" xfId="1496" xr:uid="{096370D0-CD09-4611-A87E-2909F69C438E}"/>
    <cellStyle name="Input 2 3" xfId="1238" xr:uid="{D071E31F-ED48-45BC-851C-5990C2A5F6EB}"/>
    <cellStyle name="Link Currency (0)" xfId="252" xr:uid="{FF7A0492-31AD-4C8E-B22A-79576D89A623}"/>
    <cellStyle name="Link Currency (2)" xfId="253" xr:uid="{ABACFF3E-EA20-4794-A944-72735E25C89D}"/>
    <cellStyle name="Link Units (0)" xfId="254" xr:uid="{49710A5A-7F4C-47A7-B252-9104C25A425D}"/>
    <cellStyle name="Link Units (1)" xfId="255" xr:uid="{B7B4A0ED-5B24-49F6-BFED-9959E5B2ECED}"/>
    <cellStyle name="Link Units (2)" xfId="256" xr:uid="{5A9F44F0-0028-4CC5-AD6E-91BB2207EC51}"/>
    <cellStyle name="Linked Cell" xfId="257" xr:uid="{1A017394-6B32-4DE3-94FF-8D7BD8BB02EF}"/>
    <cellStyle name="Locked Cell - PerformancePoint" xfId="258" xr:uid="{DE65C0C8-5C8F-4A17-BA05-CB67A27F232A}"/>
    <cellStyle name="Neutral" xfId="259" xr:uid="{36C51D73-B94E-4F31-A32B-62C657DBAA03}"/>
    <cellStyle name="Neutral 2" xfId="260" xr:uid="{2119520D-B0C7-453E-BC59-1888198C09B7}"/>
    <cellStyle name="Neutral 3" xfId="261" xr:uid="{EE53E565-0C98-4FFC-A739-17969EB1AE41}"/>
    <cellStyle name="Neutral 4" xfId="262" xr:uid="{2AAE65EC-1F3F-48F4-84D8-DA8BCB80F3A2}"/>
    <cellStyle name="Neutral_7-р_Из_Системы" xfId="263" xr:uid="{21D2C706-E166-41A2-B45E-26BCF7163270}"/>
    <cellStyle name="Norma11l" xfId="264" xr:uid="{EF8BBE01-0323-4EF6-BCE8-2D0099427BB7}"/>
    <cellStyle name="Normal 2" xfId="265" xr:uid="{B62C372F-0B69-4C58-9B94-55DA16644681}"/>
    <cellStyle name="Normal 3" xfId="266" xr:uid="{BC04A4B5-B0E8-46C6-9056-482B98E4FD0F}"/>
    <cellStyle name="Normal 4" xfId="267" xr:uid="{22287C4E-16E7-44B1-8819-E6606E031380}"/>
    <cellStyle name="Normal 5" xfId="268" xr:uid="{AB417CDD-F195-440F-AEA3-F933706852B1}"/>
    <cellStyle name="Normal_macro 2012 var 1" xfId="269" xr:uid="{FCEE427C-89EF-4EE7-9ECD-1B8E18C71CDD}"/>
    <cellStyle name="Note" xfId="270" xr:uid="{C379EC2A-37A6-480F-8563-0EF32EAFD060}"/>
    <cellStyle name="Note 2" xfId="271" xr:uid="{065547B3-69E4-45EE-BBBD-DA5C70656B4A}"/>
    <cellStyle name="Note 2 2" xfId="709" xr:uid="{549CF3FD-DF1A-4424-8976-F7B3907E886B}"/>
    <cellStyle name="Note 2 2 2" xfId="982" xr:uid="{AF7ED9C8-397A-42FF-B4AB-C08CB367D501}"/>
    <cellStyle name="Note 2 2 2 2" xfId="1498" xr:uid="{4FF5FF5F-6997-4E4F-90BA-85DC38A51322}"/>
    <cellStyle name="Note 2 2 3" xfId="1240" xr:uid="{8D2DA484-C3C6-4404-9B94-9333125D97C6}"/>
    <cellStyle name="Note 3" xfId="272" xr:uid="{02B0AAAD-1CE5-4035-BB81-8B7B221A0C34}"/>
    <cellStyle name="Note 3 2" xfId="710" xr:uid="{AD027D59-59C1-4B32-A640-9854AF651F37}"/>
    <cellStyle name="Note 3 2 2" xfId="983" xr:uid="{33471690-BBFA-43B3-A5FD-F80F08977D28}"/>
    <cellStyle name="Note 3 2 2 2" xfId="1499" xr:uid="{2B438E83-C745-4095-A398-E30E4C8CCF67}"/>
    <cellStyle name="Note 3 2 3" xfId="1241" xr:uid="{850943D4-0423-482F-94BD-D93C772F65F1}"/>
    <cellStyle name="Note 4" xfId="273" xr:uid="{608B9992-DBD7-4D5E-A3FE-C287CFDA66F8}"/>
    <cellStyle name="Note 4 2" xfId="711" xr:uid="{A9E72A11-0ADB-4C92-95DF-F55A01E401DC}"/>
    <cellStyle name="Note 4 2 2" xfId="984" xr:uid="{950BCA7E-D780-4FC2-9C36-9C7384B41533}"/>
    <cellStyle name="Note 4 2 2 2" xfId="1500" xr:uid="{ADEB91FA-2FDE-4823-8EB7-4838E8694A12}"/>
    <cellStyle name="Note 4 2 3" xfId="1242" xr:uid="{499CE5BB-EF3D-480E-B464-8438605B146F}"/>
    <cellStyle name="Note 5" xfId="708" xr:uid="{5BDD1253-A884-4FB9-AB42-D68BB95D38B7}"/>
    <cellStyle name="Note 5 2" xfId="981" xr:uid="{419DFF70-63D4-4EB5-9838-6E7D31BC6680}"/>
    <cellStyle name="Note 5 2 2" xfId="1497" xr:uid="{45906C3E-CB02-421D-980E-718D6A5B3F87}"/>
    <cellStyle name="Note 5 3" xfId="1239" xr:uid="{468DC08A-0F09-4B9E-B36E-37AC4D69FF34}"/>
    <cellStyle name="Note_7-р_Из_Системы" xfId="274" xr:uid="{44DD48CA-689B-4B92-8802-36F8C8DA8172}"/>
    <cellStyle name="Output" xfId="275" xr:uid="{0CD0CB1E-B6D5-4EC1-87D7-B65098742765}"/>
    <cellStyle name="Output 2" xfId="712" xr:uid="{F9E9CF86-1B1A-47CC-92CD-D859F2E6F41E}"/>
    <cellStyle name="Output 2 2" xfId="985" xr:uid="{D7F51F68-8153-469F-87A0-1F29B54E2730}"/>
    <cellStyle name="Output 2 2 2" xfId="1501" xr:uid="{776C583A-26FA-4641-8A42-AEB328F16352}"/>
    <cellStyle name="Output 2 3" xfId="1243" xr:uid="{E1281C1B-426A-467A-918C-1C05F2B20F9B}"/>
    <cellStyle name="Percent [0]" xfId="276" xr:uid="{C646F4B1-3B42-434F-9F31-8F2C070CF5C6}"/>
    <cellStyle name="Percent [00]" xfId="277" xr:uid="{807B6D37-CD77-4AAA-9038-FBF557E12C8B}"/>
    <cellStyle name="Percent 2" xfId="278" xr:uid="{386E943B-7889-42AE-A841-6D0B672D3DF4}"/>
    <cellStyle name="Percent 3" xfId="279" xr:uid="{43899FE0-6125-408D-852B-9B6930658A0B}"/>
    <cellStyle name="PrePop Currency (0)" xfId="280" xr:uid="{BECC7688-CE84-4D90-B8C5-C112420BFA01}"/>
    <cellStyle name="PrePop Currency (2)" xfId="281" xr:uid="{002663DF-98D4-4448-90E2-014918DE2FAC}"/>
    <cellStyle name="PrePop Units (0)" xfId="282" xr:uid="{6CC57C35-6702-46DC-B7DC-F6E3E4FFA265}"/>
    <cellStyle name="PrePop Units (1)" xfId="283" xr:uid="{897458A4-32DD-494A-8867-DC183AB9B194}"/>
    <cellStyle name="PrePop Units (2)" xfId="284" xr:uid="{01FFD6B2-08AA-4DB3-A3B2-FDAD312B0A6D}"/>
    <cellStyle name="SAPBEXaggData" xfId="285" xr:uid="{32BAABCD-C86D-4559-BD06-1C5BBA1C6AB2}"/>
    <cellStyle name="SAPBEXaggData 2" xfId="286" xr:uid="{5D4575C5-9D9B-4B6A-A297-9785C7B71B26}"/>
    <cellStyle name="SAPBEXaggData 2 2" xfId="714" xr:uid="{81039878-05B6-48B4-89E9-6621A62BF8A0}"/>
    <cellStyle name="SAPBEXaggData 2 2 2" xfId="987" xr:uid="{55C634D5-AB89-493E-805B-B9E2CC646723}"/>
    <cellStyle name="SAPBEXaggData 2 2 2 2" xfId="1503" xr:uid="{29738EF5-4D8D-4A91-B6F7-C88F3DBDD5D3}"/>
    <cellStyle name="SAPBEXaggData 2 2 3" xfId="1245" xr:uid="{0452EFF0-A922-46EE-99A7-065658C74649}"/>
    <cellStyle name="SAPBEXaggData 3" xfId="287" xr:uid="{756B2792-1948-4BBB-BD0D-3D4D5AD98E99}"/>
    <cellStyle name="SAPBEXaggData 3 2" xfId="715" xr:uid="{C3ADDC4E-0EFC-4E8C-9B77-ECDD33F9BE27}"/>
    <cellStyle name="SAPBEXaggData 3 2 2" xfId="988" xr:uid="{3719D7AF-321A-48FB-A4E8-33A176DF0A5A}"/>
    <cellStyle name="SAPBEXaggData 3 2 2 2" xfId="1504" xr:uid="{99B6FF5A-10B8-4B87-8436-9A11F5A1B25E}"/>
    <cellStyle name="SAPBEXaggData 3 2 3" xfId="1246" xr:uid="{6A9DF025-CF8A-4A61-A278-C2380A08D286}"/>
    <cellStyle name="SAPBEXaggData 4" xfId="288" xr:uid="{82865C8E-E26E-4683-85F1-DC4F9F888737}"/>
    <cellStyle name="SAPBEXaggData 4 2" xfId="716" xr:uid="{CCC1B45D-392A-4143-8785-B54C606FC805}"/>
    <cellStyle name="SAPBEXaggData 4 2 2" xfId="989" xr:uid="{75F99831-1048-496D-94D6-EAFB8FBCA980}"/>
    <cellStyle name="SAPBEXaggData 4 2 2 2" xfId="1505" xr:uid="{A3AC2DF9-7258-4BF4-9AD7-3DFB35A99B15}"/>
    <cellStyle name="SAPBEXaggData 4 2 3" xfId="1247" xr:uid="{9F33A4C8-3222-4F15-84DC-BEDB43F6EF34}"/>
    <cellStyle name="SAPBEXaggData 5" xfId="289" xr:uid="{A2EE0B62-1D38-4763-8E1D-8194E07A405B}"/>
    <cellStyle name="SAPBEXaggData 5 2" xfId="717" xr:uid="{9694D062-A77E-440F-982F-5EE85C50A5BC}"/>
    <cellStyle name="SAPBEXaggData 5 2 2" xfId="990" xr:uid="{D8C227BD-2847-4DE9-8860-CE67A2AEF442}"/>
    <cellStyle name="SAPBEXaggData 5 2 2 2" xfId="1506" xr:uid="{F00B4FF1-6EA8-4072-AB3B-D2B216D1698D}"/>
    <cellStyle name="SAPBEXaggData 5 2 3" xfId="1248" xr:uid="{A77D1400-7BC7-42FC-B035-F1DBB9123727}"/>
    <cellStyle name="SAPBEXaggData 6" xfId="290" xr:uid="{952D0B59-A3A3-4532-AF77-1552043D514B}"/>
    <cellStyle name="SAPBEXaggData 6 2" xfId="718" xr:uid="{A7841566-83B1-439B-9F51-B4BDB6470FBE}"/>
    <cellStyle name="SAPBEXaggData 6 2 2" xfId="991" xr:uid="{66C04619-C01D-449B-A1A1-16536A59AC8A}"/>
    <cellStyle name="SAPBEXaggData 6 2 2 2" xfId="1507" xr:uid="{3A00EF8A-2839-41BA-ACCD-2BF6245E3110}"/>
    <cellStyle name="SAPBEXaggData 6 2 3" xfId="1249" xr:uid="{C1F04A36-9D22-4105-9840-7215E88B0E60}"/>
    <cellStyle name="SAPBEXaggData 7" xfId="713" xr:uid="{759D1A23-F526-486F-BAB0-03968FD1D9F4}"/>
    <cellStyle name="SAPBEXaggData 7 2" xfId="986" xr:uid="{2A832FEE-1293-498E-967A-EE368D123BF4}"/>
    <cellStyle name="SAPBEXaggData 7 2 2" xfId="1502" xr:uid="{0CE3C531-9F3F-4C44-9A16-F2916374809B}"/>
    <cellStyle name="SAPBEXaggData 7 3" xfId="1244" xr:uid="{A0A9D14C-0288-476A-9496-1CCB7821D56F}"/>
    <cellStyle name="SAPBEXaggDataEmph" xfId="291" xr:uid="{0F929FF3-2F22-4EC2-A6EB-524E26284290}"/>
    <cellStyle name="SAPBEXaggDataEmph 2" xfId="292" xr:uid="{4593758C-0044-4DB8-95BE-08DEDC00C97F}"/>
    <cellStyle name="SAPBEXaggDataEmph 2 2" xfId="720" xr:uid="{EE8555C3-4238-45FD-981E-7A9081115CA0}"/>
    <cellStyle name="SAPBEXaggDataEmph 2 2 2" xfId="993" xr:uid="{68299057-BBA3-4F15-952A-FC09F0DAB6B6}"/>
    <cellStyle name="SAPBEXaggDataEmph 2 2 2 2" xfId="1509" xr:uid="{65924CC4-7D2D-411B-9DF9-B2E36F864673}"/>
    <cellStyle name="SAPBEXaggDataEmph 2 2 3" xfId="1251" xr:uid="{92CB5A05-4C3C-4BB3-9C9B-AC3886EBECCF}"/>
    <cellStyle name="SAPBEXaggDataEmph 3" xfId="293" xr:uid="{A411DD5A-619B-4CA0-817E-BB5B562C0F20}"/>
    <cellStyle name="SAPBEXaggDataEmph 3 2" xfId="721" xr:uid="{9AE523F7-C4D8-4955-98B3-E9A35AD4FB01}"/>
    <cellStyle name="SAPBEXaggDataEmph 3 2 2" xfId="994" xr:uid="{B6773C50-CB49-49E2-A4E6-42CCEDC0DA47}"/>
    <cellStyle name="SAPBEXaggDataEmph 3 2 2 2" xfId="1510" xr:uid="{A5FED4B1-F4E5-46F2-8FEB-EDE313E2E1AE}"/>
    <cellStyle name="SAPBEXaggDataEmph 3 2 3" xfId="1252" xr:uid="{F6AA3505-CAD6-4712-887F-41D8427FED6F}"/>
    <cellStyle name="SAPBEXaggDataEmph 4" xfId="294" xr:uid="{00CFAA30-CC28-425D-81B7-29A3F65EDC47}"/>
    <cellStyle name="SAPBEXaggDataEmph 4 2" xfId="722" xr:uid="{B9F4600B-A26F-46FE-8BEA-EBCDDA36344B}"/>
    <cellStyle name="SAPBEXaggDataEmph 4 2 2" xfId="995" xr:uid="{70FBB704-2829-4A9F-B7D9-61E7F26C2CEA}"/>
    <cellStyle name="SAPBEXaggDataEmph 4 2 2 2" xfId="1511" xr:uid="{64502A2B-CC18-4461-AFC7-23D4BE4EC251}"/>
    <cellStyle name="SAPBEXaggDataEmph 4 2 3" xfId="1253" xr:uid="{828598FD-C7E7-4737-A716-CE4917F360C8}"/>
    <cellStyle name="SAPBEXaggDataEmph 5" xfId="295" xr:uid="{0335788D-E51A-4EBC-8359-79404F5ACCF4}"/>
    <cellStyle name="SAPBEXaggDataEmph 5 2" xfId="723" xr:uid="{47120F55-76D8-4D58-AC00-CC247D478E8D}"/>
    <cellStyle name="SAPBEXaggDataEmph 5 2 2" xfId="996" xr:uid="{06A533C9-496F-4891-AB74-68506E97E7B8}"/>
    <cellStyle name="SAPBEXaggDataEmph 5 2 2 2" xfId="1512" xr:uid="{ACDEFA77-03BC-4FE1-B163-B8560A34944E}"/>
    <cellStyle name="SAPBEXaggDataEmph 5 2 3" xfId="1254" xr:uid="{D76623D6-D1DB-489D-8CC9-B0C9067132FA}"/>
    <cellStyle name="SAPBEXaggDataEmph 6" xfId="296" xr:uid="{F981DCB1-3585-4781-9A65-1DB69733D8E0}"/>
    <cellStyle name="SAPBEXaggDataEmph 6 2" xfId="724" xr:uid="{AA094B25-E478-4E05-B9CB-56BFF51B4E61}"/>
    <cellStyle name="SAPBEXaggDataEmph 6 2 2" xfId="997" xr:uid="{19D829D1-AC95-4B67-889B-FEC0BE07C9D3}"/>
    <cellStyle name="SAPBEXaggDataEmph 6 2 2 2" xfId="1513" xr:uid="{A1415342-59F2-47EA-B156-118C342429E8}"/>
    <cellStyle name="SAPBEXaggDataEmph 6 2 3" xfId="1255" xr:uid="{7B04F1C8-AE33-4C29-81A2-FD3418B0C9F9}"/>
    <cellStyle name="SAPBEXaggDataEmph 7" xfId="719" xr:uid="{B71E0BDB-389B-4F06-8D52-85686E5FA9C5}"/>
    <cellStyle name="SAPBEXaggDataEmph 7 2" xfId="992" xr:uid="{B08E63FD-CAF3-4D81-A0CD-EBC3B1C57619}"/>
    <cellStyle name="SAPBEXaggDataEmph 7 2 2" xfId="1508" xr:uid="{EFA9BFB5-E064-46D0-879F-DE552B249C71}"/>
    <cellStyle name="SAPBEXaggDataEmph 7 3" xfId="1250" xr:uid="{4373F18E-5707-4FB8-A55F-FA6D8A317060}"/>
    <cellStyle name="SAPBEXaggItem" xfId="297" xr:uid="{8E55EA47-0E3F-47CE-979B-4311E3448757}"/>
    <cellStyle name="SAPBEXaggItem 2" xfId="298" xr:uid="{C6C89CDF-240D-4AF0-9389-A8A9BFC3CC9C}"/>
    <cellStyle name="SAPBEXaggItem 2 2" xfId="726" xr:uid="{1E259227-68D4-4DC2-B323-D4F82B41F3E9}"/>
    <cellStyle name="SAPBEXaggItem 2 2 2" xfId="999" xr:uid="{4120E0F1-8078-4A5C-B1F7-627ED6AFC8FB}"/>
    <cellStyle name="SAPBEXaggItem 2 2 2 2" xfId="1515" xr:uid="{52928EBE-EC60-4678-A571-1541B2181359}"/>
    <cellStyle name="SAPBEXaggItem 2 2 3" xfId="1257" xr:uid="{5ACE38D5-4354-471D-8DDA-8C49DE556AEF}"/>
    <cellStyle name="SAPBEXaggItem 3" xfId="299" xr:uid="{02B48F8D-0E8C-49D2-AFE6-982A23CE15C8}"/>
    <cellStyle name="SAPBEXaggItem 3 2" xfId="727" xr:uid="{75EF4941-AC9F-41E1-BE7D-62CBF5DB668B}"/>
    <cellStyle name="SAPBEXaggItem 3 2 2" xfId="1000" xr:uid="{992B2AFB-5414-4157-826C-4503C1DE848B}"/>
    <cellStyle name="SAPBEXaggItem 3 2 2 2" xfId="1516" xr:uid="{DA0863EF-FBE6-4DB8-8653-46DD62834413}"/>
    <cellStyle name="SAPBEXaggItem 3 2 3" xfId="1258" xr:uid="{8DD62BDE-AA77-43EB-80D3-4CD513120571}"/>
    <cellStyle name="SAPBEXaggItem 4" xfId="300" xr:uid="{C4C95388-6E11-4AB4-9AC6-8C0C858B1D1E}"/>
    <cellStyle name="SAPBEXaggItem 4 2" xfId="728" xr:uid="{DF744159-4340-4B50-9C86-5978F54548FB}"/>
    <cellStyle name="SAPBEXaggItem 4 2 2" xfId="1001" xr:uid="{0E73CAA2-7B40-47CF-BBFD-8B1C5061C64F}"/>
    <cellStyle name="SAPBEXaggItem 4 2 2 2" xfId="1517" xr:uid="{865B57F2-2F02-427E-955E-C628A87CBCED}"/>
    <cellStyle name="SAPBEXaggItem 4 2 3" xfId="1259" xr:uid="{F74BE799-DA6E-4ED2-AB59-30D934A4AA6E}"/>
    <cellStyle name="SAPBEXaggItem 5" xfId="301" xr:uid="{655524FF-D304-4D49-8EF5-0BE51C57352B}"/>
    <cellStyle name="SAPBEXaggItem 5 2" xfId="729" xr:uid="{76B6CF60-611E-4690-892F-81B0B5C2FD27}"/>
    <cellStyle name="SAPBEXaggItem 5 2 2" xfId="1002" xr:uid="{517027B7-DC7C-4380-9B58-C66A7E09FEE6}"/>
    <cellStyle name="SAPBEXaggItem 5 2 2 2" xfId="1518" xr:uid="{827B6E7B-8284-4290-B243-6309030249A8}"/>
    <cellStyle name="SAPBEXaggItem 5 2 3" xfId="1260" xr:uid="{A3C141F3-17F4-489D-BCF9-BE98EF80B6B7}"/>
    <cellStyle name="SAPBEXaggItem 6" xfId="302" xr:uid="{E3259864-A2C5-48C0-B558-11D1F13EFB57}"/>
    <cellStyle name="SAPBEXaggItem 6 2" xfId="730" xr:uid="{D417304F-37F6-4806-9052-5B4363EA5003}"/>
    <cellStyle name="SAPBEXaggItem 6 2 2" xfId="1003" xr:uid="{08915B41-9A6C-4A43-80C3-244E2498F20C}"/>
    <cellStyle name="SAPBEXaggItem 6 2 2 2" xfId="1519" xr:uid="{EAAF4C91-4D74-4110-8655-BA386635EED5}"/>
    <cellStyle name="SAPBEXaggItem 6 2 3" xfId="1261" xr:uid="{0F8C42F4-5B76-4CE3-956C-A7F0E8FC201E}"/>
    <cellStyle name="SAPBEXaggItem 7" xfId="725" xr:uid="{B0D51359-1059-46DB-8687-0AF33E29F665}"/>
    <cellStyle name="SAPBEXaggItem 7 2" xfId="998" xr:uid="{BB7A1499-AE2D-4DC8-8CEA-20C15B534CE7}"/>
    <cellStyle name="SAPBEXaggItem 7 2 2" xfId="1514" xr:uid="{7EE178C8-DD5D-4510-91CA-7F1BA9703EEC}"/>
    <cellStyle name="SAPBEXaggItem 7 3" xfId="1256" xr:uid="{10377C8C-9E99-4AA8-AEA2-8D115C860466}"/>
    <cellStyle name="SAPBEXaggItemX" xfId="303" xr:uid="{939F05B3-18F2-425C-BB4F-435A1E1614B9}"/>
    <cellStyle name="SAPBEXaggItemX 2" xfId="304" xr:uid="{EC3E8CE2-8F3C-4200-9847-56131B88D7A7}"/>
    <cellStyle name="SAPBEXaggItemX 2 2" xfId="732" xr:uid="{2A51B26D-ABDA-48FF-BF28-1A62FBEB221A}"/>
    <cellStyle name="SAPBEXaggItemX 2 2 2" xfId="1005" xr:uid="{32155035-D505-4581-BEB8-3D9E7436E118}"/>
    <cellStyle name="SAPBEXaggItemX 2 2 2 2" xfId="1521" xr:uid="{725D65F0-4B49-4121-999A-06737D6780B3}"/>
    <cellStyle name="SAPBEXaggItemX 2 2 3" xfId="1263" xr:uid="{C8D23EA1-9438-413D-AC23-C3CB6BC6BFF5}"/>
    <cellStyle name="SAPBEXaggItemX 3" xfId="305" xr:uid="{BDF58CC1-8F91-4410-A16D-14333F998B30}"/>
    <cellStyle name="SAPBEXaggItemX 3 2" xfId="733" xr:uid="{5D06851E-CEFA-407C-8C07-F8434D34E999}"/>
    <cellStyle name="SAPBEXaggItemX 3 2 2" xfId="1006" xr:uid="{1E87C98C-5802-42D4-AC82-953C7FD2C0E4}"/>
    <cellStyle name="SAPBEXaggItemX 3 2 2 2" xfId="1522" xr:uid="{3CB5BAE8-315A-4507-97E2-67F6EC382D83}"/>
    <cellStyle name="SAPBEXaggItemX 3 2 3" xfId="1264" xr:uid="{9B8E3D91-081C-44FE-844A-B114C1D9A7DD}"/>
    <cellStyle name="SAPBEXaggItemX 4" xfId="306" xr:uid="{C379BEBD-E1BF-4B91-97A1-A0BAC3A04F05}"/>
    <cellStyle name="SAPBEXaggItemX 4 2" xfId="734" xr:uid="{6015072F-31A3-4345-9900-BCE1B3541537}"/>
    <cellStyle name="SAPBEXaggItemX 4 2 2" xfId="1007" xr:uid="{5EF5A0D4-5156-469A-9F54-CCB1713018F4}"/>
    <cellStyle name="SAPBEXaggItemX 4 2 2 2" xfId="1523" xr:uid="{5BB7792A-77D8-4EF7-B97A-F9CA5B20ECF9}"/>
    <cellStyle name="SAPBEXaggItemX 4 2 3" xfId="1265" xr:uid="{71ABC258-6798-4B3D-81C5-C9A7FF6B8321}"/>
    <cellStyle name="SAPBEXaggItemX 5" xfId="307" xr:uid="{B194691C-D5BD-4040-95D3-28A2D2D76978}"/>
    <cellStyle name="SAPBEXaggItemX 5 2" xfId="735" xr:uid="{C0199DF2-317E-4F39-B868-F29FA18F8F9E}"/>
    <cellStyle name="SAPBEXaggItemX 5 2 2" xfId="1008" xr:uid="{B507926A-500A-4FB7-A62E-6219280D95A1}"/>
    <cellStyle name="SAPBEXaggItemX 5 2 2 2" xfId="1524" xr:uid="{36077348-2408-43BA-B0A9-48663DDF7991}"/>
    <cellStyle name="SAPBEXaggItemX 5 2 3" xfId="1266" xr:uid="{8DE63CF5-D613-4249-B5AB-55C5F5A424B9}"/>
    <cellStyle name="SAPBEXaggItemX 6" xfId="308" xr:uid="{E27DE5F7-9859-4701-9AC6-DA1AAB8DE304}"/>
    <cellStyle name="SAPBEXaggItemX 6 2" xfId="736" xr:uid="{7ADA3605-7F24-4795-9797-22CB9399F7EB}"/>
    <cellStyle name="SAPBEXaggItemX 6 2 2" xfId="1009" xr:uid="{ECDC09ED-6732-43EF-9E2C-CB979FAF8E65}"/>
    <cellStyle name="SAPBEXaggItemX 6 2 2 2" xfId="1525" xr:uid="{87463C1F-E2AD-42F4-A748-E8431E6568F9}"/>
    <cellStyle name="SAPBEXaggItemX 6 2 3" xfId="1267" xr:uid="{A938C932-88EC-43D7-8A6E-6CC4BE5352FF}"/>
    <cellStyle name="SAPBEXaggItemX 7" xfId="731" xr:uid="{E830AF31-BFF6-472C-B51B-C0B64488065F}"/>
    <cellStyle name="SAPBEXaggItemX 7 2" xfId="1004" xr:uid="{C7817449-50A1-4833-91B7-F4F8F639EDCE}"/>
    <cellStyle name="SAPBEXaggItemX 7 2 2" xfId="1520" xr:uid="{EE9F8F45-3092-410F-8021-BFCC6E82897F}"/>
    <cellStyle name="SAPBEXaggItemX 7 3" xfId="1262" xr:uid="{94278110-A3EF-4EDE-9C7C-4F4DDFCB5E4D}"/>
    <cellStyle name="SAPBEXchaText" xfId="309" xr:uid="{C78FB198-3D2D-4965-B49A-D413CB9F87F5}"/>
    <cellStyle name="SAPBEXchaText 2" xfId="310" xr:uid="{92F999B7-773E-4146-8F64-E1F27C02260D}"/>
    <cellStyle name="SAPBEXchaText 2 2" xfId="737" xr:uid="{620E6936-CE28-4323-B30A-FDB88C4E57EE}"/>
    <cellStyle name="SAPBEXchaText 2 2 2" xfId="1010" xr:uid="{2AC45D81-E034-4CA2-84E0-8713253102DA}"/>
    <cellStyle name="SAPBEXchaText 2 2 2 2" xfId="1526" xr:uid="{13F8260D-84A0-4BFD-96C3-455A5619774C}"/>
    <cellStyle name="SAPBEXchaText 2 2 3" xfId="1268" xr:uid="{9109E7A1-D0DC-49CA-B3B7-E33BF5A5D951}"/>
    <cellStyle name="SAPBEXchaText 3" xfId="311" xr:uid="{A0F58C1B-0C6B-4233-9DC8-33C829369566}"/>
    <cellStyle name="SAPBEXchaText 3 2" xfId="738" xr:uid="{1A9D60A5-BE66-462C-95E1-C26DFE3C94E5}"/>
    <cellStyle name="SAPBEXchaText 3 2 2" xfId="1011" xr:uid="{1395B8FD-21C1-4354-A51E-1F2283BE47AA}"/>
    <cellStyle name="SAPBEXchaText 3 2 2 2" xfId="1527" xr:uid="{B646C29E-B9C1-4A79-ADCD-A1CC7B6CCE8C}"/>
    <cellStyle name="SAPBEXchaText 3 2 3" xfId="1269" xr:uid="{65763D35-DD60-48F2-B940-35A7C21E5C08}"/>
    <cellStyle name="SAPBEXchaText 4" xfId="312" xr:uid="{F972DF70-5B28-4D2A-A40A-D4C184BBFD75}"/>
    <cellStyle name="SAPBEXchaText 4 2" xfId="739" xr:uid="{A9C4B4A7-9392-4396-917C-3A7DE1BA2D4F}"/>
    <cellStyle name="SAPBEXchaText 4 2 2" xfId="1012" xr:uid="{8A665D34-B9AA-481F-8288-0B47841D5E4B}"/>
    <cellStyle name="SAPBEXchaText 4 2 2 2" xfId="1528" xr:uid="{B088DC93-4F3D-447E-93A7-3A0315B064A9}"/>
    <cellStyle name="SAPBEXchaText 4 2 3" xfId="1270" xr:uid="{C658614A-1EA4-4F6B-A5EA-9D4A3A359524}"/>
    <cellStyle name="SAPBEXchaText 5" xfId="313" xr:uid="{E4689457-0D8E-4F7E-A2CD-01092791D6F8}"/>
    <cellStyle name="SAPBEXchaText 5 2" xfId="740" xr:uid="{4B99E454-28FC-4284-89DF-E8455F429BAE}"/>
    <cellStyle name="SAPBEXchaText 5 2 2" xfId="1013" xr:uid="{CA3761A1-16B5-43E5-BB4E-225FA48EA8F4}"/>
    <cellStyle name="SAPBEXchaText 5 2 2 2" xfId="1529" xr:uid="{DE199607-A50E-4D63-84DE-7DD8CD8D6FB1}"/>
    <cellStyle name="SAPBEXchaText 5 2 3" xfId="1271" xr:uid="{52D8A4F6-8EB3-4C1A-ADDE-51FD1D350D4F}"/>
    <cellStyle name="SAPBEXchaText 6" xfId="314" xr:uid="{C4723391-AF4F-4C56-9376-B2F3221A56F5}"/>
    <cellStyle name="SAPBEXchaText 6 2" xfId="741" xr:uid="{5FB74744-2FFB-46EC-BCF9-B4EC2BBE1274}"/>
    <cellStyle name="SAPBEXchaText 6 2 2" xfId="1014" xr:uid="{CB7D9D39-86D5-453F-96AC-985CE0F4EA33}"/>
    <cellStyle name="SAPBEXchaText 6 2 2 2" xfId="1530" xr:uid="{E40AE6CE-011A-4282-9BA0-1BDB53E5ACD8}"/>
    <cellStyle name="SAPBEXchaText 6 2 3" xfId="1272" xr:uid="{3CDCBB22-CF33-4BCD-8DFF-E56701164EFF}"/>
    <cellStyle name="SAPBEXchaText_Приложение_1_к_7-у-о_2009_Кв_1_ФСТ" xfId="315" xr:uid="{AA124235-1E6F-4CFB-BA7E-4E456838FE5C}"/>
    <cellStyle name="SAPBEXexcBad7" xfId="316" xr:uid="{212093B2-4C12-49A9-8630-AA1AF9157C5F}"/>
    <cellStyle name="SAPBEXexcBad7 2" xfId="317" xr:uid="{2D8B92A3-7FC3-4007-AF1B-589F156F2694}"/>
    <cellStyle name="SAPBEXexcBad7 2 2" xfId="743" xr:uid="{26762FAE-A0DD-44FE-848A-0793FC38FBFC}"/>
    <cellStyle name="SAPBEXexcBad7 2 2 2" xfId="1016" xr:uid="{E72E0AC0-DE70-45E2-AAEE-F574578FC2F5}"/>
    <cellStyle name="SAPBEXexcBad7 2 2 2 2" xfId="1532" xr:uid="{CCA11591-D4A8-40EB-AF83-26FA469B82B6}"/>
    <cellStyle name="SAPBEXexcBad7 2 2 3" xfId="1274" xr:uid="{22A8AFAB-350F-43D5-A839-C51D396DD513}"/>
    <cellStyle name="SAPBEXexcBad7 3" xfId="318" xr:uid="{E45704F4-93A4-488E-ADEE-D72BFA4DBF09}"/>
    <cellStyle name="SAPBEXexcBad7 3 2" xfId="744" xr:uid="{05CA47D1-0F0A-45E8-BF34-4D201E3E1FF4}"/>
    <cellStyle name="SAPBEXexcBad7 3 2 2" xfId="1017" xr:uid="{DBD2EE87-EE87-4212-B8AA-87E288332931}"/>
    <cellStyle name="SAPBEXexcBad7 3 2 2 2" xfId="1533" xr:uid="{EBF26945-A2E2-48C3-A1F3-ED7D30A4F70B}"/>
    <cellStyle name="SAPBEXexcBad7 3 2 3" xfId="1275" xr:uid="{26CF22FC-FCCD-45DF-BA19-B501A4609DCB}"/>
    <cellStyle name="SAPBEXexcBad7 4" xfId="319" xr:uid="{E74AADFA-8033-41C5-AA6D-6F92F423C765}"/>
    <cellStyle name="SAPBEXexcBad7 4 2" xfId="745" xr:uid="{75F391B3-675D-4536-9BFC-245B01DBEC6F}"/>
    <cellStyle name="SAPBEXexcBad7 4 2 2" xfId="1018" xr:uid="{BDB7160D-2988-42AF-A630-994648357F5C}"/>
    <cellStyle name="SAPBEXexcBad7 4 2 2 2" xfId="1534" xr:uid="{9A5248AA-EE85-48D5-8103-290B7FAEA2A5}"/>
    <cellStyle name="SAPBEXexcBad7 4 2 3" xfId="1276" xr:uid="{21488EFF-78A0-4682-BE23-D51D0BB62FC0}"/>
    <cellStyle name="SAPBEXexcBad7 5" xfId="320" xr:uid="{A701AED6-DEB0-4066-80F7-263764605D44}"/>
    <cellStyle name="SAPBEXexcBad7 5 2" xfId="746" xr:uid="{0C684EAE-F0E7-4627-B9D2-19E5874F72FE}"/>
    <cellStyle name="SAPBEXexcBad7 5 2 2" xfId="1019" xr:uid="{7C814FB0-6894-4062-8CCD-E3D63B064822}"/>
    <cellStyle name="SAPBEXexcBad7 5 2 2 2" xfId="1535" xr:uid="{7EF65ED3-A8DB-4D6C-96EF-F18FFCD815E7}"/>
    <cellStyle name="SAPBEXexcBad7 5 2 3" xfId="1277" xr:uid="{791FD3A9-F6CA-4049-A5AC-C35641F3D41C}"/>
    <cellStyle name="SAPBEXexcBad7 6" xfId="321" xr:uid="{7EBE2424-C013-4C75-9F20-F38CBDB8F31B}"/>
    <cellStyle name="SAPBEXexcBad7 6 2" xfId="747" xr:uid="{7D599720-8E17-46C7-9BBD-F9D2A99D53B7}"/>
    <cellStyle name="SAPBEXexcBad7 6 2 2" xfId="1020" xr:uid="{76958211-7D66-4D97-A595-77DB02E23C01}"/>
    <cellStyle name="SAPBEXexcBad7 6 2 2 2" xfId="1536" xr:uid="{A9C5989A-99A7-4088-A53E-A7107B127575}"/>
    <cellStyle name="SAPBEXexcBad7 6 2 3" xfId="1278" xr:uid="{9EC7364D-EDB8-4ABD-BC7F-2AF8B7BA949B}"/>
    <cellStyle name="SAPBEXexcBad7 7" xfId="742" xr:uid="{2E27139A-C73C-4E7C-8BEB-97AF8013091B}"/>
    <cellStyle name="SAPBEXexcBad7 7 2" xfId="1015" xr:uid="{4C4EF9C8-65ED-4B81-B8ED-FC7ED37788A5}"/>
    <cellStyle name="SAPBEXexcBad7 7 2 2" xfId="1531" xr:uid="{565036D7-7993-445F-A42A-4A9505C87ED2}"/>
    <cellStyle name="SAPBEXexcBad7 7 3" xfId="1273" xr:uid="{658A6BDE-DA1B-4D32-802C-44290501C7FC}"/>
    <cellStyle name="SAPBEXexcBad8" xfId="322" xr:uid="{3FF1BABD-E628-4599-AA41-3A341B07D85D}"/>
    <cellStyle name="SAPBEXexcBad8 2" xfId="323" xr:uid="{B33B46CA-1E2B-4235-B6A1-BC219A83DA6F}"/>
    <cellStyle name="SAPBEXexcBad8 2 2" xfId="749" xr:uid="{CF16FA99-8FA6-4AE6-8741-EFDEF3640B3B}"/>
    <cellStyle name="SAPBEXexcBad8 2 2 2" xfId="1022" xr:uid="{BFF6978C-E221-4EE7-B754-CC50C8BB57AF}"/>
    <cellStyle name="SAPBEXexcBad8 2 2 2 2" xfId="1538" xr:uid="{4E505463-8A3F-4CC8-BE71-F1387EEB6B9D}"/>
    <cellStyle name="SAPBEXexcBad8 2 2 3" xfId="1280" xr:uid="{61369669-BB5C-4269-A0CF-31478D68D1DE}"/>
    <cellStyle name="SAPBEXexcBad8 3" xfId="324" xr:uid="{2A979630-24A6-4346-AC77-1CBE50021CE3}"/>
    <cellStyle name="SAPBEXexcBad8 3 2" xfId="750" xr:uid="{BEBB8259-15ED-4B4F-9AC2-55A2BB84DF48}"/>
    <cellStyle name="SAPBEXexcBad8 3 2 2" xfId="1023" xr:uid="{E1831D83-8F47-4B3F-955A-C6CA4A608167}"/>
    <cellStyle name="SAPBEXexcBad8 3 2 2 2" xfId="1539" xr:uid="{10A9E522-9737-4B9B-B631-741D5DFE83DF}"/>
    <cellStyle name="SAPBEXexcBad8 3 2 3" xfId="1281" xr:uid="{26A751C4-201B-4420-AAA5-5A332BCB87AD}"/>
    <cellStyle name="SAPBEXexcBad8 4" xfId="325" xr:uid="{654D59A0-D6FF-463E-9301-EBC6FBF17B18}"/>
    <cellStyle name="SAPBEXexcBad8 4 2" xfId="751" xr:uid="{66A0F8B8-0ED9-4382-8DB0-64D644BC5DCD}"/>
    <cellStyle name="SAPBEXexcBad8 4 2 2" xfId="1024" xr:uid="{7A8A9487-59BF-4E1B-83F2-109D30EB623F}"/>
    <cellStyle name="SAPBEXexcBad8 4 2 2 2" xfId="1540" xr:uid="{1CE3D8F0-72B0-4652-BD06-F0290C80EA5B}"/>
    <cellStyle name="SAPBEXexcBad8 4 2 3" xfId="1282" xr:uid="{1C031B8A-6D2C-4594-BD94-0AE4F2B2DA36}"/>
    <cellStyle name="SAPBEXexcBad8 5" xfId="326" xr:uid="{37D3E235-A1A4-4B45-804E-2657CCEFCE8B}"/>
    <cellStyle name="SAPBEXexcBad8 5 2" xfId="752" xr:uid="{F861E964-D592-4C0E-91D4-877D24AB8C69}"/>
    <cellStyle name="SAPBEXexcBad8 5 2 2" xfId="1025" xr:uid="{D1DB9AF5-207C-4617-81AF-A2691B2575E2}"/>
    <cellStyle name="SAPBEXexcBad8 5 2 2 2" xfId="1541" xr:uid="{F46A08EF-646D-4D52-9DD9-CBFDAFCFFA46}"/>
    <cellStyle name="SAPBEXexcBad8 5 2 3" xfId="1283" xr:uid="{F0431872-0064-4BCD-9DAF-DD24F8857E8D}"/>
    <cellStyle name="SAPBEXexcBad8 6" xfId="327" xr:uid="{5669F603-8127-48FE-8086-20E0693DF42A}"/>
    <cellStyle name="SAPBEXexcBad8 6 2" xfId="753" xr:uid="{6083203C-447A-40C8-A4BE-E3C864F9DA61}"/>
    <cellStyle name="SAPBEXexcBad8 6 2 2" xfId="1026" xr:uid="{BFC03923-6AAF-45EA-B588-2CD6C67A99E5}"/>
    <cellStyle name="SAPBEXexcBad8 6 2 2 2" xfId="1542" xr:uid="{2F4063B2-C433-4629-9358-2325221F0D9E}"/>
    <cellStyle name="SAPBEXexcBad8 6 2 3" xfId="1284" xr:uid="{C409C4CC-5D43-438F-A4FC-E1A9AB419521}"/>
    <cellStyle name="SAPBEXexcBad8 7" xfId="748" xr:uid="{E015561F-DECE-4BFF-B1BD-6E56B907DD61}"/>
    <cellStyle name="SAPBEXexcBad8 7 2" xfId="1021" xr:uid="{8F330083-BA1A-4177-9798-D6DF6924FFCA}"/>
    <cellStyle name="SAPBEXexcBad8 7 2 2" xfId="1537" xr:uid="{5F1A7580-E1FA-470B-8B6F-141A5CF570AB}"/>
    <cellStyle name="SAPBEXexcBad8 7 3" xfId="1279" xr:uid="{86635039-AAB4-4DC1-8AE4-C67C0D062B31}"/>
    <cellStyle name="SAPBEXexcBad9" xfId="328" xr:uid="{E469D8DA-378F-4419-9D67-0B7682393BDB}"/>
    <cellStyle name="SAPBEXexcBad9 2" xfId="329" xr:uid="{8144AC94-3F10-4381-9BB8-C49C3231CAAF}"/>
    <cellStyle name="SAPBEXexcBad9 2 2" xfId="755" xr:uid="{EA7F2F7F-7B02-48C3-9462-957CAB3D2A67}"/>
    <cellStyle name="SAPBEXexcBad9 2 2 2" xfId="1028" xr:uid="{B4F159EF-FE6F-453B-882E-764D1CEEBAD1}"/>
    <cellStyle name="SAPBEXexcBad9 2 2 2 2" xfId="1544" xr:uid="{BB1710E4-E20A-4488-B6C3-5DA5066EB8C9}"/>
    <cellStyle name="SAPBEXexcBad9 2 2 3" xfId="1286" xr:uid="{71A86A80-E6D9-4E32-A5F4-B77260A3746F}"/>
    <cellStyle name="SAPBEXexcBad9 3" xfId="330" xr:uid="{BE48B9BF-9D63-4C4D-8F3D-B40145FC91A8}"/>
    <cellStyle name="SAPBEXexcBad9 3 2" xfId="756" xr:uid="{09A973C0-B7EB-4BD3-A0AE-958927968033}"/>
    <cellStyle name="SAPBEXexcBad9 3 2 2" xfId="1029" xr:uid="{585BE819-991C-40A2-BA17-0D92A7C91BF5}"/>
    <cellStyle name="SAPBEXexcBad9 3 2 2 2" xfId="1545" xr:uid="{440E32F0-EA99-4549-8474-107BB0E48E75}"/>
    <cellStyle name="SAPBEXexcBad9 3 2 3" xfId="1287" xr:uid="{D7B01FF7-5426-4093-B6FC-16815E8A9C03}"/>
    <cellStyle name="SAPBEXexcBad9 4" xfId="331" xr:uid="{548C5022-7086-46D5-8ECD-2CA66AF87953}"/>
    <cellStyle name="SAPBEXexcBad9 4 2" xfId="757" xr:uid="{1DEADA83-9658-4F95-85EC-09AA6CB7D2A2}"/>
    <cellStyle name="SAPBEXexcBad9 4 2 2" xfId="1030" xr:uid="{BDB6B2D4-EC21-473E-B6E9-183E8412A54D}"/>
    <cellStyle name="SAPBEXexcBad9 4 2 2 2" xfId="1546" xr:uid="{680712DA-EEF6-4E3B-992B-419CE3B63C17}"/>
    <cellStyle name="SAPBEXexcBad9 4 2 3" xfId="1288" xr:uid="{F2CDE5AE-A33A-447B-AC24-0214929BC88B}"/>
    <cellStyle name="SAPBEXexcBad9 5" xfId="332" xr:uid="{958EAAF7-81AE-4E4F-A485-0E8BC8E364A6}"/>
    <cellStyle name="SAPBEXexcBad9 5 2" xfId="758" xr:uid="{4E148D40-4C95-4D22-828C-39481084A268}"/>
    <cellStyle name="SAPBEXexcBad9 5 2 2" xfId="1031" xr:uid="{CADAEBA5-A079-4DC4-BF8A-A032BCBFC1AE}"/>
    <cellStyle name="SAPBEXexcBad9 5 2 2 2" xfId="1547" xr:uid="{D4AC6B3D-D1E3-40F5-AC37-6B55B502F97D}"/>
    <cellStyle name="SAPBEXexcBad9 5 2 3" xfId="1289" xr:uid="{D8432A67-E215-44C6-930A-BD385EBC0627}"/>
    <cellStyle name="SAPBEXexcBad9 6" xfId="333" xr:uid="{278D2E0B-89C0-4D4A-829C-2D2E7C6A08E9}"/>
    <cellStyle name="SAPBEXexcBad9 6 2" xfId="759" xr:uid="{B9B40166-AFB6-420A-9B4B-6F9538B6DB8D}"/>
    <cellStyle name="SAPBEXexcBad9 6 2 2" xfId="1032" xr:uid="{33562578-AB0F-4772-B51D-9941D704B7A3}"/>
    <cellStyle name="SAPBEXexcBad9 6 2 2 2" xfId="1548" xr:uid="{F68A778C-B2B7-45BD-9E7A-9251A25B4B15}"/>
    <cellStyle name="SAPBEXexcBad9 6 2 3" xfId="1290" xr:uid="{5E540BEA-42EA-444D-849C-B25941821E3D}"/>
    <cellStyle name="SAPBEXexcBad9 7" xfId="754" xr:uid="{3BF6E213-D7D8-469E-9D16-480A4DBC9AFD}"/>
    <cellStyle name="SAPBEXexcBad9 7 2" xfId="1027" xr:uid="{EC83F1F9-76AB-4079-9578-1A4D4BC17E36}"/>
    <cellStyle name="SAPBEXexcBad9 7 2 2" xfId="1543" xr:uid="{A73FF0EE-6E15-4906-9129-5344E6C04618}"/>
    <cellStyle name="SAPBEXexcBad9 7 3" xfId="1285" xr:uid="{CBB4689C-F0BC-4E22-91E9-50A4D335BFDA}"/>
    <cellStyle name="SAPBEXexcCritical4" xfId="334" xr:uid="{3B3AC96D-250B-4829-9394-ECA412F28D65}"/>
    <cellStyle name="SAPBEXexcCritical4 2" xfId="335" xr:uid="{F3B871F3-EAB4-41B3-AA8F-888F63851FD3}"/>
    <cellStyle name="SAPBEXexcCritical4 2 2" xfId="761" xr:uid="{9C0A1202-FDFB-430E-8E92-5FC24582A633}"/>
    <cellStyle name="SAPBEXexcCritical4 2 2 2" xfId="1034" xr:uid="{F3D36578-1CF7-4F3E-A15A-1EC80FF01791}"/>
    <cellStyle name="SAPBEXexcCritical4 2 2 2 2" xfId="1550" xr:uid="{2B43847D-A17E-40B7-AA11-D99F1C20DCEE}"/>
    <cellStyle name="SAPBEXexcCritical4 2 2 3" xfId="1292" xr:uid="{9B4F48C1-3100-438E-A266-932C6E698CA6}"/>
    <cellStyle name="SAPBEXexcCritical4 3" xfId="336" xr:uid="{7D7F2638-336A-49E3-B542-A0F238B2BA27}"/>
    <cellStyle name="SAPBEXexcCritical4 3 2" xfId="762" xr:uid="{50DB25BF-ED5A-445A-AC1F-FF8F739A36DA}"/>
    <cellStyle name="SAPBEXexcCritical4 3 2 2" xfId="1035" xr:uid="{47DCC61A-BC6D-4CF8-8AEB-46C214E63DE1}"/>
    <cellStyle name="SAPBEXexcCritical4 3 2 2 2" xfId="1551" xr:uid="{B6D30A82-3C0B-4836-B8F7-EF609790BE5F}"/>
    <cellStyle name="SAPBEXexcCritical4 3 2 3" xfId="1293" xr:uid="{F4CBED40-0A75-46CF-9C1B-E6DABD9AF6FE}"/>
    <cellStyle name="SAPBEXexcCritical4 4" xfId="337" xr:uid="{26CF0887-49FA-45A5-A577-91BA91C90F5A}"/>
    <cellStyle name="SAPBEXexcCritical4 4 2" xfId="763" xr:uid="{B02646CB-06C1-4CBC-AD63-0CE8AD879742}"/>
    <cellStyle name="SAPBEXexcCritical4 4 2 2" xfId="1036" xr:uid="{B176B8AA-5D3E-4D88-9376-2733005A8E69}"/>
    <cellStyle name="SAPBEXexcCritical4 4 2 2 2" xfId="1552" xr:uid="{14A1FFB9-6726-4ED8-ACA8-1A2CFB6FA8AD}"/>
    <cellStyle name="SAPBEXexcCritical4 4 2 3" xfId="1294" xr:uid="{AE0558C6-8C14-4D9B-8C46-649F625F21EB}"/>
    <cellStyle name="SAPBEXexcCritical4 5" xfId="338" xr:uid="{2552D76B-081A-4202-8C3F-CEB372422B95}"/>
    <cellStyle name="SAPBEXexcCritical4 5 2" xfId="764" xr:uid="{929F07C4-BB2B-427F-9473-F97B35F927FA}"/>
    <cellStyle name="SAPBEXexcCritical4 5 2 2" xfId="1037" xr:uid="{F36F020E-6913-4B1D-9F6D-A92A6848C0AC}"/>
    <cellStyle name="SAPBEXexcCritical4 5 2 2 2" xfId="1553" xr:uid="{958DED8B-343A-4341-9D69-013567BE3B18}"/>
    <cellStyle name="SAPBEXexcCritical4 5 2 3" xfId="1295" xr:uid="{9C3A366B-F007-4A82-B489-AFA7E0A232F7}"/>
    <cellStyle name="SAPBEXexcCritical4 6" xfId="339" xr:uid="{02CC0034-2DD8-4607-8DDA-C7AA3D7133DD}"/>
    <cellStyle name="SAPBEXexcCritical4 6 2" xfId="765" xr:uid="{C2370763-CE57-4CC4-B9C8-7458B0EAB8C0}"/>
    <cellStyle name="SAPBEXexcCritical4 6 2 2" xfId="1038" xr:uid="{36417E26-3CDC-4107-8EB6-D3CC246A6F9E}"/>
    <cellStyle name="SAPBEXexcCritical4 6 2 2 2" xfId="1554" xr:uid="{AE316DA6-0A2A-4CE2-9479-80D6182E261B}"/>
    <cellStyle name="SAPBEXexcCritical4 6 2 3" xfId="1296" xr:uid="{4A4C6615-2391-4EEE-B6E4-00CFE9DC290A}"/>
    <cellStyle name="SAPBEXexcCritical4 7" xfId="760" xr:uid="{7EE9FAEA-899B-4B82-878B-01A7A7C08F92}"/>
    <cellStyle name="SAPBEXexcCritical4 7 2" xfId="1033" xr:uid="{BB0EF63D-8FD4-4F8B-AAAB-FAC976FD85C3}"/>
    <cellStyle name="SAPBEXexcCritical4 7 2 2" xfId="1549" xr:uid="{A2875828-122D-4290-A0F1-06F262489008}"/>
    <cellStyle name="SAPBEXexcCritical4 7 3" xfId="1291" xr:uid="{0EE0BE83-58ED-42B4-BC83-0657095C67ED}"/>
    <cellStyle name="SAPBEXexcCritical5" xfId="340" xr:uid="{91C245FB-7491-46F9-9AD6-B46A60C5074F}"/>
    <cellStyle name="SAPBEXexcCritical5 2" xfId="341" xr:uid="{3DF254A2-15F3-4138-86D4-CB1BD2BF3A1F}"/>
    <cellStyle name="SAPBEXexcCritical5 2 2" xfId="767" xr:uid="{5AB7E40E-82C1-4EFA-B960-F026033582B6}"/>
    <cellStyle name="SAPBEXexcCritical5 2 2 2" xfId="1040" xr:uid="{61F836ED-07ED-4FE0-A91C-0E77831EA6CF}"/>
    <cellStyle name="SAPBEXexcCritical5 2 2 2 2" xfId="1556" xr:uid="{268089B4-2EAD-4AA7-AD00-984E65674F46}"/>
    <cellStyle name="SAPBEXexcCritical5 2 2 3" xfId="1298" xr:uid="{61C661A8-8C3E-45E1-8558-D5C45A2E5971}"/>
    <cellStyle name="SAPBEXexcCritical5 3" xfId="342" xr:uid="{2CB33DD9-C7FB-4856-9E25-BF6319403B1B}"/>
    <cellStyle name="SAPBEXexcCritical5 3 2" xfId="768" xr:uid="{976006ED-D5B6-43A0-AB7A-CCF9A1D1058C}"/>
    <cellStyle name="SAPBEXexcCritical5 3 2 2" xfId="1041" xr:uid="{E3CBFBC2-36C7-492C-B25B-BFE3752348DA}"/>
    <cellStyle name="SAPBEXexcCritical5 3 2 2 2" xfId="1557" xr:uid="{E5954D53-2327-49A0-A60D-55F212A836C7}"/>
    <cellStyle name="SAPBEXexcCritical5 3 2 3" xfId="1299" xr:uid="{28CBD58F-15EA-4012-924D-CE06E0A1F422}"/>
    <cellStyle name="SAPBEXexcCritical5 4" xfId="343" xr:uid="{2DB9C872-39CF-48F8-8A7B-4038FB3AE5F9}"/>
    <cellStyle name="SAPBEXexcCritical5 4 2" xfId="769" xr:uid="{1FB93872-3FE5-4BB3-AA37-D697316914A9}"/>
    <cellStyle name="SAPBEXexcCritical5 4 2 2" xfId="1042" xr:uid="{97396A77-31E8-410C-9C5C-EBCF7C2FB822}"/>
    <cellStyle name="SAPBEXexcCritical5 4 2 2 2" xfId="1558" xr:uid="{58062991-FC9D-4BFA-8ED1-337DBAF920DC}"/>
    <cellStyle name="SAPBEXexcCritical5 4 2 3" xfId="1300" xr:uid="{73504911-3239-4ED8-A123-7C7087FD2CBB}"/>
    <cellStyle name="SAPBEXexcCritical5 5" xfId="344" xr:uid="{0932C0DA-E935-4EF9-BDEB-A1CDDF5BFE72}"/>
    <cellStyle name="SAPBEXexcCritical5 5 2" xfId="770" xr:uid="{D5BF1A17-F2D0-425C-B8CD-1093AF3B62D1}"/>
    <cellStyle name="SAPBEXexcCritical5 5 2 2" xfId="1043" xr:uid="{1DC64D58-28BF-455D-9C02-04CBF2F4F120}"/>
    <cellStyle name="SAPBEXexcCritical5 5 2 2 2" xfId="1559" xr:uid="{C567AED7-98CC-4ACB-97B6-1650EBF723BA}"/>
    <cellStyle name="SAPBEXexcCritical5 5 2 3" xfId="1301" xr:uid="{680852D9-372B-4E17-B38F-527DD6535B54}"/>
    <cellStyle name="SAPBEXexcCritical5 6" xfId="345" xr:uid="{574ECCCA-29E2-4A4F-9A6B-43C46F583B82}"/>
    <cellStyle name="SAPBEXexcCritical5 6 2" xfId="771" xr:uid="{52D4187C-CFF9-4CE4-B72F-39CC6202308B}"/>
    <cellStyle name="SAPBEXexcCritical5 6 2 2" xfId="1044" xr:uid="{72B3DD05-2F08-4330-A625-1C1BA7932B87}"/>
    <cellStyle name="SAPBEXexcCritical5 6 2 2 2" xfId="1560" xr:uid="{E73A3910-6F80-4EBB-A312-4C4480397D53}"/>
    <cellStyle name="SAPBEXexcCritical5 6 2 3" xfId="1302" xr:uid="{57FDD437-2FFC-4B56-BACD-B3B56236565D}"/>
    <cellStyle name="SAPBEXexcCritical5 7" xfId="766" xr:uid="{4BC3358C-71A1-4100-B99B-D47F7C8A24AE}"/>
    <cellStyle name="SAPBEXexcCritical5 7 2" xfId="1039" xr:uid="{3FA0ECE6-C403-4D24-98B9-8259DD889A68}"/>
    <cellStyle name="SAPBEXexcCritical5 7 2 2" xfId="1555" xr:uid="{42A79387-C057-4BF6-B018-FE619DA76B0E}"/>
    <cellStyle name="SAPBEXexcCritical5 7 3" xfId="1297" xr:uid="{F8C5B116-4607-4414-BE6F-2EC867930866}"/>
    <cellStyle name="SAPBEXexcCritical6" xfId="346" xr:uid="{3CF5D2FC-1AA4-4B71-BCD2-609F90781A4C}"/>
    <cellStyle name="SAPBEXexcCritical6 2" xfId="347" xr:uid="{82B6E90A-3BC9-4F36-A2C1-B55A05A58335}"/>
    <cellStyle name="SAPBEXexcCritical6 2 2" xfId="773" xr:uid="{DAAFF3D1-CD92-4DFC-8665-0F7A01B92D9A}"/>
    <cellStyle name="SAPBEXexcCritical6 2 2 2" xfId="1046" xr:uid="{4CC8A979-8C31-4671-921F-02A913006463}"/>
    <cellStyle name="SAPBEXexcCritical6 2 2 2 2" xfId="1562" xr:uid="{3967A3F2-B9B0-4733-8495-C5FB29528981}"/>
    <cellStyle name="SAPBEXexcCritical6 2 2 3" xfId="1304" xr:uid="{A76E4D14-CF47-4B27-B16C-653DDC56FE87}"/>
    <cellStyle name="SAPBEXexcCritical6 3" xfId="348" xr:uid="{7C41C809-BA70-4635-8F75-1AF218BB7465}"/>
    <cellStyle name="SAPBEXexcCritical6 3 2" xfId="774" xr:uid="{70CEA785-FFE6-42FD-B249-05513625432F}"/>
    <cellStyle name="SAPBEXexcCritical6 3 2 2" xfId="1047" xr:uid="{101C8E06-89F1-4CDA-B076-DAF168110C74}"/>
    <cellStyle name="SAPBEXexcCritical6 3 2 2 2" xfId="1563" xr:uid="{0D642E2E-E54E-43CC-815A-405A592F7E6D}"/>
    <cellStyle name="SAPBEXexcCritical6 3 2 3" xfId="1305" xr:uid="{06924DF1-0A53-42A6-A64D-D4DB652E49A4}"/>
    <cellStyle name="SAPBEXexcCritical6 4" xfId="349" xr:uid="{3F47A426-E595-434E-90FE-6C4B5FF395C0}"/>
    <cellStyle name="SAPBEXexcCritical6 4 2" xfId="775" xr:uid="{61A57DE8-2C3D-48B6-8BC3-3D044075505E}"/>
    <cellStyle name="SAPBEXexcCritical6 4 2 2" xfId="1048" xr:uid="{221D3070-8C47-4604-AC2B-7A8B65B0D317}"/>
    <cellStyle name="SAPBEXexcCritical6 4 2 2 2" xfId="1564" xr:uid="{EBC8932A-7E00-4C88-A184-56531C7C72A3}"/>
    <cellStyle name="SAPBEXexcCritical6 4 2 3" xfId="1306" xr:uid="{2DE7B9A3-B948-4ED6-A9A8-F0E752709A03}"/>
    <cellStyle name="SAPBEXexcCritical6 5" xfId="350" xr:uid="{850BCD66-28DF-49FF-9F6D-F3C8C94B35F7}"/>
    <cellStyle name="SAPBEXexcCritical6 5 2" xfId="776" xr:uid="{CC7E79A9-E77B-4462-B4ED-219C90886EB3}"/>
    <cellStyle name="SAPBEXexcCritical6 5 2 2" xfId="1049" xr:uid="{60F8CB6D-3256-4BD5-9A70-122A4E2AE42D}"/>
    <cellStyle name="SAPBEXexcCritical6 5 2 2 2" xfId="1565" xr:uid="{8A4E4B2C-518E-4F28-81CF-744D5DCF1228}"/>
    <cellStyle name="SAPBEXexcCritical6 5 2 3" xfId="1307" xr:uid="{C69C7034-4611-4132-8464-08840D148827}"/>
    <cellStyle name="SAPBEXexcCritical6 6" xfId="351" xr:uid="{E7D81470-8B7D-43D8-92CC-A7C9A3A395EE}"/>
    <cellStyle name="SAPBEXexcCritical6 6 2" xfId="777" xr:uid="{E265C63B-FD3F-4BD5-BF04-783F2877AFF0}"/>
    <cellStyle name="SAPBEXexcCritical6 6 2 2" xfId="1050" xr:uid="{54B66717-0296-42A8-A2C8-6A8490376710}"/>
    <cellStyle name="SAPBEXexcCritical6 6 2 2 2" xfId="1566" xr:uid="{38C8B749-A8A6-43C3-81A0-43188BCB3F3A}"/>
    <cellStyle name="SAPBEXexcCritical6 6 2 3" xfId="1308" xr:uid="{68E740F2-BC84-4F64-BE95-300F7E40D04F}"/>
    <cellStyle name="SAPBEXexcCritical6 7" xfId="772" xr:uid="{57D6087D-DDB9-490D-A72C-2886E5B902B7}"/>
    <cellStyle name="SAPBEXexcCritical6 7 2" xfId="1045" xr:uid="{8F821250-3B5C-430B-8F57-74953B7AC427}"/>
    <cellStyle name="SAPBEXexcCritical6 7 2 2" xfId="1561" xr:uid="{68B7546C-4D73-475C-AC2B-B48DF8BCFFBF}"/>
    <cellStyle name="SAPBEXexcCritical6 7 3" xfId="1303" xr:uid="{C5E82A11-7DA0-44EE-B8A4-BC60EE2E50F6}"/>
    <cellStyle name="SAPBEXexcGood1" xfId="352" xr:uid="{E94C0765-E342-42E1-84D7-BE57386C9531}"/>
    <cellStyle name="SAPBEXexcGood1 2" xfId="353" xr:uid="{5287240C-268D-4529-8BA2-217F3D048CE6}"/>
    <cellStyle name="SAPBEXexcGood1 2 2" xfId="779" xr:uid="{D141B966-0602-4537-9375-7364BEF5D11E}"/>
    <cellStyle name="SAPBEXexcGood1 2 2 2" xfId="1052" xr:uid="{1C03F9BA-8D5C-4E6F-81B4-2B5D1FF3F19F}"/>
    <cellStyle name="SAPBEXexcGood1 2 2 2 2" xfId="1568" xr:uid="{BE503A98-BFC3-4308-8A95-EADAD662E010}"/>
    <cellStyle name="SAPBEXexcGood1 2 2 3" xfId="1310" xr:uid="{8CDBD208-8837-483C-9103-5C811AE876D6}"/>
    <cellStyle name="SAPBEXexcGood1 3" xfId="354" xr:uid="{78B052DE-A714-4E34-A828-9F2426042C64}"/>
    <cellStyle name="SAPBEXexcGood1 3 2" xfId="780" xr:uid="{6F45CF39-492C-4811-A6B7-1A561EDF0C53}"/>
    <cellStyle name="SAPBEXexcGood1 3 2 2" xfId="1053" xr:uid="{33BA517F-63BD-44D4-B12E-CDDE46AB5558}"/>
    <cellStyle name="SAPBEXexcGood1 3 2 2 2" xfId="1569" xr:uid="{51DF529B-6688-4A1E-86C3-CE482140E3DA}"/>
    <cellStyle name="SAPBEXexcGood1 3 2 3" xfId="1311" xr:uid="{3BAA9504-DF39-4927-BC8E-49ACFA569A2E}"/>
    <cellStyle name="SAPBEXexcGood1 4" xfId="355" xr:uid="{170E3237-BF85-402F-B310-E1772F8D7C89}"/>
    <cellStyle name="SAPBEXexcGood1 4 2" xfId="781" xr:uid="{271D744D-0FFC-4C87-A818-0B512B22C0DB}"/>
    <cellStyle name="SAPBEXexcGood1 4 2 2" xfId="1054" xr:uid="{E747CC15-1E21-4CAB-9744-F611B7B3EB6F}"/>
    <cellStyle name="SAPBEXexcGood1 4 2 2 2" xfId="1570" xr:uid="{8441BB59-A6FC-417B-97BB-ECF9C7AE6597}"/>
    <cellStyle name="SAPBEXexcGood1 4 2 3" xfId="1312" xr:uid="{3C09E1FB-A3C6-48F9-992C-3D9814AC0309}"/>
    <cellStyle name="SAPBEXexcGood1 5" xfId="356" xr:uid="{0999A0BB-2192-4D0A-8F35-13354427FF5E}"/>
    <cellStyle name="SAPBEXexcGood1 5 2" xfId="782" xr:uid="{66F7A0A9-C5EE-4BF7-8C79-D61A71AE60A6}"/>
    <cellStyle name="SAPBEXexcGood1 5 2 2" xfId="1055" xr:uid="{3E1A2D42-2D64-495B-948A-D5CADAB206D1}"/>
    <cellStyle name="SAPBEXexcGood1 5 2 2 2" xfId="1571" xr:uid="{558B47B6-4BB8-44B0-B2DC-9F946E0AC410}"/>
    <cellStyle name="SAPBEXexcGood1 5 2 3" xfId="1313" xr:uid="{B62694B9-DCE2-4476-AF84-A8D7633CC9B4}"/>
    <cellStyle name="SAPBEXexcGood1 6" xfId="357" xr:uid="{E90FB030-F218-4FAB-BC02-67C53A301B60}"/>
    <cellStyle name="SAPBEXexcGood1 6 2" xfId="783" xr:uid="{C14B1FE4-1863-4D4B-AA1C-F05BE5E9FBBF}"/>
    <cellStyle name="SAPBEXexcGood1 6 2 2" xfId="1056" xr:uid="{852F80D6-5DFC-41AD-8C2C-7A05A85EDC1C}"/>
    <cellStyle name="SAPBEXexcGood1 6 2 2 2" xfId="1572" xr:uid="{C555CCE8-3B40-4E93-AA8D-EC683D53A163}"/>
    <cellStyle name="SAPBEXexcGood1 6 2 3" xfId="1314" xr:uid="{3A141D32-58C1-444C-B667-5BDFF8B9DF69}"/>
    <cellStyle name="SAPBEXexcGood1 7" xfId="778" xr:uid="{B162C09C-8EFB-41C6-A822-BCABF06C733E}"/>
    <cellStyle name="SAPBEXexcGood1 7 2" xfId="1051" xr:uid="{DE65B5A2-69B0-4091-9B8F-C0B1674D975F}"/>
    <cellStyle name="SAPBEXexcGood1 7 2 2" xfId="1567" xr:uid="{AFC688B8-BA26-45CF-9F7A-0E863AF28A8B}"/>
    <cellStyle name="SAPBEXexcGood1 7 3" xfId="1309" xr:uid="{A86D6FCF-43C1-4AFF-8939-3B4B061A26F4}"/>
    <cellStyle name="SAPBEXexcGood2" xfId="358" xr:uid="{DE2F07BF-8BE5-41F2-BF36-967B1AB33632}"/>
    <cellStyle name="SAPBEXexcGood2 2" xfId="359" xr:uid="{4D73A982-7368-4937-A936-9F4F60F8A3CB}"/>
    <cellStyle name="SAPBEXexcGood2 2 2" xfId="785" xr:uid="{ABBEA247-4948-4365-BEC7-832D35F03A72}"/>
    <cellStyle name="SAPBEXexcGood2 2 2 2" xfId="1058" xr:uid="{12BF84B5-4DCD-4B06-BF6A-36491FBBE1F2}"/>
    <cellStyle name="SAPBEXexcGood2 2 2 2 2" xfId="1574" xr:uid="{6AEA772E-F69F-4270-BC57-3769E964AD7A}"/>
    <cellStyle name="SAPBEXexcGood2 2 2 3" xfId="1316" xr:uid="{ACE9C936-EB6A-4A3F-84C9-CF48EA2F53FD}"/>
    <cellStyle name="SAPBEXexcGood2 3" xfId="360" xr:uid="{D0240E54-ADED-482D-848D-438F35790E2E}"/>
    <cellStyle name="SAPBEXexcGood2 3 2" xfId="786" xr:uid="{3AD650A5-DB3F-4A6B-9B8A-1EAF7843073B}"/>
    <cellStyle name="SAPBEXexcGood2 3 2 2" xfId="1059" xr:uid="{7CABD458-666A-4FC1-9ADA-C68D3FC3DA97}"/>
    <cellStyle name="SAPBEXexcGood2 3 2 2 2" xfId="1575" xr:uid="{F23FFC68-482E-48FF-BECA-33621B79C3FB}"/>
    <cellStyle name="SAPBEXexcGood2 3 2 3" xfId="1317" xr:uid="{D11B5B41-3A46-4E45-87B4-8235BAD63B7B}"/>
    <cellStyle name="SAPBEXexcGood2 4" xfId="361" xr:uid="{F8E1E969-9504-4067-95CB-BA9BB0AE5BCE}"/>
    <cellStyle name="SAPBEXexcGood2 4 2" xfId="787" xr:uid="{16AE62ED-E87A-441A-AA4A-0BAD011AA039}"/>
    <cellStyle name="SAPBEXexcGood2 4 2 2" xfId="1060" xr:uid="{13FF0DAE-8255-4693-8E61-E5E717B04ED2}"/>
    <cellStyle name="SAPBEXexcGood2 4 2 2 2" xfId="1576" xr:uid="{4754BE27-0037-4F4F-9B41-69A945F5D322}"/>
    <cellStyle name="SAPBEXexcGood2 4 2 3" xfId="1318" xr:uid="{A09174EF-9404-41BE-881A-4B14B60EBC30}"/>
    <cellStyle name="SAPBEXexcGood2 5" xfId="362" xr:uid="{614020BF-57F7-4D54-B98F-AFDFD7345202}"/>
    <cellStyle name="SAPBEXexcGood2 5 2" xfId="788" xr:uid="{09AEDB6D-7518-453A-A946-B461012E1FC4}"/>
    <cellStyle name="SAPBEXexcGood2 5 2 2" xfId="1061" xr:uid="{6F922C95-4308-49CF-B3A4-38F828949DA8}"/>
    <cellStyle name="SAPBEXexcGood2 5 2 2 2" xfId="1577" xr:uid="{01A506B6-759E-487F-AFBE-77307DC70304}"/>
    <cellStyle name="SAPBEXexcGood2 5 2 3" xfId="1319" xr:uid="{1B065EE4-E176-4AFC-9D85-2C5D2FAE57D7}"/>
    <cellStyle name="SAPBEXexcGood2 6" xfId="363" xr:uid="{8DB12553-4BFA-4A26-8FCC-3305B8E7F5B4}"/>
    <cellStyle name="SAPBEXexcGood2 6 2" xfId="789" xr:uid="{87A48DCF-1F80-47FF-A97F-F86DEF43A0EE}"/>
    <cellStyle name="SAPBEXexcGood2 6 2 2" xfId="1062" xr:uid="{0853EEA6-63CF-4FFC-BE6C-E924A521D7F3}"/>
    <cellStyle name="SAPBEXexcGood2 6 2 2 2" xfId="1578" xr:uid="{F5BECDD7-08C0-4ED2-818F-A130DE653B99}"/>
    <cellStyle name="SAPBEXexcGood2 6 2 3" xfId="1320" xr:uid="{9E47F3B8-E8FC-45AF-BC20-4A926FEBEA7A}"/>
    <cellStyle name="SAPBEXexcGood2 7" xfId="784" xr:uid="{9BD40926-18D8-403E-BA59-2CD35266901B}"/>
    <cellStyle name="SAPBEXexcGood2 7 2" xfId="1057" xr:uid="{D4ACD31F-1DAA-487C-9D29-32D18F30B8BB}"/>
    <cellStyle name="SAPBEXexcGood2 7 2 2" xfId="1573" xr:uid="{F1C1087A-3D1B-4640-9831-215970DA157A}"/>
    <cellStyle name="SAPBEXexcGood2 7 3" xfId="1315" xr:uid="{1E0DB7EF-0115-4C0A-8A51-B3EF88D9A56D}"/>
    <cellStyle name="SAPBEXexcGood3" xfId="364" xr:uid="{6124D9D2-D70B-4452-A858-D4B4084A2758}"/>
    <cellStyle name="SAPBEXexcGood3 2" xfId="365" xr:uid="{0428FBCE-09D6-4F70-A3A4-7169E284E712}"/>
    <cellStyle name="SAPBEXexcGood3 2 2" xfId="791" xr:uid="{05E383B6-AE15-45DE-8A60-569C8254A1C8}"/>
    <cellStyle name="SAPBEXexcGood3 2 2 2" xfId="1064" xr:uid="{80C47A8B-D001-48AC-A30B-95E5010B7487}"/>
    <cellStyle name="SAPBEXexcGood3 2 2 2 2" xfId="1580" xr:uid="{A016D417-601C-44CF-9E97-071DF5A2B176}"/>
    <cellStyle name="SAPBEXexcGood3 2 2 3" xfId="1322" xr:uid="{00FEE14C-A610-423A-8BA8-05DC055CBCB8}"/>
    <cellStyle name="SAPBEXexcGood3 3" xfId="366" xr:uid="{C51EE2B6-307F-4BE2-A30B-DDCF5296667B}"/>
    <cellStyle name="SAPBEXexcGood3 3 2" xfId="792" xr:uid="{2FC15285-FBF5-42A3-92E9-7634EA41D328}"/>
    <cellStyle name="SAPBEXexcGood3 3 2 2" xfId="1065" xr:uid="{C1CA86A3-4D3F-4926-86FE-721EF0ABDB9F}"/>
    <cellStyle name="SAPBEXexcGood3 3 2 2 2" xfId="1581" xr:uid="{21CEBA15-0239-4481-A615-A529789B7E3D}"/>
    <cellStyle name="SAPBEXexcGood3 3 2 3" xfId="1323" xr:uid="{0E5DC750-8C0F-430F-AB8A-CFB64B896DAB}"/>
    <cellStyle name="SAPBEXexcGood3 4" xfId="367" xr:uid="{766DAC94-AD30-414A-9E7A-D0206B1A140D}"/>
    <cellStyle name="SAPBEXexcGood3 4 2" xfId="793" xr:uid="{D4AA8AA7-E070-4C1B-A1F7-7B60BEA27283}"/>
    <cellStyle name="SAPBEXexcGood3 4 2 2" xfId="1066" xr:uid="{E109F2D6-E084-47C0-8673-5802D2F5BE32}"/>
    <cellStyle name="SAPBEXexcGood3 4 2 2 2" xfId="1582" xr:uid="{C9CB2E6D-F3AA-49DE-A417-A7BE4CFD1C17}"/>
    <cellStyle name="SAPBEXexcGood3 4 2 3" xfId="1324" xr:uid="{08464CDF-534E-4FED-AC0B-3E2988E5C2C0}"/>
    <cellStyle name="SAPBEXexcGood3 5" xfId="368" xr:uid="{5EC69744-C674-4E6A-9007-B54FBDACE417}"/>
    <cellStyle name="SAPBEXexcGood3 5 2" xfId="794" xr:uid="{E2EA2AEA-5FFE-4182-B589-6B9E03DFCFA1}"/>
    <cellStyle name="SAPBEXexcGood3 5 2 2" xfId="1067" xr:uid="{BC31BC97-2001-4B2A-89CC-053C8D484BC6}"/>
    <cellStyle name="SAPBEXexcGood3 5 2 2 2" xfId="1583" xr:uid="{D574E64C-9494-4024-9383-45A2B41F2170}"/>
    <cellStyle name="SAPBEXexcGood3 5 2 3" xfId="1325" xr:uid="{35A5DB5E-D96E-4A31-8C2A-EF7B4BDB2701}"/>
    <cellStyle name="SAPBEXexcGood3 6" xfId="369" xr:uid="{20B7AC7B-3FBE-4385-95A4-43D732AB21F2}"/>
    <cellStyle name="SAPBEXexcGood3 6 2" xfId="795" xr:uid="{97344A6B-C9C8-412D-8663-456E9D9314CD}"/>
    <cellStyle name="SAPBEXexcGood3 6 2 2" xfId="1068" xr:uid="{A609CA74-9286-4EDB-BC4B-BF3C25D21A26}"/>
    <cellStyle name="SAPBEXexcGood3 6 2 2 2" xfId="1584" xr:uid="{2896F44B-03AC-4A4D-B863-0C344B6DCF7D}"/>
    <cellStyle name="SAPBEXexcGood3 6 2 3" xfId="1326" xr:uid="{9142CD28-3654-4FF9-926C-C6E6FEDC4536}"/>
    <cellStyle name="SAPBEXexcGood3 7" xfId="790" xr:uid="{E8772FEE-E83B-44AF-B9A3-3542A53E4409}"/>
    <cellStyle name="SAPBEXexcGood3 7 2" xfId="1063" xr:uid="{6F2D6C08-2E7A-4F4E-9B64-AEDA54A02714}"/>
    <cellStyle name="SAPBEXexcGood3 7 2 2" xfId="1579" xr:uid="{5D08413E-FF02-47F0-8C66-253CD95BCCE8}"/>
    <cellStyle name="SAPBEXexcGood3 7 3" xfId="1321" xr:uid="{F72830CF-0613-4C4C-93AB-FFA79A8306A3}"/>
    <cellStyle name="SAPBEXfilterDrill" xfId="370" xr:uid="{C16922E4-DE58-40FF-9A6D-01958BDDD8FF}"/>
    <cellStyle name="SAPBEXfilterDrill 2" xfId="371" xr:uid="{F6A858AA-BDC4-4DD9-A4BB-AB95EBBB4A4E}"/>
    <cellStyle name="SAPBEXfilterDrill 2 2" xfId="797" xr:uid="{FB55490F-3604-49CC-91B5-AC42A56DADD1}"/>
    <cellStyle name="SAPBEXfilterDrill 2 2 2" xfId="1070" xr:uid="{5FF932E5-636D-49A0-BA70-5930669DF1FD}"/>
    <cellStyle name="SAPBEXfilterDrill 2 2 2 2" xfId="1586" xr:uid="{2DCDCB2A-D7EE-45D0-BFA2-2E8C14C8C454}"/>
    <cellStyle name="SAPBEXfilterDrill 2 2 3" xfId="1328" xr:uid="{E91FB391-B8A1-4D64-86F1-1A66EB42750C}"/>
    <cellStyle name="SAPBEXfilterDrill 3" xfId="372" xr:uid="{43976D16-06A8-4774-894C-6632D2F747FD}"/>
    <cellStyle name="SAPBEXfilterDrill 3 2" xfId="798" xr:uid="{BFE628A1-034E-4223-8914-B1EE74C84F70}"/>
    <cellStyle name="SAPBEXfilterDrill 3 2 2" xfId="1071" xr:uid="{6A280702-FB2F-4856-9B2B-240F2543337D}"/>
    <cellStyle name="SAPBEXfilterDrill 3 2 2 2" xfId="1587" xr:uid="{AA9EFD24-BB0F-468B-9873-65D188208E7A}"/>
    <cellStyle name="SAPBEXfilterDrill 3 2 3" xfId="1329" xr:uid="{60884B3F-6951-46D6-BDA2-182461D714AF}"/>
    <cellStyle name="SAPBEXfilterDrill 4" xfId="373" xr:uid="{50550E78-9484-474C-AC3D-C357D753E842}"/>
    <cellStyle name="SAPBEXfilterDrill 4 2" xfId="799" xr:uid="{8BC451D4-0A96-408F-8B04-6DE697A64590}"/>
    <cellStyle name="SAPBEXfilterDrill 4 2 2" xfId="1072" xr:uid="{4A3E72BF-F092-441C-BF65-0A7071652074}"/>
    <cellStyle name="SAPBEXfilterDrill 4 2 2 2" xfId="1588" xr:uid="{8D3B44C6-FE8E-4D2A-AD31-C9D83FA7AF70}"/>
    <cellStyle name="SAPBEXfilterDrill 4 2 3" xfId="1330" xr:uid="{2690BFC5-CACA-4AA2-9EFB-6EE50E368D70}"/>
    <cellStyle name="SAPBEXfilterDrill 5" xfId="374" xr:uid="{4D67CB21-D23D-4705-A7D0-EF3654737762}"/>
    <cellStyle name="SAPBEXfilterDrill 5 2" xfId="800" xr:uid="{DF6C67A9-2E46-44BB-8B1F-B2F3F77D4A2B}"/>
    <cellStyle name="SAPBEXfilterDrill 5 2 2" xfId="1073" xr:uid="{E51F3537-BC68-4B98-8103-C0F6A28DF13E}"/>
    <cellStyle name="SAPBEXfilterDrill 5 2 2 2" xfId="1589" xr:uid="{7A13D2B8-BD1F-45D0-B4E5-F5BB6CF2AA5B}"/>
    <cellStyle name="SAPBEXfilterDrill 5 2 3" xfId="1331" xr:uid="{A8D86F7E-8369-4037-8141-5DF322F8E096}"/>
    <cellStyle name="SAPBEXfilterDrill 6" xfId="375" xr:uid="{E488DFC0-0B74-4084-A391-AF2AD8887923}"/>
    <cellStyle name="SAPBEXfilterDrill 6 2" xfId="801" xr:uid="{DF742BA5-E1F7-469B-966F-996046423088}"/>
    <cellStyle name="SAPBEXfilterDrill 6 2 2" xfId="1074" xr:uid="{06524BFF-CD09-4878-97B2-20CA99819348}"/>
    <cellStyle name="SAPBEXfilterDrill 6 2 2 2" xfId="1590" xr:uid="{FF8EB568-E2D0-4E37-AC47-FAEF05A49766}"/>
    <cellStyle name="SAPBEXfilterDrill 6 2 3" xfId="1332" xr:uid="{C25CEBAD-6BCE-4462-BA3B-70BC4056519D}"/>
    <cellStyle name="SAPBEXfilterDrill 7" xfId="796" xr:uid="{8FD9C4E1-4199-4DBD-9741-4F009E693B22}"/>
    <cellStyle name="SAPBEXfilterDrill 7 2" xfId="1069" xr:uid="{2E8EAFEC-CA0C-477E-85F0-2A402537CCE4}"/>
    <cellStyle name="SAPBEXfilterDrill 7 2 2" xfId="1585" xr:uid="{F6754004-BB2D-4723-81C1-3379F0058BEF}"/>
    <cellStyle name="SAPBEXfilterDrill 7 3" xfId="1327" xr:uid="{85D066DC-71F5-475F-B8CB-BDC5B3401EA2}"/>
    <cellStyle name="SAPBEXfilterItem" xfId="376" xr:uid="{593F0AFF-ED08-4468-B384-BB73C5FE05CA}"/>
    <cellStyle name="SAPBEXfilterItem 2" xfId="377" xr:uid="{75548AAA-6CB9-46CD-A14F-513AE2DECB56}"/>
    <cellStyle name="SAPBEXfilterItem 2 2" xfId="802" xr:uid="{6D03D2E6-6783-431F-96F4-58CFB283C875}"/>
    <cellStyle name="SAPBEXfilterItem 2 2 2" xfId="1075" xr:uid="{1F52143C-4B89-40DB-B98E-C359E2F483F7}"/>
    <cellStyle name="SAPBEXfilterItem 2 2 2 2" xfId="1591" xr:uid="{651176AC-7F78-44D6-A68E-9AF940467D93}"/>
    <cellStyle name="SAPBEXfilterItem 2 2 3" xfId="1333" xr:uid="{DF9E0B30-FF64-4344-9D1D-842F2537315E}"/>
    <cellStyle name="SAPBEXfilterItem 3" xfId="378" xr:uid="{A8F74535-A0DA-41E4-ADBE-45A1FEED477C}"/>
    <cellStyle name="SAPBEXfilterItem 3 2" xfId="803" xr:uid="{D726956F-4A2E-4D2B-B1F4-9B02FBE7FD25}"/>
    <cellStyle name="SAPBEXfilterItem 3 2 2" xfId="1076" xr:uid="{24383E8D-0A59-4B33-9DC1-C74B56AE2E93}"/>
    <cellStyle name="SAPBEXfilterItem 3 2 2 2" xfId="1592" xr:uid="{85E19D2B-34A1-4E92-8B1D-43AE2E5DE5D6}"/>
    <cellStyle name="SAPBEXfilterItem 3 2 3" xfId="1334" xr:uid="{D1EEF7FC-D52F-47C2-B7F1-B0A1ACB712F3}"/>
    <cellStyle name="SAPBEXfilterItem 4" xfId="379" xr:uid="{C0E35352-3A3A-4427-9FC8-39A4C3BFBA5E}"/>
    <cellStyle name="SAPBEXfilterItem 4 2" xfId="804" xr:uid="{0D7C1C74-5EF3-43D9-A303-FB734EC5C75E}"/>
    <cellStyle name="SAPBEXfilterItem 4 2 2" xfId="1077" xr:uid="{DBBBE164-8E83-47EC-8CDC-154D7A40F166}"/>
    <cellStyle name="SAPBEXfilterItem 4 2 2 2" xfId="1593" xr:uid="{86399D95-3378-4C69-A060-AC2C79BAB422}"/>
    <cellStyle name="SAPBEXfilterItem 4 2 3" xfId="1335" xr:uid="{3DF6751B-42EF-4CB9-9ADA-62DEC1CB754F}"/>
    <cellStyle name="SAPBEXfilterItem 5" xfId="380" xr:uid="{596C2F8E-F0F8-4BD3-9223-FB7C14EA4A07}"/>
    <cellStyle name="SAPBEXfilterItem 5 2" xfId="805" xr:uid="{EAA90E35-751B-4C99-BE2A-2E400DA1882F}"/>
    <cellStyle name="SAPBEXfilterItem 5 2 2" xfId="1078" xr:uid="{59D8FDA8-B4F8-41C8-8AB5-A4E706BA988A}"/>
    <cellStyle name="SAPBEXfilterItem 5 2 2 2" xfId="1594" xr:uid="{EECDFCC6-6930-462D-A490-CD44B3E3784A}"/>
    <cellStyle name="SAPBEXfilterItem 5 2 3" xfId="1336" xr:uid="{F8B92512-9EE3-4366-87C5-02D0B1020BEA}"/>
    <cellStyle name="SAPBEXfilterItem 6" xfId="381" xr:uid="{FE5F872C-C89E-4479-BE3D-F17EBE080132}"/>
    <cellStyle name="SAPBEXfilterItem 6 2" xfId="806" xr:uid="{93217A21-F330-4891-AAF8-841934B945B1}"/>
    <cellStyle name="SAPBEXfilterItem 6 2 2" xfId="1079" xr:uid="{28D5E077-6FDD-41F8-81AB-D77F0A09A0BC}"/>
    <cellStyle name="SAPBEXfilterItem 6 2 2 2" xfId="1595" xr:uid="{F14EE59C-08C4-446F-9A24-ABF1641BA3FF}"/>
    <cellStyle name="SAPBEXfilterItem 6 2 3" xfId="1337" xr:uid="{394E1259-7A9F-4866-BEBA-19C85282B6EA}"/>
    <cellStyle name="SAPBEXfilterText" xfId="382" xr:uid="{E9B29F8B-DB15-4E06-BD33-96D21C3AD206}"/>
    <cellStyle name="SAPBEXfilterText 2" xfId="383" xr:uid="{58DC8BE5-B3B2-402C-AC4A-808182C8C873}"/>
    <cellStyle name="SAPBEXfilterText 2 2" xfId="807" xr:uid="{508D8377-3E73-48F8-9A76-D28AD9049B10}"/>
    <cellStyle name="SAPBEXfilterText 2 2 2" xfId="1080" xr:uid="{BF8642AA-CAF6-41E4-9A5E-725895C5B1AD}"/>
    <cellStyle name="SAPBEXfilterText 2 2 2 2" xfId="1596" xr:uid="{C3D3D1F6-0B62-4435-A67F-9F1AE73E3524}"/>
    <cellStyle name="SAPBEXfilterText 2 2 3" xfId="1338" xr:uid="{D3FECC31-97A3-48BE-A818-97DBD8493CB8}"/>
    <cellStyle name="SAPBEXfilterText 3" xfId="384" xr:uid="{9916E1F7-EBCB-4B9B-99FE-797D84142537}"/>
    <cellStyle name="SAPBEXfilterText 3 2" xfId="808" xr:uid="{8E3E48D3-8C47-4A66-9D8A-719A4B1654E4}"/>
    <cellStyle name="SAPBEXfilterText 3 2 2" xfId="1081" xr:uid="{3CA05001-FBB2-416F-9DBB-44EB56E6BA55}"/>
    <cellStyle name="SAPBEXfilterText 3 2 2 2" xfId="1597" xr:uid="{CBBEFDE2-858D-4CB7-A708-2A0B9887AE38}"/>
    <cellStyle name="SAPBEXfilterText 3 2 3" xfId="1339" xr:uid="{8040CF7C-1B5E-43F0-8370-7B81194EDF16}"/>
    <cellStyle name="SAPBEXfilterText 4" xfId="385" xr:uid="{50EE266B-5283-4637-B334-F873B7769799}"/>
    <cellStyle name="SAPBEXfilterText 4 2" xfId="809" xr:uid="{2CF65FCB-D396-4545-877F-26DE841C679F}"/>
    <cellStyle name="SAPBEXfilterText 4 2 2" xfId="1082" xr:uid="{4BD86AFD-1204-4A25-9D01-C9658048CAB8}"/>
    <cellStyle name="SAPBEXfilterText 4 2 2 2" xfId="1598" xr:uid="{E1A041DC-354E-44E3-88E5-87CAA22BC698}"/>
    <cellStyle name="SAPBEXfilterText 4 2 3" xfId="1340" xr:uid="{9A611D17-B5B0-42B3-9AB3-DD9D064F2E57}"/>
    <cellStyle name="SAPBEXfilterText 5" xfId="386" xr:uid="{860FB7C4-EABD-40E8-9232-325831F42F41}"/>
    <cellStyle name="SAPBEXfilterText 5 2" xfId="810" xr:uid="{903A448F-B258-4E3F-B264-2A4031AE03C8}"/>
    <cellStyle name="SAPBEXfilterText 5 2 2" xfId="1083" xr:uid="{6E21151F-4C3D-45EA-981F-44E85C0554AC}"/>
    <cellStyle name="SAPBEXfilterText 5 2 2 2" xfId="1599" xr:uid="{9AF2D799-065B-470B-BFAA-EAE5C4BE203D}"/>
    <cellStyle name="SAPBEXfilterText 5 2 3" xfId="1341" xr:uid="{6E7D7EF4-50AF-436A-993A-EF345ED72BED}"/>
    <cellStyle name="SAPBEXfilterText 6" xfId="387" xr:uid="{FC4A61F0-DA66-49AA-AC81-23116D5BCD08}"/>
    <cellStyle name="SAPBEXfilterText 6 2" xfId="811" xr:uid="{B9A9102F-4CD8-4ACD-9FF1-E245978963EE}"/>
    <cellStyle name="SAPBEXfilterText 6 2 2" xfId="1084" xr:uid="{26E173F6-8E27-4CE5-B61C-8A18F26FE25C}"/>
    <cellStyle name="SAPBEXfilterText 6 2 2 2" xfId="1600" xr:uid="{E40ABD59-E93D-441D-9CA1-CE37288DB08C}"/>
    <cellStyle name="SAPBEXfilterText 6 2 3" xfId="1342" xr:uid="{4C3E0160-A5EA-4582-9819-FC98BEFD349D}"/>
    <cellStyle name="SAPBEXformats" xfId="388" xr:uid="{5291F8CC-E05F-4579-ACD0-8B1A32EBCF07}"/>
    <cellStyle name="SAPBEXformats 2" xfId="389" xr:uid="{A183F355-0305-4647-9BC2-68602C1B0E64}"/>
    <cellStyle name="SAPBEXformats 2 2" xfId="812" xr:uid="{BD443EE7-A8B9-467E-919F-D05D87DF29BA}"/>
    <cellStyle name="SAPBEXformats 2 2 2" xfId="1085" xr:uid="{B9F6594A-141F-435C-8545-CF610EFAC581}"/>
    <cellStyle name="SAPBEXformats 2 2 2 2" xfId="1601" xr:uid="{F1B4EBEC-6F9B-4D6D-99A8-06908FA2B226}"/>
    <cellStyle name="SAPBEXformats 2 2 3" xfId="1343" xr:uid="{AF6BF533-33C2-41EA-983F-76A06941CF8E}"/>
    <cellStyle name="SAPBEXformats 3" xfId="390" xr:uid="{A6658C6B-E58B-4CB1-AD31-5BCD6F47C03F}"/>
    <cellStyle name="SAPBEXformats 3 2" xfId="813" xr:uid="{0D1C0579-35BD-4834-983D-168DC3C81EE5}"/>
    <cellStyle name="SAPBEXformats 3 2 2" xfId="1086" xr:uid="{AEA3A7CE-E81B-4CDF-AA3A-F3F8E08FF290}"/>
    <cellStyle name="SAPBEXformats 3 2 2 2" xfId="1602" xr:uid="{620A5910-367C-4794-85F3-FCCC6169573B}"/>
    <cellStyle name="SAPBEXformats 3 2 3" xfId="1344" xr:uid="{D8EE3FD4-ABE8-410D-91FE-5F2D805991DA}"/>
    <cellStyle name="SAPBEXformats 4" xfId="391" xr:uid="{CDED5330-6CDD-45F5-827B-BFBDE53BF4FA}"/>
    <cellStyle name="SAPBEXformats 4 2" xfId="814" xr:uid="{0A2A5660-EE3B-435C-BADC-81974B4BA0B4}"/>
    <cellStyle name="SAPBEXformats 4 2 2" xfId="1087" xr:uid="{76993BCF-F113-44EE-A98D-CA9E44D68F58}"/>
    <cellStyle name="SAPBEXformats 4 2 2 2" xfId="1603" xr:uid="{D63D9466-BAD1-4E52-940C-37C37BFBF263}"/>
    <cellStyle name="SAPBEXformats 4 2 3" xfId="1345" xr:uid="{3A52E0F9-D013-4136-81AC-5AB95CA87B20}"/>
    <cellStyle name="SAPBEXformats 5" xfId="392" xr:uid="{558C30AD-F872-4E43-B7BA-F3F915876E32}"/>
    <cellStyle name="SAPBEXformats 5 2" xfId="815" xr:uid="{F252E418-3E7B-4810-B8BE-1803295E9008}"/>
    <cellStyle name="SAPBEXformats 5 2 2" xfId="1088" xr:uid="{230A28D3-6FAD-4210-A898-B4FCC1B5C075}"/>
    <cellStyle name="SAPBEXformats 5 2 2 2" xfId="1604" xr:uid="{4FA3CB26-EE60-44BE-87D4-6905562FF15F}"/>
    <cellStyle name="SAPBEXformats 5 2 3" xfId="1346" xr:uid="{61648F63-6E4B-4690-8203-3242D7DE8C88}"/>
    <cellStyle name="SAPBEXformats 6" xfId="393" xr:uid="{49669F76-00C8-462D-90B9-C5526031E3A9}"/>
    <cellStyle name="SAPBEXformats 6 2" xfId="816" xr:uid="{97226645-CA85-4196-B658-C59FB29BBEC7}"/>
    <cellStyle name="SAPBEXformats 6 2 2" xfId="1089" xr:uid="{E59255D8-958A-459E-9891-D6A5EC6C73C6}"/>
    <cellStyle name="SAPBEXformats 6 2 2 2" xfId="1605" xr:uid="{D783FC84-6F56-402E-B72B-170E8CAC6E75}"/>
    <cellStyle name="SAPBEXformats 6 2 3" xfId="1347" xr:uid="{CF1EA797-91F5-4F79-93ED-5CAD7FDD0A97}"/>
    <cellStyle name="SAPBEXheaderItem" xfId="394" xr:uid="{DE645FF2-A31B-4A02-95A0-8178117707C2}"/>
    <cellStyle name="SAPBEXheaderItem 2" xfId="395" xr:uid="{F22C594E-1D1E-484D-810B-4CDE0F3B986B}"/>
    <cellStyle name="SAPBEXheaderItem 2 2" xfId="817" xr:uid="{743BD86C-4AA4-43E6-BAD8-AF715B8F1EE2}"/>
    <cellStyle name="SAPBEXheaderItem 2 2 2" xfId="1090" xr:uid="{460A9118-58C8-4E9D-87C7-A6FEB8BE8DE2}"/>
    <cellStyle name="SAPBEXheaderItem 2 2 2 2" xfId="1606" xr:uid="{1002FF80-3764-4261-B6D2-2D16EFB68458}"/>
    <cellStyle name="SAPBEXheaderItem 2 2 3" xfId="1348" xr:uid="{2D33415F-7CBF-40F3-B1FA-3EAF0F86B2E6}"/>
    <cellStyle name="SAPBEXheaderItem 3" xfId="396" xr:uid="{52FECC2F-4BF0-47C5-A11F-21DE79166564}"/>
    <cellStyle name="SAPBEXheaderItem 3 2" xfId="818" xr:uid="{46AED5FA-B9F3-4298-B374-5FB6402476DF}"/>
    <cellStyle name="SAPBEXheaderItem 3 2 2" xfId="1091" xr:uid="{08A0A40E-FBC2-41BC-B338-1899A1B15DC8}"/>
    <cellStyle name="SAPBEXheaderItem 3 2 2 2" xfId="1607" xr:uid="{5B2E64D7-B8C3-47BD-8FE3-51C6F603696A}"/>
    <cellStyle name="SAPBEXheaderItem 3 2 3" xfId="1349" xr:uid="{C4DFA629-2475-496E-B19D-982EECA25205}"/>
    <cellStyle name="SAPBEXheaderItem 4" xfId="397" xr:uid="{657DF347-6DF7-4904-BBE4-72D15CC8965B}"/>
    <cellStyle name="SAPBEXheaderItem 4 2" xfId="819" xr:uid="{141B321F-3BC8-43A5-8C27-EA103C43A667}"/>
    <cellStyle name="SAPBEXheaderItem 4 2 2" xfId="1092" xr:uid="{AB0C8F00-1CAE-486A-8EDA-311052CDE128}"/>
    <cellStyle name="SAPBEXheaderItem 4 2 2 2" xfId="1608" xr:uid="{DA086470-BCEA-47B9-943F-4661D4A38EB6}"/>
    <cellStyle name="SAPBEXheaderItem 4 2 3" xfId="1350" xr:uid="{D63E4D61-B37A-48DE-9ECF-B2AD235AF78D}"/>
    <cellStyle name="SAPBEXheaderItem 5" xfId="398" xr:uid="{76440CCF-23D6-4326-ADCD-7A402846A6B2}"/>
    <cellStyle name="SAPBEXheaderItem 5 2" xfId="820" xr:uid="{7B631059-DEBE-4A45-AC12-38A6DBBA1C7E}"/>
    <cellStyle name="SAPBEXheaderItem 5 2 2" xfId="1093" xr:uid="{ED611B33-481C-453C-8624-1D739EBE4E87}"/>
    <cellStyle name="SAPBEXheaderItem 5 2 2 2" xfId="1609" xr:uid="{3DD61406-53F3-4E7A-B88B-2294BFCD338B}"/>
    <cellStyle name="SAPBEXheaderItem 5 2 3" xfId="1351" xr:uid="{81EF2494-430E-4DFD-98BD-65AC33D22916}"/>
    <cellStyle name="SAPBEXheaderItem 6" xfId="399" xr:uid="{B392C2EC-C8BC-415D-AAE2-064FA1E2FFF3}"/>
    <cellStyle name="SAPBEXheaderItem 6 2" xfId="821" xr:uid="{EC593507-45BF-4A90-B005-B286E4BF9AB3}"/>
    <cellStyle name="SAPBEXheaderItem 6 2 2" xfId="1094" xr:uid="{DDD64A27-7EF6-4023-AD7D-57AB596A1F4D}"/>
    <cellStyle name="SAPBEXheaderItem 6 2 2 2" xfId="1610" xr:uid="{B84890FD-213A-468D-A4D2-12798FBC01DF}"/>
    <cellStyle name="SAPBEXheaderItem 6 2 3" xfId="1352" xr:uid="{FFD7D855-216F-499F-B7D1-3B9B90ED83EC}"/>
    <cellStyle name="SAPBEXheaderText" xfId="400" xr:uid="{34DA2B8C-0F17-4607-815D-5C7CAA4CF771}"/>
    <cellStyle name="SAPBEXheaderText 2" xfId="401" xr:uid="{2CD905E5-BEC9-4BC3-96E9-4B74C400B282}"/>
    <cellStyle name="SAPBEXheaderText 2 2" xfId="822" xr:uid="{8A81FE2A-F518-48BA-8AE7-D1AD74FC682E}"/>
    <cellStyle name="SAPBEXheaderText 2 2 2" xfId="1095" xr:uid="{03BCF47D-266F-4CC0-90E8-E7D1409E25B1}"/>
    <cellStyle name="SAPBEXheaderText 2 2 2 2" xfId="1611" xr:uid="{0DE4F4BD-3296-4415-8169-EEF4C9DB0C69}"/>
    <cellStyle name="SAPBEXheaderText 2 2 3" xfId="1353" xr:uid="{515C3097-3CB5-4ED7-A792-1494B7E29EC2}"/>
    <cellStyle name="SAPBEXheaderText 3" xfId="402" xr:uid="{013EB73F-E9CA-4303-BD90-6CBFA725BFE4}"/>
    <cellStyle name="SAPBEXheaderText 3 2" xfId="823" xr:uid="{91EE2A6B-3D1D-48E1-9809-8104790098A2}"/>
    <cellStyle name="SAPBEXheaderText 3 2 2" xfId="1096" xr:uid="{D0238671-23E8-4434-ADD0-0813E302BF73}"/>
    <cellStyle name="SAPBEXheaderText 3 2 2 2" xfId="1612" xr:uid="{0BF413ED-2ABF-4030-BC23-B9BDE1BFA162}"/>
    <cellStyle name="SAPBEXheaderText 3 2 3" xfId="1354" xr:uid="{08397ABE-15A3-4223-B554-FEE4D9F1F471}"/>
    <cellStyle name="SAPBEXheaderText 4" xfId="403" xr:uid="{8C966E19-78C0-4BF3-A304-8572D7C8C9D0}"/>
    <cellStyle name="SAPBEXheaderText 4 2" xfId="824" xr:uid="{E6868807-F759-445A-8251-2953D44E7782}"/>
    <cellStyle name="SAPBEXheaderText 4 2 2" xfId="1097" xr:uid="{43CE0075-7B4C-48F7-841C-E3798A281D29}"/>
    <cellStyle name="SAPBEXheaderText 4 2 2 2" xfId="1613" xr:uid="{3E55495C-6D43-420F-9A09-4A443F7CD192}"/>
    <cellStyle name="SAPBEXheaderText 4 2 3" xfId="1355" xr:uid="{A61BE947-AB77-4B2E-AE67-A936B708A24B}"/>
    <cellStyle name="SAPBEXheaderText 5" xfId="404" xr:uid="{3CEA9E61-E5B6-43CC-AFC3-F2C1C94A2937}"/>
    <cellStyle name="SAPBEXheaderText 5 2" xfId="825" xr:uid="{ADB0EA3F-5B9B-4D9E-8FBC-CCE2A7193817}"/>
    <cellStyle name="SAPBEXheaderText 5 2 2" xfId="1098" xr:uid="{A224B6EF-8929-4019-8375-70ABC972343A}"/>
    <cellStyle name="SAPBEXheaderText 5 2 2 2" xfId="1614" xr:uid="{694A0AC3-D3A0-40D0-94CC-09683CB11ABD}"/>
    <cellStyle name="SAPBEXheaderText 5 2 3" xfId="1356" xr:uid="{9830796A-1735-480B-A56B-3957BBE6E131}"/>
    <cellStyle name="SAPBEXheaderText 6" xfId="405" xr:uid="{D1874C93-8368-4D9C-813A-CF8207D4491C}"/>
    <cellStyle name="SAPBEXheaderText 6 2" xfId="826" xr:uid="{A0AED1BF-9BAE-44E1-9E1E-EAD7E2C91426}"/>
    <cellStyle name="SAPBEXheaderText 6 2 2" xfId="1099" xr:uid="{1EBD039A-E9AD-4DB8-9EB0-24104321347A}"/>
    <cellStyle name="SAPBEXheaderText 6 2 2 2" xfId="1615" xr:uid="{27552585-CBC4-4571-9C9F-044FAC13FDBD}"/>
    <cellStyle name="SAPBEXheaderText 6 2 3" xfId="1357" xr:uid="{941DB2A0-2BB0-49E3-B4E0-AACDB0B3571B}"/>
    <cellStyle name="SAPBEXHLevel0" xfId="406" xr:uid="{1ACBF97F-8745-4CBE-AC50-1C755A466399}"/>
    <cellStyle name="SAPBEXHLevel0 2" xfId="407" xr:uid="{C54BAF6D-C861-4234-B2EE-47D662B48C5D}"/>
    <cellStyle name="SAPBEXHLevel0 2 2" xfId="827" xr:uid="{C1753B30-FD2B-4FCB-B374-A6816318B832}"/>
    <cellStyle name="SAPBEXHLevel0 2 2 2" xfId="1100" xr:uid="{79A54BD8-ECA1-4536-8AF7-180FCD88EC5D}"/>
    <cellStyle name="SAPBEXHLevel0 2 2 2 2" xfId="1616" xr:uid="{EB1473A3-9BC5-4B66-BCFF-D8A18D7595FD}"/>
    <cellStyle name="SAPBEXHLevel0 2 2 3" xfId="1358" xr:uid="{D9C836AA-4538-40A2-B9A2-EE53A01AB9D1}"/>
    <cellStyle name="SAPBEXHLevel0 3" xfId="408" xr:uid="{4971EAD1-4DB6-4BC7-BA06-B5FBE827CC2B}"/>
    <cellStyle name="SAPBEXHLevel0 3 2" xfId="828" xr:uid="{6E7F2347-070F-4C5B-BB4A-916A2B39F0E5}"/>
    <cellStyle name="SAPBEXHLevel0 3 2 2" xfId="1101" xr:uid="{B26D3890-3FC4-4E19-98BF-858E8D3015A0}"/>
    <cellStyle name="SAPBEXHLevel0 3 2 2 2" xfId="1617" xr:uid="{06E55868-240C-4192-83BC-51FA7DBD31F1}"/>
    <cellStyle name="SAPBEXHLevel0 3 2 3" xfId="1359" xr:uid="{C3FB5529-33C8-444F-B90E-E4851FD31E79}"/>
    <cellStyle name="SAPBEXHLevel0 4" xfId="409" xr:uid="{9A67D1A1-C8D3-4D7E-B9D9-5B0D29D54CD9}"/>
    <cellStyle name="SAPBEXHLevel0 4 2" xfId="829" xr:uid="{88395D8D-D84E-4219-9E7D-370B22CCEA48}"/>
    <cellStyle name="SAPBEXHLevel0 4 2 2" xfId="1102" xr:uid="{2023DC1F-7385-43C7-9252-9E285AE2B914}"/>
    <cellStyle name="SAPBEXHLevel0 4 2 2 2" xfId="1618" xr:uid="{41F951F0-7533-447B-A3B7-11DA6D8F03BE}"/>
    <cellStyle name="SAPBEXHLevel0 4 2 3" xfId="1360" xr:uid="{1D93B4EE-D7DB-4734-B649-68BC66D1E0F7}"/>
    <cellStyle name="SAPBEXHLevel0 5" xfId="410" xr:uid="{DED426FA-E35C-41C1-9484-7BC9A25A415A}"/>
    <cellStyle name="SAPBEXHLevel0 5 2" xfId="830" xr:uid="{808CFB7C-F96B-4A81-B573-C749F51891DF}"/>
    <cellStyle name="SAPBEXHLevel0 5 2 2" xfId="1103" xr:uid="{9E6907D1-3FA1-4413-B4D0-DBA32C0FBDFC}"/>
    <cellStyle name="SAPBEXHLevel0 5 2 2 2" xfId="1619" xr:uid="{56EFDB56-69B9-45FC-8058-E75AD73C2086}"/>
    <cellStyle name="SAPBEXHLevel0 5 2 3" xfId="1361" xr:uid="{26212EC5-9D38-4A4F-AFF2-F41149E047FA}"/>
    <cellStyle name="SAPBEXHLevel0 6" xfId="411" xr:uid="{EE022F7E-3892-487C-B8CB-97CD22C44DBF}"/>
    <cellStyle name="SAPBEXHLevel0 6 2" xfId="831" xr:uid="{71640E89-0C6D-463E-BD9B-0C0F6DFE2F3C}"/>
    <cellStyle name="SAPBEXHLevel0 6 2 2" xfId="1104" xr:uid="{AA438E64-4C0D-4784-9B21-64E672279E10}"/>
    <cellStyle name="SAPBEXHLevel0 6 2 2 2" xfId="1620" xr:uid="{A9BA3085-541C-4983-8CC4-36703A8D8D6E}"/>
    <cellStyle name="SAPBEXHLevel0 6 2 3" xfId="1362" xr:uid="{4730564B-7BA6-4923-ABDD-7C970195185D}"/>
    <cellStyle name="SAPBEXHLevel0 7" xfId="412" xr:uid="{D4C2D616-9BF5-469D-8C60-CF7AF42D7B01}"/>
    <cellStyle name="SAPBEXHLevel0 7 2" xfId="832" xr:uid="{ED11BABA-E1BE-4111-B649-101935460671}"/>
    <cellStyle name="SAPBEXHLevel0 7 2 2" xfId="1105" xr:uid="{00C88D1D-473F-4116-A510-8046BBED6B7E}"/>
    <cellStyle name="SAPBEXHLevel0 7 2 2 2" xfId="1621" xr:uid="{30FB665E-912E-47B3-A6A9-29312FB9AF18}"/>
    <cellStyle name="SAPBEXHLevel0 7 2 3" xfId="1363" xr:uid="{D979B777-5513-4D30-8219-29D6A94B2660}"/>
    <cellStyle name="SAPBEXHLevel0_7y-отчетная_РЖД_2009_04" xfId="413" xr:uid="{D1D93C63-6F9C-49BD-8421-375C738A4A05}"/>
    <cellStyle name="SAPBEXHLevel0X" xfId="414" xr:uid="{BEF3E055-DF5E-46E5-85E9-FCA61CA5D91C}"/>
    <cellStyle name="SAPBEXHLevel0X 2" xfId="415" xr:uid="{37A4EB50-FFA0-4285-9584-1BAE57266819}"/>
    <cellStyle name="SAPBEXHLevel0X 2 2" xfId="833" xr:uid="{E02EC2E9-F303-4B08-BAE1-9828B39DF78F}"/>
    <cellStyle name="SAPBEXHLevel0X 2 2 2" xfId="1106" xr:uid="{5E126D21-436B-4D3F-8760-00C4DC1345DB}"/>
    <cellStyle name="SAPBEXHLevel0X 2 2 2 2" xfId="1622" xr:uid="{45737BBB-14D4-431C-9D83-DE2141386556}"/>
    <cellStyle name="SAPBEXHLevel0X 2 2 3" xfId="1364" xr:uid="{8DC07090-6C5F-4068-8840-34777183B2CB}"/>
    <cellStyle name="SAPBEXHLevel0X 3" xfId="416" xr:uid="{487D26C1-4638-4DB7-8DC5-1E85B899D602}"/>
    <cellStyle name="SAPBEXHLevel0X 3 2" xfId="834" xr:uid="{D2984674-9203-42C9-AEE7-F6A847E5FFF0}"/>
    <cellStyle name="SAPBEXHLevel0X 3 2 2" xfId="1107" xr:uid="{A3047D97-776C-4F3E-88ED-DD8D1F4E8A59}"/>
    <cellStyle name="SAPBEXHLevel0X 3 2 2 2" xfId="1623" xr:uid="{7581C1F5-7D7E-4217-B9CD-8605E3C3BDEE}"/>
    <cellStyle name="SAPBEXHLevel0X 3 2 3" xfId="1365" xr:uid="{F228025E-FCE0-4A55-A59C-A6832115D46F}"/>
    <cellStyle name="SAPBEXHLevel0X 4" xfId="417" xr:uid="{1643107A-DF13-401D-99A8-CFD0B9BB43F4}"/>
    <cellStyle name="SAPBEXHLevel0X 4 2" xfId="835" xr:uid="{F3D62CD7-B11B-4AA8-B7E1-A42D41C7FC20}"/>
    <cellStyle name="SAPBEXHLevel0X 4 2 2" xfId="1108" xr:uid="{FFF15C45-10C8-41DD-B5E4-1E6AF3A775A7}"/>
    <cellStyle name="SAPBEXHLevel0X 4 2 2 2" xfId="1624" xr:uid="{8EC43752-FC91-482C-8BEB-AD38C7D208C7}"/>
    <cellStyle name="SAPBEXHLevel0X 4 2 3" xfId="1366" xr:uid="{DD887D70-F6C0-4ABB-9938-70C4BF845EA6}"/>
    <cellStyle name="SAPBEXHLevel0X 5" xfId="418" xr:uid="{C6C94C0B-720E-4A25-BB05-45376094C1E5}"/>
    <cellStyle name="SAPBEXHLevel0X 5 2" xfId="836" xr:uid="{0DDFEF3D-DBF5-4D7F-88C5-FB00967FF508}"/>
    <cellStyle name="SAPBEXHLevel0X 5 2 2" xfId="1109" xr:uid="{E15EE2AE-AEB1-4FC7-B1EC-7802AD5DA1B5}"/>
    <cellStyle name="SAPBEXHLevel0X 5 2 2 2" xfId="1625" xr:uid="{DDA1BD36-091C-45D5-9423-28BF7FD913A6}"/>
    <cellStyle name="SAPBEXHLevel0X 5 2 3" xfId="1367" xr:uid="{777D61F1-ED96-4F1E-AB46-7A055C9CE575}"/>
    <cellStyle name="SAPBEXHLevel0X 6" xfId="419" xr:uid="{DAEA89BB-1F13-4D0B-924C-E94EC44F55FA}"/>
    <cellStyle name="SAPBEXHLevel0X 6 2" xfId="837" xr:uid="{764FB0B7-2017-453C-8009-F23FC61BC78E}"/>
    <cellStyle name="SAPBEXHLevel0X 6 2 2" xfId="1110" xr:uid="{3CCAF062-6BC5-4260-AAD8-4A8A793581AA}"/>
    <cellStyle name="SAPBEXHLevel0X 6 2 2 2" xfId="1626" xr:uid="{953CE197-7DC9-4765-927A-2F0E91061CB6}"/>
    <cellStyle name="SAPBEXHLevel0X 6 2 3" xfId="1368" xr:uid="{5FC4E019-85DA-4E99-B52E-B009E3C76460}"/>
    <cellStyle name="SAPBEXHLevel0X 7" xfId="420" xr:uid="{F6B81716-C21A-4C56-8597-D8AF769E7747}"/>
    <cellStyle name="SAPBEXHLevel0X 7 2" xfId="838" xr:uid="{9F7E8F33-ABBD-4441-9F82-1D2AD91B6DA0}"/>
    <cellStyle name="SAPBEXHLevel0X 7 2 2" xfId="1111" xr:uid="{393E8C48-B224-44D4-A618-3972E87EB104}"/>
    <cellStyle name="SAPBEXHLevel0X 7 2 2 2" xfId="1627" xr:uid="{29B1B8C6-2075-4470-AE01-96BCBA9AA0C6}"/>
    <cellStyle name="SAPBEXHLevel0X 7 2 3" xfId="1369" xr:uid="{709B1440-0F83-4693-8DAA-FF513102A0A2}"/>
    <cellStyle name="SAPBEXHLevel0X 8" xfId="421" xr:uid="{25528009-6E9F-4BD0-84C5-0D089528A604}"/>
    <cellStyle name="SAPBEXHLevel0X 8 2" xfId="839" xr:uid="{30D5D5F2-73CD-49EB-9C18-348A5F83F68C}"/>
    <cellStyle name="SAPBEXHLevel0X 8 2 2" xfId="1112" xr:uid="{E59BE534-F391-4A75-A109-81E8FE9BE758}"/>
    <cellStyle name="SAPBEXHLevel0X 8 2 2 2" xfId="1628" xr:uid="{0EA255DA-8027-44FE-99CE-F0687E32907B}"/>
    <cellStyle name="SAPBEXHLevel0X 8 2 3" xfId="1370" xr:uid="{BB12F9FE-D3FD-4BFF-BE4B-175C85843196}"/>
    <cellStyle name="SAPBEXHLevel0X 9" xfId="422" xr:uid="{3E14E99E-A6C5-473C-8875-08EA1C8D914C}"/>
    <cellStyle name="SAPBEXHLevel0X 9 2" xfId="840" xr:uid="{C8722855-46DF-4C68-84F0-E88ADD500739}"/>
    <cellStyle name="SAPBEXHLevel0X 9 2 2" xfId="1113" xr:uid="{94F2FCDD-E984-46FD-A519-90B8A6AFFCA5}"/>
    <cellStyle name="SAPBEXHLevel0X 9 2 2 2" xfId="1629" xr:uid="{0BFCFC11-BB98-4559-90DF-B02F3A522B4A}"/>
    <cellStyle name="SAPBEXHLevel0X 9 2 3" xfId="1371" xr:uid="{5373DAC3-ABF3-4229-B952-E55ADEC178BC}"/>
    <cellStyle name="SAPBEXHLevel0X_7-р_Из_Системы" xfId="423" xr:uid="{3EA268B3-0AEA-44EC-AAAA-FBED2EB9C5D6}"/>
    <cellStyle name="SAPBEXHLevel1" xfId="424" xr:uid="{BA81569C-92D9-47B9-B0FB-E28AE5E277DF}"/>
    <cellStyle name="SAPBEXHLevel1 2" xfId="425" xr:uid="{7A54D573-6548-490E-83C7-3A147B9B0143}"/>
    <cellStyle name="SAPBEXHLevel1 2 2" xfId="841" xr:uid="{7C783D96-7B25-4217-A00A-D50364996653}"/>
    <cellStyle name="SAPBEXHLevel1 2 2 2" xfId="1114" xr:uid="{F20DF06D-B6B7-4E5B-8E13-6F11E9CEEB1E}"/>
    <cellStyle name="SAPBEXHLevel1 2 2 2 2" xfId="1630" xr:uid="{1989B641-DAE8-49AD-ACCF-197B346EF4F6}"/>
    <cellStyle name="SAPBEXHLevel1 2 2 3" xfId="1372" xr:uid="{12E9E6AC-527C-428A-AADD-9D5BA38E46D2}"/>
    <cellStyle name="SAPBEXHLevel1 3" xfId="426" xr:uid="{A7438590-B5D2-41A2-B023-B0AB30A6495B}"/>
    <cellStyle name="SAPBEXHLevel1 3 2" xfId="842" xr:uid="{073CBB29-2FFF-43AB-AA11-B07C01651F60}"/>
    <cellStyle name="SAPBEXHLevel1 3 2 2" xfId="1115" xr:uid="{9A9D94DB-C627-4706-8D4C-7A0D821646FB}"/>
    <cellStyle name="SAPBEXHLevel1 3 2 2 2" xfId="1631" xr:uid="{43E22F3C-7157-4C04-A7C4-6D645E4C9898}"/>
    <cellStyle name="SAPBEXHLevel1 3 2 3" xfId="1373" xr:uid="{9A6BBD52-2833-47A7-9FBB-8BDFB70347B9}"/>
    <cellStyle name="SAPBEXHLevel1 4" xfId="427" xr:uid="{2FB9EE69-B7CC-442C-B5E5-2689B347EBD9}"/>
    <cellStyle name="SAPBEXHLevel1 4 2" xfId="843" xr:uid="{962817E2-6304-4684-A78F-B6550D6C78BD}"/>
    <cellStyle name="SAPBEXHLevel1 4 2 2" xfId="1116" xr:uid="{9B0DA86D-02C2-4879-972D-3FB7B275E021}"/>
    <cellStyle name="SAPBEXHLevel1 4 2 2 2" xfId="1632" xr:uid="{C6EF5372-BCDD-422C-B3DE-C6C6453AE6AF}"/>
    <cellStyle name="SAPBEXHLevel1 4 2 3" xfId="1374" xr:uid="{446BE963-6544-43DD-97B0-39F99C93F69B}"/>
    <cellStyle name="SAPBEXHLevel1 5" xfId="428" xr:uid="{92BA4E7B-7ED2-4FA5-8A3D-40E9A7ABD4A5}"/>
    <cellStyle name="SAPBEXHLevel1 5 2" xfId="844" xr:uid="{684C9833-96E7-44EF-B9F4-15CDC2B75F55}"/>
    <cellStyle name="SAPBEXHLevel1 5 2 2" xfId="1117" xr:uid="{2504D5C8-6083-4791-9C6D-966763BDCCDD}"/>
    <cellStyle name="SAPBEXHLevel1 5 2 2 2" xfId="1633" xr:uid="{DEA1EB37-39EC-4E26-9385-58951419E227}"/>
    <cellStyle name="SAPBEXHLevel1 5 2 3" xfId="1375" xr:uid="{ECC94756-0341-4D13-9C19-6FD682ED87BF}"/>
    <cellStyle name="SAPBEXHLevel1 6" xfId="429" xr:uid="{E684F6EA-E628-4210-BB7B-5F617EF72648}"/>
    <cellStyle name="SAPBEXHLevel1 6 2" xfId="845" xr:uid="{8EAF7D2D-B55D-4FC1-964F-63D80EA9D6F7}"/>
    <cellStyle name="SAPBEXHLevel1 6 2 2" xfId="1118" xr:uid="{2CAEAB6F-3D21-4B22-BC9A-8D5E99AD9328}"/>
    <cellStyle name="SAPBEXHLevel1 6 2 2 2" xfId="1634" xr:uid="{B972539E-DDAE-497A-B054-FA8EDDCCA6EA}"/>
    <cellStyle name="SAPBEXHLevel1 6 2 3" xfId="1376" xr:uid="{0471F2FF-5600-4442-B47A-C62FDCFB8D3A}"/>
    <cellStyle name="SAPBEXHLevel1 7" xfId="430" xr:uid="{C1DCC596-BF73-4E21-B573-EDC0DC05C80E}"/>
    <cellStyle name="SAPBEXHLevel1 7 2" xfId="846" xr:uid="{2A82BBA3-A641-4933-92C2-7B5C9639AABD}"/>
    <cellStyle name="SAPBEXHLevel1 7 2 2" xfId="1119" xr:uid="{AC43D224-EF23-4F5D-90B1-903FED3C0619}"/>
    <cellStyle name="SAPBEXHLevel1 7 2 2 2" xfId="1635" xr:uid="{A8CAD039-204F-42AA-929E-6D3C0CB07973}"/>
    <cellStyle name="SAPBEXHLevel1 7 2 3" xfId="1377" xr:uid="{ABD18F6E-91C0-442E-90F3-35E4F4C053A2}"/>
    <cellStyle name="SAPBEXHLevel1_7y-отчетная_РЖД_2009_04" xfId="431" xr:uid="{36AFF773-408B-4B8D-9E95-A7B99A6EE752}"/>
    <cellStyle name="SAPBEXHLevel1X" xfId="432" xr:uid="{B4AF2FBA-A878-4EAA-A876-A4818940C898}"/>
    <cellStyle name="SAPBEXHLevel1X 2" xfId="433" xr:uid="{BEF3582F-4C69-40B0-9328-3CDD031795FE}"/>
    <cellStyle name="SAPBEXHLevel1X 2 2" xfId="847" xr:uid="{01B71C64-E3AC-45E2-BF6E-71CB65C1E6EC}"/>
    <cellStyle name="SAPBEXHLevel1X 2 2 2" xfId="1120" xr:uid="{26F8FBBD-D5BE-41F8-A9D5-06F47C7D2B6F}"/>
    <cellStyle name="SAPBEXHLevel1X 2 2 2 2" xfId="1636" xr:uid="{D81EF460-D145-4A6C-BA20-5558C26B440B}"/>
    <cellStyle name="SAPBEXHLevel1X 2 2 3" xfId="1378" xr:uid="{74FEE612-1E3C-47E1-8DCE-5472759C7664}"/>
    <cellStyle name="SAPBEXHLevel1X 3" xfId="434" xr:uid="{B439BC96-B6CD-4A68-9D2C-5A0797D86EAE}"/>
    <cellStyle name="SAPBEXHLevel1X 3 2" xfId="848" xr:uid="{09796679-081C-464F-994A-2AA666891A29}"/>
    <cellStyle name="SAPBEXHLevel1X 3 2 2" xfId="1121" xr:uid="{3E44B0B6-ADE6-4B8E-A48A-F1EB43DF4363}"/>
    <cellStyle name="SAPBEXHLevel1X 3 2 2 2" xfId="1637" xr:uid="{1EBCE5A0-AB81-4A8A-B30B-F8DDF167FA58}"/>
    <cellStyle name="SAPBEXHLevel1X 3 2 3" xfId="1379" xr:uid="{D9DA83A2-EE45-4F60-B49D-B8CBAE665EE5}"/>
    <cellStyle name="SAPBEXHLevel1X 4" xfId="435" xr:uid="{368A90A5-1ED2-478E-A1DE-5E2BDBA2AB55}"/>
    <cellStyle name="SAPBEXHLevel1X 4 2" xfId="849" xr:uid="{37F843C8-FECD-4FDC-BDFA-665986B524D6}"/>
    <cellStyle name="SAPBEXHLevel1X 4 2 2" xfId="1122" xr:uid="{3FB021AF-D034-47DF-84DF-079EE19F54C5}"/>
    <cellStyle name="SAPBEXHLevel1X 4 2 2 2" xfId="1638" xr:uid="{B0278CCB-2B29-4D90-98A9-480504EEF7D2}"/>
    <cellStyle name="SAPBEXHLevel1X 4 2 3" xfId="1380" xr:uid="{3F75A92F-FDE2-4279-B3C4-BD6E835A6521}"/>
    <cellStyle name="SAPBEXHLevel1X 5" xfId="436" xr:uid="{5EFA2C62-C789-4705-9249-7C8936EF01C1}"/>
    <cellStyle name="SAPBEXHLevel1X 5 2" xfId="850" xr:uid="{0D16AAEE-4B38-45A4-B3F9-D1CC1E06870E}"/>
    <cellStyle name="SAPBEXHLevel1X 5 2 2" xfId="1123" xr:uid="{F5D67BB9-1A77-4416-A170-C9B462C33190}"/>
    <cellStyle name="SAPBEXHLevel1X 5 2 2 2" xfId="1639" xr:uid="{E1E2B1AF-4295-4401-A21E-8BC244DF7268}"/>
    <cellStyle name="SAPBEXHLevel1X 5 2 3" xfId="1381" xr:uid="{E7F40EC3-66F4-47F6-A5EB-7D498F181554}"/>
    <cellStyle name="SAPBEXHLevel1X 6" xfId="437" xr:uid="{C962F383-0E1E-4754-AFC3-C9C015520B35}"/>
    <cellStyle name="SAPBEXHLevel1X 6 2" xfId="851" xr:uid="{825B8D90-B6FC-4319-8D5E-9C6FF84C9E76}"/>
    <cellStyle name="SAPBEXHLevel1X 6 2 2" xfId="1124" xr:uid="{AE16005D-D01C-44A3-AF1B-51A3007BB573}"/>
    <cellStyle name="SAPBEXHLevel1X 6 2 2 2" xfId="1640" xr:uid="{C7E4CF36-6627-4D8B-9A4D-4A432B0B7A48}"/>
    <cellStyle name="SAPBEXHLevel1X 6 2 3" xfId="1382" xr:uid="{CFA992D1-42ED-4937-9A6E-E8375E92B6BA}"/>
    <cellStyle name="SAPBEXHLevel1X 7" xfId="438" xr:uid="{9421919C-D65F-411D-86BC-928F2705B8A5}"/>
    <cellStyle name="SAPBEXHLevel1X 7 2" xfId="852" xr:uid="{11AA8F67-9F3B-4643-8B30-AE878BB01382}"/>
    <cellStyle name="SAPBEXHLevel1X 7 2 2" xfId="1125" xr:uid="{815F479B-B182-4CCA-80C3-794C12A1EC82}"/>
    <cellStyle name="SAPBEXHLevel1X 7 2 2 2" xfId="1641" xr:uid="{84E5A60D-7E80-4BFF-9A35-102D45863DDC}"/>
    <cellStyle name="SAPBEXHLevel1X 7 2 3" xfId="1383" xr:uid="{A18F46A4-B07B-414E-B123-941E60C497F7}"/>
    <cellStyle name="SAPBEXHLevel1X 8" xfId="439" xr:uid="{9FB2C758-EAAC-4B31-9921-49D5A8D07B16}"/>
    <cellStyle name="SAPBEXHLevel1X 8 2" xfId="853" xr:uid="{AAE8AA6B-1420-4E3E-97CB-41B7407901B9}"/>
    <cellStyle name="SAPBEXHLevel1X 8 2 2" xfId="1126" xr:uid="{2D6D4B5B-6811-4FCC-B0DA-5D2D126038C8}"/>
    <cellStyle name="SAPBEXHLevel1X 8 2 2 2" xfId="1642" xr:uid="{183854B3-36E6-4E97-80EA-126F8AB3449E}"/>
    <cellStyle name="SAPBEXHLevel1X 8 2 3" xfId="1384" xr:uid="{AB1301DC-1CFB-478C-992B-0A46BE388E4A}"/>
    <cellStyle name="SAPBEXHLevel1X 9" xfId="440" xr:uid="{4162638E-FA30-423C-9206-9E6D170263E1}"/>
    <cellStyle name="SAPBEXHLevel1X 9 2" xfId="854" xr:uid="{58D7BE3E-4C9C-40A4-9D6E-6F34BB366185}"/>
    <cellStyle name="SAPBEXHLevel1X 9 2 2" xfId="1127" xr:uid="{93057C45-A9B1-4600-981B-D52C640C4BF4}"/>
    <cellStyle name="SAPBEXHLevel1X 9 2 2 2" xfId="1643" xr:uid="{3643321B-680A-48B3-A088-A84F85518A11}"/>
    <cellStyle name="SAPBEXHLevel1X 9 2 3" xfId="1385" xr:uid="{FDBE9688-ECB1-40F9-A38E-284BC029B69F}"/>
    <cellStyle name="SAPBEXHLevel1X_7-р_Из_Системы" xfId="441" xr:uid="{4F4159CE-6D80-42D0-9C80-322E3D75E00D}"/>
    <cellStyle name="SAPBEXHLevel2" xfId="442" xr:uid="{90A1CECD-9394-4E6C-B8A8-8F9D031A311D}"/>
    <cellStyle name="SAPBEXHLevel2 2" xfId="443" xr:uid="{9D00660A-ABB1-4C71-92A8-9AA15A058E78}"/>
    <cellStyle name="SAPBEXHLevel2 2 2" xfId="855" xr:uid="{F13FFCE6-F1CA-4100-AC5A-62A61A66A3B8}"/>
    <cellStyle name="SAPBEXHLevel2 2 2 2" xfId="1128" xr:uid="{4B6DE396-584F-42F6-8BB1-A6BE1EE5056F}"/>
    <cellStyle name="SAPBEXHLevel2 2 2 2 2" xfId="1644" xr:uid="{4DA28FE9-1FED-4041-B2B3-D461B6032027}"/>
    <cellStyle name="SAPBEXHLevel2 2 2 3" xfId="1386" xr:uid="{34D14984-4E76-4688-A006-2BCF9C4FADB5}"/>
    <cellStyle name="SAPBEXHLevel2 3" xfId="444" xr:uid="{45282B86-D892-43BA-A4A5-7880A20149FF}"/>
    <cellStyle name="SAPBEXHLevel2 3 2" xfId="856" xr:uid="{A9852824-6EE6-4642-B929-EAC6043310DE}"/>
    <cellStyle name="SAPBEXHLevel2 3 2 2" xfId="1129" xr:uid="{8D8E53D1-3F23-4CED-9429-10BDD6E63C34}"/>
    <cellStyle name="SAPBEXHLevel2 3 2 2 2" xfId="1645" xr:uid="{6DAE2E81-E9B9-4142-88D3-E7BD3D5A1F8C}"/>
    <cellStyle name="SAPBEXHLevel2 3 2 3" xfId="1387" xr:uid="{4457BA07-0F64-4E36-9D4A-3106477D8CF0}"/>
    <cellStyle name="SAPBEXHLevel2 4" xfId="445" xr:uid="{CFFB4C6B-97D6-4D68-9277-3452966CBC19}"/>
    <cellStyle name="SAPBEXHLevel2 4 2" xfId="857" xr:uid="{EEB0D02F-9307-47CE-A988-CF057391833C}"/>
    <cellStyle name="SAPBEXHLevel2 4 2 2" xfId="1130" xr:uid="{E835DA53-5320-49DE-9B21-AD274C5B486E}"/>
    <cellStyle name="SAPBEXHLevel2 4 2 2 2" xfId="1646" xr:uid="{594F432D-C89C-467D-B5FC-85242D1EC24F}"/>
    <cellStyle name="SAPBEXHLevel2 4 2 3" xfId="1388" xr:uid="{4B32B10C-34C9-416A-BF36-7E209124354F}"/>
    <cellStyle name="SAPBEXHLevel2 5" xfId="446" xr:uid="{54071FD5-09F1-4670-B31F-82BB542C7E40}"/>
    <cellStyle name="SAPBEXHLevel2 5 2" xfId="858" xr:uid="{37F0A45D-21D1-4E7E-A1CC-4F7B917570C8}"/>
    <cellStyle name="SAPBEXHLevel2 5 2 2" xfId="1131" xr:uid="{08DC9687-D517-4E1A-8C45-BB456A28481F}"/>
    <cellStyle name="SAPBEXHLevel2 5 2 2 2" xfId="1647" xr:uid="{C7CD225A-A57A-4A85-A3DD-84B321B08F8A}"/>
    <cellStyle name="SAPBEXHLevel2 5 2 3" xfId="1389" xr:uid="{BA60010D-B0FA-4CE4-9478-BC3A4FC987FC}"/>
    <cellStyle name="SAPBEXHLevel2 6" xfId="447" xr:uid="{2607FE78-683A-4BEC-AAAC-D3C4810C363D}"/>
    <cellStyle name="SAPBEXHLevel2 6 2" xfId="859" xr:uid="{D9A0B5DD-D419-4B99-990A-3DA32849E1BD}"/>
    <cellStyle name="SAPBEXHLevel2 6 2 2" xfId="1132" xr:uid="{1025E241-E444-4866-AFA2-4111D236BAB1}"/>
    <cellStyle name="SAPBEXHLevel2 6 2 2 2" xfId="1648" xr:uid="{FF5D596F-6B5A-4927-87D0-7F3EDB5CD706}"/>
    <cellStyle name="SAPBEXHLevel2 6 2 3" xfId="1390" xr:uid="{BEFC2501-B917-45CD-B709-45F8D911D8F1}"/>
    <cellStyle name="SAPBEXHLevel2_Приложение_1_к_7-у-о_2009_Кв_1_ФСТ" xfId="448" xr:uid="{2EDD74A5-3362-4D28-AFE4-2F2B9A06E6C1}"/>
    <cellStyle name="SAPBEXHLevel2X" xfId="449" xr:uid="{9A96FF23-5D52-45B9-8F83-90DADA7C4E2A}"/>
    <cellStyle name="SAPBEXHLevel2X 10" xfId="860" xr:uid="{80956D87-2E6E-413B-9DF9-32E3DE568537}"/>
    <cellStyle name="SAPBEXHLevel2X 10 2" xfId="1133" xr:uid="{121995AD-1FEF-434B-9800-C0E91DBA992A}"/>
    <cellStyle name="SAPBEXHLevel2X 10 2 2" xfId="1649" xr:uid="{81D39D40-777E-4A5D-9EAC-7761982D8596}"/>
    <cellStyle name="SAPBEXHLevel2X 10 3" xfId="1391" xr:uid="{9192FA78-F322-4F40-BB64-C59F391E8149}"/>
    <cellStyle name="SAPBEXHLevel2X 2" xfId="450" xr:uid="{ACD045BD-3510-489E-92EE-A327D1E79C72}"/>
    <cellStyle name="SAPBEXHLevel2X 2 2" xfId="861" xr:uid="{5DB4FA52-4FE0-4C6A-B072-AB982F5805E2}"/>
    <cellStyle name="SAPBEXHLevel2X 2 2 2" xfId="1134" xr:uid="{D76ADA78-D7C1-4D47-AA0A-C1AD17674B3D}"/>
    <cellStyle name="SAPBEXHLevel2X 2 2 2 2" xfId="1650" xr:uid="{8AC1637D-74E7-41B9-88A7-9AEF9BF2D377}"/>
    <cellStyle name="SAPBEXHLevel2X 2 2 3" xfId="1392" xr:uid="{7B8D5D45-49B2-400E-BCEF-0EEDE1EB9F86}"/>
    <cellStyle name="SAPBEXHLevel2X 3" xfId="451" xr:uid="{177A2408-0EC6-4776-A67F-E2D91166CABA}"/>
    <cellStyle name="SAPBEXHLevel2X 3 2" xfId="862" xr:uid="{4A2F2851-B55A-4328-A2F5-0826C05F6E8A}"/>
    <cellStyle name="SAPBEXHLevel2X 3 2 2" xfId="1135" xr:uid="{A01E0ADB-6C33-44D2-A321-18C3C8BFF6B7}"/>
    <cellStyle name="SAPBEXHLevel2X 3 2 2 2" xfId="1651" xr:uid="{E083F8CA-3445-40E1-8F72-5792D3DC687E}"/>
    <cellStyle name="SAPBEXHLevel2X 3 2 3" xfId="1393" xr:uid="{FE6FB542-70C7-4B37-95CA-15FAC12A35BA}"/>
    <cellStyle name="SAPBEXHLevel2X 4" xfId="452" xr:uid="{1912F792-CDA2-439A-AB69-0FD567AE6B12}"/>
    <cellStyle name="SAPBEXHLevel2X 4 2" xfId="863" xr:uid="{154DCDF1-33AD-4561-9315-E24AA885DFB1}"/>
    <cellStyle name="SAPBEXHLevel2X 4 2 2" xfId="1136" xr:uid="{299F4FFF-F4DA-4F13-8F6A-E14BDAB92FD5}"/>
    <cellStyle name="SAPBEXHLevel2X 4 2 2 2" xfId="1652" xr:uid="{BC7554CD-B989-49D7-AC24-F34444DAD5A1}"/>
    <cellStyle name="SAPBEXHLevel2X 4 2 3" xfId="1394" xr:uid="{01E91FAF-6A85-4E0C-827E-EFD79613A50F}"/>
    <cellStyle name="SAPBEXHLevel2X 5" xfId="453" xr:uid="{C1FB71DE-38BE-402E-8FFF-383933FD2D67}"/>
    <cellStyle name="SAPBEXHLevel2X 5 2" xfId="864" xr:uid="{EF81CE7A-1312-4E4C-A8DF-5408681F9357}"/>
    <cellStyle name="SAPBEXHLevel2X 5 2 2" xfId="1137" xr:uid="{BAD40C75-768C-4CC5-BA6E-B5BF2499FAF8}"/>
    <cellStyle name="SAPBEXHLevel2X 5 2 2 2" xfId="1653" xr:uid="{DBA7600B-B3A9-4DF1-B459-123CBA559A12}"/>
    <cellStyle name="SAPBEXHLevel2X 5 2 3" xfId="1395" xr:uid="{1A5F8D36-9705-4D56-B533-B504D52F7195}"/>
    <cellStyle name="SAPBEXHLevel2X 6" xfId="454" xr:uid="{9382384A-3B3C-4689-8632-07EA704617E7}"/>
    <cellStyle name="SAPBEXHLevel2X 6 2" xfId="865" xr:uid="{B8D86B6A-A4F4-48E3-8095-6A070AB746A3}"/>
    <cellStyle name="SAPBEXHLevel2X 6 2 2" xfId="1138" xr:uid="{FA0775BA-92A5-4AF5-8F85-8233DEA182EC}"/>
    <cellStyle name="SAPBEXHLevel2X 6 2 2 2" xfId="1654" xr:uid="{F1EAEDDA-7861-45B3-A180-A9C7416845DD}"/>
    <cellStyle name="SAPBEXHLevel2X 6 2 3" xfId="1396" xr:uid="{8FD12FD7-2952-446C-9283-36F62D12BECA}"/>
    <cellStyle name="SAPBEXHLevel2X 7" xfId="455" xr:uid="{EF2BF47D-91A5-4B3B-BA5C-3E16EE0F22C0}"/>
    <cellStyle name="SAPBEXHLevel2X 7 2" xfId="866" xr:uid="{E2EB5671-93CC-47D7-8D2E-18402378AB31}"/>
    <cellStyle name="SAPBEXHLevel2X 7 2 2" xfId="1139" xr:uid="{D3C929E3-F916-4984-8831-3A8CF359E0F0}"/>
    <cellStyle name="SAPBEXHLevel2X 7 2 2 2" xfId="1655" xr:uid="{821F32C7-64F3-4479-9218-66636DA27680}"/>
    <cellStyle name="SAPBEXHLevel2X 7 2 3" xfId="1397" xr:uid="{107E94D9-6E6B-47AE-B6F4-0677C84C3BF6}"/>
    <cellStyle name="SAPBEXHLevel2X 8" xfId="456" xr:uid="{86A9A34A-AC3D-43F5-AD9C-CEDEA629E5DD}"/>
    <cellStyle name="SAPBEXHLevel2X 8 2" xfId="867" xr:uid="{E284B509-D84E-40BD-9AF7-986ABAD7424D}"/>
    <cellStyle name="SAPBEXHLevel2X 8 2 2" xfId="1140" xr:uid="{03549300-D9E9-4961-A138-0299DDDA8F92}"/>
    <cellStyle name="SAPBEXHLevel2X 8 2 2 2" xfId="1656" xr:uid="{0F6B0143-5AF9-4957-B0E7-CC3CDF0E81FA}"/>
    <cellStyle name="SAPBEXHLevel2X 8 2 3" xfId="1398" xr:uid="{564A9ACA-11C9-431C-8F7F-6C4136416F72}"/>
    <cellStyle name="SAPBEXHLevel2X 9" xfId="457" xr:uid="{957163FD-F08D-4849-BF5B-A81845DE4BBC}"/>
    <cellStyle name="SAPBEXHLevel2X 9 2" xfId="868" xr:uid="{D868CCE4-41FC-4EB6-8912-F216FCA38A1B}"/>
    <cellStyle name="SAPBEXHLevel2X 9 2 2" xfId="1141" xr:uid="{4E6E391E-D723-4745-95AD-3EA4D879BC2E}"/>
    <cellStyle name="SAPBEXHLevel2X 9 2 2 2" xfId="1657" xr:uid="{BC804F01-8062-4184-9E4F-AF11E132B2F2}"/>
    <cellStyle name="SAPBEXHLevel2X 9 2 3" xfId="1399" xr:uid="{923A142D-0434-4101-8DF5-B3AB5A4EEA81}"/>
    <cellStyle name="SAPBEXHLevel2X_7-р_Из_Системы" xfId="458" xr:uid="{6DD3752C-5544-47DC-84FB-23B0ADDADFD7}"/>
    <cellStyle name="SAPBEXHLevel3" xfId="459" xr:uid="{17B87721-BAAA-49F2-A63D-7EFD7B17C247}"/>
    <cellStyle name="SAPBEXHLevel3 2" xfId="460" xr:uid="{21A7138E-6B28-41AF-812A-3946E936043F}"/>
    <cellStyle name="SAPBEXHLevel3 2 2" xfId="869" xr:uid="{DC21203F-0233-456D-A799-E9AE4202DCC6}"/>
    <cellStyle name="SAPBEXHLevel3 2 2 2" xfId="1142" xr:uid="{CC228C1F-48B0-4F02-859C-429B26AC3F12}"/>
    <cellStyle name="SAPBEXHLevel3 2 2 2 2" xfId="1658" xr:uid="{5BE1799C-7982-4DAB-8DD6-5B292E8E1B94}"/>
    <cellStyle name="SAPBEXHLevel3 2 2 3" xfId="1400" xr:uid="{B529230B-CAE1-4434-AF84-2CC972C37021}"/>
    <cellStyle name="SAPBEXHLevel3 3" xfId="461" xr:uid="{AC320467-8785-4DE5-9CF0-43DDBE8D2175}"/>
    <cellStyle name="SAPBEXHLevel3 3 2" xfId="870" xr:uid="{7EFBD441-5EA1-4B46-AD32-4B6504D2EBF7}"/>
    <cellStyle name="SAPBEXHLevel3 3 2 2" xfId="1143" xr:uid="{0D608088-C7FD-4625-9ADE-88EABE94ACDB}"/>
    <cellStyle name="SAPBEXHLevel3 3 2 2 2" xfId="1659" xr:uid="{01DA0D25-CFB8-4CD5-8F66-A734E41B0BCD}"/>
    <cellStyle name="SAPBEXHLevel3 3 2 3" xfId="1401" xr:uid="{B63E8D56-12D4-47B4-9823-C1E5A8521B78}"/>
    <cellStyle name="SAPBEXHLevel3 4" xfId="462" xr:uid="{68FFB785-2E43-462E-814B-F07E29D4AEF0}"/>
    <cellStyle name="SAPBEXHLevel3 4 2" xfId="871" xr:uid="{5D0202A7-0DE1-4EE0-BC9A-CE0308DC56D0}"/>
    <cellStyle name="SAPBEXHLevel3 4 2 2" xfId="1144" xr:uid="{B0189BA4-865A-4A09-932A-3A2C313298A4}"/>
    <cellStyle name="SAPBEXHLevel3 4 2 2 2" xfId="1660" xr:uid="{D4A4F495-6E2A-491F-9F5D-5497327526E8}"/>
    <cellStyle name="SAPBEXHLevel3 4 2 3" xfId="1402" xr:uid="{3DC33542-A10B-45B5-9A58-CB63F8FAB605}"/>
    <cellStyle name="SAPBEXHLevel3 5" xfId="463" xr:uid="{0D5E6FCA-1D29-42D4-B393-F917C2CAF629}"/>
    <cellStyle name="SAPBEXHLevel3 5 2" xfId="872" xr:uid="{D748173E-FD40-4BC3-93FB-B9E87A0A7911}"/>
    <cellStyle name="SAPBEXHLevel3 5 2 2" xfId="1145" xr:uid="{952BBAA8-4CD8-484E-88C7-55E983274098}"/>
    <cellStyle name="SAPBEXHLevel3 5 2 2 2" xfId="1661" xr:uid="{4F2B3D98-EA08-48ED-BDF3-2B9FEEF6C62A}"/>
    <cellStyle name="SAPBEXHLevel3 5 2 3" xfId="1403" xr:uid="{42C62DF3-1DE6-4820-9E4C-C7842917FB36}"/>
    <cellStyle name="SAPBEXHLevel3 6" xfId="464" xr:uid="{174AA75E-629C-4C18-BC95-11D6F401178D}"/>
    <cellStyle name="SAPBEXHLevel3 6 2" xfId="873" xr:uid="{1449B686-389C-446E-8BBA-C41E4378A91B}"/>
    <cellStyle name="SAPBEXHLevel3 6 2 2" xfId="1146" xr:uid="{3B4C3E5E-D415-41F1-A55E-0C42A1944910}"/>
    <cellStyle name="SAPBEXHLevel3 6 2 2 2" xfId="1662" xr:uid="{8BC9E731-1F94-403B-BAB6-D3A97720B3D3}"/>
    <cellStyle name="SAPBEXHLevel3 6 2 3" xfId="1404" xr:uid="{64AB80C1-30AE-441D-8176-E92A77783A2B}"/>
    <cellStyle name="SAPBEXHLevel3_Приложение_1_к_7-у-о_2009_Кв_1_ФСТ" xfId="465" xr:uid="{2160B93C-A48C-45E2-9455-0A617E1FB046}"/>
    <cellStyle name="SAPBEXHLevel3X" xfId="466" xr:uid="{5804EDAC-1C73-4605-87E9-1993A4D048EA}"/>
    <cellStyle name="SAPBEXHLevel3X 10" xfId="874" xr:uid="{9B5B9013-A0EC-473B-908C-06E0235C238C}"/>
    <cellStyle name="SAPBEXHLevel3X 10 2" xfId="1147" xr:uid="{9886FC29-189A-4D40-B856-51074C833A80}"/>
    <cellStyle name="SAPBEXHLevel3X 10 2 2" xfId="1663" xr:uid="{5BF2BB0E-B687-4B51-97CE-C307BC747DC0}"/>
    <cellStyle name="SAPBEXHLevel3X 10 3" xfId="1405" xr:uid="{42CAD0A7-73CB-45D0-8275-9AB88EF8F875}"/>
    <cellStyle name="SAPBEXHLevel3X 2" xfId="467" xr:uid="{33DAEC5D-1DFE-4D58-B556-E0F1FD9E36C4}"/>
    <cellStyle name="SAPBEXHLevel3X 2 2" xfId="875" xr:uid="{883B648B-495C-4D43-931B-9F6152AB6E2E}"/>
    <cellStyle name="SAPBEXHLevel3X 2 2 2" xfId="1148" xr:uid="{F51B9E43-6C9F-4F93-B37C-EF4691F44B07}"/>
    <cellStyle name="SAPBEXHLevel3X 2 2 2 2" xfId="1664" xr:uid="{133C0E0E-3E6C-460F-A751-6D83B88F854E}"/>
    <cellStyle name="SAPBEXHLevel3X 2 2 3" xfId="1406" xr:uid="{1B87EC96-6A6E-4DFE-857C-11F29A072885}"/>
    <cellStyle name="SAPBEXHLevel3X 3" xfId="468" xr:uid="{05A77132-A9FC-4F1D-8C85-53C88F9D9DD9}"/>
    <cellStyle name="SAPBEXHLevel3X 3 2" xfId="876" xr:uid="{C4FF244D-C0B2-43BE-881E-ACB03B627F77}"/>
    <cellStyle name="SAPBEXHLevel3X 3 2 2" xfId="1149" xr:uid="{F481E1BA-8859-4385-8AFA-6B4AD3C5CD27}"/>
    <cellStyle name="SAPBEXHLevel3X 3 2 2 2" xfId="1665" xr:uid="{88646781-0DFA-490E-9DF7-D25F1AC6FC7F}"/>
    <cellStyle name="SAPBEXHLevel3X 3 2 3" xfId="1407" xr:uid="{6CB1B165-8418-4BEB-90E6-A6B443F380B8}"/>
    <cellStyle name="SAPBEXHLevel3X 4" xfId="469" xr:uid="{E16411C9-78A6-46BF-881D-3A9D457DC4E7}"/>
    <cellStyle name="SAPBEXHLevel3X 4 2" xfId="877" xr:uid="{F1A5954C-5DC7-47E9-BAB2-6C225A0530DC}"/>
    <cellStyle name="SAPBEXHLevel3X 4 2 2" xfId="1150" xr:uid="{BAEB7F30-53E6-4CD7-8524-C4C6EC00AB77}"/>
    <cellStyle name="SAPBEXHLevel3X 4 2 2 2" xfId="1666" xr:uid="{A52D69C2-D432-4369-825E-15226E18545B}"/>
    <cellStyle name="SAPBEXHLevel3X 4 2 3" xfId="1408" xr:uid="{ADBC1CCD-156B-445C-91C9-338C645549CA}"/>
    <cellStyle name="SAPBEXHLevel3X 5" xfId="470" xr:uid="{3AB959FB-2993-4648-80E7-44F2ABB1AEAF}"/>
    <cellStyle name="SAPBEXHLevel3X 5 2" xfId="878" xr:uid="{2670A5B3-62D0-48F6-9BA1-19A0BA5FB9C5}"/>
    <cellStyle name="SAPBEXHLevel3X 5 2 2" xfId="1151" xr:uid="{6C42B978-432A-4AD2-B154-1D30B3BD87B8}"/>
    <cellStyle name="SAPBEXHLevel3X 5 2 2 2" xfId="1667" xr:uid="{4061D26B-549F-4B60-A8F9-46C7F393E587}"/>
    <cellStyle name="SAPBEXHLevel3X 5 2 3" xfId="1409" xr:uid="{658FB635-6067-4682-9A42-8ADBB74AE22F}"/>
    <cellStyle name="SAPBEXHLevel3X 6" xfId="471" xr:uid="{6B9026D3-0538-4639-84C7-F4248CD91336}"/>
    <cellStyle name="SAPBEXHLevel3X 6 2" xfId="879" xr:uid="{3101419E-F773-46CB-B5B0-6FA89C081444}"/>
    <cellStyle name="SAPBEXHLevel3X 6 2 2" xfId="1152" xr:uid="{C1D71EAD-AE23-43E1-935B-ECBC9017F314}"/>
    <cellStyle name="SAPBEXHLevel3X 6 2 2 2" xfId="1668" xr:uid="{6341C59B-B57D-4FBF-ADC0-6BA94E0231F3}"/>
    <cellStyle name="SAPBEXHLevel3X 6 2 3" xfId="1410" xr:uid="{4CDB6E9F-65F4-4E72-BCEA-BE37FDC68F36}"/>
    <cellStyle name="SAPBEXHLevel3X 7" xfId="472" xr:uid="{F0B70212-4CA8-48FB-82A8-3A3EA4858C92}"/>
    <cellStyle name="SAPBEXHLevel3X 7 2" xfId="880" xr:uid="{48469F5E-E0DB-43E9-A6F1-F08AD00445C0}"/>
    <cellStyle name="SAPBEXHLevel3X 7 2 2" xfId="1153" xr:uid="{6451472B-BB56-488C-98A1-D3FBBD0B4125}"/>
    <cellStyle name="SAPBEXHLevel3X 7 2 2 2" xfId="1669" xr:uid="{730A8AF2-528D-4041-86C2-7FBE5467C5F2}"/>
    <cellStyle name="SAPBEXHLevel3X 7 2 3" xfId="1411" xr:uid="{90CAE4AE-16AA-4ABD-B928-B78F51A11814}"/>
    <cellStyle name="SAPBEXHLevel3X 8" xfId="473" xr:uid="{8F5341D8-DD83-4232-A61D-D773B88110F2}"/>
    <cellStyle name="SAPBEXHLevel3X 8 2" xfId="881" xr:uid="{EE2BF1D5-A858-4D84-A424-EBA6093E2EDB}"/>
    <cellStyle name="SAPBEXHLevel3X 8 2 2" xfId="1154" xr:uid="{00138FC0-DB2E-46DC-ABAC-138C857D9167}"/>
    <cellStyle name="SAPBEXHLevel3X 8 2 2 2" xfId="1670" xr:uid="{C0E8930B-7E17-4E0C-9427-6215A3551C6D}"/>
    <cellStyle name="SAPBEXHLevel3X 8 2 3" xfId="1412" xr:uid="{AB59AE10-C5A6-4825-AD28-359256D0873B}"/>
    <cellStyle name="SAPBEXHLevel3X 9" xfId="474" xr:uid="{08574CBD-E9B2-47B5-A1AC-B4AE42A655B0}"/>
    <cellStyle name="SAPBEXHLevel3X 9 2" xfId="882" xr:uid="{F69DCCC5-1E48-4BD2-B243-95454FF5320E}"/>
    <cellStyle name="SAPBEXHLevel3X 9 2 2" xfId="1155" xr:uid="{714FC6D0-5552-4F61-AD6F-36DE578D93B3}"/>
    <cellStyle name="SAPBEXHLevel3X 9 2 2 2" xfId="1671" xr:uid="{18468056-780E-4DF5-A428-6B5601714181}"/>
    <cellStyle name="SAPBEXHLevel3X 9 2 3" xfId="1413" xr:uid="{E0951BE8-D7D5-43DF-AAAA-4B325DE19396}"/>
    <cellStyle name="SAPBEXHLevel3X_7-р_Из_Системы" xfId="475" xr:uid="{399EE545-BB16-4142-99E5-C39E3B7959BC}"/>
    <cellStyle name="SAPBEXinputData" xfId="476" xr:uid="{2A2B15F1-9BF7-449D-A326-807FF8D00810}"/>
    <cellStyle name="SAPBEXinputData 10" xfId="477" xr:uid="{1A5C8C97-8558-4663-BF4C-A890F4E8DCD7}"/>
    <cellStyle name="SAPBEXinputData 2" xfId="478" xr:uid="{6E57AF2B-F080-4A0A-849D-F59810FD1A59}"/>
    <cellStyle name="SAPBEXinputData 3" xfId="479" xr:uid="{471C59E8-3E0B-45DD-B1B0-8FA629DEDCC3}"/>
    <cellStyle name="SAPBEXinputData 4" xfId="480" xr:uid="{19B9AF11-A4DB-4C4F-8324-CA2FA1D874C8}"/>
    <cellStyle name="SAPBEXinputData 5" xfId="481" xr:uid="{8AE0D5A0-4698-4426-BB5A-345356091B0C}"/>
    <cellStyle name="SAPBEXinputData 6" xfId="482" xr:uid="{2C05091C-9F46-4EA8-8624-502EAE04B28B}"/>
    <cellStyle name="SAPBEXinputData 7" xfId="483" xr:uid="{7C80123B-6F41-4D11-A1A6-444418903697}"/>
    <cellStyle name="SAPBEXinputData 8" xfId="484" xr:uid="{F3517A0F-D5B4-42B9-89BE-A804171A4BA0}"/>
    <cellStyle name="SAPBEXinputData 9" xfId="485" xr:uid="{FB0F73E9-C16C-479B-9469-A7066E5CA04C}"/>
    <cellStyle name="SAPBEXinputData_7-р_Из_Системы" xfId="486" xr:uid="{126A27C7-4E0E-4A4C-A0FE-F2BE6CE806CB}"/>
    <cellStyle name="SAPBEXItemHeader" xfId="487" xr:uid="{878AC9C3-8AE0-49C6-BD0C-57966312A553}"/>
    <cellStyle name="SAPBEXItemHeader 2" xfId="883" xr:uid="{83144ADA-BFC5-4E81-92E4-0E714C024923}"/>
    <cellStyle name="SAPBEXItemHeader 2 2" xfId="1156" xr:uid="{5FC522BB-3CBD-4BB5-B6BA-AACD55AF80E4}"/>
    <cellStyle name="SAPBEXItemHeader 2 2 2" xfId="1672" xr:uid="{8428DD0D-1F1C-4856-9B22-957036118E1A}"/>
    <cellStyle name="SAPBEXItemHeader 2 3" xfId="1414" xr:uid="{FEA0C5BF-CD6A-4D04-A2F7-9B42C63878F5}"/>
    <cellStyle name="SAPBEXresData" xfId="488" xr:uid="{F4F5B8EC-C59B-440B-8D27-14BFB789F4A5}"/>
    <cellStyle name="SAPBEXresData 2" xfId="489" xr:uid="{A37388F1-D5CE-4527-85E0-03A1DC013E8C}"/>
    <cellStyle name="SAPBEXresData 2 2" xfId="885" xr:uid="{0A2871A5-843F-4680-84EB-21E8DDE77AC5}"/>
    <cellStyle name="SAPBEXresData 2 2 2" xfId="1158" xr:uid="{0A1AF888-74AD-45DE-B47E-9340AEFE541F}"/>
    <cellStyle name="SAPBEXresData 2 2 2 2" xfId="1674" xr:uid="{8C2EC1F0-CDF5-44BA-856D-C88FAF13BA98}"/>
    <cellStyle name="SAPBEXresData 2 2 3" xfId="1416" xr:uid="{25C0CDEF-5314-4DBB-8FAE-0B43042E84AF}"/>
    <cellStyle name="SAPBEXresData 3" xfId="490" xr:uid="{BB18064B-38A6-448F-91AC-C7003C4CC505}"/>
    <cellStyle name="SAPBEXresData 3 2" xfId="886" xr:uid="{2D186712-EC1E-4C38-9F0D-43764C81ED02}"/>
    <cellStyle name="SAPBEXresData 3 2 2" xfId="1159" xr:uid="{27173543-F9CA-4578-8C70-752D2E4E1C69}"/>
    <cellStyle name="SAPBEXresData 3 2 2 2" xfId="1675" xr:uid="{D04CF4F5-4A58-44FD-B9FB-090B330F33A5}"/>
    <cellStyle name="SAPBEXresData 3 2 3" xfId="1417" xr:uid="{9215D243-281E-4F5C-BDF9-C800C0E37082}"/>
    <cellStyle name="SAPBEXresData 4" xfId="491" xr:uid="{DD6FFCC5-F482-4F9D-928E-9642003E6D48}"/>
    <cellStyle name="SAPBEXresData 4 2" xfId="887" xr:uid="{C1791874-9892-4B4E-897B-D7193ED0C42E}"/>
    <cellStyle name="SAPBEXresData 4 2 2" xfId="1160" xr:uid="{9E334665-4CF3-4B18-9861-A0AF9AA6B25A}"/>
    <cellStyle name="SAPBEXresData 4 2 2 2" xfId="1676" xr:uid="{F5C7953D-F01A-46E8-9AFC-681A5C7878BB}"/>
    <cellStyle name="SAPBEXresData 4 2 3" xfId="1418" xr:uid="{E15433A5-A545-4B36-8624-A2556E14485D}"/>
    <cellStyle name="SAPBEXresData 5" xfId="492" xr:uid="{6CDCFDB7-C3F6-450B-8FC4-AE188A1BD862}"/>
    <cellStyle name="SAPBEXresData 5 2" xfId="888" xr:uid="{92973BB9-A5EF-456A-A646-4EF29EEF6437}"/>
    <cellStyle name="SAPBEXresData 5 2 2" xfId="1161" xr:uid="{4D0B86D6-AFC2-41BE-9C5A-DB88FABB3506}"/>
    <cellStyle name="SAPBEXresData 5 2 2 2" xfId="1677" xr:uid="{493882A9-B762-4C7F-9D49-022338C2C527}"/>
    <cellStyle name="SAPBEXresData 5 2 3" xfId="1419" xr:uid="{3A077534-F627-45EF-842D-18F099CB79F2}"/>
    <cellStyle name="SAPBEXresData 6" xfId="493" xr:uid="{1B4A8CDE-7F83-4D06-919E-0348F40A0444}"/>
    <cellStyle name="SAPBEXresData 6 2" xfId="889" xr:uid="{62C8CC9C-160B-4BDD-86D6-CA3E63DD6776}"/>
    <cellStyle name="SAPBEXresData 6 2 2" xfId="1162" xr:uid="{1547007A-82D5-42C3-8338-5E4387A2B550}"/>
    <cellStyle name="SAPBEXresData 6 2 2 2" xfId="1678" xr:uid="{E299F25C-FACE-43A4-A2ED-2187FE7E689D}"/>
    <cellStyle name="SAPBEXresData 6 2 3" xfId="1420" xr:uid="{84B6D743-8E73-425F-A8D0-6B89D762AEA2}"/>
    <cellStyle name="SAPBEXresData 7" xfId="884" xr:uid="{000F5C29-AC92-46B5-8D38-DFB5073FDBB5}"/>
    <cellStyle name="SAPBEXresData 7 2" xfId="1157" xr:uid="{70A630AD-AD7D-4E91-A360-5266580B2B79}"/>
    <cellStyle name="SAPBEXresData 7 2 2" xfId="1673" xr:uid="{4E2435A1-1C21-485C-BEB2-645E22CAD82A}"/>
    <cellStyle name="SAPBEXresData 7 3" xfId="1415" xr:uid="{49BDD42B-AF77-49A4-AAA8-58BC71F8B0D0}"/>
    <cellStyle name="SAPBEXresDataEmph" xfId="494" xr:uid="{0034819F-BD2A-477F-A0B6-60908F2EF11C}"/>
    <cellStyle name="SAPBEXresDataEmph 2" xfId="495" xr:uid="{E2B6A905-FB01-4C5A-AEA0-FB426155131B}"/>
    <cellStyle name="SAPBEXresDataEmph 2 2" xfId="496" xr:uid="{40C7BD3F-3FD2-43B4-8C6E-00E4433F9DCA}"/>
    <cellStyle name="SAPBEXresDataEmph 3" xfId="497" xr:uid="{BEFDF873-3148-4274-B18A-6025FDB30363}"/>
    <cellStyle name="SAPBEXresDataEmph 3 2" xfId="498" xr:uid="{9C8EB3C1-7034-40CC-92E6-BEE94C54F65C}"/>
    <cellStyle name="SAPBEXresDataEmph 4" xfId="499" xr:uid="{EC427E48-B9D7-4F74-BE0E-FB2A28A8D44C}"/>
    <cellStyle name="SAPBEXresDataEmph 4 2" xfId="500" xr:uid="{10D9A1E8-A3A5-40A0-A399-63698694C855}"/>
    <cellStyle name="SAPBEXresDataEmph 5" xfId="501" xr:uid="{5AE9DBB4-6FA9-4A9E-810E-AA9222C1603C}"/>
    <cellStyle name="SAPBEXresDataEmph 5 2" xfId="502" xr:uid="{D3D96D52-1CB7-4F1A-B8B7-16DF6D93233D}"/>
    <cellStyle name="SAPBEXresDataEmph 6" xfId="503" xr:uid="{117B0941-A22A-4853-8E25-C0AD42681EAC}"/>
    <cellStyle name="SAPBEXresDataEmph 6 2" xfId="504" xr:uid="{5120FB44-0F18-4EF1-B404-B9AD8881CF86}"/>
    <cellStyle name="SAPBEXresDataEmph 7" xfId="890" xr:uid="{4864D146-4BA2-4488-A428-0C1F8D0B0E41}"/>
    <cellStyle name="SAPBEXresDataEmph 7 2" xfId="1163" xr:uid="{617C0A88-67AE-4E0F-8FCE-743F90C20384}"/>
    <cellStyle name="SAPBEXresDataEmph 7 2 2" xfId="1679" xr:uid="{819508D1-F40D-4870-9962-2393931D9BDC}"/>
    <cellStyle name="SAPBEXresDataEmph 7 3" xfId="1421" xr:uid="{59751210-7DCB-4EF8-BFF5-08937B4F2538}"/>
    <cellStyle name="SAPBEXresItem" xfId="505" xr:uid="{6169B7AD-BDD2-417B-A47F-FDF9B65C625C}"/>
    <cellStyle name="SAPBEXresItem 2" xfId="506" xr:uid="{9168F073-4D85-42D7-A379-17279C149672}"/>
    <cellStyle name="SAPBEXresItem 2 2" xfId="892" xr:uid="{87DA117B-0BCE-4372-8D21-94D712A3F462}"/>
    <cellStyle name="SAPBEXresItem 2 2 2" xfId="1165" xr:uid="{93747CD7-8243-4E24-942E-F1534580636C}"/>
    <cellStyle name="SAPBEXresItem 2 2 2 2" xfId="1681" xr:uid="{3AFCAC12-0FF8-4B19-8A27-A17029EC0202}"/>
    <cellStyle name="SAPBEXresItem 2 2 3" xfId="1423" xr:uid="{B3A917EF-EF9B-4C21-AE42-EB32AA120C1F}"/>
    <cellStyle name="SAPBEXresItem 3" xfId="507" xr:uid="{76141852-196E-4159-9D84-A3834B78C189}"/>
    <cellStyle name="SAPBEXresItem 3 2" xfId="893" xr:uid="{B5913A3C-02E4-4B81-8D40-8910E802F3BB}"/>
    <cellStyle name="SAPBEXresItem 3 2 2" xfId="1166" xr:uid="{79CF5311-A269-44FC-8149-B457242E200D}"/>
    <cellStyle name="SAPBEXresItem 3 2 2 2" xfId="1682" xr:uid="{525C440E-216A-4DC1-AEC2-088D180D2456}"/>
    <cellStyle name="SAPBEXresItem 3 2 3" xfId="1424" xr:uid="{9D0FBCD4-A0FF-4873-965B-2AA92D22897F}"/>
    <cellStyle name="SAPBEXresItem 4" xfId="508" xr:uid="{BEAF62D6-636A-4FB0-B6FF-745E3E27548D}"/>
    <cellStyle name="SAPBEXresItem 4 2" xfId="894" xr:uid="{08F097CE-9ED3-4748-BC2B-3A2779B69767}"/>
    <cellStyle name="SAPBEXresItem 4 2 2" xfId="1167" xr:uid="{9624A1CE-68AE-4AFE-BC56-A9573FA6810E}"/>
    <cellStyle name="SAPBEXresItem 4 2 2 2" xfId="1683" xr:uid="{B6D78122-0317-45B2-90FC-DAD41B723E59}"/>
    <cellStyle name="SAPBEXresItem 4 2 3" xfId="1425" xr:uid="{5FE1C69B-7653-4D65-900D-9BA8E0F93740}"/>
    <cellStyle name="SAPBEXresItem 5" xfId="509" xr:uid="{7B57B381-9ED8-4298-978C-61DD1164A5DD}"/>
    <cellStyle name="SAPBEXresItem 5 2" xfId="895" xr:uid="{E487B7C6-18BA-4379-B8C2-2470BDF93C8C}"/>
    <cellStyle name="SAPBEXresItem 5 2 2" xfId="1168" xr:uid="{7AFF21F0-ED95-43A0-9406-43EE5AD4810E}"/>
    <cellStyle name="SAPBEXresItem 5 2 2 2" xfId="1684" xr:uid="{177D3668-4BED-4BD3-9C5A-37CA300BB36A}"/>
    <cellStyle name="SAPBEXresItem 5 2 3" xfId="1426" xr:uid="{AEFEAFEE-F5CF-461C-B821-6D8C3014B344}"/>
    <cellStyle name="SAPBEXresItem 6" xfId="510" xr:uid="{3345F880-1ED4-49CD-BBD0-95F03AE6F2A6}"/>
    <cellStyle name="SAPBEXresItem 6 2" xfId="896" xr:uid="{B947E6D9-D363-4612-8031-51D07A366EB7}"/>
    <cellStyle name="SAPBEXresItem 6 2 2" xfId="1169" xr:uid="{3AEAAF8B-AA8D-4AC4-9352-0373BB20AEDC}"/>
    <cellStyle name="SAPBEXresItem 6 2 2 2" xfId="1685" xr:uid="{C6B6D540-99AC-449C-BB28-FFED197C55DA}"/>
    <cellStyle name="SAPBEXresItem 6 2 3" xfId="1427" xr:uid="{3D2C350F-5189-4B3E-A26C-18E3E1315A8C}"/>
    <cellStyle name="SAPBEXresItem 7" xfId="891" xr:uid="{36A683BF-E4C3-47D1-A71A-4BCA5AD41C1F}"/>
    <cellStyle name="SAPBEXresItem 7 2" xfId="1164" xr:uid="{B97ECEA7-224B-49E5-B6D8-DF2DA53C8888}"/>
    <cellStyle name="SAPBEXresItem 7 2 2" xfId="1680" xr:uid="{2C22CC2F-2768-429E-8FA8-47DC639C0851}"/>
    <cellStyle name="SAPBEXresItem 7 3" xfId="1422" xr:uid="{194FF123-CF1C-494C-8342-3FFBBB2AB5B8}"/>
    <cellStyle name="SAPBEXresItemX" xfId="511" xr:uid="{E03DC165-4263-4C8E-8074-6D16A2A2D6B9}"/>
    <cellStyle name="SAPBEXresItemX 2" xfId="512" xr:uid="{B1B31A57-320D-44DB-90EB-9AEC36D5F17A}"/>
    <cellStyle name="SAPBEXresItemX 2 2" xfId="898" xr:uid="{53217BBE-EE54-4368-B4B2-48E2423907D6}"/>
    <cellStyle name="SAPBEXresItemX 2 2 2" xfId="1171" xr:uid="{950F1A0D-F733-45E3-8642-EFA4CAEFA24F}"/>
    <cellStyle name="SAPBEXresItemX 2 2 2 2" xfId="1687" xr:uid="{A184F1F4-7FB0-48A2-8410-4329BEC71D92}"/>
    <cellStyle name="SAPBEXresItemX 2 2 3" xfId="1429" xr:uid="{789682B0-6792-40BD-AF4D-9432A0B7F195}"/>
    <cellStyle name="SAPBEXresItemX 3" xfId="513" xr:uid="{AA86B1E4-8666-4FB1-9075-00443673311B}"/>
    <cellStyle name="SAPBEXresItemX 3 2" xfId="899" xr:uid="{431D88F7-2F21-48C4-AEBF-9F1BE8D08CCB}"/>
    <cellStyle name="SAPBEXresItemX 3 2 2" xfId="1172" xr:uid="{DA9F8C16-4796-4882-B8CA-A180338CEF46}"/>
    <cellStyle name="SAPBEXresItemX 3 2 2 2" xfId="1688" xr:uid="{0043B378-1965-4E2A-91A7-51B262BD9958}"/>
    <cellStyle name="SAPBEXresItemX 3 2 3" xfId="1430" xr:uid="{A5265B60-D9C2-4FCF-9FDF-90741AA1F5FA}"/>
    <cellStyle name="SAPBEXresItemX 4" xfId="514" xr:uid="{00D15FD1-2FB2-4771-B657-9774A8B8527F}"/>
    <cellStyle name="SAPBEXresItemX 4 2" xfId="900" xr:uid="{ABF76F2D-7FE1-46D0-9E66-41BA5B76287A}"/>
    <cellStyle name="SAPBEXresItemX 4 2 2" xfId="1173" xr:uid="{ED1CC27E-5AEA-4389-9768-5220E1E3D07C}"/>
    <cellStyle name="SAPBEXresItemX 4 2 2 2" xfId="1689" xr:uid="{6C0372FB-8CBC-409C-B3D9-C6E005656E3D}"/>
    <cellStyle name="SAPBEXresItemX 4 2 3" xfId="1431" xr:uid="{90731A5A-12F7-4120-972A-1C0BFC968A60}"/>
    <cellStyle name="SAPBEXresItemX 5" xfId="515" xr:uid="{ABEE1106-E6D7-4992-A82C-B1923CB31376}"/>
    <cellStyle name="SAPBEXresItemX 5 2" xfId="901" xr:uid="{DBE11F89-2195-4EDA-9342-0885BDFB5EA8}"/>
    <cellStyle name="SAPBEXresItemX 5 2 2" xfId="1174" xr:uid="{9BC45FE2-9638-4F86-B4E6-4E5175F57D4D}"/>
    <cellStyle name="SAPBEXresItemX 5 2 2 2" xfId="1690" xr:uid="{C0EC29C4-EF89-4935-981A-7264EBED39D5}"/>
    <cellStyle name="SAPBEXresItemX 5 2 3" xfId="1432" xr:uid="{0481DEBB-E188-4959-8AB6-37B06F7B2124}"/>
    <cellStyle name="SAPBEXresItemX 6" xfId="516" xr:uid="{ABF7575E-9C4B-4EE6-A87D-4FBCD0469D23}"/>
    <cellStyle name="SAPBEXresItemX 6 2" xfId="902" xr:uid="{B63F89DC-B7A7-46B0-9E5E-4A80720158F6}"/>
    <cellStyle name="SAPBEXresItemX 6 2 2" xfId="1175" xr:uid="{635F6E4D-29BA-42AE-9E0D-D2702969C100}"/>
    <cellStyle name="SAPBEXresItemX 6 2 2 2" xfId="1691" xr:uid="{8596058F-855B-4250-BA45-C925FDEC74D5}"/>
    <cellStyle name="SAPBEXresItemX 6 2 3" xfId="1433" xr:uid="{4563B642-F954-457B-A03F-AE1956E78AE0}"/>
    <cellStyle name="SAPBEXresItemX 7" xfId="897" xr:uid="{5ABFBC45-4102-4F13-9FE3-B66F0EBA053A}"/>
    <cellStyle name="SAPBEXresItemX 7 2" xfId="1170" xr:uid="{5FFEA185-8BC0-4A25-A4C9-DDA3CFEA4E46}"/>
    <cellStyle name="SAPBEXresItemX 7 2 2" xfId="1686" xr:uid="{F5D3BB13-FB27-468B-9DEF-0E6730C86694}"/>
    <cellStyle name="SAPBEXresItemX 7 3" xfId="1428" xr:uid="{5DC578F4-868C-47B9-B59D-9DA1FEA13E06}"/>
    <cellStyle name="SAPBEXstdData" xfId="517" xr:uid="{ED84F83B-C450-4D0A-B555-114918C6EDAE}"/>
    <cellStyle name="SAPBEXstdData 2" xfId="518" xr:uid="{1C069C6B-E61F-448A-BD88-FF5E8AD1448B}"/>
    <cellStyle name="SAPBEXstdData 2 2" xfId="904" xr:uid="{3C83BFDD-42F3-4D21-99CB-BDC0B04EE586}"/>
    <cellStyle name="SAPBEXstdData 2 2 2" xfId="1177" xr:uid="{063C9E2A-D350-4576-8B1A-560AB4054BE2}"/>
    <cellStyle name="SAPBEXstdData 2 2 2 2" xfId="1693" xr:uid="{6BBA116C-E285-4418-A645-9481137789BB}"/>
    <cellStyle name="SAPBEXstdData 2 2 3" xfId="1435" xr:uid="{E4E66AAE-6AFC-44C6-AE09-F3BD22B5B9B4}"/>
    <cellStyle name="SAPBEXstdData 3" xfId="519" xr:uid="{853C24B0-0AF3-480D-91B1-381D75DE9D91}"/>
    <cellStyle name="SAPBEXstdData 3 2" xfId="905" xr:uid="{1B8638CD-C80F-47FB-9536-56843FB1F9F9}"/>
    <cellStyle name="SAPBEXstdData 3 2 2" xfId="1178" xr:uid="{A600634E-8AD5-4920-A549-7BFFA95B3E3A}"/>
    <cellStyle name="SAPBEXstdData 3 2 2 2" xfId="1694" xr:uid="{E8B2225C-2316-4458-8669-A8A3D40E6CD2}"/>
    <cellStyle name="SAPBEXstdData 3 2 3" xfId="1436" xr:uid="{9D7DDED3-0EE8-40A1-A0BC-F290166E894D}"/>
    <cellStyle name="SAPBEXstdData 4" xfId="520" xr:uid="{A6AF1BB3-E8B3-4CCF-ACD3-3C4CEBDC94D4}"/>
    <cellStyle name="SAPBEXstdData 4 2" xfId="906" xr:uid="{88C8B5B0-8BBA-49DA-983F-6F950E361783}"/>
    <cellStyle name="SAPBEXstdData 4 2 2" xfId="1179" xr:uid="{7098B616-1149-47C2-B074-4FFB7B6F4AFE}"/>
    <cellStyle name="SAPBEXstdData 4 2 2 2" xfId="1695" xr:uid="{2F90C71F-8393-4B82-9FB8-704A5DB38903}"/>
    <cellStyle name="SAPBEXstdData 4 2 3" xfId="1437" xr:uid="{50F92221-5764-4B33-876C-960DF2D95AC5}"/>
    <cellStyle name="SAPBEXstdData 5" xfId="521" xr:uid="{29461330-E947-4647-9619-9A1A6C4D5303}"/>
    <cellStyle name="SAPBEXstdData 5 2" xfId="907" xr:uid="{62BD0077-1B2A-4654-9C3F-74A67D8D02C2}"/>
    <cellStyle name="SAPBEXstdData 5 2 2" xfId="1180" xr:uid="{68B5C771-251B-45BD-BAF2-068831EF0075}"/>
    <cellStyle name="SAPBEXstdData 5 2 2 2" xfId="1696" xr:uid="{B139CC9C-D768-48E2-8DB7-E036EFEA32E6}"/>
    <cellStyle name="SAPBEXstdData 5 2 3" xfId="1438" xr:uid="{9A03587D-82BF-40CD-8348-6497EB24E22B}"/>
    <cellStyle name="SAPBEXstdData 6" xfId="522" xr:uid="{4C5AC2BC-C932-4B72-898A-3B6DA80AB4B2}"/>
    <cellStyle name="SAPBEXstdData 6 2" xfId="908" xr:uid="{5DCFCE4D-6C96-42DA-9895-22D2BC18AABB}"/>
    <cellStyle name="SAPBEXstdData 6 2 2" xfId="1181" xr:uid="{1B7A8873-CBD2-4DC9-95B5-EF104CD9501D}"/>
    <cellStyle name="SAPBEXstdData 6 2 2 2" xfId="1697" xr:uid="{EBA032CC-48AB-4B78-90D3-D274929187E7}"/>
    <cellStyle name="SAPBEXstdData 6 2 3" xfId="1439" xr:uid="{A919269B-E898-44EC-8C8E-D53C3812AFA9}"/>
    <cellStyle name="SAPBEXstdData 7" xfId="903" xr:uid="{14E7A4F7-7B62-4F7C-9A5B-F3C3F540FDD9}"/>
    <cellStyle name="SAPBEXstdData 7 2" xfId="1176" xr:uid="{5D3DDCC7-45FA-4A87-B397-AE9EC6910E57}"/>
    <cellStyle name="SAPBEXstdData 7 2 2" xfId="1692" xr:uid="{FE1BFF5C-F05B-4448-A961-D715412E802F}"/>
    <cellStyle name="SAPBEXstdData 7 3" xfId="1434" xr:uid="{CFA3D392-7E5E-4305-8661-D1576B700B74}"/>
    <cellStyle name="SAPBEXstdData_Приложение_1_к_7-у-о_2009_Кв_1_ФСТ" xfId="523" xr:uid="{7E64CF04-003D-452F-A95C-C9FC3FCA06F3}"/>
    <cellStyle name="SAPBEXstdDataEmph" xfId="524" xr:uid="{5BD4FF9F-4F65-4E63-831E-190B29D4E5DC}"/>
    <cellStyle name="SAPBEXstdDataEmph 2" xfId="525" xr:uid="{2A5848FE-C646-4615-B0C0-86EFF34E5607}"/>
    <cellStyle name="SAPBEXstdDataEmph 2 2" xfId="910" xr:uid="{4D3F4D69-F423-4F14-AD55-F4C7D8D9EC2A}"/>
    <cellStyle name="SAPBEXstdDataEmph 2 2 2" xfId="1183" xr:uid="{334E9BDD-7BB8-4CCB-8EF0-3A58D00A8ED6}"/>
    <cellStyle name="SAPBEXstdDataEmph 2 2 2 2" xfId="1699" xr:uid="{F3C31740-E00F-47FC-BA57-44E942270896}"/>
    <cellStyle name="SAPBEXstdDataEmph 2 2 3" xfId="1441" xr:uid="{A80E1661-AA77-4EA6-8DEF-AB393E1A9CB1}"/>
    <cellStyle name="SAPBEXstdDataEmph 3" xfId="526" xr:uid="{5D527DEF-90A4-451C-B5DF-FC2E9E97266F}"/>
    <cellStyle name="SAPBEXstdDataEmph 3 2" xfId="911" xr:uid="{B0E4A95B-5CC5-4E1D-BE94-EBAF23B19221}"/>
    <cellStyle name="SAPBEXstdDataEmph 3 2 2" xfId="1184" xr:uid="{F3108112-708C-4F11-86EC-A2F0C54F8110}"/>
    <cellStyle name="SAPBEXstdDataEmph 3 2 2 2" xfId="1700" xr:uid="{C652E038-9B6C-49A0-9C6D-6A67BE7AE249}"/>
    <cellStyle name="SAPBEXstdDataEmph 3 2 3" xfId="1442" xr:uid="{F02337FD-6E49-40C6-A199-0B8467F8CBAD}"/>
    <cellStyle name="SAPBEXstdDataEmph 4" xfId="527" xr:uid="{CAB00DD9-5A0C-4F9F-B058-2611CABAB1C9}"/>
    <cellStyle name="SAPBEXstdDataEmph 4 2" xfId="912" xr:uid="{9EE6E98D-4040-476F-AE40-0ACC105EECC2}"/>
    <cellStyle name="SAPBEXstdDataEmph 4 2 2" xfId="1185" xr:uid="{8D7D9AC7-11EF-47E5-8A1D-824CA90EE128}"/>
    <cellStyle name="SAPBEXstdDataEmph 4 2 2 2" xfId="1701" xr:uid="{7DE87F5B-ED15-4A33-BF05-3E17ABB43362}"/>
    <cellStyle name="SAPBEXstdDataEmph 4 2 3" xfId="1443" xr:uid="{D1FBF83D-4704-4EE2-B5F8-B667DCC418EE}"/>
    <cellStyle name="SAPBEXstdDataEmph 5" xfId="528" xr:uid="{00B06B1D-EE50-402F-8A07-1F391700DFAA}"/>
    <cellStyle name="SAPBEXstdDataEmph 5 2" xfId="913" xr:uid="{D91C5EFE-1BE1-4A59-9777-969478985BD7}"/>
    <cellStyle name="SAPBEXstdDataEmph 5 2 2" xfId="1186" xr:uid="{D02F9F84-4D57-47A3-9DF4-89A7ED4B890A}"/>
    <cellStyle name="SAPBEXstdDataEmph 5 2 2 2" xfId="1702" xr:uid="{F4884123-3E81-45E4-91F1-C27D14897603}"/>
    <cellStyle name="SAPBEXstdDataEmph 5 2 3" xfId="1444" xr:uid="{8C3973CD-1B95-408B-8891-8AC38730D15F}"/>
    <cellStyle name="SAPBEXstdDataEmph 6" xfId="529" xr:uid="{DC624731-D2B3-4D55-9BF4-E5845CC69E3A}"/>
    <cellStyle name="SAPBEXstdDataEmph 6 2" xfId="914" xr:uid="{FEC86033-BE53-4E53-A5B5-7B346E6FD509}"/>
    <cellStyle name="SAPBEXstdDataEmph 6 2 2" xfId="1187" xr:uid="{C911AE3A-DD1E-44C9-88F2-02740C4B45B5}"/>
    <cellStyle name="SAPBEXstdDataEmph 6 2 2 2" xfId="1703" xr:uid="{BD612011-4961-4942-94F0-C65A6EDDBEEE}"/>
    <cellStyle name="SAPBEXstdDataEmph 6 2 3" xfId="1445" xr:uid="{167142E3-5CFF-4B61-B3C4-2A968A699644}"/>
    <cellStyle name="SAPBEXstdDataEmph 7" xfId="909" xr:uid="{5E4BE60E-C281-45B2-A4C4-B07F0C1ADDA7}"/>
    <cellStyle name="SAPBEXstdDataEmph 7 2" xfId="1182" xr:uid="{FAB58861-89CD-40EB-8BFB-17912763EB18}"/>
    <cellStyle name="SAPBEXstdDataEmph 7 2 2" xfId="1698" xr:uid="{52BD5A62-8D21-4C12-826F-7C98BA96E1BD}"/>
    <cellStyle name="SAPBEXstdDataEmph 7 3" xfId="1440" xr:uid="{1BC03BB7-EA20-452B-B47A-A2102B99FB8A}"/>
    <cellStyle name="SAPBEXstdItem" xfId="530" xr:uid="{0D0C9095-F21B-4ED8-ACCF-4E004BF721E6}"/>
    <cellStyle name="SAPBEXstdItem 2" xfId="531" xr:uid="{0A6CBAAD-6E66-4B9A-AD41-D1C90B40D5F9}"/>
    <cellStyle name="SAPBEXstdItem 2 2" xfId="915" xr:uid="{140EEC9B-DE4F-40D8-A790-57B8EC4625E8}"/>
    <cellStyle name="SAPBEXstdItem 2 2 2" xfId="1188" xr:uid="{A897630F-C768-4282-A2FB-C4F2CB7D9DBD}"/>
    <cellStyle name="SAPBEXstdItem 2 2 2 2" xfId="1704" xr:uid="{3A610189-B198-41AE-8F8C-549E13B9BA3D}"/>
    <cellStyle name="SAPBEXstdItem 2 2 3" xfId="1446" xr:uid="{AECB0A58-F455-4A9D-AB5C-D8557402F383}"/>
    <cellStyle name="SAPBEXstdItem 3" xfId="532" xr:uid="{1F575C36-6C70-452F-8CA6-08E63E459871}"/>
    <cellStyle name="SAPBEXstdItem 3 2" xfId="916" xr:uid="{3886B99F-4364-475B-B426-A0FA34884187}"/>
    <cellStyle name="SAPBEXstdItem 3 2 2" xfId="1189" xr:uid="{3426AF43-A044-43AD-89B1-8296EDF8E5E8}"/>
    <cellStyle name="SAPBEXstdItem 3 2 2 2" xfId="1705" xr:uid="{D323CD2E-5BE5-4992-9285-0D4F73366A17}"/>
    <cellStyle name="SAPBEXstdItem 3 2 3" xfId="1447" xr:uid="{0215B67A-BCCD-4B35-99B8-010899F5146D}"/>
    <cellStyle name="SAPBEXstdItem 4" xfId="533" xr:uid="{AAA1E0A1-5FFF-4503-A0A5-64C7424877DB}"/>
    <cellStyle name="SAPBEXstdItem 4 2" xfId="917" xr:uid="{321FDAE9-E88A-4F3F-954F-5E9D6E23651A}"/>
    <cellStyle name="SAPBEXstdItem 4 2 2" xfId="1190" xr:uid="{A1463132-C113-4263-90CB-A5055216783B}"/>
    <cellStyle name="SAPBEXstdItem 4 2 2 2" xfId="1706" xr:uid="{62272262-8579-4915-BDA3-33FACDC1924D}"/>
    <cellStyle name="SAPBEXstdItem 4 2 3" xfId="1448" xr:uid="{501E1368-3FAE-46C8-A876-523CA89AC3E5}"/>
    <cellStyle name="SAPBEXstdItem 5" xfId="534" xr:uid="{5D8B7C74-AA9C-431D-9124-42013360B4FA}"/>
    <cellStyle name="SAPBEXstdItem 5 2" xfId="918" xr:uid="{10C8E34D-B2F3-4B5C-B323-8A7B2CDF7238}"/>
    <cellStyle name="SAPBEXstdItem 5 2 2" xfId="1191" xr:uid="{2BA0DC46-E235-4610-B5B2-F03B26104B8C}"/>
    <cellStyle name="SAPBEXstdItem 5 2 2 2" xfId="1707" xr:uid="{C036A6E4-0A72-4696-BF5E-4BCE7C74CE1B}"/>
    <cellStyle name="SAPBEXstdItem 5 2 3" xfId="1449" xr:uid="{3BB23347-C07E-4ECA-95ED-38BC18E3DCE7}"/>
    <cellStyle name="SAPBEXstdItem 6" xfId="535" xr:uid="{06A8AD1C-E13F-4CB4-8AD7-650FC5967A0F}"/>
    <cellStyle name="SAPBEXstdItem 6 2" xfId="919" xr:uid="{A645ACAF-F43C-4D8A-814F-6EA3C3BD68EE}"/>
    <cellStyle name="SAPBEXstdItem 6 2 2" xfId="1192" xr:uid="{9EB83813-6874-4FF2-B294-00BA484196B8}"/>
    <cellStyle name="SAPBEXstdItem 6 2 2 2" xfId="1708" xr:uid="{889FFAEC-F448-4AA6-9C9E-72CC6D96BED4}"/>
    <cellStyle name="SAPBEXstdItem 6 2 3" xfId="1450" xr:uid="{19647AF1-841D-4F07-892E-8D6E755C075A}"/>
    <cellStyle name="SAPBEXstdItem 7" xfId="536" xr:uid="{68B431B4-F162-4A44-AE80-659B66205E36}"/>
    <cellStyle name="SAPBEXstdItem 7 2" xfId="920" xr:uid="{7D541137-A9E8-4010-BC16-D16CD1A1B6E9}"/>
    <cellStyle name="SAPBEXstdItem 7 2 2" xfId="1193" xr:uid="{EFA1D7B6-B7E4-4847-B8F2-6E382129B1D6}"/>
    <cellStyle name="SAPBEXstdItem 7 2 2 2" xfId="1709" xr:uid="{135BB379-B591-4FAB-90AA-DD05F184E126}"/>
    <cellStyle name="SAPBEXstdItem 7 2 3" xfId="1451" xr:uid="{E346E686-D124-4178-B2DC-FEBD73BEE635}"/>
    <cellStyle name="SAPBEXstdItem_7-р" xfId="537" xr:uid="{24BD31A8-BDC8-41CA-84EE-39D9065E1A59}"/>
    <cellStyle name="SAPBEXstdItemX" xfId="538" xr:uid="{11736A90-A4AF-44FD-A32B-A0BA5C34B9B0}"/>
    <cellStyle name="SAPBEXstdItemX 2" xfId="539" xr:uid="{E1D36E77-30EF-42CE-9C4C-A203E5FC9675}"/>
    <cellStyle name="SAPBEXstdItemX 2 2" xfId="921" xr:uid="{891CBE2A-1CF8-43A4-9AE0-5899AE1F2AA6}"/>
    <cellStyle name="SAPBEXstdItemX 2 2 2" xfId="1194" xr:uid="{4D7A52EE-FF25-497B-85BE-42BAE98E25BF}"/>
    <cellStyle name="SAPBEXstdItemX 2 2 2 2" xfId="1710" xr:uid="{8F85D997-8CA1-4230-B74F-9FF1F6E26D11}"/>
    <cellStyle name="SAPBEXstdItemX 2 2 3" xfId="1452" xr:uid="{86086B91-4AB3-4B65-B957-DDCEFCC4754F}"/>
    <cellStyle name="SAPBEXstdItemX 3" xfId="540" xr:uid="{2CE335E6-2AB7-41CC-86D9-F50224A57A75}"/>
    <cellStyle name="SAPBEXstdItemX 3 2" xfId="922" xr:uid="{93647F3C-1A05-4E04-9A0B-4BB03AE81E16}"/>
    <cellStyle name="SAPBEXstdItemX 3 2 2" xfId="1195" xr:uid="{52D37B62-19B3-4489-8E82-E85CECA6F47C}"/>
    <cellStyle name="SAPBEXstdItemX 3 2 2 2" xfId="1711" xr:uid="{E71E9CB7-1FD3-4F9C-A66B-58DD2A20F7D0}"/>
    <cellStyle name="SAPBEXstdItemX 3 2 3" xfId="1453" xr:uid="{63459418-22A4-40D8-8EDD-1E80D60F1F4F}"/>
    <cellStyle name="SAPBEXstdItemX 4" xfId="541" xr:uid="{FAEA3DE6-1C3C-418C-A0D6-04AEF9E352FA}"/>
    <cellStyle name="SAPBEXstdItemX 4 2" xfId="923" xr:uid="{B540A719-699F-4A62-8E4C-02E6C1B7D64F}"/>
    <cellStyle name="SAPBEXstdItemX 4 2 2" xfId="1196" xr:uid="{8BC1FBCF-0214-41EE-A6FD-FAFB6A4E3884}"/>
    <cellStyle name="SAPBEXstdItemX 4 2 2 2" xfId="1712" xr:uid="{158BEAED-5D9A-4FF0-B692-FAA85774E332}"/>
    <cellStyle name="SAPBEXstdItemX 4 2 3" xfId="1454" xr:uid="{5D04E869-8CC1-43A9-B92F-98058359E9FB}"/>
    <cellStyle name="SAPBEXstdItemX 5" xfId="542" xr:uid="{1F37ABF6-9C23-4367-B8B2-E36F49EB156A}"/>
    <cellStyle name="SAPBEXstdItemX 5 2" xfId="924" xr:uid="{B506F30A-62CA-43B0-9942-A63EA90830DF}"/>
    <cellStyle name="SAPBEXstdItemX 5 2 2" xfId="1197" xr:uid="{398A579A-D56A-4482-B8D8-01F3F547CFFE}"/>
    <cellStyle name="SAPBEXstdItemX 5 2 2 2" xfId="1713" xr:uid="{AEA07A98-9F25-4CF1-A7E6-B124427A5878}"/>
    <cellStyle name="SAPBEXstdItemX 5 2 3" xfId="1455" xr:uid="{F11C51DB-A855-404E-9B3E-A711FD4C6055}"/>
    <cellStyle name="SAPBEXstdItemX 6" xfId="543" xr:uid="{3F12D114-E3BB-4ABC-91C6-065913E5FA02}"/>
    <cellStyle name="SAPBEXstdItemX 6 2" xfId="925" xr:uid="{57BC1129-38D6-4E5D-891F-84A468E36C30}"/>
    <cellStyle name="SAPBEXstdItemX 6 2 2" xfId="1198" xr:uid="{C5E2AC55-4E9F-4114-9701-BDB56F70BA0D}"/>
    <cellStyle name="SAPBEXstdItemX 6 2 2 2" xfId="1714" xr:uid="{46760D3B-296B-4FB8-B384-08CE1765580A}"/>
    <cellStyle name="SAPBEXstdItemX 6 2 3" xfId="1456" xr:uid="{9F4B9244-BD4D-42D3-8855-9F9CAB4D853A}"/>
    <cellStyle name="SAPBEXtitle" xfId="544" xr:uid="{3433CA6A-F699-4C9E-844C-275288E9DD54}"/>
    <cellStyle name="SAPBEXtitle 2" xfId="545" xr:uid="{18BF91B6-EEDF-43BD-BDE4-DAF0226BAF97}"/>
    <cellStyle name="SAPBEXtitle 2 2" xfId="926" xr:uid="{05ED5FC1-0F92-49C2-806F-13C8CBCC5F7D}"/>
    <cellStyle name="SAPBEXtitle 2 2 2" xfId="1199" xr:uid="{FD6C4658-8C1D-4015-97E9-26EBCE16D428}"/>
    <cellStyle name="SAPBEXtitle 2 2 2 2" xfId="1715" xr:uid="{77A6F930-7D94-4B32-9155-C703883939AB}"/>
    <cellStyle name="SAPBEXtitle 2 2 3" xfId="1457" xr:uid="{E00A535D-EA1E-4A6A-B26F-B32BA07839FC}"/>
    <cellStyle name="SAPBEXtitle 3" xfId="546" xr:uid="{E5545381-433F-4914-B8D1-B22DDBA5C8AB}"/>
    <cellStyle name="SAPBEXtitle 3 2" xfId="927" xr:uid="{72DAA773-9B49-47C7-9246-20679DD21210}"/>
    <cellStyle name="SAPBEXtitle 3 2 2" xfId="1200" xr:uid="{CC43CCC5-2A80-432E-A4FE-9F4020B04465}"/>
    <cellStyle name="SAPBEXtitle 3 2 2 2" xfId="1716" xr:uid="{4B841FA9-7B43-40F4-B7D5-91CACD9DF897}"/>
    <cellStyle name="SAPBEXtitle 3 2 3" xfId="1458" xr:uid="{CAAC3AF5-B99E-484D-8D9B-1E33ADF29147}"/>
    <cellStyle name="SAPBEXtitle 4" xfId="547" xr:uid="{2D807C5C-887B-425C-A8C2-BCD5B1E50D7E}"/>
    <cellStyle name="SAPBEXtitle 4 2" xfId="928" xr:uid="{2D7D2AB4-82B9-4DF9-A7E6-6FA08DFC112F}"/>
    <cellStyle name="SAPBEXtitle 4 2 2" xfId="1201" xr:uid="{530FFC2B-730A-40D8-A2EA-33A7698364B7}"/>
    <cellStyle name="SAPBEXtitle 4 2 2 2" xfId="1717" xr:uid="{431A6AFB-3241-471F-9402-18250C30254A}"/>
    <cellStyle name="SAPBEXtitle 4 2 3" xfId="1459" xr:uid="{E6C0D6C3-8135-4700-B5CE-E3C1D18010F6}"/>
    <cellStyle name="SAPBEXtitle 5" xfId="548" xr:uid="{AF96A50E-CFA1-424C-81B3-50427719F5F3}"/>
    <cellStyle name="SAPBEXtitle 5 2" xfId="929" xr:uid="{278A2E08-8058-4889-8E68-93008C3B2880}"/>
    <cellStyle name="SAPBEXtitle 5 2 2" xfId="1202" xr:uid="{AFB92542-D65E-4243-B86F-83F7C27C0A00}"/>
    <cellStyle name="SAPBEXtitle 5 2 2 2" xfId="1718" xr:uid="{437FB9CC-9B05-4234-82F7-BCB986D50CB3}"/>
    <cellStyle name="SAPBEXtitle 5 2 3" xfId="1460" xr:uid="{3F02DD00-419C-4B0D-B3C1-29230EDB57AF}"/>
    <cellStyle name="SAPBEXtitle 6" xfId="549" xr:uid="{39987D15-385E-4DB2-809D-E904D69C646C}"/>
    <cellStyle name="SAPBEXtitle 6 2" xfId="930" xr:uid="{60351A8E-FC8F-470D-A742-98397D4A7433}"/>
    <cellStyle name="SAPBEXtitle 6 2 2" xfId="1203" xr:uid="{0D93A633-EDA8-4AD6-803D-4B5E5FDF6DD6}"/>
    <cellStyle name="SAPBEXtitle 6 2 2 2" xfId="1719" xr:uid="{88C582DA-C06C-497C-9CA9-24CD5D31A92F}"/>
    <cellStyle name="SAPBEXtitle 6 2 3" xfId="1461" xr:uid="{A6397B86-6B0A-4056-B1EE-629B104551F6}"/>
    <cellStyle name="SAPBEXunassignedItem" xfId="550" xr:uid="{86F9A44C-F33C-47E5-85D6-DB9F78DDDF7B}"/>
    <cellStyle name="SAPBEXunassignedItem 2" xfId="551" xr:uid="{6D681BBC-C6F9-41B5-8639-E8A2015F10FA}"/>
    <cellStyle name="SAPBEXundefined" xfId="552" xr:uid="{7CF8091A-09E1-45F0-87EF-559DAD67CB7E}"/>
    <cellStyle name="SAPBEXundefined 2" xfId="553" xr:uid="{26EB59D1-EBA9-47E0-9852-8B4F33D960BB}"/>
    <cellStyle name="SAPBEXundefined 2 2" xfId="932" xr:uid="{15779F99-3BC3-467F-BC25-0E4C53AEE76A}"/>
    <cellStyle name="SAPBEXundefined 2 2 2" xfId="1205" xr:uid="{ADAF78AB-0B5B-4996-A30F-6EF3E7884FCF}"/>
    <cellStyle name="SAPBEXundefined 2 2 2 2" xfId="1721" xr:uid="{556497D9-83AD-4C94-8594-2CB2085515A7}"/>
    <cellStyle name="SAPBEXundefined 2 2 3" xfId="1463" xr:uid="{D35E7DF2-76C0-4BBF-9BF3-41C5EE451B48}"/>
    <cellStyle name="SAPBEXundefined 3" xfId="554" xr:uid="{4251685B-3E0B-4464-9886-B12B5FFB38FB}"/>
    <cellStyle name="SAPBEXundefined 3 2" xfId="933" xr:uid="{BF956CDB-BAE9-460C-800A-39F8BB6851E5}"/>
    <cellStyle name="SAPBEXundefined 3 2 2" xfId="1206" xr:uid="{AFFF8D12-E95B-4A15-AB40-AD7540EC97E3}"/>
    <cellStyle name="SAPBEXundefined 3 2 2 2" xfId="1722" xr:uid="{7E0D27DE-F421-4420-8CCE-3989FC1DCF1D}"/>
    <cellStyle name="SAPBEXundefined 3 2 3" xfId="1464" xr:uid="{686D15AC-E63D-4FC1-9F7D-2AB2E9E7B1F7}"/>
    <cellStyle name="SAPBEXundefined 4" xfId="555" xr:uid="{2C602B5A-EB66-4580-BF90-BA653BE48DA6}"/>
    <cellStyle name="SAPBEXundefined 4 2" xfId="934" xr:uid="{1653D501-0667-4072-A8E4-7C06E886AEC5}"/>
    <cellStyle name="SAPBEXundefined 4 2 2" xfId="1207" xr:uid="{73FA067A-C76D-4B04-AF03-55358ACF86C2}"/>
    <cellStyle name="SAPBEXundefined 4 2 2 2" xfId="1723" xr:uid="{0565F0B6-51AD-4AEA-8176-61CEBE351020}"/>
    <cellStyle name="SAPBEXundefined 4 2 3" xfId="1465" xr:uid="{C586584D-4F57-4BFD-B291-AC175249ECB1}"/>
    <cellStyle name="SAPBEXundefined 5" xfId="556" xr:uid="{51DC2D13-04F3-46BB-981B-1A07B3A64672}"/>
    <cellStyle name="SAPBEXundefined 5 2" xfId="935" xr:uid="{D5197094-F8A4-4698-930D-36CEF3DE4FB3}"/>
    <cellStyle name="SAPBEXundefined 5 2 2" xfId="1208" xr:uid="{3B554490-6F3C-4DFC-A5B1-7FE705750F4C}"/>
    <cellStyle name="SAPBEXundefined 5 2 2 2" xfId="1724" xr:uid="{62720AAD-6938-4379-A721-5F34438B15A8}"/>
    <cellStyle name="SAPBEXundefined 5 2 3" xfId="1466" xr:uid="{FBA2DC4A-D126-4461-BE2C-E24EC1D56090}"/>
    <cellStyle name="SAPBEXundefined 6" xfId="557" xr:uid="{C293D4F1-A1F9-43C3-9F7C-005506335FF7}"/>
    <cellStyle name="SAPBEXundefined 6 2" xfId="936" xr:uid="{97CFAA58-E7CB-4841-B8DB-8C07809A6A35}"/>
    <cellStyle name="SAPBEXundefined 6 2 2" xfId="1209" xr:uid="{4DCD99F9-5678-48C0-B7F5-778174033C3D}"/>
    <cellStyle name="SAPBEXundefined 6 2 2 2" xfId="1725" xr:uid="{1F3D94E6-670A-4E2D-8BD4-F9EA88230D90}"/>
    <cellStyle name="SAPBEXundefined 6 2 3" xfId="1467" xr:uid="{77E1AEED-E629-40AA-95D2-B7371841BF5C}"/>
    <cellStyle name="SAPBEXundefined 7" xfId="931" xr:uid="{C41D2A3D-68BE-4A1D-BBA6-4AA4E0D3B23D}"/>
    <cellStyle name="SAPBEXundefined 7 2" xfId="1204" xr:uid="{C1327E15-0AC3-4497-9BD6-B1C521A3B3A4}"/>
    <cellStyle name="SAPBEXundefined 7 2 2" xfId="1720" xr:uid="{6E45DD90-531E-44E8-98CD-D4AEDF057C49}"/>
    <cellStyle name="SAPBEXundefined 7 3" xfId="1462" xr:uid="{1A1269EF-2DF5-480D-93E1-80B16797B710}"/>
    <cellStyle name="Sheet Title" xfId="558" xr:uid="{9CD3A150-0D6E-42AC-85B8-F5CC25B7FEFD}"/>
    <cellStyle name="styleColumnTitles" xfId="559" xr:uid="{1AE4FBC2-5B6A-486B-BF9A-A6A5A20FF748}"/>
    <cellStyle name="styleColumnTitles 2" xfId="937" xr:uid="{6FCEAF48-0C7F-4012-B1CB-FB2C3AEE1029}"/>
    <cellStyle name="styleColumnTitles 2 2" xfId="1210" xr:uid="{27BF2675-472C-4465-BDC8-96832E8382E8}"/>
    <cellStyle name="styleColumnTitles 2 2 2" xfId="1726" xr:uid="{B2917F9C-34DE-4D63-A0A5-14229778AA59}"/>
    <cellStyle name="styleColumnTitles 2 3" xfId="1468" xr:uid="{7FAFF785-0364-4028-8E29-0929D75FEEEC}"/>
    <cellStyle name="styleDateRange" xfId="560" xr:uid="{788453CA-5C83-46CA-AC27-58B5632BC815}"/>
    <cellStyle name="styleDateRange 2" xfId="938" xr:uid="{15D74C3F-247F-4EA8-8697-1E7E10AD9BF6}"/>
    <cellStyle name="styleDateRange 2 2" xfId="1211" xr:uid="{9A1B0C9A-674A-478F-974B-A71C3AF8D8C8}"/>
    <cellStyle name="styleDateRange 2 2 2" xfId="1727" xr:uid="{2EBC1E3C-13F7-4148-A18F-92F497A21437}"/>
    <cellStyle name="styleDateRange 2 3" xfId="1469" xr:uid="{07240F3C-386E-4AA7-A786-FD4375627680}"/>
    <cellStyle name="styleHidden" xfId="561" xr:uid="{1E206778-C462-42B9-B848-8C9484A9EFEB}"/>
    <cellStyle name="styleNormal" xfId="562" xr:uid="{8062A615-5E82-4BB8-9771-3BC2C18D9338}"/>
    <cellStyle name="styleSeriesAttributes" xfId="563" xr:uid="{D86FB376-D844-4232-9400-D36A79344F51}"/>
    <cellStyle name="styleSeriesAttributes 2" xfId="939" xr:uid="{962065B7-325D-4088-98B0-E74423CF1132}"/>
    <cellStyle name="styleSeriesAttributes 2 2" xfId="1212" xr:uid="{8C740FAC-3BE0-4868-838B-E056AC210525}"/>
    <cellStyle name="styleSeriesAttributes 2 2 2" xfId="1728" xr:uid="{0AD0BA8F-418D-4622-A569-628A3147EFCD}"/>
    <cellStyle name="styleSeriesAttributes 2 3" xfId="1470" xr:uid="{F6CEC304-5053-424F-8781-3E469A44A195}"/>
    <cellStyle name="styleSeriesData" xfId="564" xr:uid="{F67B657B-C5A8-4E8C-92FB-2D4CD261F498}"/>
    <cellStyle name="styleSeriesData 2" xfId="940" xr:uid="{3CA3DD0D-F639-45E7-9FA7-C067959ED222}"/>
    <cellStyle name="styleSeriesData 2 2" xfId="1213" xr:uid="{5865D0F9-2730-4C39-AACF-D838B4F4FC4E}"/>
    <cellStyle name="styleSeriesData 2 2 2" xfId="1729" xr:uid="{39B6A277-5776-45B1-A647-8CAC5F931953}"/>
    <cellStyle name="styleSeriesData 2 3" xfId="1471" xr:uid="{26CD1320-826A-41DA-8A15-0EF304F13D33}"/>
    <cellStyle name="styleSeriesDataForecast" xfId="565" xr:uid="{9F4D0476-C829-40B5-897C-756F6B4F6ACB}"/>
    <cellStyle name="styleSeriesDataForecast 2" xfId="941" xr:uid="{5A94AB22-7946-450A-9E21-62F3BA51F4CB}"/>
    <cellStyle name="styleSeriesDataForecast 2 2" xfId="1214" xr:uid="{A155F17B-0FBA-4748-BBC2-796337B5B0D1}"/>
    <cellStyle name="styleSeriesDataForecast 2 2 2" xfId="1730" xr:uid="{8F5A2615-3F79-4156-AC79-D2C99FC7005B}"/>
    <cellStyle name="styleSeriesDataForecast 2 3" xfId="1472" xr:uid="{7CE6A5A6-C9D0-4A87-806D-37F00AAABEF2}"/>
    <cellStyle name="styleSeriesDataForecastNA" xfId="566" xr:uid="{8E342E46-2E37-43D5-93CD-50127A69F6F5}"/>
    <cellStyle name="styleSeriesDataForecastNA 2" xfId="942" xr:uid="{43C96A17-9904-4C98-99C9-E9821C28BFAA}"/>
    <cellStyle name="styleSeriesDataForecastNA 2 2" xfId="1215" xr:uid="{FCCB68CA-426C-40C1-A7E5-EF378AD1E733}"/>
    <cellStyle name="styleSeriesDataForecastNA 2 2 2" xfId="1731" xr:uid="{DE886E70-7551-430E-BDB1-5BCDAB73DC8D}"/>
    <cellStyle name="styleSeriesDataForecastNA 2 3" xfId="1473" xr:uid="{A2CC3F9E-8A77-488B-AE31-ABFD52405D0B}"/>
    <cellStyle name="styleSeriesDataNA" xfId="567" xr:uid="{E61B75B5-09F3-46B0-A5CA-46F5AA0A7E91}"/>
    <cellStyle name="styleSeriesDataNA 2" xfId="943" xr:uid="{5E2F7D91-6791-417F-9271-82CBF43FC646}"/>
    <cellStyle name="styleSeriesDataNA 2 2" xfId="1216" xr:uid="{B10539BE-E9FC-458D-AE08-CE99E635FF0F}"/>
    <cellStyle name="styleSeriesDataNA 2 2 2" xfId="1732" xr:uid="{BE5A2650-0011-4016-8FC6-A8324BD80722}"/>
    <cellStyle name="styleSeriesDataNA 2 3" xfId="1474" xr:uid="{6AD5A484-46B1-4738-B37E-DF1FC00B23C3}"/>
    <cellStyle name="Text Indent A" xfId="568" xr:uid="{44984F81-29C1-4EB1-A614-93EA6B6CF3EE}"/>
    <cellStyle name="Text Indent B" xfId="569" xr:uid="{8AB354BE-D7A3-4487-AC89-808E4DAA5A29}"/>
    <cellStyle name="Text Indent C" xfId="570" xr:uid="{150C96BB-11BD-4F71-A84E-63E7B2BDFDC0}"/>
    <cellStyle name="Times New Roman0181000015536870911" xfId="571" xr:uid="{9AEF5B45-091D-49EF-A671-A7F82B88908B}"/>
    <cellStyle name="Times New Roman0181000015536870911 2" xfId="944" xr:uid="{AD955660-7F6A-403E-9FA3-57263DEF9D58}"/>
    <cellStyle name="Times New Roman0181000015536870911 2 2" xfId="1217" xr:uid="{A711E65E-0237-49D5-98AE-02DDC3D2E6DF}"/>
    <cellStyle name="Times New Roman0181000015536870911 2 2 2" xfId="1733" xr:uid="{53BF23A6-BDDA-4387-B922-E4A811A09288}"/>
    <cellStyle name="Times New Roman0181000015536870911 2 3" xfId="1475" xr:uid="{821971E6-3B81-465E-9089-DFA408E0ADB4}"/>
    <cellStyle name="Title" xfId="572" xr:uid="{E232D9F8-9A34-4847-812B-A8BCD195532E}"/>
    <cellStyle name="Total" xfId="573" xr:uid="{FDB9C778-6BB7-42D1-B10D-A22CE4D1A1AE}"/>
    <cellStyle name="Total 2" xfId="945" xr:uid="{EEBEE313-2EDC-47AC-BB42-694674688C94}"/>
    <cellStyle name="Total 2 2" xfId="1218" xr:uid="{7517BA93-FEA0-42B4-BBE8-B9EA0D21C838}"/>
    <cellStyle name="Total 2 2 2" xfId="1734" xr:uid="{45737934-7942-4953-96CE-449E93DC5504}"/>
    <cellStyle name="Total 2 3" xfId="1476" xr:uid="{E84CF2E6-734E-469C-9382-2E5E75199A3D}"/>
    <cellStyle name="Warning Text" xfId="574" xr:uid="{7E498A56-D444-4EFF-A97B-32878A3C6471}"/>
    <cellStyle name="Обычный" xfId="0" builtinId="0"/>
    <cellStyle name="Обычный 10" xfId="575" xr:uid="{783A1EDF-C7A3-46B4-86D5-1DFF5EFB35D4}"/>
    <cellStyle name="Обычный 11" xfId="576" xr:uid="{B1F3409C-0797-4BED-B2E2-6A6543532F74}"/>
    <cellStyle name="Обычный 12" xfId="577" xr:uid="{1B582A49-79BC-40C5-80AE-F06004B1336C}"/>
    <cellStyle name="Обычный 12 2" xfId="578" xr:uid="{C5714A9F-AEFC-4908-BC13-5A00B2E41D3E}"/>
    <cellStyle name="Обычный 12_Т-НахВТО-газ-28.09.12" xfId="579" xr:uid="{C85C25C5-5AA2-43D7-ABEE-9E59061FA735}"/>
    <cellStyle name="Обычный 13" xfId="580" xr:uid="{F8FB995A-533E-4F5E-A140-4D3542D53142}"/>
    <cellStyle name="Обычный 14" xfId="581" xr:uid="{04C18209-7D4A-472B-851A-A916B2260610}"/>
    <cellStyle name="Обычный 15" xfId="582" xr:uid="{868C7EE5-EB64-47AC-A43B-2A06115B55A6}"/>
    <cellStyle name="Обычный 16" xfId="583" xr:uid="{80241C6B-0CC9-42D6-A1DD-2A7EB51E66A6}"/>
    <cellStyle name="Обычный 16 2" xfId="584" xr:uid="{B295D51E-CB9C-4569-BCBC-FE74F8926C07}"/>
    <cellStyle name="Обычный 17" xfId="585" xr:uid="{326E8043-725B-4887-9A7E-E11A0F198B04}"/>
    <cellStyle name="Обычный 18" xfId="586" xr:uid="{4624BBD2-21E1-4B91-97C8-7D5149E7C87F}"/>
    <cellStyle name="Обычный 19" xfId="587" xr:uid="{E6B51EC6-C211-49E6-A24C-8639DE981834}"/>
    <cellStyle name="Обычный 2" xfId="5" xr:uid="{5CDB6226-71F1-4A73-93EB-C84045B4D69D}"/>
    <cellStyle name="Обычный 2 10" xfId="588" xr:uid="{0A222F85-52E4-4B97-9922-E56633AEF65F}"/>
    <cellStyle name="Обычный 2 11" xfId="589" xr:uid="{ACA14DC9-8BCB-4F6F-8D1C-6A4EE89BFF05}"/>
    <cellStyle name="Обычный 2 11 2" xfId="590" xr:uid="{C2104B4E-45B7-4D0A-B772-0FE3BFF609BC}"/>
    <cellStyle name="Обычный 2 11_Т-НахВТО-газ-28.09.12" xfId="591" xr:uid="{F3FDEDBC-2734-4C24-AC1F-11EFC6EB2C7A}"/>
    <cellStyle name="Обычный 2 12" xfId="592" xr:uid="{0ABCAA32-9AF3-42BE-9255-7E337D6CABC9}"/>
    <cellStyle name="Обычный 2 12 2" xfId="593" xr:uid="{8EAE8E4B-87EC-46BE-BD96-B9853E1969D3}"/>
    <cellStyle name="Обычный 2 12_Т-НахВТО-газ-28.09.12" xfId="594" xr:uid="{8AC8E739-A0BD-4C53-A0FF-F988601205F5}"/>
    <cellStyle name="Обычный 2 13" xfId="595" xr:uid="{C1E11658-ACDD-4E1B-8505-05F1337E2078}"/>
    <cellStyle name="Обычный 2 14" xfId="596" xr:uid="{624BE7DF-3E37-4CCD-97FE-0E14129D35A8}"/>
    <cellStyle name="Обычный 2 2" xfId="597" xr:uid="{7EAC0ADB-E4B9-4BEF-A268-DD6299F00D9C}"/>
    <cellStyle name="Обычный 2 3" xfId="598" xr:uid="{D5253FAA-0DC3-4BD3-9C84-1DE386BCCE51}"/>
    <cellStyle name="Обычный 2 4" xfId="599" xr:uid="{5013E2CE-F16E-4935-A31D-210C5138A184}"/>
    <cellStyle name="Обычный 2 5" xfId="600" xr:uid="{A457AC82-ED99-4206-8521-8DABD953A350}"/>
    <cellStyle name="Обычный 2 6" xfId="601" xr:uid="{66C30ECB-E3B4-49CB-AC6D-0A59C07AE44A}"/>
    <cellStyle name="Обычный 2 7" xfId="602" xr:uid="{55BDB312-8546-4402-A28A-FF0729DE3E1D}"/>
    <cellStyle name="Обычный 2 8" xfId="603" xr:uid="{DD1EA961-2CB3-458A-B31F-8B401899E2EB}"/>
    <cellStyle name="Обычный 2 9" xfId="604" xr:uid="{9959D0D8-1F1E-479D-B404-9E77A07977E1}"/>
    <cellStyle name="Обычный 2_Т-НахВТО-газ-28.09.12" xfId="605" xr:uid="{13A74F14-F234-461F-B2E3-A173EE1BC60E}"/>
    <cellStyle name="Обычный 20" xfId="606" xr:uid="{92945139-4DDE-4C4D-8014-E0CA708DC6C7}"/>
    <cellStyle name="Обычный 21" xfId="607" xr:uid="{39552855-A10E-44A4-9E8F-6603457FF9E7}"/>
    <cellStyle name="Обычный 22" xfId="608" xr:uid="{680A1217-75CC-4178-8298-F35994F82F7D}"/>
    <cellStyle name="Обычный 23" xfId="609" xr:uid="{657CACD4-BFEB-448C-9C54-F78BF294E61A}"/>
    <cellStyle name="Обычный 24" xfId="610" xr:uid="{0309BF29-84FE-43FC-9394-36B6E36F48E3}"/>
    <cellStyle name="Обычный 25" xfId="611" xr:uid="{D46DA74A-3680-45FF-90FD-9DC953837C8B}"/>
    <cellStyle name="Обычный 26" xfId="612" xr:uid="{AE38E9D0-B9A7-4164-9427-1B633CE0F2A3}"/>
    <cellStyle name="Обычный 27" xfId="613" xr:uid="{B8D5E336-0A19-4B0A-A153-135EB3F574AA}"/>
    <cellStyle name="Обычный 28" xfId="614" xr:uid="{053F9FC1-720D-4F1C-90B8-856DC0F5B480}"/>
    <cellStyle name="Обычный 29" xfId="615" xr:uid="{744B2B06-B6E9-48E4-8C42-A88633DD2CA7}"/>
    <cellStyle name="Обычный 3" xfId="6" xr:uid="{0A0565E3-5AEA-4ECD-93E5-8BCF1E6070B9}"/>
    <cellStyle name="Обычный 3 2" xfId="616" xr:uid="{04F70494-E96B-401F-A0A5-A841F601A33D}"/>
    <cellStyle name="Обычный 3 3" xfId="617" xr:uid="{FF48F865-731F-4BA6-AC6B-889BD5E0C1F5}"/>
    <cellStyle name="Обычный 3 4" xfId="618" xr:uid="{450CA2FE-3986-4028-8115-A4091C6AE649}"/>
    <cellStyle name="Обычный 3 5" xfId="619" xr:uid="{CA65A130-8377-47A8-800C-DCB82E54E925}"/>
    <cellStyle name="Обычный 3 6" xfId="620" xr:uid="{7CFB333C-2F67-4DAF-B639-E6C2FA81FB75}"/>
    <cellStyle name="Обычный 3_RZD_2009-2030_macromodel_090518" xfId="621" xr:uid="{FE95E542-C2A9-4B25-8B43-E7DBBFA5C4F4}"/>
    <cellStyle name="Обычный 30" xfId="622" xr:uid="{82A71AFF-DC18-46CC-A4F6-E4DF51B8A804}"/>
    <cellStyle name="Обычный 31" xfId="686" xr:uid="{7F5BE45E-11DA-4666-BE07-192D906651C1}"/>
    <cellStyle name="Обычный 32" xfId="4" xr:uid="{AE83497A-E392-4DBB-9E79-636A55D2ACC9}"/>
    <cellStyle name="Обычный 33" xfId="3" xr:uid="{DB003AC6-DA5F-478F-92F3-7BEE441F2132}"/>
    <cellStyle name="Обычный 34" xfId="688" xr:uid="{D7C196BF-F453-41D8-8F96-ABCB5313124F}"/>
    <cellStyle name="Обычный 35" xfId="2" xr:uid="{C2701E45-BE79-410F-8DD8-1C0A9138CAAA}"/>
    <cellStyle name="Обычный 36" xfId="947" xr:uid="{99C7900A-97F8-4A5A-8569-E71EF3F5D930}"/>
    <cellStyle name="Обычный 37" xfId="1" xr:uid="{9CC34B69-85E3-4741-92BE-E31CC98C45CF}"/>
    <cellStyle name="Обычный 4" xfId="623" xr:uid="{37D03CC9-30CE-414F-9DBD-BC1032FF7DD3}"/>
    <cellStyle name="Обычный 4 2" xfId="624" xr:uid="{8D325972-A89F-4BBC-B445-044885A8F7C7}"/>
    <cellStyle name="Обычный 4 2 2" xfId="625" xr:uid="{9B330CE2-C1B8-4E90-A01E-0F60CB81ADBF}"/>
    <cellStyle name="Обычный 4 2_Т-НахВТО-газ-28.09.12" xfId="626" xr:uid="{ACA86629-F07E-4771-8AD9-ECD5809758D9}"/>
    <cellStyle name="Обычный 4_ЦФ запрос2008-2009" xfId="627" xr:uid="{DAA8D655-082C-440E-85CE-DFEFE5C2F7FF}"/>
    <cellStyle name="Обычный 5" xfId="628" xr:uid="{8A30C56B-EA7A-4867-84EB-EE930EA78012}"/>
    <cellStyle name="Обычный 6" xfId="629" xr:uid="{735350D1-BDE3-4CB4-A867-E703F42BD4FC}"/>
    <cellStyle name="Обычный 6 2" xfId="7" xr:uid="{2EFF1927-BD81-48DA-A986-FD620EAD0F55}"/>
    <cellStyle name="Обычный 6 3" xfId="687" xr:uid="{F9F84639-E93D-41D3-9EF9-4ACB16D0833B}"/>
    <cellStyle name="Обычный 7" xfId="630" xr:uid="{CC5EFD0C-D965-485B-B14C-6A25EC317092}"/>
    <cellStyle name="Обычный 8" xfId="631" xr:uid="{C026CE41-6C11-4182-9818-2E1D156F1D81}"/>
    <cellStyle name="Обычный 9" xfId="632" xr:uid="{018FA32E-8C62-45BC-83E3-3B3961AFC680}"/>
    <cellStyle name="Процентный 10" xfId="633" xr:uid="{0B927F7D-D816-4E3A-8FFE-222B4D969BB6}"/>
    <cellStyle name="Процентный 11" xfId="634" xr:uid="{7DD98D17-F701-41A9-A512-D3AEF082FD00}"/>
    <cellStyle name="Процентный 12" xfId="635" xr:uid="{0EA05ECC-FB9C-4ADE-BCA0-00D6137E1DAB}"/>
    <cellStyle name="Процентный 13" xfId="636" xr:uid="{2D202ED3-EE61-405C-94E3-79586581CBE7}"/>
    <cellStyle name="Процентный 14" xfId="637" xr:uid="{206CBB79-633C-4E7D-AD6C-9FC1B20469D8}"/>
    <cellStyle name="Процентный 2" xfId="638" xr:uid="{F86BBC1F-212A-4C0D-B56E-7EAAC5177A7D}"/>
    <cellStyle name="Процентный 2 2" xfId="639" xr:uid="{DB8A5376-2C83-496A-9D30-441A1DA9BDBF}"/>
    <cellStyle name="Процентный 2 2 2" xfId="640" xr:uid="{EFA60253-9731-43D8-B752-DF0145CAE2D4}"/>
    <cellStyle name="Процентный 3" xfId="641" xr:uid="{16672A1D-7D97-4A5B-B735-E5165BEED6DD}"/>
    <cellStyle name="Процентный 4" xfId="642" xr:uid="{A24DE0D2-2551-49C7-824C-77DE3E375CB2}"/>
    <cellStyle name="Процентный 5" xfId="643" xr:uid="{22F28B86-4977-44D0-8CFE-8557A208E226}"/>
    <cellStyle name="Процентный 6" xfId="644" xr:uid="{4A14D041-63B0-4E73-8A95-7366123516B4}"/>
    <cellStyle name="Процентный 7" xfId="645" xr:uid="{49AB0292-84F3-44C4-AAF6-17A747533DD1}"/>
    <cellStyle name="Процентный 8" xfId="646" xr:uid="{5480DBDE-805D-447E-8446-E03ABA87F292}"/>
    <cellStyle name="Процентный 9" xfId="647" xr:uid="{8D87EC9F-E7B4-4DFD-943B-93C98CA32F23}"/>
    <cellStyle name="Сверхулин" xfId="648" xr:uid="{D75CCF18-B800-4A35-8771-56F859CB2AC1}"/>
    <cellStyle name="Сверхулин 2" xfId="946" xr:uid="{8212450A-C367-4CA1-8CC7-39D669C046B6}"/>
    <cellStyle name="Сверхулин 2 2" xfId="1219" xr:uid="{AF2F45DF-CF13-442F-AE44-2E6935B88B67}"/>
    <cellStyle name="Сверхулин 2 2 2" xfId="1735" xr:uid="{D66889E8-2B77-45A0-9DA1-503BF856DAC3}"/>
    <cellStyle name="Сверхулин 2 3" xfId="1477" xr:uid="{D126DCE6-C15B-48F2-AA0C-F86223ECA800}"/>
    <cellStyle name="Стиль 1" xfId="649" xr:uid="{AEB46CA7-9D90-4E4A-A1F6-7BED92BDC15E}"/>
    <cellStyle name="Стиль 1 2" xfId="650" xr:uid="{F138B63E-6C14-42B3-BB2C-8C76A614ED5D}"/>
    <cellStyle name="Стиль 1 3" xfId="651" xr:uid="{80FFF437-9082-45D5-AFE5-DE8058EA4604}"/>
    <cellStyle name="Стиль 1 4" xfId="652" xr:uid="{96FA7201-F15A-4A7E-80BC-4C5B5FF17FE1}"/>
    <cellStyle name="Стиль 1 5" xfId="653" xr:uid="{23643186-8E8E-4D3A-8D9D-12B51D0DB617}"/>
    <cellStyle name="Стиль 1 6" xfId="654" xr:uid="{5D4E0FC3-1F00-4D67-8AD3-946FCB04ABC6}"/>
    <cellStyle name="Стиль 1 7" xfId="655" xr:uid="{0A1E34B2-2ADA-4AD9-B64F-DB07D391A36B}"/>
    <cellStyle name="Стиль 1_Книга2" xfId="656" xr:uid="{335C5B03-1BA7-4841-A28C-FF9B84106D08}"/>
    <cellStyle name="ТаблицаТекст" xfId="657" xr:uid="{8A256FC3-D718-40FC-8074-07A383184B41}"/>
    <cellStyle name="Тысячи [0]_Chart1 (Sales &amp; Costs)" xfId="658" xr:uid="{8928ACE3-5A1F-49CE-A99E-1F79723D4FB3}"/>
    <cellStyle name="Тысячи_Chart1 (Sales &amp; Costs)" xfId="659" xr:uid="{A6F19BA4-CC8E-4C02-A984-0B90D77458A9}"/>
    <cellStyle name="Финансовый [0] 2" xfId="660" xr:uid="{4A3C8FFC-60F7-42D8-9845-39197A0C4482}"/>
    <cellStyle name="Финансовый 10" xfId="661" xr:uid="{335A6C5F-0FE9-4BDB-946E-0EEB4A9255BC}"/>
    <cellStyle name="Финансовый 11" xfId="662" xr:uid="{0454EF00-73AF-478E-BBB4-E111C435E296}"/>
    <cellStyle name="Финансовый 12" xfId="663" xr:uid="{4627636E-6546-4288-9F97-EC89EB7BC9E8}"/>
    <cellStyle name="Финансовый 13" xfId="664" xr:uid="{FC320A8D-362D-4CD7-A36F-2076A4166C97}"/>
    <cellStyle name="Финансовый 14" xfId="665" xr:uid="{F33D36BD-7A04-4746-AA8A-38F4C2002254}"/>
    <cellStyle name="Финансовый 15" xfId="666" xr:uid="{97C29174-EF00-46E6-B136-2D82A43C2C39}"/>
    <cellStyle name="Финансовый 16" xfId="667" xr:uid="{C87266D8-EBB2-4339-92FB-5A1CD1D66342}"/>
    <cellStyle name="Финансовый 17" xfId="668" xr:uid="{E22D4CAD-0A15-4AF7-91ED-89A2D3298237}"/>
    <cellStyle name="Финансовый 2" xfId="669" xr:uid="{B211D580-A7A0-48E4-AA01-E5DB8607ED4D}"/>
    <cellStyle name="Финансовый 2 10" xfId="670" xr:uid="{F0D9E005-F54C-4F93-B088-864FFF7AA877}"/>
    <cellStyle name="Финансовый 2 2" xfId="671" xr:uid="{BA838DA1-EB5C-40A9-93DC-A03CA81C4088}"/>
    <cellStyle name="Финансовый 2 3" xfId="672" xr:uid="{9AEBE40A-B1D9-4020-9ABB-7E5F4658CA3E}"/>
    <cellStyle name="Финансовый 2 4" xfId="673" xr:uid="{92FA1CD2-759F-4025-989F-4097DF8D36AE}"/>
    <cellStyle name="Финансовый 2 5" xfId="674" xr:uid="{4FD75C65-1F06-4BBA-83A0-83DCB900AD79}"/>
    <cellStyle name="Финансовый 2 6" xfId="675" xr:uid="{A9CA97B3-6E13-4AEE-B5D9-26E0173C1760}"/>
    <cellStyle name="Финансовый 2 7" xfId="676" xr:uid="{2D8C2D58-3D71-4D74-8175-002410CAA146}"/>
    <cellStyle name="Финансовый 2 8" xfId="677" xr:uid="{86E3FCA3-C893-4A69-ABB7-7AE7DD4A771F}"/>
    <cellStyle name="Финансовый 2 9" xfId="678" xr:uid="{B3F1A93F-AEC2-48F1-967D-4E8A01C534C7}"/>
    <cellStyle name="Финансовый 3" xfId="679" xr:uid="{63007C75-59EB-448B-BB8F-D1E0248F7783}"/>
    <cellStyle name="Финансовый 3 2" xfId="8" xr:uid="{D7A6AA11-4E64-4BD8-8AD3-90E24A203773}"/>
    <cellStyle name="Финансовый 4" xfId="680" xr:uid="{AD1DC4CD-DDFA-45C6-9B1A-CC923A31091F}"/>
    <cellStyle name="Финансовый 5" xfId="681" xr:uid="{5600903F-E5C6-44FF-9842-C6E960ABE624}"/>
    <cellStyle name="Финансовый 6" xfId="682" xr:uid="{99917AE1-9DA0-4DCD-8946-32156C98EE35}"/>
    <cellStyle name="Финансовый 7" xfId="683" xr:uid="{496AFE3A-FA22-4555-BF42-B537E195BE1C}"/>
    <cellStyle name="Финансовый 8" xfId="684" xr:uid="{EECBE5CE-7288-4E10-B41C-843AA3074D4B}"/>
    <cellStyle name="Финансовый 9" xfId="685" xr:uid="{7CA60321-B133-4674-ABB2-80FA19BA3365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8" t="s">
        <v>0</v>
      </c>
      <c r="B2" s="198"/>
      <c r="C2" s="198"/>
    </row>
    <row r="3" spans="1:3" x14ac:dyDescent="0.25">
      <c r="A3" s="1"/>
      <c r="B3" s="1"/>
      <c r="C3" s="1"/>
    </row>
    <row r="4" spans="1:3" x14ac:dyDescent="0.25">
      <c r="A4" s="199" t="s">
        <v>1</v>
      </c>
      <c r="B4" s="199"/>
      <c r="C4" s="19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0" t="s">
        <v>3</v>
      </c>
      <c r="C6" s="200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272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7" t="s">
        <v>273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1" t="s">
        <v>274</v>
      </c>
      <c r="B5" s="241"/>
      <c r="C5" s="241"/>
      <c r="D5" s="193" t="str">
        <f>'Прил.5 Расчет СМР и ОБ'!D6:J6</f>
        <v>Постоянная часть ПС, аппаратура громкоговорящей и радиопоисковой связи ЗПС 500 кВ</v>
      </c>
    </row>
    <row r="6" spans="1:4" ht="15.75" customHeight="1" x14ac:dyDescent="0.25">
      <c r="A6" s="117" t="s">
        <v>431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09" t="s">
        <v>5</v>
      </c>
      <c r="B8" s="209" t="s">
        <v>6</v>
      </c>
      <c r="C8" s="209" t="s">
        <v>275</v>
      </c>
      <c r="D8" s="209" t="s">
        <v>276</v>
      </c>
    </row>
    <row r="9" spans="1:4" x14ac:dyDescent="0.25">
      <c r="A9" s="209"/>
      <c r="B9" s="209"/>
      <c r="C9" s="209"/>
      <c r="D9" s="209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96" t="s">
        <v>439</v>
      </c>
      <c r="B11" s="197" t="s">
        <v>440</v>
      </c>
      <c r="C11" s="194" t="s">
        <v>441</v>
      </c>
      <c r="D11" s="135">
        <f>'Прил.4 РМ'!C41/1000</f>
        <v>948.5828200000002</v>
      </c>
    </row>
    <row r="13" spans="1:4" x14ac:dyDescent="0.25">
      <c r="A13" s="4" t="s">
        <v>277</v>
      </c>
      <c r="B13" s="12"/>
      <c r="C13" s="12"/>
      <c r="D13" s="24"/>
    </row>
    <row r="14" spans="1:4" x14ac:dyDescent="0.25">
      <c r="A14" s="144" t="s">
        <v>69</v>
      </c>
      <c r="B14" s="12"/>
      <c r="C14" s="12"/>
      <c r="D14" s="24"/>
    </row>
    <row r="15" spans="1:4" ht="21" customHeight="1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44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topLeftCell="A10" zoomScale="85" zoomScaleNormal="85" workbookViewId="0">
      <selection activeCell="G78" sqref="G78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5" t="s">
        <v>278</v>
      </c>
      <c r="C4" s="205"/>
      <c r="D4" s="205"/>
    </row>
    <row r="5" spans="2:5" ht="18.75" customHeight="1" x14ac:dyDescent="0.25">
      <c r="B5" s="141"/>
    </row>
    <row r="6" spans="2:5" ht="15.75" customHeight="1" x14ac:dyDescent="0.25">
      <c r="B6" s="206" t="s">
        <v>279</v>
      </c>
      <c r="C6" s="206"/>
      <c r="D6" s="206"/>
    </row>
    <row r="7" spans="2:5" x14ac:dyDescent="0.25">
      <c r="B7" s="242"/>
      <c r="C7" s="242"/>
      <c r="D7" s="242"/>
      <c r="E7" s="242"/>
    </row>
    <row r="8" spans="2:5" x14ac:dyDescent="0.25">
      <c r="B8" s="180"/>
      <c r="C8" s="180"/>
      <c r="D8" s="180"/>
      <c r="E8" s="180"/>
    </row>
    <row r="9" spans="2:5" ht="47.25" customHeight="1" x14ac:dyDescent="0.25">
      <c r="B9" s="134" t="s">
        <v>280</v>
      </c>
      <c r="C9" s="134" t="s">
        <v>281</v>
      </c>
      <c r="D9" s="134" t="s">
        <v>282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283</v>
      </c>
      <c r="C11" s="134" t="s">
        <v>284</v>
      </c>
      <c r="D11" s="134">
        <v>44.29</v>
      </c>
    </row>
    <row r="12" spans="2:5" ht="29.25" customHeight="1" x14ac:dyDescent="0.25">
      <c r="B12" s="134" t="s">
        <v>285</v>
      </c>
      <c r="C12" s="134" t="s">
        <v>284</v>
      </c>
      <c r="D12" s="134">
        <v>13.47</v>
      </c>
    </row>
    <row r="13" spans="2:5" ht="29.25" customHeight="1" x14ac:dyDescent="0.25">
      <c r="B13" s="134" t="s">
        <v>286</v>
      </c>
      <c r="C13" s="134" t="s">
        <v>284</v>
      </c>
      <c r="D13" s="134">
        <v>8.0399999999999991</v>
      </c>
    </row>
    <row r="14" spans="2:5" ht="30.75" customHeight="1" x14ac:dyDescent="0.25">
      <c r="B14" s="134" t="s">
        <v>287</v>
      </c>
      <c r="C14" s="120" t="s">
        <v>288</v>
      </c>
      <c r="D14" s="134">
        <v>6.26</v>
      </c>
    </row>
    <row r="15" spans="2:5" ht="89.25" customHeight="1" x14ac:dyDescent="0.25">
      <c r="B15" s="134" t="s">
        <v>289</v>
      </c>
      <c r="C15" s="134" t="s">
        <v>290</v>
      </c>
      <c r="D15" s="142">
        <v>3.9E-2</v>
      </c>
    </row>
    <row r="16" spans="2:5" ht="78.75" customHeight="1" x14ac:dyDescent="0.25">
      <c r="B16" s="134" t="s">
        <v>291</v>
      </c>
      <c r="C16" s="134" t="s">
        <v>292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293</v>
      </c>
      <c r="C18" s="134" t="s">
        <v>294</v>
      </c>
      <c r="D18" s="142">
        <v>2.1399999999999999E-2</v>
      </c>
    </row>
    <row r="19" spans="2:4" ht="31.5" customHeight="1" x14ac:dyDescent="0.25">
      <c r="B19" s="134" t="s">
        <v>223</v>
      </c>
      <c r="C19" s="134" t="s">
        <v>295</v>
      </c>
      <c r="D19" s="142">
        <v>2E-3</v>
      </c>
    </row>
    <row r="20" spans="2:4" ht="24" customHeight="1" x14ac:dyDescent="0.25">
      <c r="B20" s="134" t="s">
        <v>225</v>
      </c>
      <c r="C20" s="134" t="s">
        <v>296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297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264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M7" sqref="M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6" t="s">
        <v>298</v>
      </c>
      <c r="B2" s="206"/>
      <c r="C2" s="206"/>
      <c r="D2" s="206"/>
      <c r="E2" s="206"/>
      <c r="F2" s="206"/>
    </row>
    <row r="4" spans="1:7" ht="18" customHeight="1" x14ac:dyDescent="0.25">
      <c r="A4" s="131" t="s">
        <v>299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300</v>
      </c>
      <c r="C5" s="132" t="s">
        <v>301</v>
      </c>
      <c r="D5" s="132" t="s">
        <v>302</v>
      </c>
      <c r="E5" s="132" t="s">
        <v>303</v>
      </c>
      <c r="F5" s="132" t="s">
        <v>304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305</v>
      </c>
      <c r="B7" s="114" t="s">
        <v>306</v>
      </c>
      <c r="C7" s="134" t="s">
        <v>307</v>
      </c>
      <c r="D7" s="134" t="s">
        <v>308</v>
      </c>
      <c r="E7" s="135">
        <v>47872.94</v>
      </c>
      <c r="F7" s="114" t="s">
        <v>309</v>
      </c>
      <c r="G7" s="117"/>
    </row>
    <row r="8" spans="1:7" ht="31.5" customHeight="1" x14ac:dyDescent="0.25">
      <c r="A8" s="133" t="s">
        <v>310</v>
      </c>
      <c r="B8" s="114" t="s">
        <v>311</v>
      </c>
      <c r="C8" s="134" t="s">
        <v>312</v>
      </c>
      <c r="D8" s="134" t="s">
        <v>313</v>
      </c>
      <c r="E8" s="135">
        <f>1973/12</f>
        <v>164.41666666667001</v>
      </c>
      <c r="F8" s="114" t="s">
        <v>314</v>
      </c>
      <c r="G8" s="115"/>
    </row>
    <row r="9" spans="1:7" ht="15.75" customHeight="1" x14ac:dyDescent="0.25">
      <c r="A9" s="133" t="s">
        <v>315</v>
      </c>
      <c r="B9" s="114" t="s">
        <v>316</v>
      </c>
      <c r="C9" s="134" t="s">
        <v>317</v>
      </c>
      <c r="D9" s="134" t="s">
        <v>308</v>
      </c>
      <c r="E9" s="135">
        <v>1</v>
      </c>
      <c r="F9" s="114"/>
      <c r="G9" s="115"/>
    </row>
    <row r="10" spans="1:7" ht="15.75" customHeight="1" x14ac:dyDescent="0.25">
      <c r="A10" s="133" t="s">
        <v>318</v>
      </c>
      <c r="B10" s="114" t="s">
        <v>319</v>
      </c>
      <c r="C10" s="134"/>
      <c r="D10" s="134"/>
      <c r="E10" s="136">
        <v>3.3</v>
      </c>
      <c r="F10" s="114" t="s">
        <v>320</v>
      </c>
      <c r="G10" s="115"/>
    </row>
    <row r="11" spans="1:7" ht="78.75" customHeight="1" x14ac:dyDescent="0.25">
      <c r="A11" s="133" t="s">
        <v>321</v>
      </c>
      <c r="B11" s="114" t="s">
        <v>322</v>
      </c>
      <c r="C11" s="134" t="s">
        <v>323</v>
      </c>
      <c r="D11" s="134" t="s">
        <v>308</v>
      </c>
      <c r="E11" s="137">
        <v>1.232</v>
      </c>
      <c r="F11" s="114" t="s">
        <v>324</v>
      </c>
      <c r="G11" s="117"/>
    </row>
    <row r="12" spans="1:7" ht="78.75" customHeight="1" x14ac:dyDescent="0.25">
      <c r="A12" s="133" t="s">
        <v>325</v>
      </c>
      <c r="B12" s="119" t="s">
        <v>326</v>
      </c>
      <c r="C12" s="134" t="s">
        <v>327</v>
      </c>
      <c r="D12" s="134" t="s">
        <v>308</v>
      </c>
      <c r="E12" s="138">
        <v>1.139</v>
      </c>
      <c r="F12" s="139" t="s">
        <v>328</v>
      </c>
      <c r="G12" s="115" t="s">
        <v>329</v>
      </c>
    </row>
    <row r="13" spans="1:7" ht="63" customHeight="1" x14ac:dyDescent="0.25">
      <c r="A13" s="133" t="s">
        <v>330</v>
      </c>
      <c r="B13" s="129" t="s">
        <v>331</v>
      </c>
      <c r="C13" s="134" t="s">
        <v>332</v>
      </c>
      <c r="D13" s="134" t="s">
        <v>333</v>
      </c>
      <c r="E13" s="140">
        <f>((E7*E9/E8)*E11)*E12</f>
        <v>408.58149402403637</v>
      </c>
      <c r="F13" s="114" t="s">
        <v>334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3" t="s">
        <v>335</v>
      </c>
      <c r="B1" s="243"/>
      <c r="C1" s="243"/>
      <c r="D1" s="243"/>
      <c r="E1" s="243"/>
      <c r="F1" s="243"/>
      <c r="G1" s="243"/>
      <c r="H1" s="243"/>
      <c r="I1" s="243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1" t="e">
        <f>#REF!</f>
        <v>#REF!</v>
      </c>
      <c r="B3" s="201"/>
      <c r="C3" s="201"/>
      <c r="D3" s="201"/>
      <c r="E3" s="201"/>
      <c r="F3" s="201"/>
      <c r="G3" s="201"/>
      <c r="H3" s="201"/>
      <c r="I3" s="201"/>
    </row>
    <row r="4" spans="1:13" s="4" customFormat="1" ht="15.75" customHeight="1" x14ac:dyDescent="0.2">
      <c r="A4" s="244"/>
      <c r="B4" s="244"/>
      <c r="C4" s="244"/>
      <c r="D4" s="244"/>
      <c r="E4" s="244"/>
      <c r="F4" s="244"/>
      <c r="G4" s="244"/>
      <c r="H4" s="244"/>
      <c r="I4" s="244"/>
    </row>
    <row r="5" spans="1:13" s="29" customFormat="1" ht="36.6" customHeight="1" x14ac:dyDescent="0.35">
      <c r="A5" s="245" t="s">
        <v>13</v>
      </c>
      <c r="B5" s="245" t="s">
        <v>336</v>
      </c>
      <c r="C5" s="245" t="s">
        <v>337</v>
      </c>
      <c r="D5" s="245" t="s">
        <v>338</v>
      </c>
      <c r="E5" s="240" t="s">
        <v>339</v>
      </c>
      <c r="F5" s="240"/>
      <c r="G5" s="240"/>
      <c r="H5" s="240"/>
      <c r="I5" s="240"/>
    </row>
    <row r="6" spans="1:13" s="24" customFormat="1" ht="31.5" customHeight="1" x14ac:dyDescent="0.2">
      <c r="A6" s="245"/>
      <c r="B6" s="245"/>
      <c r="C6" s="245"/>
      <c r="D6" s="245"/>
      <c r="E6" s="30" t="s">
        <v>77</v>
      </c>
      <c r="F6" s="30" t="s">
        <v>78</v>
      </c>
      <c r="G6" s="30" t="s">
        <v>43</v>
      </c>
      <c r="H6" s="30" t="s">
        <v>340</v>
      </c>
      <c r="I6" s="30" t="s">
        <v>341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213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342</v>
      </c>
      <c r="C9" s="8" t="s">
        <v>343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344</v>
      </c>
      <c r="C11" s="8" t="s">
        <v>291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345</v>
      </c>
      <c r="C12" s="8" t="s">
        <v>346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347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294</v>
      </c>
      <c r="C14" s="8" t="s">
        <v>348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349</v>
      </c>
      <c r="C16" s="8" t="s">
        <v>350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351</v>
      </c>
    </row>
    <row r="17" spans="1:10" s="24" customFormat="1" ht="81.75" customHeight="1" x14ac:dyDescent="0.2">
      <c r="A17" s="31">
        <v>7</v>
      </c>
      <c r="B17" s="8" t="s">
        <v>349</v>
      </c>
      <c r="C17" s="8" t="s">
        <v>352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353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354</v>
      </c>
      <c r="C20" s="8" t="s">
        <v>225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355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356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357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358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359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7" t="s">
        <v>360</v>
      </c>
      <c r="O2" s="247"/>
    </row>
    <row r="3" spans="1:16" x14ac:dyDescent="0.25">
      <c r="A3" s="248" t="s">
        <v>361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</row>
    <row r="5" spans="1:16" ht="37.5" customHeight="1" x14ac:dyDescent="0.25">
      <c r="A5" s="249" t="s">
        <v>362</v>
      </c>
      <c r="B5" s="252" t="s">
        <v>363</v>
      </c>
      <c r="C5" s="255" t="s">
        <v>364</v>
      </c>
      <c r="D5" s="258" t="s">
        <v>365</v>
      </c>
      <c r="E5" s="259"/>
      <c r="F5" s="259"/>
      <c r="G5" s="259"/>
      <c r="H5" s="259"/>
      <c r="I5" s="258" t="s">
        <v>366</v>
      </c>
      <c r="J5" s="259"/>
      <c r="K5" s="259"/>
      <c r="L5" s="259"/>
      <c r="M5" s="259"/>
      <c r="N5" s="259"/>
      <c r="O5" s="47" t="s">
        <v>367</v>
      </c>
    </row>
    <row r="6" spans="1:16" s="50" customFormat="1" ht="150" customHeight="1" x14ac:dyDescent="0.25">
      <c r="A6" s="250"/>
      <c r="B6" s="253"/>
      <c r="C6" s="256"/>
      <c r="D6" s="255" t="s">
        <v>368</v>
      </c>
      <c r="E6" s="260" t="s">
        <v>369</v>
      </c>
      <c r="F6" s="261"/>
      <c r="G6" s="262"/>
      <c r="H6" s="48" t="s">
        <v>370</v>
      </c>
      <c r="I6" s="263" t="s">
        <v>371</v>
      </c>
      <c r="J6" s="263" t="s">
        <v>368</v>
      </c>
      <c r="K6" s="264" t="s">
        <v>369</v>
      </c>
      <c r="L6" s="264"/>
      <c r="M6" s="264"/>
      <c r="N6" s="48" t="s">
        <v>370</v>
      </c>
      <c r="O6" s="49" t="s">
        <v>372</v>
      </c>
    </row>
    <row r="7" spans="1:16" s="50" customFormat="1" ht="30.75" customHeight="1" x14ac:dyDescent="0.25">
      <c r="A7" s="251"/>
      <c r="B7" s="254"/>
      <c r="C7" s="257"/>
      <c r="D7" s="257"/>
      <c r="E7" s="47" t="s">
        <v>77</v>
      </c>
      <c r="F7" s="47" t="s">
        <v>78</v>
      </c>
      <c r="G7" s="47" t="s">
        <v>43</v>
      </c>
      <c r="H7" s="51" t="s">
        <v>373</v>
      </c>
      <c r="I7" s="263"/>
      <c r="J7" s="263"/>
      <c r="K7" s="47" t="s">
        <v>77</v>
      </c>
      <c r="L7" s="47" t="s">
        <v>78</v>
      </c>
      <c r="M7" s="47" t="s">
        <v>43</v>
      </c>
      <c r="N7" s="51" t="s">
        <v>373</v>
      </c>
      <c r="O7" s="47" t="s">
        <v>374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49" t="s">
        <v>375</v>
      </c>
      <c r="C9" s="53" t="s">
        <v>376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1"/>
      <c r="C10" s="56" t="s">
        <v>377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49" t="s">
        <v>378</v>
      </c>
      <c r="C11" s="56" t="s">
        <v>379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1"/>
      <c r="C12" s="56" t="s">
        <v>380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49" t="s">
        <v>381</v>
      </c>
      <c r="C13" s="53" t="s">
        <v>382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1"/>
      <c r="C14" s="56" t="s">
        <v>383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384</v>
      </c>
      <c r="C15" s="56" t="s">
        <v>385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386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387</v>
      </c>
    </row>
    <row r="19" spans="1:15" ht="30.75" customHeight="1" x14ac:dyDescent="0.25">
      <c r="L19" s="68"/>
    </row>
    <row r="20" spans="1:15" ht="15" customHeight="1" outlineLevel="1" x14ac:dyDescent="0.25">
      <c r="G20" s="246" t="s">
        <v>388</v>
      </c>
      <c r="H20" s="246"/>
      <c r="I20" s="246"/>
      <c r="J20" s="246"/>
      <c r="K20" s="246"/>
      <c r="L20" s="246"/>
      <c r="M20" s="246"/>
      <c r="N20" s="246"/>
    </row>
    <row r="21" spans="1:15" ht="15.75" customHeight="1" outlineLevel="1" x14ac:dyDescent="0.25">
      <c r="G21" s="69"/>
      <c r="H21" s="69" t="s">
        <v>389</v>
      </c>
      <c r="I21" s="69" t="s">
        <v>390</v>
      </c>
      <c r="J21" s="69" t="s">
        <v>391</v>
      </c>
      <c r="K21" s="70" t="s">
        <v>392</v>
      </c>
      <c r="L21" s="69" t="s">
        <v>393</v>
      </c>
      <c r="M21" s="69" t="s">
        <v>394</v>
      </c>
      <c r="N21" s="69" t="s">
        <v>395</v>
      </c>
      <c r="O21" s="63"/>
    </row>
    <row r="22" spans="1:15" ht="15.75" customHeight="1" outlineLevel="1" x14ac:dyDescent="0.25">
      <c r="G22" s="266" t="s">
        <v>396</v>
      </c>
      <c r="H22" s="265">
        <v>6.09</v>
      </c>
      <c r="I22" s="267">
        <v>6.44</v>
      </c>
      <c r="J22" s="265">
        <v>5.77</v>
      </c>
      <c r="K22" s="267">
        <v>5.77</v>
      </c>
      <c r="L22" s="265">
        <v>5.23</v>
      </c>
      <c r="M22" s="265">
        <v>5.77</v>
      </c>
      <c r="N22" s="71">
        <v>6.29</v>
      </c>
      <c r="O22" t="s">
        <v>397</v>
      </c>
    </row>
    <row r="23" spans="1:15" ht="15.75" customHeight="1" outlineLevel="1" x14ac:dyDescent="0.25">
      <c r="G23" s="266"/>
      <c r="H23" s="265"/>
      <c r="I23" s="267"/>
      <c r="J23" s="265"/>
      <c r="K23" s="267"/>
      <c r="L23" s="265"/>
      <c r="M23" s="265"/>
      <c r="N23" s="71">
        <v>6.56</v>
      </c>
      <c r="O23" t="s">
        <v>398</v>
      </c>
    </row>
    <row r="24" spans="1:15" ht="15.75" customHeight="1" outlineLevel="1" x14ac:dyDescent="0.25">
      <c r="G24" s="72" t="s">
        <v>399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373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400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401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340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3" t="s">
        <v>402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49" t="s">
        <v>362</v>
      </c>
      <c r="B4" s="252" t="s">
        <v>363</v>
      </c>
      <c r="C4" s="255" t="s">
        <v>403</v>
      </c>
      <c r="D4" s="255" t="s">
        <v>404</v>
      </c>
      <c r="E4" s="258" t="s">
        <v>405</v>
      </c>
      <c r="F4" s="259"/>
      <c r="G4" s="259"/>
      <c r="H4" s="259"/>
      <c r="I4" s="259"/>
      <c r="J4" s="259"/>
      <c r="K4" s="259"/>
      <c r="L4" s="259"/>
      <c r="M4" s="259"/>
      <c r="N4" s="284" t="s">
        <v>406</v>
      </c>
      <c r="O4" s="285"/>
      <c r="P4" s="285"/>
      <c r="Q4" s="285"/>
      <c r="R4" s="286"/>
    </row>
    <row r="5" spans="1:18" ht="60" customHeight="1" x14ac:dyDescent="0.25">
      <c r="A5" s="250"/>
      <c r="B5" s="253"/>
      <c r="C5" s="256"/>
      <c r="D5" s="256"/>
      <c r="E5" s="263" t="s">
        <v>407</v>
      </c>
      <c r="F5" s="263" t="s">
        <v>408</v>
      </c>
      <c r="G5" s="260" t="s">
        <v>369</v>
      </c>
      <c r="H5" s="261"/>
      <c r="I5" s="261"/>
      <c r="J5" s="262"/>
      <c r="K5" s="263" t="s">
        <v>409</v>
      </c>
      <c r="L5" s="263"/>
      <c r="M5" s="263"/>
      <c r="N5" s="74" t="s">
        <v>410</v>
      </c>
      <c r="O5" s="74" t="s">
        <v>411</v>
      </c>
      <c r="P5" s="74" t="s">
        <v>412</v>
      </c>
      <c r="Q5" s="75" t="s">
        <v>413</v>
      </c>
      <c r="R5" s="74" t="s">
        <v>414</v>
      </c>
    </row>
    <row r="6" spans="1:18" ht="49.5" customHeight="1" x14ac:dyDescent="0.25">
      <c r="A6" s="251"/>
      <c r="B6" s="254"/>
      <c r="C6" s="257"/>
      <c r="D6" s="257"/>
      <c r="E6" s="263"/>
      <c r="F6" s="263"/>
      <c r="G6" s="47" t="s">
        <v>77</v>
      </c>
      <c r="H6" s="47" t="s">
        <v>78</v>
      </c>
      <c r="I6" s="47" t="s">
        <v>43</v>
      </c>
      <c r="J6" s="47" t="s">
        <v>340</v>
      </c>
      <c r="K6" s="47" t="s">
        <v>410</v>
      </c>
      <c r="L6" s="47" t="s">
        <v>411</v>
      </c>
      <c r="M6" s="47" t="s">
        <v>412</v>
      </c>
      <c r="N6" s="47" t="s">
        <v>415</v>
      </c>
      <c r="O6" s="47" t="s">
        <v>416</v>
      </c>
      <c r="P6" s="47" t="s">
        <v>417</v>
      </c>
      <c r="Q6" s="48" t="s">
        <v>418</v>
      </c>
      <c r="R6" s="47" t="s">
        <v>419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49">
        <v>1</v>
      </c>
      <c r="B9" s="249" t="s">
        <v>420</v>
      </c>
      <c r="C9" s="276" t="s">
        <v>376</v>
      </c>
      <c r="D9" s="53" t="s">
        <v>421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1"/>
      <c r="B10" s="250"/>
      <c r="C10" s="277"/>
      <c r="D10" s="53" t="s">
        <v>422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49">
        <v>2</v>
      </c>
      <c r="B11" s="250"/>
      <c r="C11" s="276" t="s">
        <v>423</v>
      </c>
      <c r="D11" s="53" t="s">
        <v>421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1"/>
      <c r="B12" s="251"/>
      <c r="C12" s="277"/>
      <c r="D12" s="53" t="s">
        <v>422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49">
        <v>3</v>
      </c>
      <c r="B13" s="249" t="s">
        <v>378</v>
      </c>
      <c r="C13" s="279" t="s">
        <v>379</v>
      </c>
      <c r="D13" s="53" t="s">
        <v>424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1"/>
      <c r="B14" s="250"/>
      <c r="C14" s="280"/>
      <c r="D14" s="53" t="s">
        <v>422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49">
        <v>4</v>
      </c>
      <c r="B15" s="250"/>
      <c r="C15" s="281" t="s">
        <v>380</v>
      </c>
      <c r="D15" s="56" t="s">
        <v>424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1"/>
      <c r="B16" s="251"/>
      <c r="C16" s="282"/>
      <c r="D16" s="56" t="s">
        <v>422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49">
        <v>5</v>
      </c>
      <c r="B17" s="264" t="s">
        <v>381</v>
      </c>
      <c r="C17" s="276" t="s">
        <v>425</v>
      </c>
      <c r="D17" s="53" t="s">
        <v>426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1"/>
      <c r="B18" s="264"/>
      <c r="C18" s="277"/>
      <c r="D18" s="53" t="s">
        <v>422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49">
        <v>6</v>
      </c>
      <c r="B19" s="264"/>
      <c r="C19" s="276" t="s">
        <v>383</v>
      </c>
      <c r="D19" s="56" t="s">
        <v>424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1"/>
      <c r="B20" s="264"/>
      <c r="C20" s="277"/>
      <c r="D20" s="56" t="s">
        <v>422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49">
        <v>7</v>
      </c>
      <c r="B21" s="249" t="s">
        <v>384</v>
      </c>
      <c r="C21" s="276" t="s">
        <v>385</v>
      </c>
      <c r="D21" s="56" t="s">
        <v>427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1"/>
      <c r="B22" s="251"/>
      <c r="C22" s="277"/>
      <c r="D22" s="79" t="s">
        <v>422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428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78" t="s">
        <v>429</v>
      </c>
      <c r="E26" s="278"/>
      <c r="F26" s="278"/>
      <c r="G26" s="278"/>
      <c r="H26" s="278"/>
      <c r="I26" s="278"/>
      <c r="J26" s="278"/>
      <c r="K26" s="278"/>
      <c r="L26" s="68"/>
      <c r="R26" s="86"/>
    </row>
    <row r="27" spans="1:18" outlineLevel="1" x14ac:dyDescent="0.25">
      <c r="D27" s="87"/>
      <c r="E27" s="87" t="s">
        <v>389</v>
      </c>
      <c r="F27" s="87" t="s">
        <v>390</v>
      </c>
      <c r="G27" s="87" t="s">
        <v>391</v>
      </c>
      <c r="H27" s="88" t="s">
        <v>392</v>
      </c>
      <c r="I27" s="88" t="s">
        <v>393</v>
      </c>
      <c r="J27" s="88" t="s">
        <v>394</v>
      </c>
      <c r="K27" s="59" t="s">
        <v>395</v>
      </c>
    </row>
    <row r="28" spans="1:18" outlineLevel="1" x14ac:dyDescent="0.25">
      <c r="D28" s="272" t="s">
        <v>396</v>
      </c>
      <c r="E28" s="270">
        <v>6.09</v>
      </c>
      <c r="F28" s="274">
        <v>6.63</v>
      </c>
      <c r="G28" s="270">
        <v>5.77</v>
      </c>
      <c r="H28" s="268">
        <v>5.77</v>
      </c>
      <c r="I28" s="268">
        <v>6.35</v>
      </c>
      <c r="J28" s="270">
        <v>5.77</v>
      </c>
      <c r="K28" s="89">
        <v>6.29</v>
      </c>
      <c r="L28" t="s">
        <v>397</v>
      </c>
    </row>
    <row r="29" spans="1:18" outlineLevel="1" x14ac:dyDescent="0.25">
      <c r="D29" s="273"/>
      <c r="E29" s="271"/>
      <c r="F29" s="275"/>
      <c r="G29" s="271"/>
      <c r="H29" s="269"/>
      <c r="I29" s="269"/>
      <c r="J29" s="271"/>
      <c r="K29" s="89">
        <v>6.56</v>
      </c>
      <c r="L29" t="s">
        <v>398</v>
      </c>
    </row>
    <row r="30" spans="1:18" outlineLevel="1" x14ac:dyDescent="0.25">
      <c r="D30" s="90" t="s">
        <v>399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2" t="s">
        <v>373</v>
      </c>
      <c r="E31" s="270">
        <v>11.37</v>
      </c>
      <c r="F31" s="274">
        <v>13.56</v>
      </c>
      <c r="G31" s="270">
        <v>15.91</v>
      </c>
      <c r="H31" s="268">
        <v>15.91</v>
      </c>
      <c r="I31" s="268">
        <v>14.03</v>
      </c>
      <c r="J31" s="270">
        <v>15.91</v>
      </c>
      <c r="K31" s="89">
        <v>8.2899999999999991</v>
      </c>
      <c r="L31" t="s">
        <v>397</v>
      </c>
    </row>
    <row r="32" spans="1:18" outlineLevel="1" x14ac:dyDescent="0.25">
      <c r="D32" s="273"/>
      <c r="E32" s="271"/>
      <c r="F32" s="275"/>
      <c r="G32" s="271"/>
      <c r="H32" s="269"/>
      <c r="I32" s="269"/>
      <c r="J32" s="271"/>
      <c r="K32" s="89">
        <v>11.84</v>
      </c>
      <c r="L32" t="s">
        <v>398</v>
      </c>
    </row>
    <row r="33" spans="4:12" ht="15" customHeight="1" outlineLevel="1" x14ac:dyDescent="0.25">
      <c r="D33" s="91" t="s">
        <v>400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430</v>
      </c>
    </row>
    <row r="34" spans="4:12" outlineLevel="1" x14ac:dyDescent="0.25">
      <c r="D34" s="91" t="s">
        <v>401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430</v>
      </c>
    </row>
    <row r="35" spans="4:12" outlineLevel="1" x14ac:dyDescent="0.25">
      <c r="D35" s="90" t="s">
        <v>340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8" t="s">
        <v>10</v>
      </c>
      <c r="B2" s="198"/>
      <c r="C2" s="198"/>
      <c r="D2" s="19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1"/>
    </row>
    <row r="5" spans="1:4" x14ac:dyDescent="0.25">
      <c r="A5" s="5"/>
      <c r="B5" s="1"/>
      <c r="C5" s="1"/>
    </row>
    <row r="6" spans="1:4" x14ac:dyDescent="0.25">
      <c r="A6" s="198" t="s">
        <v>12</v>
      </c>
      <c r="B6" s="198"/>
      <c r="C6" s="198"/>
      <c r="D6" s="19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2" t="s">
        <v>5</v>
      </c>
      <c r="B15" s="203" t="s">
        <v>15</v>
      </c>
      <c r="C15" s="203"/>
      <c r="D15" s="203"/>
    </row>
    <row r="16" spans="1:4" x14ac:dyDescent="0.25">
      <c r="A16" s="202"/>
      <c r="B16" s="202" t="s">
        <v>17</v>
      </c>
      <c r="C16" s="203" t="s">
        <v>28</v>
      </c>
      <c r="D16" s="203"/>
    </row>
    <row r="17" spans="1:4" ht="39" customHeight="1" x14ac:dyDescent="0.25">
      <c r="A17" s="202"/>
      <c r="B17" s="20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4" t="s">
        <v>29</v>
      </c>
      <c r="B2" s="204"/>
      <c r="C2" s="204"/>
      <c r="D2" s="204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topLeftCell="A6" zoomScale="70" zoomScaleNormal="55" workbookViewId="0">
      <selection activeCell="D24" sqref="D24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6.1406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5" t="s">
        <v>45</v>
      </c>
      <c r="C3" s="205"/>
      <c r="D3" s="205"/>
      <c r="E3" s="205"/>
      <c r="F3" s="205"/>
    </row>
    <row r="4" spans="2:6" x14ac:dyDescent="0.25">
      <c r="B4" s="206" t="s">
        <v>46</v>
      </c>
      <c r="C4" s="206"/>
      <c r="D4" s="206"/>
      <c r="E4" s="206"/>
      <c r="F4" s="206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7" t="s">
        <v>434</v>
      </c>
      <c r="C7" s="207"/>
      <c r="D7" s="207"/>
      <c r="E7" s="207"/>
      <c r="F7" s="207"/>
    </row>
    <row r="8" spans="2:6" ht="31.5" customHeight="1" x14ac:dyDescent="0.25">
      <c r="B8" s="207" t="s">
        <v>447</v>
      </c>
      <c r="C8" s="207"/>
      <c r="D8" s="207"/>
      <c r="E8" s="207"/>
      <c r="F8" s="207"/>
    </row>
    <row r="9" spans="2:6" x14ac:dyDescent="0.25">
      <c r="B9" s="207" t="s">
        <v>431</v>
      </c>
      <c r="C9" s="207"/>
      <c r="D9" s="207"/>
      <c r="E9" s="207"/>
      <c r="F9" s="207"/>
    </row>
    <row r="10" spans="2:6" x14ac:dyDescent="0.25">
      <c r="B10" s="174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95" t="s">
        <v>437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95" t="s">
        <v>438</v>
      </c>
      <c r="E13" s="119"/>
      <c r="F13" s="119"/>
    </row>
    <row r="14" spans="2:6" x14ac:dyDescent="0.25">
      <c r="B14" s="134">
        <v>3</v>
      </c>
      <c r="C14" s="119" t="s">
        <v>51</v>
      </c>
      <c r="D14" s="195" t="s">
        <v>433</v>
      </c>
      <c r="E14" s="119"/>
      <c r="F14" s="119"/>
    </row>
    <row r="15" spans="2:6" x14ac:dyDescent="0.25">
      <c r="B15" s="134">
        <v>4</v>
      </c>
      <c r="C15" s="119" t="s">
        <v>52</v>
      </c>
      <c r="D15" s="195">
        <v>1</v>
      </c>
      <c r="E15" s="114"/>
      <c r="F15" s="114"/>
    </row>
    <row r="16" spans="2:6" ht="94.5" customHeight="1" x14ac:dyDescent="0.25">
      <c r="B16" s="134">
        <v>5</v>
      </c>
      <c r="C16" s="120" t="s">
        <v>53</v>
      </c>
      <c r="D16" s="119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301">
        <v>454.7279489</v>
      </c>
      <c r="E17" s="121"/>
      <c r="F17" s="121"/>
    </row>
    <row r="18" spans="2:12" x14ac:dyDescent="0.25">
      <c r="B18" s="122" t="s">
        <v>56</v>
      </c>
      <c r="C18" s="119" t="s">
        <v>57</v>
      </c>
      <c r="D18" s="301">
        <v>134.69407329999999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301">
        <v>320.03387560000004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01"/>
      <c r="E20" s="121"/>
      <c r="F20" s="121"/>
      <c r="L20" s="183"/>
    </row>
    <row r="21" spans="2:12" ht="35.25" customHeight="1" x14ac:dyDescent="0.25">
      <c r="B21" s="122" t="s">
        <v>62</v>
      </c>
      <c r="C21" s="123" t="s">
        <v>63</v>
      </c>
      <c r="D21" s="301"/>
      <c r="E21" s="121"/>
      <c r="F21" s="121"/>
    </row>
    <row r="22" spans="2:12" x14ac:dyDescent="0.25">
      <c r="B22" s="134">
        <v>7</v>
      </c>
      <c r="C22" s="123" t="s">
        <v>64</v>
      </c>
      <c r="D22" s="196" t="s">
        <v>446</v>
      </c>
      <c r="E22" s="134"/>
      <c r="F22" s="121"/>
    </row>
    <row r="23" spans="2:12" ht="123" customHeight="1" x14ac:dyDescent="0.25">
      <c r="B23" s="134">
        <v>8</v>
      </c>
      <c r="C23" s="124" t="s">
        <v>65</v>
      </c>
      <c r="D23" s="301">
        <v>454.7279489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301">
        <v>454.7279489</v>
      </c>
      <c r="E24" s="121"/>
      <c r="F24" s="121"/>
    </row>
    <row r="25" spans="2:12" ht="47.25" customHeight="1" x14ac:dyDescent="0.25">
      <c r="B25" s="134">
        <v>10</v>
      </c>
      <c r="C25" s="119" t="s">
        <v>67</v>
      </c>
      <c r="D25" s="292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1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1:12" x14ac:dyDescent="0.25">
      <c r="B3" s="205" t="s">
        <v>72</v>
      </c>
      <c r="C3" s="205"/>
      <c r="D3" s="205"/>
      <c r="E3" s="205"/>
      <c r="F3" s="205"/>
      <c r="G3" s="205"/>
      <c r="H3" s="205"/>
      <c r="I3" s="205"/>
      <c r="J3" s="205"/>
      <c r="K3" s="128"/>
    </row>
    <row r="4" spans="1:12" x14ac:dyDescent="0.25">
      <c r="B4" s="206" t="s">
        <v>73</v>
      </c>
      <c r="C4" s="206"/>
      <c r="D4" s="206"/>
      <c r="E4" s="206"/>
      <c r="F4" s="206"/>
      <c r="G4" s="206"/>
      <c r="H4" s="206"/>
      <c r="I4" s="206"/>
      <c r="J4" s="206"/>
      <c r="K4" s="206"/>
    </row>
    <row r="5" spans="1:12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1:12" ht="30" customHeight="1" x14ac:dyDescent="0.25">
      <c r="B6" s="208" t="s">
        <v>434</v>
      </c>
      <c r="C6" s="208"/>
      <c r="D6" s="208"/>
      <c r="E6" s="208"/>
      <c r="F6" s="208"/>
      <c r="G6" s="208"/>
      <c r="H6" s="208"/>
      <c r="I6" s="208"/>
      <c r="J6" s="208"/>
      <c r="K6" s="128"/>
      <c r="L6" s="173"/>
    </row>
    <row r="7" spans="1:12" x14ac:dyDescent="0.25">
      <c r="B7" s="207" t="s">
        <v>431</v>
      </c>
      <c r="C7" s="207"/>
      <c r="D7" s="207"/>
      <c r="E7" s="207"/>
      <c r="F7" s="207"/>
      <c r="G7" s="207"/>
      <c r="H7" s="207"/>
      <c r="I7" s="207"/>
      <c r="J7" s="207"/>
      <c r="K7" s="207"/>
      <c r="L7" s="173"/>
    </row>
    <row r="8" spans="1:12" x14ac:dyDescent="0.25">
      <c r="B8" s="174"/>
    </row>
    <row r="9" spans="1:12" ht="15.75" customHeight="1" x14ac:dyDescent="0.25">
      <c r="A9" s="287"/>
      <c r="B9" s="288" t="s">
        <v>33</v>
      </c>
      <c r="C9" s="288" t="s">
        <v>74</v>
      </c>
      <c r="D9" s="288" t="s">
        <v>442</v>
      </c>
      <c r="E9" s="288"/>
      <c r="F9" s="288"/>
      <c r="G9" s="288"/>
      <c r="H9" s="288"/>
      <c r="I9" s="288"/>
      <c r="J9" s="288"/>
      <c r="K9" s="287"/>
      <c r="L9" s="287"/>
    </row>
    <row r="10" spans="1:12" ht="15.75" customHeight="1" x14ac:dyDescent="0.25">
      <c r="A10" s="287"/>
      <c r="B10" s="288"/>
      <c r="C10" s="288"/>
      <c r="D10" s="288" t="s">
        <v>75</v>
      </c>
      <c r="E10" s="288" t="s">
        <v>76</v>
      </c>
      <c r="F10" s="288" t="s">
        <v>443</v>
      </c>
      <c r="G10" s="288"/>
      <c r="H10" s="288"/>
      <c r="I10" s="288"/>
      <c r="J10" s="288"/>
      <c r="K10" s="287"/>
      <c r="L10" s="287"/>
    </row>
    <row r="11" spans="1:12" ht="83.25" customHeight="1" x14ac:dyDescent="0.25">
      <c r="A11" s="287"/>
      <c r="B11" s="288"/>
      <c r="C11" s="288"/>
      <c r="D11" s="288"/>
      <c r="E11" s="288"/>
      <c r="F11" s="196" t="s">
        <v>77</v>
      </c>
      <c r="G11" s="196" t="s">
        <v>78</v>
      </c>
      <c r="H11" s="196" t="s">
        <v>43</v>
      </c>
      <c r="I11" s="196" t="s">
        <v>79</v>
      </c>
      <c r="J11" s="196" t="s">
        <v>80</v>
      </c>
      <c r="K11" s="287"/>
      <c r="L11" s="287"/>
    </row>
    <row r="12" spans="1:12" ht="49.5" customHeight="1" x14ac:dyDescent="0.25">
      <c r="A12" s="287"/>
      <c r="B12" s="289">
        <v>1</v>
      </c>
      <c r="C12" s="290" t="s">
        <v>445</v>
      </c>
      <c r="D12" s="291"/>
      <c r="E12" s="292"/>
      <c r="F12" s="293">
        <v>134.69407329999999</v>
      </c>
      <c r="G12" s="294"/>
      <c r="H12" s="295">
        <v>320.03387560000004</v>
      </c>
      <c r="I12" s="295"/>
      <c r="J12" s="296">
        <v>454.7279489</v>
      </c>
      <c r="K12" s="287"/>
      <c r="L12" s="287"/>
    </row>
    <row r="13" spans="1:12" ht="15.75" customHeight="1" x14ac:dyDescent="0.25">
      <c r="A13" s="287"/>
      <c r="B13" s="297" t="s">
        <v>81</v>
      </c>
      <c r="C13" s="297"/>
      <c r="D13" s="297"/>
      <c r="E13" s="297"/>
      <c r="F13" s="298">
        <v>134.69407329999999</v>
      </c>
      <c r="G13" s="299"/>
      <c r="H13" s="300">
        <v>320.03387560000004</v>
      </c>
      <c r="I13" s="300"/>
      <c r="J13" s="300">
        <v>454.7279489</v>
      </c>
      <c r="K13" s="287"/>
      <c r="L13" s="287"/>
    </row>
    <row r="14" spans="1:12" ht="28.5" customHeight="1" x14ac:dyDescent="0.25">
      <c r="A14" s="287"/>
      <c r="B14" s="297" t="s">
        <v>444</v>
      </c>
      <c r="C14" s="297"/>
      <c r="D14" s="297"/>
      <c r="E14" s="297"/>
      <c r="F14" s="298">
        <v>134.69407329999999</v>
      </c>
      <c r="G14" s="299"/>
      <c r="H14" s="300">
        <v>320.03387560000004</v>
      </c>
      <c r="I14" s="300"/>
      <c r="J14" s="300">
        <v>454.7279489</v>
      </c>
      <c r="K14" s="287"/>
      <c r="L14" s="287"/>
    </row>
    <row r="15" spans="1:12" x14ac:dyDescent="0.25">
      <c r="B15" s="174"/>
    </row>
    <row r="18" spans="2:3" x14ac:dyDescent="0.25">
      <c r="B18" s="189" t="s">
        <v>82</v>
      </c>
      <c r="C18" s="117" t="s">
        <v>83</v>
      </c>
    </row>
    <row r="22" spans="2:3" x14ac:dyDescent="0.25">
      <c r="B22" s="117" t="s">
        <v>68</v>
      </c>
    </row>
    <row r="23" spans="2:3" x14ac:dyDescent="0.25">
      <c r="B23" s="128" t="s">
        <v>69</v>
      </c>
    </row>
    <row r="25" spans="2:3" x14ac:dyDescent="0.25">
      <c r="B25" s="117" t="s">
        <v>70</v>
      </c>
    </row>
    <row r="26" spans="2:3" x14ac:dyDescent="0.25">
      <c r="B26" s="128" t="s">
        <v>71</v>
      </c>
    </row>
    <row r="41" spans="9:9" x14ac:dyDescent="0.25">
      <c r="I41" s="181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4"/>
  <sheetViews>
    <sheetView view="pageBreakPreview" topLeftCell="A7" zoomScale="85" workbookViewId="0">
      <selection activeCell="J8" sqref="J8:J17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3" customWidth="1"/>
    <col min="6" max="6" width="20.7109375" style="117" customWidth="1"/>
    <col min="7" max="7" width="16.140625" style="117" customWidth="1"/>
    <col min="8" max="8" width="16.7109375" style="117" customWidth="1"/>
    <col min="9" max="10" width="9.140625" style="117"/>
    <col min="11" max="11" width="14" style="117" customWidth="1"/>
    <col min="12" max="12" width="9.140625" style="117"/>
  </cols>
  <sheetData>
    <row r="2" spans="1:12" x14ac:dyDescent="0.25">
      <c r="A2" s="205" t="s">
        <v>84</v>
      </c>
      <c r="B2" s="205"/>
      <c r="C2" s="205"/>
      <c r="D2" s="205"/>
      <c r="E2" s="205"/>
      <c r="F2" s="205"/>
      <c r="G2" s="205"/>
      <c r="H2" s="205"/>
    </row>
    <row r="3" spans="1:12" x14ac:dyDescent="0.25">
      <c r="A3" s="206" t="s">
        <v>85</v>
      </c>
      <c r="B3" s="206"/>
      <c r="C3" s="206"/>
      <c r="D3" s="206"/>
      <c r="E3" s="206"/>
      <c r="F3" s="206"/>
      <c r="G3" s="206"/>
      <c r="H3" s="206"/>
    </row>
    <row r="4" spans="1:12" x14ac:dyDescent="0.25">
      <c r="A4" s="174"/>
    </row>
    <row r="5" spans="1:12" ht="41.25" customHeight="1" x14ac:dyDescent="0.25">
      <c r="A5" s="208" t="s">
        <v>435</v>
      </c>
      <c r="B5" s="208"/>
      <c r="C5" s="208"/>
      <c r="D5" s="208"/>
      <c r="E5" s="208"/>
      <c r="F5" s="208"/>
      <c r="G5" s="208"/>
      <c r="H5" s="208"/>
    </row>
    <row r="6" spans="1:12" x14ac:dyDescent="0.25">
      <c r="A6" s="164"/>
      <c r="B6" s="164"/>
      <c r="C6" s="164"/>
      <c r="D6" s="164"/>
      <c r="E6" s="118"/>
      <c r="F6" s="164"/>
      <c r="G6" s="164"/>
      <c r="H6" s="164"/>
    </row>
    <row r="7" spans="1:12" ht="38.25" customHeight="1" x14ac:dyDescent="0.25">
      <c r="A7" s="209" t="s">
        <v>86</v>
      </c>
      <c r="B7" s="209" t="s">
        <v>87</v>
      </c>
      <c r="C7" s="209" t="s">
        <v>88</v>
      </c>
      <c r="D7" s="209" t="s">
        <v>89</v>
      </c>
      <c r="E7" s="209" t="s">
        <v>90</v>
      </c>
      <c r="F7" s="209" t="s">
        <v>91</v>
      </c>
      <c r="G7" s="209" t="s">
        <v>92</v>
      </c>
      <c r="H7" s="209"/>
    </row>
    <row r="8" spans="1:12" ht="40.5" customHeight="1" x14ac:dyDescent="0.25">
      <c r="A8" s="209"/>
      <c r="B8" s="209"/>
      <c r="C8" s="209"/>
      <c r="D8" s="209"/>
      <c r="E8" s="209"/>
      <c r="F8" s="209"/>
      <c r="G8" s="134" t="s">
        <v>93</v>
      </c>
      <c r="H8" s="134" t="s">
        <v>94</v>
      </c>
    </row>
    <row r="9" spans="1:12" x14ac:dyDescent="0.25">
      <c r="A9" s="165">
        <v>1</v>
      </c>
      <c r="B9" s="165"/>
      <c r="C9" s="165">
        <v>2</v>
      </c>
      <c r="D9" s="165" t="s">
        <v>95</v>
      </c>
      <c r="E9" s="165">
        <v>4</v>
      </c>
      <c r="F9" s="165">
        <v>5</v>
      </c>
      <c r="G9" s="165">
        <v>6</v>
      </c>
      <c r="H9" s="165">
        <v>7</v>
      </c>
    </row>
    <row r="10" spans="1:12" s="167" customFormat="1" x14ac:dyDescent="0.25">
      <c r="A10" s="210" t="s">
        <v>96</v>
      </c>
      <c r="B10" s="211"/>
      <c r="C10" s="212"/>
      <c r="D10" s="212"/>
      <c r="E10" s="211"/>
      <c r="F10" s="166">
        <f>SUM(F11:F15)</f>
        <v>242.21433333332999</v>
      </c>
      <c r="G10" s="166"/>
      <c r="H10" s="166">
        <f>SUM(H11:H15)</f>
        <v>2978.2</v>
      </c>
      <c r="I10" s="117"/>
      <c r="J10" s="117"/>
      <c r="K10" s="117"/>
    </row>
    <row r="11" spans="1:12" x14ac:dyDescent="0.25">
      <c r="A11" s="168">
        <v>1</v>
      </c>
      <c r="B11" s="169" t="s">
        <v>97</v>
      </c>
      <c r="C11" s="170" t="s">
        <v>98</v>
      </c>
      <c r="D11" s="171" t="s">
        <v>99</v>
      </c>
      <c r="E11" s="172" t="s">
        <v>100</v>
      </c>
      <c r="F11" s="168">
        <v>124.93333333333</v>
      </c>
      <c r="G11" s="130">
        <v>15.49</v>
      </c>
      <c r="H11" s="130">
        <f>ROUND(F11*G11,2)</f>
        <v>1935.22</v>
      </c>
      <c r="L11" s="167"/>
    </row>
    <row r="12" spans="1:12" x14ac:dyDescent="0.25">
      <c r="A12" s="168">
        <v>2</v>
      </c>
      <c r="B12" s="169" t="s">
        <v>97</v>
      </c>
      <c r="C12" s="170" t="s">
        <v>101</v>
      </c>
      <c r="D12" s="171" t="s">
        <v>102</v>
      </c>
      <c r="E12" s="172" t="s">
        <v>100</v>
      </c>
      <c r="F12" s="168">
        <v>58.274999999999999</v>
      </c>
      <c r="G12" s="130">
        <v>8.5299999999999994</v>
      </c>
      <c r="H12" s="130">
        <f>ROUND(F12*G12,2)</f>
        <v>497.09</v>
      </c>
      <c r="L12" s="182"/>
    </row>
    <row r="13" spans="1:12" x14ac:dyDescent="0.25">
      <c r="A13" s="168">
        <v>3</v>
      </c>
      <c r="B13" s="169" t="s">
        <v>97</v>
      </c>
      <c r="C13" s="170" t="s">
        <v>103</v>
      </c>
      <c r="D13" s="171" t="s">
        <v>104</v>
      </c>
      <c r="E13" s="172" t="s">
        <v>100</v>
      </c>
      <c r="F13" s="168">
        <v>34.333333333333002</v>
      </c>
      <c r="G13" s="130">
        <v>9.07</v>
      </c>
      <c r="H13" s="130">
        <f>ROUND(F13*G13,2)</f>
        <v>311.39999999999998</v>
      </c>
      <c r="L13" s="167"/>
    </row>
    <row r="14" spans="1:12" x14ac:dyDescent="0.25">
      <c r="A14" s="168">
        <v>4</v>
      </c>
      <c r="B14" s="169" t="s">
        <v>97</v>
      </c>
      <c r="C14" s="170" t="s">
        <v>105</v>
      </c>
      <c r="D14" s="171" t="s">
        <v>106</v>
      </c>
      <c r="E14" s="172" t="s">
        <v>100</v>
      </c>
      <c r="F14" s="168">
        <v>13</v>
      </c>
      <c r="G14" s="130">
        <v>9.4</v>
      </c>
      <c r="H14" s="130">
        <f>ROUND(F14*G14,2)</f>
        <v>122.2</v>
      </c>
      <c r="L14" s="167"/>
    </row>
    <row r="15" spans="1:12" x14ac:dyDescent="0.25">
      <c r="A15" s="168">
        <v>5</v>
      </c>
      <c r="B15" s="169" t="s">
        <v>97</v>
      </c>
      <c r="C15" s="170" t="s">
        <v>107</v>
      </c>
      <c r="D15" s="171" t="s">
        <v>108</v>
      </c>
      <c r="E15" s="172" t="s">
        <v>100</v>
      </c>
      <c r="F15" s="168">
        <v>11.672666666667</v>
      </c>
      <c r="G15" s="130">
        <v>9.6199999999999992</v>
      </c>
      <c r="H15" s="130">
        <f>ROUND(F15*G15,2)</f>
        <v>112.29</v>
      </c>
      <c r="L15" s="167"/>
    </row>
    <row r="16" spans="1:12" x14ac:dyDescent="0.25">
      <c r="A16" s="210" t="s">
        <v>109</v>
      </c>
      <c r="B16" s="211"/>
      <c r="C16" s="212"/>
      <c r="D16" s="212"/>
      <c r="E16" s="211"/>
      <c r="F16" s="175">
        <f>F17</f>
        <v>7.8066000000000004</v>
      </c>
      <c r="G16" s="166"/>
      <c r="H16" s="166">
        <f>H17</f>
        <v>78.53</v>
      </c>
    </row>
    <row r="17" spans="1:11" x14ac:dyDescent="0.25">
      <c r="A17" s="168">
        <v>6</v>
      </c>
      <c r="B17" s="168" t="s">
        <v>97</v>
      </c>
      <c r="C17" s="171">
        <v>2</v>
      </c>
      <c r="D17" s="171" t="s">
        <v>109</v>
      </c>
      <c r="E17" s="172" t="s">
        <v>100</v>
      </c>
      <c r="F17" s="168">
        <v>7.8066000000000004</v>
      </c>
      <c r="G17" s="130"/>
      <c r="H17" s="130">
        <v>78.53</v>
      </c>
    </row>
    <row r="18" spans="1:11" s="167" customFormat="1" x14ac:dyDescent="0.25">
      <c r="A18" s="210" t="s">
        <v>110</v>
      </c>
      <c r="B18" s="211"/>
      <c r="C18" s="212"/>
      <c r="D18" s="212"/>
      <c r="E18" s="211"/>
      <c r="F18" s="175"/>
      <c r="G18" s="166"/>
      <c r="H18" s="166">
        <f>SUM(H19:H20)</f>
        <v>724.95</v>
      </c>
      <c r="I18" s="117"/>
      <c r="J18" s="117"/>
      <c r="K18" s="117"/>
    </row>
    <row r="19" spans="1:11" x14ac:dyDescent="0.25">
      <c r="A19" s="168">
        <v>7</v>
      </c>
      <c r="B19" s="168" t="s">
        <v>97</v>
      </c>
      <c r="C19" s="171" t="s">
        <v>111</v>
      </c>
      <c r="D19" s="171" t="s">
        <v>112</v>
      </c>
      <c r="E19" s="172" t="s">
        <v>113</v>
      </c>
      <c r="F19" s="168">
        <v>7.8066000000000004</v>
      </c>
      <c r="G19" s="130">
        <v>89.99</v>
      </c>
      <c r="H19" s="130">
        <f>ROUND(F19*G19,2)</f>
        <v>702.52</v>
      </c>
    </row>
    <row r="20" spans="1:11" s="167" customFormat="1" ht="31.5" customHeight="1" x14ac:dyDescent="0.25">
      <c r="A20" s="168">
        <v>8</v>
      </c>
      <c r="B20" s="168" t="s">
        <v>97</v>
      </c>
      <c r="C20" s="171" t="s">
        <v>114</v>
      </c>
      <c r="D20" s="171" t="s">
        <v>115</v>
      </c>
      <c r="E20" s="172" t="s">
        <v>113</v>
      </c>
      <c r="F20" s="168">
        <v>2.7690000000000001</v>
      </c>
      <c r="G20" s="130">
        <v>8.1</v>
      </c>
      <c r="H20" s="130">
        <f>ROUND(F20*G20,2)</f>
        <v>22.43</v>
      </c>
      <c r="I20" s="117"/>
      <c r="J20" s="117"/>
      <c r="K20" s="117"/>
    </row>
    <row r="21" spans="1:11" x14ac:dyDescent="0.25">
      <c r="A21" s="210" t="s">
        <v>43</v>
      </c>
      <c r="B21" s="211"/>
      <c r="C21" s="212"/>
      <c r="D21" s="212"/>
      <c r="E21" s="211"/>
      <c r="F21" s="175"/>
      <c r="G21" s="166"/>
      <c r="H21" s="166">
        <f>SUM(H22:H26)</f>
        <v>74774.27</v>
      </c>
    </row>
    <row r="22" spans="1:11" s="167" customFormat="1" ht="31.5" customHeight="1" x14ac:dyDescent="0.25">
      <c r="A22" s="168">
        <v>9</v>
      </c>
      <c r="B22" s="168" t="s">
        <v>97</v>
      </c>
      <c r="C22" s="171" t="s">
        <v>116</v>
      </c>
      <c r="D22" s="171" t="s">
        <v>117</v>
      </c>
      <c r="E22" s="172" t="s">
        <v>118</v>
      </c>
      <c r="F22" s="168">
        <v>2</v>
      </c>
      <c r="G22" s="130">
        <v>15956.83</v>
      </c>
      <c r="H22" s="130">
        <f>ROUND(F22*G22,2)</f>
        <v>31913.66</v>
      </c>
      <c r="I22" s="117"/>
      <c r="J22" s="117"/>
      <c r="K22" s="117"/>
    </row>
    <row r="23" spans="1:11" s="167" customFormat="1" ht="31.5" customHeight="1" x14ac:dyDescent="0.25">
      <c r="A23" s="168">
        <v>10</v>
      </c>
      <c r="B23" s="168" t="s">
        <v>97</v>
      </c>
      <c r="C23" s="171" t="s">
        <v>119</v>
      </c>
      <c r="D23" s="171" t="s">
        <v>120</v>
      </c>
      <c r="E23" s="172" t="s">
        <v>118</v>
      </c>
      <c r="F23" s="168">
        <v>13</v>
      </c>
      <c r="G23" s="130">
        <v>1444.49</v>
      </c>
      <c r="H23" s="130">
        <f>ROUND(F23*G23,2)</f>
        <v>18778.37</v>
      </c>
      <c r="I23" s="117"/>
      <c r="J23" s="117"/>
      <c r="K23" s="117"/>
    </row>
    <row r="24" spans="1:11" s="167" customFormat="1" ht="31.5" customHeight="1" x14ac:dyDescent="0.25">
      <c r="A24" s="168">
        <v>11</v>
      </c>
      <c r="B24" s="168" t="s">
        <v>97</v>
      </c>
      <c r="C24" s="171" t="s">
        <v>121</v>
      </c>
      <c r="D24" s="171" t="s">
        <v>122</v>
      </c>
      <c r="E24" s="172" t="s">
        <v>118</v>
      </c>
      <c r="F24" s="168">
        <v>13</v>
      </c>
      <c r="G24" s="130">
        <v>1121.5</v>
      </c>
      <c r="H24" s="130">
        <f>ROUND(F24*G24,2)</f>
        <v>14579.5</v>
      </c>
      <c r="I24" s="117"/>
      <c r="J24" s="117"/>
      <c r="K24" s="117"/>
    </row>
    <row r="25" spans="1:11" s="167" customFormat="1" ht="31.5" customHeight="1" x14ac:dyDescent="0.25">
      <c r="A25" s="168">
        <v>12</v>
      </c>
      <c r="B25" s="168" t="s">
        <v>97</v>
      </c>
      <c r="C25" s="171" t="s">
        <v>121</v>
      </c>
      <c r="D25" s="171" t="s">
        <v>122</v>
      </c>
      <c r="E25" s="172" t="s">
        <v>118</v>
      </c>
      <c r="F25" s="168">
        <v>6</v>
      </c>
      <c r="G25" s="130">
        <v>1121.5</v>
      </c>
      <c r="H25" s="130">
        <f>ROUND(F25*G25,2)</f>
        <v>6729</v>
      </c>
      <c r="I25" s="117"/>
      <c r="J25" s="117"/>
      <c r="K25" s="117"/>
    </row>
    <row r="26" spans="1:11" s="167" customFormat="1" x14ac:dyDescent="0.25">
      <c r="A26" s="168">
        <v>13</v>
      </c>
      <c r="B26" s="168" t="s">
        <v>97</v>
      </c>
      <c r="C26" s="171" t="s">
        <v>123</v>
      </c>
      <c r="D26" s="171" t="s">
        <v>124</v>
      </c>
      <c r="E26" s="172" t="s">
        <v>118</v>
      </c>
      <c r="F26" s="168">
        <v>2</v>
      </c>
      <c r="G26" s="130">
        <v>1386.87</v>
      </c>
      <c r="H26" s="130">
        <f>ROUND(F26*G26,2)</f>
        <v>2773.74</v>
      </c>
      <c r="I26" s="117"/>
      <c r="J26" s="117"/>
      <c r="K26" s="117"/>
    </row>
    <row r="27" spans="1:11" x14ac:dyDescent="0.25">
      <c r="A27" s="210" t="s">
        <v>125</v>
      </c>
      <c r="B27" s="211"/>
      <c r="C27" s="212"/>
      <c r="D27" s="212"/>
      <c r="E27" s="211"/>
      <c r="F27" s="175"/>
      <c r="G27" s="166"/>
      <c r="H27" s="166">
        <f>SUM(H28:H57)</f>
        <v>15789.48</v>
      </c>
    </row>
    <row r="28" spans="1:11" ht="31.5" customHeight="1" x14ac:dyDescent="0.25">
      <c r="A28" s="168">
        <v>14</v>
      </c>
      <c r="B28" s="168" t="s">
        <v>97</v>
      </c>
      <c r="C28" s="171" t="s">
        <v>126</v>
      </c>
      <c r="D28" s="171" t="s">
        <v>127</v>
      </c>
      <c r="E28" s="172" t="s">
        <v>128</v>
      </c>
      <c r="F28" s="168">
        <v>1.3270200000000001</v>
      </c>
      <c r="G28" s="130">
        <v>5545.45</v>
      </c>
      <c r="H28" s="130">
        <f t="shared" ref="H28:H57" si="0">ROUND(F28*G28,2)</f>
        <v>7358.92</v>
      </c>
    </row>
    <row r="29" spans="1:11" x14ac:dyDescent="0.25">
      <c r="A29" s="168">
        <v>15</v>
      </c>
      <c r="B29" s="168" t="s">
        <v>97</v>
      </c>
      <c r="C29" s="171" t="s">
        <v>129</v>
      </c>
      <c r="D29" s="171" t="s">
        <v>130</v>
      </c>
      <c r="E29" s="172" t="s">
        <v>131</v>
      </c>
      <c r="F29" s="168">
        <v>29.484000000000002</v>
      </c>
      <c r="G29" s="130">
        <v>155.74</v>
      </c>
      <c r="H29" s="130">
        <f t="shared" si="0"/>
        <v>4591.84</v>
      </c>
    </row>
    <row r="30" spans="1:11" x14ac:dyDescent="0.25">
      <c r="A30" s="168">
        <v>16</v>
      </c>
      <c r="B30" s="168" t="s">
        <v>97</v>
      </c>
      <c r="C30" s="171" t="s">
        <v>132</v>
      </c>
      <c r="D30" s="171" t="s">
        <v>133</v>
      </c>
      <c r="E30" s="172" t="s">
        <v>128</v>
      </c>
      <c r="F30" s="168">
        <v>0.34883999999999998</v>
      </c>
      <c r="G30" s="130">
        <v>4077.61</v>
      </c>
      <c r="H30" s="130">
        <f t="shared" si="0"/>
        <v>1422.43</v>
      </c>
    </row>
    <row r="31" spans="1:11" x14ac:dyDescent="0.25">
      <c r="A31" s="168">
        <v>17</v>
      </c>
      <c r="B31" s="168" t="s">
        <v>97</v>
      </c>
      <c r="C31" s="171" t="s">
        <v>134</v>
      </c>
      <c r="D31" s="171" t="s">
        <v>135</v>
      </c>
      <c r="E31" s="172" t="s">
        <v>128</v>
      </c>
      <c r="F31" s="168">
        <v>0.19900000000000001</v>
      </c>
      <c r="G31" s="130">
        <v>1819.3</v>
      </c>
      <c r="H31" s="130">
        <f t="shared" si="0"/>
        <v>362.04</v>
      </c>
    </row>
    <row r="32" spans="1:11" ht="78.75" customHeight="1" x14ac:dyDescent="0.25">
      <c r="A32" s="168">
        <v>18</v>
      </c>
      <c r="B32" s="168" t="s">
        <v>97</v>
      </c>
      <c r="C32" s="171" t="s">
        <v>136</v>
      </c>
      <c r="D32" s="171" t="s">
        <v>137</v>
      </c>
      <c r="E32" s="172" t="s">
        <v>128</v>
      </c>
      <c r="F32" s="168">
        <v>0.12</v>
      </c>
      <c r="G32" s="130">
        <v>3005.8</v>
      </c>
      <c r="H32" s="130">
        <f t="shared" si="0"/>
        <v>360.7</v>
      </c>
    </row>
    <row r="33" spans="1:10" x14ac:dyDescent="0.25">
      <c r="A33" s="168">
        <v>19</v>
      </c>
      <c r="B33" s="168" t="s">
        <v>97</v>
      </c>
      <c r="C33" s="171" t="s">
        <v>138</v>
      </c>
      <c r="D33" s="171" t="s">
        <v>139</v>
      </c>
      <c r="E33" s="172" t="s">
        <v>140</v>
      </c>
      <c r="F33" s="168">
        <v>9</v>
      </c>
      <c r="G33" s="130">
        <v>38.42</v>
      </c>
      <c r="H33" s="130">
        <f t="shared" si="0"/>
        <v>345.78</v>
      </c>
    </row>
    <row r="34" spans="1:10" ht="31.5" customHeight="1" x14ac:dyDescent="0.25">
      <c r="A34" s="168">
        <v>20</v>
      </c>
      <c r="B34" s="168" t="s">
        <v>97</v>
      </c>
      <c r="C34" s="171" t="s">
        <v>141</v>
      </c>
      <c r="D34" s="171" t="s">
        <v>142</v>
      </c>
      <c r="E34" s="172" t="s">
        <v>143</v>
      </c>
      <c r="F34" s="168">
        <v>2.5999999999999999E-2</v>
      </c>
      <c r="G34" s="130">
        <v>11500</v>
      </c>
      <c r="H34" s="130">
        <f t="shared" si="0"/>
        <v>299</v>
      </c>
    </row>
    <row r="35" spans="1:10" ht="31.5" customHeight="1" x14ac:dyDescent="0.25">
      <c r="A35" s="168">
        <v>21</v>
      </c>
      <c r="B35" s="168" t="s">
        <v>97</v>
      </c>
      <c r="C35" s="171" t="s">
        <v>144</v>
      </c>
      <c r="D35" s="171" t="s">
        <v>145</v>
      </c>
      <c r="E35" s="172" t="s">
        <v>146</v>
      </c>
      <c r="F35" s="168">
        <v>178.68</v>
      </c>
      <c r="G35" s="130">
        <v>1</v>
      </c>
      <c r="H35" s="130">
        <f t="shared" si="0"/>
        <v>178.68</v>
      </c>
    </row>
    <row r="36" spans="1:10" x14ac:dyDescent="0.25">
      <c r="A36" s="168">
        <v>22</v>
      </c>
      <c r="B36" s="168" t="s">
        <v>97</v>
      </c>
      <c r="C36" s="171" t="s">
        <v>147</v>
      </c>
      <c r="D36" s="171" t="s">
        <v>148</v>
      </c>
      <c r="E36" s="172" t="s">
        <v>131</v>
      </c>
      <c r="F36" s="168">
        <v>2.6</v>
      </c>
      <c r="G36" s="130">
        <v>63</v>
      </c>
      <c r="H36" s="130">
        <f t="shared" si="0"/>
        <v>163.80000000000001</v>
      </c>
    </row>
    <row r="37" spans="1:10" x14ac:dyDescent="0.25">
      <c r="A37" s="168">
        <v>23</v>
      </c>
      <c r="B37" s="168" t="s">
        <v>97</v>
      </c>
      <c r="C37" s="171" t="s">
        <v>149</v>
      </c>
      <c r="D37" s="171" t="s">
        <v>150</v>
      </c>
      <c r="E37" s="172" t="s">
        <v>143</v>
      </c>
      <c r="F37" s="168">
        <v>1.31355E-2</v>
      </c>
      <c r="G37" s="130">
        <v>12430</v>
      </c>
      <c r="H37" s="130">
        <f t="shared" si="0"/>
        <v>163.27000000000001</v>
      </c>
    </row>
    <row r="38" spans="1:10" x14ac:dyDescent="0.25">
      <c r="A38" s="168">
        <v>24</v>
      </c>
      <c r="B38" s="168" t="s">
        <v>97</v>
      </c>
      <c r="C38" s="171" t="s">
        <v>138</v>
      </c>
      <c r="D38" s="171" t="s">
        <v>139</v>
      </c>
      <c r="E38" s="172" t="s">
        <v>140</v>
      </c>
      <c r="F38" s="168">
        <v>4</v>
      </c>
      <c r="G38" s="130">
        <v>38.42</v>
      </c>
      <c r="H38" s="130">
        <f t="shared" si="0"/>
        <v>153.68</v>
      </c>
    </row>
    <row r="39" spans="1:10" x14ac:dyDescent="0.25">
      <c r="A39" s="168">
        <v>25</v>
      </c>
      <c r="B39" s="168" t="s">
        <v>97</v>
      </c>
      <c r="C39" s="171" t="s">
        <v>151</v>
      </c>
      <c r="D39" s="171" t="s">
        <v>152</v>
      </c>
      <c r="E39" s="172" t="s">
        <v>153</v>
      </c>
      <c r="F39" s="168">
        <v>0.67800000000000005</v>
      </c>
      <c r="G39" s="130">
        <v>112.57</v>
      </c>
      <c r="H39" s="130">
        <f t="shared" si="0"/>
        <v>76.319999999999993</v>
      </c>
    </row>
    <row r="40" spans="1:10" x14ac:dyDescent="0.25">
      <c r="A40" s="168">
        <v>26</v>
      </c>
      <c r="B40" s="168" t="s">
        <v>97</v>
      </c>
      <c r="C40" s="171" t="s">
        <v>154</v>
      </c>
      <c r="D40" s="171" t="s">
        <v>155</v>
      </c>
      <c r="E40" s="172" t="s">
        <v>131</v>
      </c>
      <c r="F40" s="168">
        <v>0.35199999999999998</v>
      </c>
      <c r="G40" s="130">
        <v>164</v>
      </c>
      <c r="H40" s="130">
        <f t="shared" si="0"/>
        <v>57.73</v>
      </c>
    </row>
    <row r="41" spans="1:10" x14ac:dyDescent="0.25">
      <c r="A41" s="168">
        <v>27</v>
      </c>
      <c r="B41" s="168" t="s">
        <v>97</v>
      </c>
      <c r="C41" s="171" t="s">
        <v>156</v>
      </c>
      <c r="D41" s="171" t="s">
        <v>157</v>
      </c>
      <c r="E41" s="172" t="s">
        <v>158</v>
      </c>
      <c r="F41" s="168">
        <v>1.3</v>
      </c>
      <c r="G41" s="130">
        <v>39</v>
      </c>
      <c r="H41" s="130">
        <f t="shared" si="0"/>
        <v>50.7</v>
      </c>
    </row>
    <row r="42" spans="1:10" ht="47.25" customHeight="1" x14ac:dyDescent="0.25">
      <c r="A42" s="168">
        <v>28</v>
      </c>
      <c r="B42" s="168" t="s">
        <v>97</v>
      </c>
      <c r="C42" s="171" t="s">
        <v>159</v>
      </c>
      <c r="D42" s="171" t="s">
        <v>160</v>
      </c>
      <c r="E42" s="172" t="s">
        <v>153</v>
      </c>
      <c r="F42" s="168">
        <v>0.49199999999999999</v>
      </c>
      <c r="G42" s="130">
        <v>91.29</v>
      </c>
      <c r="H42" s="130">
        <f t="shared" si="0"/>
        <v>44.91</v>
      </c>
    </row>
    <row r="43" spans="1:10" x14ac:dyDescent="0.25">
      <c r="A43" s="168">
        <v>29</v>
      </c>
      <c r="B43" s="168" t="s">
        <v>97</v>
      </c>
      <c r="C43" s="171" t="s">
        <v>161</v>
      </c>
      <c r="D43" s="171" t="s">
        <v>162</v>
      </c>
      <c r="E43" s="172" t="s">
        <v>143</v>
      </c>
      <c r="F43" s="168">
        <v>3.4020000000000001E-3</v>
      </c>
      <c r="G43" s="130">
        <v>10200</v>
      </c>
      <c r="H43" s="130">
        <f t="shared" si="0"/>
        <v>34.700000000000003</v>
      </c>
    </row>
    <row r="44" spans="1:10" x14ac:dyDescent="0.25">
      <c r="A44" s="168">
        <v>30</v>
      </c>
      <c r="B44" s="168" t="s">
        <v>97</v>
      </c>
      <c r="C44" s="171" t="s">
        <v>163</v>
      </c>
      <c r="D44" s="171" t="s">
        <v>164</v>
      </c>
      <c r="E44" s="172" t="s">
        <v>143</v>
      </c>
      <c r="F44" s="168">
        <v>3.1185000000000001E-2</v>
      </c>
      <c r="G44" s="130">
        <v>729.98</v>
      </c>
      <c r="H44" s="130">
        <f t="shared" si="0"/>
        <v>22.76</v>
      </c>
      <c r="J44" s="113"/>
    </row>
    <row r="45" spans="1:10" ht="47.25" customHeight="1" x14ac:dyDescent="0.25">
      <c r="A45" s="168">
        <v>31</v>
      </c>
      <c r="B45" s="168" t="s">
        <v>97</v>
      </c>
      <c r="C45" s="171" t="s">
        <v>165</v>
      </c>
      <c r="D45" s="171" t="s">
        <v>166</v>
      </c>
      <c r="E45" s="172" t="s">
        <v>153</v>
      </c>
      <c r="F45" s="168">
        <v>0.52</v>
      </c>
      <c r="G45" s="130">
        <v>30.4</v>
      </c>
      <c r="H45" s="130">
        <f t="shared" si="0"/>
        <v>15.81</v>
      </c>
      <c r="J45" s="113"/>
    </row>
    <row r="46" spans="1:10" x14ac:dyDescent="0.25">
      <c r="A46" s="168">
        <v>32</v>
      </c>
      <c r="B46" s="168" t="s">
        <v>97</v>
      </c>
      <c r="C46" s="171" t="s">
        <v>167</v>
      </c>
      <c r="D46" s="171" t="s">
        <v>168</v>
      </c>
      <c r="E46" s="172" t="s">
        <v>131</v>
      </c>
      <c r="F46" s="168">
        <v>0.182</v>
      </c>
      <c r="G46" s="130">
        <v>86</v>
      </c>
      <c r="H46" s="130">
        <f t="shared" si="0"/>
        <v>15.65</v>
      </c>
      <c r="J46" s="113"/>
    </row>
    <row r="47" spans="1:10" x14ac:dyDescent="0.25">
      <c r="A47" s="168">
        <v>33</v>
      </c>
      <c r="B47" s="168" t="s">
        <v>97</v>
      </c>
      <c r="C47" s="171" t="s">
        <v>169</v>
      </c>
      <c r="D47" s="171" t="s">
        <v>170</v>
      </c>
      <c r="E47" s="172" t="s">
        <v>153</v>
      </c>
      <c r="F47" s="168">
        <v>0.26</v>
      </c>
      <c r="G47" s="130">
        <v>44.97</v>
      </c>
      <c r="H47" s="130">
        <f t="shared" si="0"/>
        <v>11.69</v>
      </c>
      <c r="J47" s="113"/>
    </row>
    <row r="48" spans="1:10" x14ac:dyDescent="0.25">
      <c r="A48" s="168">
        <v>34</v>
      </c>
      <c r="B48" s="168" t="s">
        <v>97</v>
      </c>
      <c r="C48" s="171" t="s">
        <v>171</v>
      </c>
      <c r="D48" s="171" t="s">
        <v>172</v>
      </c>
      <c r="E48" s="172" t="s">
        <v>153</v>
      </c>
      <c r="F48" s="168">
        <v>0.39</v>
      </c>
      <c r="G48" s="130">
        <v>28.6</v>
      </c>
      <c r="H48" s="130">
        <f t="shared" si="0"/>
        <v>11.15</v>
      </c>
      <c r="J48" s="113"/>
    </row>
    <row r="49" spans="1:10" x14ac:dyDescent="0.25">
      <c r="A49" s="168">
        <v>35</v>
      </c>
      <c r="B49" s="168" t="s">
        <v>97</v>
      </c>
      <c r="C49" s="171" t="s">
        <v>173</v>
      </c>
      <c r="D49" s="171" t="s">
        <v>174</v>
      </c>
      <c r="E49" s="172" t="s">
        <v>153</v>
      </c>
      <c r="F49" s="168">
        <v>0.2034</v>
      </c>
      <c r="G49" s="130">
        <v>47.57</v>
      </c>
      <c r="H49" s="130">
        <f t="shared" si="0"/>
        <v>9.68</v>
      </c>
      <c r="J49" s="113"/>
    </row>
    <row r="50" spans="1:10" x14ac:dyDescent="0.25">
      <c r="A50" s="168">
        <v>36</v>
      </c>
      <c r="B50" s="168" t="s">
        <v>97</v>
      </c>
      <c r="C50" s="171" t="s">
        <v>175</v>
      </c>
      <c r="D50" s="171" t="s">
        <v>176</v>
      </c>
      <c r="E50" s="172" t="s">
        <v>153</v>
      </c>
      <c r="F50" s="168">
        <v>0.91</v>
      </c>
      <c r="G50" s="130">
        <v>10.57</v>
      </c>
      <c r="H50" s="130">
        <f t="shared" si="0"/>
        <v>9.6199999999999992</v>
      </c>
      <c r="J50" s="113"/>
    </row>
    <row r="51" spans="1:10" x14ac:dyDescent="0.25">
      <c r="A51" s="168">
        <v>37</v>
      </c>
      <c r="B51" s="168" t="s">
        <v>97</v>
      </c>
      <c r="C51" s="171" t="s">
        <v>177</v>
      </c>
      <c r="D51" s="171" t="s">
        <v>178</v>
      </c>
      <c r="E51" s="172" t="s">
        <v>153</v>
      </c>
      <c r="F51" s="168">
        <v>0.26</v>
      </c>
      <c r="G51" s="130">
        <v>35.630000000000003</v>
      </c>
      <c r="H51" s="130">
        <f t="shared" si="0"/>
        <v>9.26</v>
      </c>
      <c r="J51" s="113"/>
    </row>
    <row r="52" spans="1:10" ht="31.5" customHeight="1" x14ac:dyDescent="0.25">
      <c r="A52" s="168">
        <v>38</v>
      </c>
      <c r="B52" s="168" t="s">
        <v>97</v>
      </c>
      <c r="C52" s="171" t="s">
        <v>179</v>
      </c>
      <c r="D52" s="171" t="s">
        <v>180</v>
      </c>
      <c r="E52" s="172" t="s">
        <v>143</v>
      </c>
      <c r="F52" s="168">
        <v>3.39E-4</v>
      </c>
      <c r="G52" s="130">
        <v>22419</v>
      </c>
      <c r="H52" s="130">
        <f t="shared" si="0"/>
        <v>7.6</v>
      </c>
      <c r="J52" s="113"/>
    </row>
    <row r="53" spans="1:10" x14ac:dyDescent="0.25">
      <c r="A53" s="168">
        <v>39</v>
      </c>
      <c r="B53" s="168" t="s">
        <v>97</v>
      </c>
      <c r="C53" s="171" t="s">
        <v>181</v>
      </c>
      <c r="D53" s="171" t="s">
        <v>182</v>
      </c>
      <c r="E53" s="172" t="s">
        <v>153</v>
      </c>
      <c r="F53" s="168">
        <v>0.63700000000000001</v>
      </c>
      <c r="G53" s="130">
        <v>9.0399999999999991</v>
      </c>
      <c r="H53" s="130">
        <f t="shared" si="0"/>
        <v>5.76</v>
      </c>
      <c r="J53" s="113"/>
    </row>
    <row r="54" spans="1:10" x14ac:dyDescent="0.25">
      <c r="A54" s="168">
        <v>40</v>
      </c>
      <c r="B54" s="168" t="s">
        <v>97</v>
      </c>
      <c r="C54" s="171" t="s">
        <v>183</v>
      </c>
      <c r="D54" s="171" t="s">
        <v>184</v>
      </c>
      <c r="E54" s="172" t="s">
        <v>153</v>
      </c>
      <c r="F54" s="168">
        <v>2.5999999999999999E-2</v>
      </c>
      <c r="G54" s="130">
        <v>133.05000000000001</v>
      </c>
      <c r="H54" s="130">
        <f t="shared" si="0"/>
        <v>3.46</v>
      </c>
      <c r="J54" s="113"/>
    </row>
    <row r="55" spans="1:10" ht="31.5" customHeight="1" x14ac:dyDescent="0.25">
      <c r="A55" s="168">
        <v>41</v>
      </c>
      <c r="B55" s="168" t="s">
        <v>97</v>
      </c>
      <c r="C55" s="171" t="s">
        <v>185</v>
      </c>
      <c r="D55" s="171" t="s">
        <v>186</v>
      </c>
      <c r="E55" s="172" t="s">
        <v>143</v>
      </c>
      <c r="F55" s="168">
        <v>2.0000000000000002E-5</v>
      </c>
      <c r="G55" s="130">
        <v>65750</v>
      </c>
      <c r="H55" s="130">
        <f t="shared" si="0"/>
        <v>1.32</v>
      </c>
      <c r="J55" s="113"/>
    </row>
    <row r="56" spans="1:10" x14ac:dyDescent="0.25">
      <c r="A56" s="168">
        <v>42</v>
      </c>
      <c r="B56" s="168" t="s">
        <v>97</v>
      </c>
      <c r="C56" s="171" t="s">
        <v>187</v>
      </c>
      <c r="D56" s="171" t="s">
        <v>188</v>
      </c>
      <c r="E56" s="172" t="s">
        <v>153</v>
      </c>
      <c r="F56" s="168">
        <v>4.0000000000000001E-3</v>
      </c>
      <c r="G56" s="130">
        <v>155</v>
      </c>
      <c r="H56" s="130">
        <f t="shared" si="0"/>
        <v>0.62</v>
      </c>
      <c r="J56" s="113"/>
    </row>
    <row r="57" spans="1:10" x14ac:dyDescent="0.25">
      <c r="A57" s="168">
        <v>43</v>
      </c>
      <c r="B57" s="168" t="s">
        <v>97</v>
      </c>
      <c r="C57" s="171" t="s">
        <v>189</v>
      </c>
      <c r="D57" s="171" t="s">
        <v>190</v>
      </c>
      <c r="E57" s="172" t="s">
        <v>153</v>
      </c>
      <c r="F57" s="168">
        <v>5.1999999999999998E-2</v>
      </c>
      <c r="G57" s="130">
        <v>11.5</v>
      </c>
      <c r="H57" s="130">
        <f t="shared" si="0"/>
        <v>0.6</v>
      </c>
      <c r="J57" s="113"/>
    </row>
    <row r="60" spans="1:10" x14ac:dyDescent="0.25">
      <c r="B60" s="117" t="s">
        <v>68</v>
      </c>
    </row>
    <row r="61" spans="1:10" x14ac:dyDescent="0.25">
      <c r="B61" s="128" t="s">
        <v>69</v>
      </c>
    </row>
    <row r="63" spans="1:10" x14ac:dyDescent="0.25">
      <c r="B63" s="117" t="s">
        <v>70</v>
      </c>
    </row>
    <row r="64" spans="1:10" x14ac:dyDescent="0.25">
      <c r="B64" s="128" t="s">
        <v>71</v>
      </c>
    </row>
  </sheetData>
  <mergeCells count="15">
    <mergeCell ref="A16:E16"/>
    <mergeCell ref="A27:E27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1:E21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I35" sqref="I3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191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8" t="s">
        <v>192</v>
      </c>
      <c r="C5" s="198"/>
      <c r="D5" s="198"/>
      <c r="E5" s="198"/>
    </row>
    <row r="6" spans="2:5" x14ac:dyDescent="0.25">
      <c r="B6" s="116"/>
      <c r="C6" s="4"/>
      <c r="D6" s="4"/>
      <c r="E6" s="4"/>
    </row>
    <row r="7" spans="2:5" ht="25.5" customHeight="1" x14ac:dyDescent="0.25">
      <c r="B7" s="213" t="s">
        <v>434</v>
      </c>
      <c r="C7" s="213"/>
      <c r="D7" s="213"/>
      <c r="E7" s="213"/>
    </row>
    <row r="8" spans="2:5" x14ac:dyDescent="0.25">
      <c r="B8" s="214" t="s">
        <v>431</v>
      </c>
      <c r="C8" s="214"/>
      <c r="D8" s="214"/>
      <c r="E8" s="214"/>
    </row>
    <row r="9" spans="2:5" x14ac:dyDescent="0.25">
      <c r="B9" s="116"/>
      <c r="C9" s="4"/>
      <c r="D9" s="4"/>
      <c r="E9" s="4"/>
    </row>
    <row r="10" spans="2:5" ht="51" customHeight="1" x14ac:dyDescent="0.25">
      <c r="B10" s="2" t="s">
        <v>193</v>
      </c>
      <c r="C10" s="2" t="s">
        <v>194</v>
      </c>
      <c r="D10" s="2" t="s">
        <v>195</v>
      </c>
      <c r="E10" s="2" t="s">
        <v>196</v>
      </c>
    </row>
    <row r="11" spans="2:5" x14ac:dyDescent="0.25">
      <c r="B11" s="105" t="s">
        <v>197</v>
      </c>
      <c r="C11" s="106">
        <f>'Прил.5 Расчет СМР и ОБ'!J16</f>
        <v>99142.78</v>
      </c>
      <c r="D11" s="107">
        <f t="shared" ref="D11:D18" si="0">C11/$C$24</f>
        <v>0.26264925074209444</v>
      </c>
      <c r="E11" s="107">
        <f t="shared" ref="E11:E18" si="1">C11/$C$40</f>
        <v>0.10451673581859725</v>
      </c>
    </row>
    <row r="12" spans="2:5" x14ac:dyDescent="0.25">
      <c r="B12" s="105" t="s">
        <v>198</v>
      </c>
      <c r="C12" s="106">
        <f>'Прил.5 Расчет СМР и ОБ'!J22</f>
        <v>9462.93</v>
      </c>
      <c r="D12" s="107">
        <f t="shared" si="0"/>
        <v>2.5069213051367813E-2</v>
      </c>
      <c r="E12" s="107">
        <f t="shared" si="1"/>
        <v>9.9758606212159723E-3</v>
      </c>
    </row>
    <row r="13" spans="2:5" x14ac:dyDescent="0.25">
      <c r="B13" s="105" t="s">
        <v>199</v>
      </c>
      <c r="C13" s="106">
        <f>'Прил.5 Расчет СМР и ОБ'!J24</f>
        <v>302.13</v>
      </c>
      <c r="D13" s="107">
        <f t="shared" si="0"/>
        <v>8.0040339928645328E-4</v>
      </c>
      <c r="E13" s="107">
        <f t="shared" si="1"/>
        <v>3.1850671720999536E-4</v>
      </c>
    </row>
    <row r="14" spans="2:5" x14ac:dyDescent="0.25">
      <c r="B14" s="105" t="s">
        <v>200</v>
      </c>
      <c r="C14" s="106">
        <f>C13+C12</f>
        <v>9765.06</v>
      </c>
      <c r="D14" s="107">
        <f t="shared" si="0"/>
        <v>2.5869616450654265E-2</v>
      </c>
      <c r="E14" s="107">
        <f t="shared" si="1"/>
        <v>1.0294367338425967E-2</v>
      </c>
    </row>
    <row r="15" spans="2:5" x14ac:dyDescent="0.25">
      <c r="B15" s="105" t="s">
        <v>201</v>
      </c>
      <c r="C15" s="106">
        <f>'Прил.5 Расчет СМР и ОБ'!J18</f>
        <v>3478.07</v>
      </c>
      <c r="D15" s="107">
        <f t="shared" si="0"/>
        <v>9.2141099889326925E-3</v>
      </c>
      <c r="E15" s="107">
        <f t="shared" si="1"/>
        <v>3.6665960279567361E-3</v>
      </c>
    </row>
    <row r="16" spans="2:5" x14ac:dyDescent="0.25">
      <c r="B16" s="105" t="s">
        <v>202</v>
      </c>
      <c r="C16" s="106">
        <f>'Прил.5 Расчет СМР и ОБ'!J43</f>
        <v>110431.3</v>
      </c>
      <c r="D16" s="107">
        <f t="shared" si="0"/>
        <v>0.29255482046675968</v>
      </c>
      <c r="E16" s="107">
        <f t="shared" si="1"/>
        <v>0.11641714109897118</v>
      </c>
    </row>
    <row r="17" spans="2:6" x14ac:dyDescent="0.25">
      <c r="B17" s="105" t="s">
        <v>203</v>
      </c>
      <c r="C17" s="106">
        <f>'Прил.5 Расчет СМР и ОБ'!J70</f>
        <v>16516.25</v>
      </c>
      <c r="D17" s="107">
        <f t="shared" si="0"/>
        <v>4.3754882479280055E-2</v>
      </c>
      <c r="E17" s="107">
        <f t="shared" si="1"/>
        <v>1.7411500242013656E-2</v>
      </c>
    </row>
    <row r="18" spans="2:6" x14ac:dyDescent="0.25">
      <c r="B18" s="105" t="s">
        <v>204</v>
      </c>
      <c r="C18" s="106">
        <f>C17+C16</f>
        <v>126947.55</v>
      </c>
      <c r="D18" s="107">
        <f t="shared" si="0"/>
        <v>0.33630970294603973</v>
      </c>
      <c r="E18" s="107">
        <f t="shared" si="1"/>
        <v>0.13382864134098485</v>
      </c>
    </row>
    <row r="19" spans="2:6" x14ac:dyDescent="0.25">
      <c r="B19" s="105" t="s">
        <v>205</v>
      </c>
      <c r="C19" s="106">
        <f>C18+C14+C11</f>
        <v>235855.39</v>
      </c>
      <c r="D19" s="107"/>
      <c r="E19" s="105"/>
    </row>
    <row r="20" spans="2:6" x14ac:dyDescent="0.25">
      <c r="B20" s="105" t="s">
        <v>206</v>
      </c>
      <c r="C20" s="106">
        <f>ROUND(C21*(C11+C15),2)</f>
        <v>48231.8</v>
      </c>
      <c r="D20" s="107">
        <f>C20/$C$24</f>
        <v>0.12777578086818375</v>
      </c>
      <c r="E20" s="107">
        <f>C20/$C$40</f>
        <v>5.0846166494982477E-2</v>
      </c>
    </row>
    <row r="21" spans="2:6" x14ac:dyDescent="0.25">
      <c r="B21" s="105" t="s">
        <v>207</v>
      </c>
      <c r="C21" s="110">
        <f>'Прил.5 Расчет СМР и ОБ'!D74</f>
        <v>0.47</v>
      </c>
      <c r="D21" s="107"/>
      <c r="E21" s="105"/>
    </row>
    <row r="22" spans="2:6" x14ac:dyDescent="0.25">
      <c r="B22" s="105" t="s">
        <v>208</v>
      </c>
      <c r="C22" s="106">
        <f>ROUND(C23*(C11+C15),2)</f>
        <v>93384.97</v>
      </c>
      <c r="D22" s="107">
        <f>C22/$C$24</f>
        <v>0.24739564899302771</v>
      </c>
      <c r="E22" s="107">
        <f>C22/$C$40</f>
        <v>9.8446828290649394E-2</v>
      </c>
    </row>
    <row r="23" spans="2:6" x14ac:dyDescent="0.25">
      <c r="B23" s="105" t="s">
        <v>209</v>
      </c>
      <c r="C23" s="110">
        <f>'Прил.5 Расчет СМР и ОБ'!D73</f>
        <v>0.91</v>
      </c>
      <c r="D23" s="107"/>
      <c r="E23" s="105"/>
    </row>
    <row r="24" spans="2:6" x14ac:dyDescent="0.25">
      <c r="B24" s="105" t="s">
        <v>210</v>
      </c>
      <c r="C24" s="106">
        <f>C19+C20+C22</f>
        <v>377472.16000000003</v>
      </c>
      <c r="D24" s="107">
        <f>C24/$C$24</f>
        <v>1</v>
      </c>
      <c r="E24" s="107">
        <f>C24/$C$40</f>
        <v>0.39793273928363992</v>
      </c>
    </row>
    <row r="25" spans="2:6" ht="25.5" customHeight="1" x14ac:dyDescent="0.25">
      <c r="B25" s="105" t="s">
        <v>211</v>
      </c>
      <c r="C25" s="106">
        <f>'Прил.5 Расчет СМР и ОБ'!J35</f>
        <v>468086.98</v>
      </c>
      <c r="D25" s="107"/>
      <c r="E25" s="107">
        <f>C25/$C$40</f>
        <v>0.49345926378890131</v>
      </c>
    </row>
    <row r="26" spans="2:6" ht="25.5" customHeight="1" x14ac:dyDescent="0.25">
      <c r="B26" s="105" t="s">
        <v>212</v>
      </c>
      <c r="C26" s="106">
        <f>'Прил.5 Расчет СМР и ОБ'!J36</f>
        <v>468086.98</v>
      </c>
      <c r="D26" s="107"/>
      <c r="E26" s="107">
        <f>C26/$C$40</f>
        <v>0.49345926378890131</v>
      </c>
    </row>
    <row r="27" spans="2:6" x14ac:dyDescent="0.25">
      <c r="B27" s="105" t="s">
        <v>213</v>
      </c>
      <c r="C27" s="109">
        <f>C24+C25</f>
        <v>845559.14</v>
      </c>
      <c r="D27" s="107"/>
      <c r="E27" s="107">
        <f>C27/$C$40</f>
        <v>0.89139200307254129</v>
      </c>
    </row>
    <row r="28" spans="2:6" ht="33" customHeight="1" x14ac:dyDescent="0.25">
      <c r="B28" s="105" t="s">
        <v>214</v>
      </c>
      <c r="C28" s="105"/>
      <c r="D28" s="105"/>
      <c r="E28" s="105"/>
      <c r="F28" s="108"/>
    </row>
    <row r="29" spans="2:6" ht="25.5" customHeight="1" x14ac:dyDescent="0.25">
      <c r="B29" s="105" t="s">
        <v>215</v>
      </c>
      <c r="C29" s="109">
        <f>ROUND(C24*3.9%,2)</f>
        <v>14721.41</v>
      </c>
      <c r="D29" s="105"/>
      <c r="E29" s="107">
        <f t="shared" ref="E29:E38" si="2">C29/$C$40</f>
        <v>1.5519372362236116E-2</v>
      </c>
    </row>
    <row r="30" spans="2:6" ht="38.25" customHeight="1" x14ac:dyDescent="0.25">
      <c r="B30" s="191" t="s">
        <v>216</v>
      </c>
      <c r="C30" s="192">
        <f>ROUND((C24+C29)*2.1%,2)</f>
        <v>8236.06</v>
      </c>
      <c r="D30" s="191"/>
      <c r="E30" s="107">
        <f t="shared" si="2"/>
        <v>8.6824891051684849E-3</v>
      </c>
      <c r="F30" s="108"/>
    </row>
    <row r="31" spans="2:6" x14ac:dyDescent="0.25">
      <c r="B31" s="191" t="s">
        <v>217</v>
      </c>
      <c r="C31" s="192">
        <v>31380</v>
      </c>
      <c r="D31" s="191"/>
      <c r="E31" s="107">
        <f t="shared" si="2"/>
        <v>3.3080928031144388E-2</v>
      </c>
    </row>
    <row r="32" spans="2:6" ht="25.5" customHeight="1" x14ac:dyDescent="0.25">
      <c r="B32" s="191" t="s">
        <v>218</v>
      </c>
      <c r="C32" s="192">
        <f>ROUND($C$27*0,2)</f>
        <v>0</v>
      </c>
      <c r="D32" s="191"/>
      <c r="E32" s="107">
        <f t="shared" si="2"/>
        <v>0</v>
      </c>
      <c r="F32" s="190"/>
    </row>
    <row r="33" spans="2:11" ht="25.5" customHeight="1" x14ac:dyDescent="0.25">
      <c r="B33" s="191" t="s">
        <v>219</v>
      </c>
      <c r="C33" s="192">
        <f>ROUND($C$27*0,2)</f>
        <v>0</v>
      </c>
      <c r="D33" s="191"/>
      <c r="E33" s="107">
        <f t="shared" si="2"/>
        <v>0</v>
      </c>
    </row>
    <row r="34" spans="2:11" ht="51" customHeight="1" x14ac:dyDescent="0.25">
      <c r="B34" s="105" t="s">
        <v>220</v>
      </c>
      <c r="C34" s="192">
        <f>ROUND($C$27*0,2)</f>
        <v>0</v>
      </c>
      <c r="D34" s="105"/>
      <c r="E34" s="107">
        <f t="shared" si="2"/>
        <v>0</v>
      </c>
      <c r="G34" s="111"/>
    </row>
    <row r="35" spans="2:11" ht="76.5" customHeight="1" x14ac:dyDescent="0.25">
      <c r="B35" s="105" t="s">
        <v>221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222</v>
      </c>
      <c r="C36" s="109">
        <f>ROUND((C27+C32+C33+C34+C35+C29+C31+C30)*2.14%,2)</f>
        <v>19257.79</v>
      </c>
      <c r="D36" s="105"/>
      <c r="E36" s="107">
        <f t="shared" si="2"/>
        <v>2.0301643245025244E-2</v>
      </c>
      <c r="K36" s="108"/>
    </row>
    <row r="37" spans="2:11" x14ac:dyDescent="0.25">
      <c r="B37" s="105" t="s">
        <v>223</v>
      </c>
      <c r="C37" s="109">
        <f>ROUND((C27+C32+C33+C34+C35+C29+C31+C30)*0.2%,2)</f>
        <v>1799.79</v>
      </c>
      <c r="D37" s="105"/>
      <c r="E37" s="107">
        <f t="shared" si="2"/>
        <v>1.8973461906046324E-3</v>
      </c>
      <c r="K37" s="108"/>
    </row>
    <row r="38" spans="2:11" ht="38.25" customHeight="1" x14ac:dyDescent="0.25">
      <c r="B38" s="105" t="s">
        <v>224</v>
      </c>
      <c r="C38" s="106">
        <f>C27+C32+C33+C34+C35+C29+C31+C30+C36+C37</f>
        <v>920954.19000000018</v>
      </c>
      <c r="D38" s="105"/>
      <c r="E38" s="107">
        <f t="shared" si="2"/>
        <v>0.97087378200672025</v>
      </c>
    </row>
    <row r="39" spans="2:11" ht="13.5" customHeight="1" x14ac:dyDescent="0.25">
      <c r="B39" s="105" t="s">
        <v>225</v>
      </c>
      <c r="C39" s="106">
        <f>ROUND(C38*3%,2)</f>
        <v>27628.63</v>
      </c>
      <c r="D39" s="105"/>
      <c r="E39" s="107">
        <f>C39/$C$38</f>
        <v>3.0000004669070452E-2</v>
      </c>
    </row>
    <row r="40" spans="2:11" x14ac:dyDescent="0.25">
      <c r="B40" s="105" t="s">
        <v>226</v>
      </c>
      <c r="C40" s="106">
        <f>C39+C38</f>
        <v>948582.82000000018</v>
      </c>
      <c r="D40" s="105"/>
      <c r="E40" s="107">
        <f>C40/$C$40</f>
        <v>1</v>
      </c>
    </row>
    <row r="41" spans="2:11" x14ac:dyDescent="0.25">
      <c r="B41" s="105" t="s">
        <v>227</v>
      </c>
      <c r="C41" s="106">
        <f>C40/'Прил.5 Расчет СМР и ОБ'!E77</f>
        <v>948582.82000000018</v>
      </c>
      <c r="D41" s="105"/>
      <c r="E41" s="105"/>
    </row>
    <row r="42" spans="2:11" x14ac:dyDescent="0.25">
      <c r="B42" s="112"/>
      <c r="C42" s="4"/>
      <c r="D42" s="4"/>
      <c r="E42" s="4"/>
    </row>
    <row r="43" spans="2:11" x14ac:dyDescent="0.25">
      <c r="B43" s="112" t="s">
        <v>228</v>
      </c>
      <c r="C43" s="4"/>
      <c r="D43" s="4"/>
      <c r="E43" s="4"/>
    </row>
    <row r="44" spans="2:11" x14ac:dyDescent="0.25">
      <c r="B44" s="112" t="s">
        <v>229</v>
      </c>
      <c r="C44" s="4"/>
      <c r="D44" s="4"/>
      <c r="E44" s="4"/>
    </row>
    <row r="45" spans="2:11" x14ac:dyDescent="0.25">
      <c r="B45" s="112"/>
      <c r="C45" s="4"/>
      <c r="D45" s="4"/>
      <c r="E45" s="4"/>
    </row>
    <row r="46" spans="2:11" x14ac:dyDescent="0.25">
      <c r="B46" s="112" t="s">
        <v>230</v>
      </c>
      <c r="C46" s="4"/>
      <c r="D46" s="4"/>
      <c r="E46" s="4"/>
    </row>
    <row r="47" spans="2:11" x14ac:dyDescent="0.25">
      <c r="B47" s="214" t="s">
        <v>231</v>
      </c>
      <c r="C47" s="21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3"/>
  <sheetViews>
    <sheetView view="pageBreakPreview" topLeftCell="A7" zoomScale="85" workbookViewId="0">
      <selection activeCell="G28" sqref="G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0" t="s">
        <v>232</v>
      </c>
      <c r="I2" s="230"/>
      <c r="J2" s="23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8" t="s">
        <v>233</v>
      </c>
      <c r="B4" s="198"/>
      <c r="C4" s="198"/>
      <c r="D4" s="198"/>
      <c r="E4" s="198"/>
      <c r="F4" s="198"/>
      <c r="G4" s="198"/>
      <c r="H4" s="198"/>
      <c r="I4" s="198"/>
      <c r="J4" s="198"/>
    </row>
    <row r="5" spans="1:14" s="4" customFormat="1" ht="12.75" customHeight="1" x14ac:dyDescent="0.2">
      <c r="A5" s="177"/>
      <c r="B5" s="177"/>
      <c r="C5" s="28"/>
      <c r="D5" s="177"/>
      <c r="E5" s="177"/>
      <c r="F5" s="177"/>
      <c r="G5" s="177"/>
      <c r="H5" s="177"/>
      <c r="I5" s="177"/>
      <c r="J5" s="177"/>
    </row>
    <row r="6" spans="1:14" s="4" customFormat="1" ht="25.5" customHeight="1" x14ac:dyDescent="0.2">
      <c r="A6" s="149" t="s">
        <v>234</v>
      </c>
      <c r="B6" s="150"/>
      <c r="C6" s="150"/>
      <c r="D6" s="234" t="s">
        <v>436</v>
      </c>
      <c r="E6" s="234"/>
      <c r="F6" s="234"/>
      <c r="G6" s="234"/>
      <c r="H6" s="234"/>
      <c r="I6" s="234"/>
      <c r="J6" s="234"/>
    </row>
    <row r="7" spans="1:14" s="4" customFormat="1" ht="12.75" customHeight="1" x14ac:dyDescent="0.2">
      <c r="A7" s="201" t="s">
        <v>431</v>
      </c>
      <c r="B7" s="213"/>
      <c r="C7" s="213"/>
      <c r="D7" s="213"/>
      <c r="E7" s="213"/>
      <c r="F7" s="213"/>
      <c r="G7" s="213"/>
      <c r="H7" s="213"/>
      <c r="I7" s="42"/>
      <c r="J7" s="42"/>
    </row>
    <row r="8" spans="1:14" s="4" customFormat="1" ht="13.5" customHeight="1" x14ac:dyDescent="0.2">
      <c r="A8" s="201"/>
      <c r="B8" s="213"/>
      <c r="C8" s="213"/>
      <c r="D8" s="213"/>
      <c r="E8" s="213"/>
      <c r="F8" s="213"/>
      <c r="G8" s="213"/>
      <c r="H8" s="213"/>
    </row>
    <row r="9" spans="1:14" s="4" customFormat="1" ht="13.15" customHeight="1" x14ac:dyDescent="0.2"/>
    <row r="10" spans="1:14" ht="27" customHeight="1" x14ac:dyDescent="0.25">
      <c r="A10" s="222" t="s">
        <v>13</v>
      </c>
      <c r="B10" s="222" t="s">
        <v>88</v>
      </c>
      <c r="C10" s="222" t="s">
        <v>193</v>
      </c>
      <c r="D10" s="222" t="s">
        <v>90</v>
      </c>
      <c r="E10" s="216" t="s">
        <v>235</v>
      </c>
      <c r="F10" s="231" t="s">
        <v>92</v>
      </c>
      <c r="G10" s="232"/>
      <c r="H10" s="216" t="s">
        <v>236</v>
      </c>
      <c r="I10" s="231" t="s">
        <v>237</v>
      </c>
      <c r="J10" s="232"/>
      <c r="M10" s="12"/>
      <c r="N10" s="12"/>
    </row>
    <row r="11" spans="1:14" ht="28.5" customHeight="1" x14ac:dyDescent="0.25">
      <c r="A11" s="222"/>
      <c r="B11" s="222"/>
      <c r="C11" s="222"/>
      <c r="D11" s="222"/>
      <c r="E11" s="233"/>
      <c r="F11" s="2" t="s">
        <v>238</v>
      </c>
      <c r="G11" s="2" t="s">
        <v>94</v>
      </c>
      <c r="H11" s="233"/>
      <c r="I11" s="2" t="s">
        <v>238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6">
        <v>9</v>
      </c>
      <c r="J12" s="176">
        <v>10</v>
      </c>
      <c r="M12" s="12"/>
      <c r="N12" s="12"/>
    </row>
    <row r="13" spans="1:14" x14ac:dyDescent="0.25">
      <c r="A13" s="2"/>
      <c r="B13" s="220" t="s">
        <v>239</v>
      </c>
      <c r="C13" s="221"/>
      <c r="D13" s="222"/>
      <c r="E13" s="223"/>
      <c r="F13" s="224"/>
      <c r="G13" s="224"/>
      <c r="H13" s="225"/>
      <c r="I13" s="151"/>
      <c r="J13" s="151"/>
    </row>
    <row r="14" spans="1:14" ht="25.5" customHeight="1" x14ac:dyDescent="0.25">
      <c r="A14" s="2">
        <v>1</v>
      </c>
      <c r="B14" s="152" t="s">
        <v>240</v>
      </c>
      <c r="C14" s="8" t="s">
        <v>241</v>
      </c>
      <c r="D14" s="2" t="s">
        <v>242</v>
      </c>
      <c r="E14" s="153">
        <f>G14/F14</f>
        <v>117.71783295711001</v>
      </c>
      <c r="F14" s="26">
        <v>8.86</v>
      </c>
      <c r="G14" s="26">
        <f>SUM('Прил. 3'!H12:H15)</f>
        <v>1042.98</v>
      </c>
      <c r="H14" s="154">
        <f>G14/$G$16</f>
        <v>0.35020482170438999</v>
      </c>
      <c r="I14" s="26">
        <f>ФОТр.тек.!E13</f>
        <v>408.58149402403637</v>
      </c>
      <c r="J14" s="26">
        <f>ROUND(I14*E14,2)</f>
        <v>48097.33</v>
      </c>
    </row>
    <row r="15" spans="1:14" x14ac:dyDescent="0.25">
      <c r="A15" s="2">
        <v>2</v>
      </c>
      <c r="B15" s="152" t="s">
        <v>243</v>
      </c>
      <c r="C15" s="8" t="s">
        <v>99</v>
      </c>
      <c r="D15" s="2" t="s">
        <v>242</v>
      </c>
      <c r="E15" s="153">
        <v>124.93333333333</v>
      </c>
      <c r="F15" s="26">
        <v>15.49</v>
      </c>
      <c r="G15" s="26">
        <f>'Прил. 3'!H11</f>
        <v>1935.22</v>
      </c>
      <c r="H15" s="154">
        <f>G15/$G$16</f>
        <v>0.64979517829560995</v>
      </c>
      <c r="I15" s="26">
        <f>ФОТр.тек.!E13</f>
        <v>408.58149402403637</v>
      </c>
      <c r="J15" s="26">
        <f>ROUND(I15*E15,2)</f>
        <v>51045.45</v>
      </c>
    </row>
    <row r="16" spans="1:14" s="12" customFormat="1" ht="25.5" customHeight="1" x14ac:dyDescent="0.2">
      <c r="A16" s="2"/>
      <c r="B16" s="2"/>
      <c r="C16" s="145" t="s">
        <v>244</v>
      </c>
      <c r="D16" s="2" t="s">
        <v>242</v>
      </c>
      <c r="E16" s="153">
        <f>SUM(E14:E15)</f>
        <v>242.65116629043999</v>
      </c>
      <c r="F16" s="26"/>
      <c r="G16" s="26">
        <f>SUM(G14:G15)</f>
        <v>2978.2</v>
      </c>
      <c r="H16" s="179">
        <v>1</v>
      </c>
      <c r="I16" s="151"/>
      <c r="J16" s="26">
        <f>SUM(J14:J15)</f>
        <v>99142.78</v>
      </c>
    </row>
    <row r="17" spans="1:11" s="12" customFormat="1" ht="14.25" customHeight="1" x14ac:dyDescent="0.2">
      <c r="A17" s="2"/>
      <c r="B17" s="221" t="s">
        <v>109</v>
      </c>
      <c r="C17" s="221"/>
      <c r="D17" s="222"/>
      <c r="E17" s="223"/>
      <c r="F17" s="224"/>
      <c r="G17" s="224"/>
      <c r="H17" s="225"/>
      <c r="I17" s="151"/>
      <c r="J17" s="151"/>
    </row>
    <row r="18" spans="1:11" s="12" customFormat="1" ht="14.25" customHeight="1" x14ac:dyDescent="0.2">
      <c r="A18" s="2">
        <v>3</v>
      </c>
      <c r="B18" s="2">
        <v>2</v>
      </c>
      <c r="C18" s="8" t="s">
        <v>109</v>
      </c>
      <c r="D18" s="2" t="s">
        <v>242</v>
      </c>
      <c r="E18" s="153">
        <f>'Прил. 3'!F17</f>
        <v>7.8066000000000004</v>
      </c>
      <c r="F18" s="26">
        <f>G18/E18</f>
        <v>10.059436886737</v>
      </c>
      <c r="G18" s="26">
        <f>'Прил. 3'!H16</f>
        <v>78.53</v>
      </c>
      <c r="H18" s="179">
        <v>1</v>
      </c>
      <c r="I18" s="26">
        <f>ROUND(F18*'Прил. 10'!D11,2)</f>
        <v>445.53</v>
      </c>
      <c r="J18" s="26">
        <f>ROUND(I18*E18,2)</f>
        <v>3478.07</v>
      </c>
    </row>
    <row r="19" spans="1:11" s="12" customFormat="1" ht="14.25" customHeight="1" x14ac:dyDescent="0.2">
      <c r="A19" s="2"/>
      <c r="B19" s="220" t="s">
        <v>110</v>
      </c>
      <c r="C19" s="221"/>
      <c r="D19" s="222"/>
      <c r="E19" s="223"/>
      <c r="F19" s="224"/>
      <c r="G19" s="224"/>
      <c r="H19" s="225"/>
      <c r="I19" s="151"/>
      <c r="J19" s="151"/>
    </row>
    <row r="20" spans="1:11" s="12" customFormat="1" ht="14.25" customHeight="1" x14ac:dyDescent="0.2">
      <c r="A20" s="2"/>
      <c r="B20" s="221" t="s">
        <v>245</v>
      </c>
      <c r="C20" s="221"/>
      <c r="D20" s="222"/>
      <c r="E20" s="223"/>
      <c r="F20" s="224"/>
      <c r="G20" s="224"/>
      <c r="H20" s="225"/>
      <c r="I20" s="151"/>
      <c r="J20" s="151"/>
    </row>
    <row r="21" spans="1:11" s="12" customFormat="1" ht="14.25" customHeight="1" x14ac:dyDescent="0.2">
      <c r="A21" s="2">
        <v>4</v>
      </c>
      <c r="B21" s="152" t="s">
        <v>111</v>
      </c>
      <c r="C21" s="8" t="s">
        <v>112</v>
      </c>
      <c r="D21" s="2" t="s">
        <v>113</v>
      </c>
      <c r="E21" s="153">
        <v>7.8066000000000004</v>
      </c>
      <c r="F21" s="155">
        <v>89.99</v>
      </c>
      <c r="G21" s="26">
        <f>ROUND(E21*F21,2)</f>
        <v>702.52</v>
      </c>
      <c r="H21" s="154">
        <f>G21/$G$25</f>
        <v>0.96905993516793998</v>
      </c>
      <c r="I21" s="26">
        <f>ROUND(F21*'Прил. 10'!$D$12,2)</f>
        <v>1212.17</v>
      </c>
      <c r="J21" s="26">
        <f>ROUND(I21*E21,2)</f>
        <v>9462.93</v>
      </c>
    </row>
    <row r="22" spans="1:11" s="12" customFormat="1" ht="14.25" customHeight="1" x14ac:dyDescent="0.2">
      <c r="A22" s="2"/>
      <c r="B22" s="2"/>
      <c r="C22" s="8" t="s">
        <v>246</v>
      </c>
      <c r="D22" s="2"/>
      <c r="E22" s="153"/>
      <c r="F22" s="26"/>
      <c r="G22" s="26">
        <f>SUM(G21:G21)</f>
        <v>702.52</v>
      </c>
      <c r="H22" s="179">
        <f>G22/G25</f>
        <v>0.96905993516793998</v>
      </c>
      <c r="I22" s="184"/>
      <c r="J22" s="26">
        <f>SUM(J21:J21)</f>
        <v>9462.93</v>
      </c>
      <c r="K22" s="161"/>
    </row>
    <row r="23" spans="1:11" s="12" customFormat="1" ht="25.5" customHeight="1" outlineLevel="1" x14ac:dyDescent="0.2">
      <c r="A23" s="2">
        <v>5</v>
      </c>
      <c r="B23" s="152" t="s">
        <v>114</v>
      </c>
      <c r="C23" s="8" t="s">
        <v>115</v>
      </c>
      <c r="D23" s="2" t="s">
        <v>113</v>
      </c>
      <c r="E23" s="153">
        <v>2.7690000000000001</v>
      </c>
      <c r="F23" s="155">
        <v>8.1</v>
      </c>
      <c r="G23" s="26">
        <f>ROUND(E23*F23,2)</f>
        <v>22.43</v>
      </c>
      <c r="H23" s="154">
        <f>G23/$G$25</f>
        <v>3.0940064832056999E-2</v>
      </c>
      <c r="I23" s="26">
        <f>ROUND(F23*'Прил. 10'!$D$12,2)</f>
        <v>109.11</v>
      </c>
      <c r="J23" s="26">
        <f>ROUND(I23*E23,2)</f>
        <v>302.13</v>
      </c>
    </row>
    <row r="24" spans="1:11" s="12" customFormat="1" ht="14.25" customHeight="1" x14ac:dyDescent="0.2">
      <c r="A24" s="2"/>
      <c r="B24" s="2"/>
      <c r="C24" s="8" t="s">
        <v>247</v>
      </c>
      <c r="D24" s="2"/>
      <c r="E24" s="178"/>
      <c r="F24" s="26"/>
      <c r="G24" s="184">
        <f>SUM(G23:G23)</f>
        <v>22.43</v>
      </c>
      <c r="H24" s="154">
        <f>G24/G25</f>
        <v>3.0940064832056999E-2</v>
      </c>
      <c r="I24" s="26"/>
      <c r="J24" s="184">
        <f>SUM(J23:J23)</f>
        <v>302.13</v>
      </c>
    </row>
    <row r="25" spans="1:11" s="12" customFormat="1" ht="25.5" customHeight="1" x14ac:dyDescent="0.2">
      <c r="A25" s="2"/>
      <c r="B25" s="2"/>
      <c r="C25" s="145" t="s">
        <v>248</v>
      </c>
      <c r="D25" s="2"/>
      <c r="E25" s="178"/>
      <c r="F25" s="26"/>
      <c r="G25" s="26">
        <f>G24+G22</f>
        <v>724.95</v>
      </c>
      <c r="H25" s="185">
        <f>H24+H22</f>
        <v>1</v>
      </c>
      <c r="I25" s="186"/>
      <c r="J25" s="160">
        <f>J24+J22</f>
        <v>9765.06</v>
      </c>
    </row>
    <row r="26" spans="1:11" s="12" customFormat="1" ht="14.25" customHeight="1" x14ac:dyDescent="0.2">
      <c r="A26" s="2"/>
      <c r="B26" s="220" t="s">
        <v>43</v>
      </c>
      <c r="C26" s="220"/>
      <c r="D26" s="226"/>
      <c r="E26" s="227"/>
      <c r="F26" s="228"/>
      <c r="G26" s="228"/>
      <c r="H26" s="229"/>
      <c r="I26" s="151"/>
      <c r="J26" s="151"/>
    </row>
    <row r="27" spans="1:11" x14ac:dyDescent="0.25">
      <c r="A27" s="2"/>
      <c r="B27" s="221" t="s">
        <v>249</v>
      </c>
      <c r="C27" s="221"/>
      <c r="D27" s="222"/>
      <c r="E27" s="223"/>
      <c r="F27" s="224"/>
      <c r="G27" s="224"/>
      <c r="H27" s="225"/>
      <c r="I27" s="151"/>
      <c r="J27" s="151"/>
    </row>
    <row r="28" spans="1:11" s="12" customFormat="1" ht="25.5" customHeight="1" x14ac:dyDescent="0.2">
      <c r="A28" s="2">
        <v>6</v>
      </c>
      <c r="B28" s="2" t="s">
        <v>116</v>
      </c>
      <c r="C28" s="8" t="s">
        <v>117</v>
      </c>
      <c r="D28" s="2" t="s">
        <v>118</v>
      </c>
      <c r="E28" s="147">
        <v>2</v>
      </c>
      <c r="F28" s="155">
        <v>15956.83</v>
      </c>
      <c r="G28" s="26">
        <f>ROUND(E28*F28,2)</f>
        <v>31913.66</v>
      </c>
      <c r="H28" s="154">
        <f>G28/$G$71</f>
        <v>2.0211976581875999</v>
      </c>
      <c r="I28" s="26">
        <f>ROUND(F28*'Прил. 10'!$D$14,2)</f>
        <v>99889.76</v>
      </c>
      <c r="J28" s="26">
        <f>ROUND(I28*E28,2)</f>
        <v>199779.52</v>
      </c>
    </row>
    <row r="29" spans="1:11" s="12" customFormat="1" ht="25.5" customHeight="1" x14ac:dyDescent="0.2">
      <c r="A29" s="2">
        <v>7</v>
      </c>
      <c r="B29" s="2" t="s">
        <v>119</v>
      </c>
      <c r="C29" s="8" t="s">
        <v>120</v>
      </c>
      <c r="D29" s="2" t="s">
        <v>118</v>
      </c>
      <c r="E29" s="147">
        <v>13</v>
      </c>
      <c r="F29" s="155">
        <v>1444.49</v>
      </c>
      <c r="G29" s="26">
        <f>ROUND(E29*F29,2)</f>
        <v>18778.37</v>
      </c>
      <c r="H29" s="154">
        <f>G29/$G$71</f>
        <v>1.1892962909482001</v>
      </c>
      <c r="I29" s="26">
        <f>ROUND(F29*'Прил. 10'!$D$14,2)</f>
        <v>9042.51</v>
      </c>
      <c r="J29" s="26">
        <f>ROUND(I29*E29,2)</f>
        <v>117552.63</v>
      </c>
    </row>
    <row r="30" spans="1:11" s="12" customFormat="1" ht="25.5" customHeight="1" x14ac:dyDescent="0.2">
      <c r="A30" s="2">
        <v>8</v>
      </c>
      <c r="B30" s="2" t="s">
        <v>121</v>
      </c>
      <c r="C30" s="8" t="s">
        <v>122</v>
      </c>
      <c r="D30" s="2" t="s">
        <v>118</v>
      </c>
      <c r="E30" s="147">
        <v>13</v>
      </c>
      <c r="F30" s="155">
        <v>1121.5</v>
      </c>
      <c r="G30" s="26">
        <f>ROUND(E30*F30,2)</f>
        <v>14579.5</v>
      </c>
      <c r="H30" s="154">
        <f>G30/$G$71</f>
        <v>0.92336796398614995</v>
      </c>
      <c r="I30" s="26">
        <f>ROUND(F30*'Прил. 10'!$D$14,2)</f>
        <v>7020.59</v>
      </c>
      <c r="J30" s="26">
        <f>ROUND(I30*E30,2)</f>
        <v>91267.67</v>
      </c>
    </row>
    <row r="31" spans="1:11" x14ac:dyDescent="0.25">
      <c r="A31" s="2"/>
      <c r="B31" s="2"/>
      <c r="C31" s="8" t="s">
        <v>250</v>
      </c>
      <c r="D31" s="2"/>
      <c r="E31" s="153"/>
      <c r="F31" s="155"/>
      <c r="G31" s="26">
        <f>SUM(G28:G30)</f>
        <v>65271.53</v>
      </c>
      <c r="H31" s="154">
        <f>G31/$G$35</f>
        <v>0.87291430595042996</v>
      </c>
      <c r="I31" s="184"/>
      <c r="J31" s="26">
        <f>SUM(J28:J30)</f>
        <v>408599.82</v>
      </c>
    </row>
    <row r="32" spans="1:11" s="12" customFormat="1" ht="25.5" customHeight="1" outlineLevel="1" x14ac:dyDescent="0.2">
      <c r="A32" s="2">
        <v>9</v>
      </c>
      <c r="B32" s="2" t="s">
        <v>121</v>
      </c>
      <c r="C32" s="8" t="s">
        <v>122</v>
      </c>
      <c r="D32" s="2" t="s">
        <v>118</v>
      </c>
      <c r="E32" s="147">
        <v>6</v>
      </c>
      <c r="F32" s="155">
        <v>1121.5</v>
      </c>
      <c r="G32" s="26">
        <f>ROUND(E32*F32,2)</f>
        <v>6729</v>
      </c>
      <c r="H32" s="154">
        <f>G32/$G$71</f>
        <v>0.42616982953207</v>
      </c>
      <c r="I32" s="26">
        <f>ROUND(F32*'Прил. 10'!$D$14,2)</f>
        <v>7020.59</v>
      </c>
      <c r="J32" s="26">
        <f>ROUND(I32*E32,2)</f>
        <v>42123.54</v>
      </c>
    </row>
    <row r="33" spans="1:12" s="12" customFormat="1" ht="14.25" customHeight="1" outlineLevel="1" x14ac:dyDescent="0.2">
      <c r="A33" s="2">
        <v>10</v>
      </c>
      <c r="B33" s="2" t="s">
        <v>123</v>
      </c>
      <c r="C33" s="8" t="s">
        <v>124</v>
      </c>
      <c r="D33" s="2" t="s">
        <v>118</v>
      </c>
      <c r="E33" s="147">
        <v>2</v>
      </c>
      <c r="F33" s="155">
        <v>1386.87</v>
      </c>
      <c r="G33" s="26">
        <f>ROUND(E33*F33,2)</f>
        <v>2773.74</v>
      </c>
      <c r="H33" s="154">
        <f>G33/$G$71</f>
        <v>0.17567012973195001</v>
      </c>
      <c r="I33" s="26">
        <f>ROUND(F33*'Прил. 10'!$D$14,2)</f>
        <v>8681.81</v>
      </c>
      <c r="J33" s="26">
        <f>ROUND(I33*E33,2)</f>
        <v>17363.62</v>
      </c>
    </row>
    <row r="34" spans="1:12" x14ac:dyDescent="0.25">
      <c r="A34" s="2"/>
      <c r="B34" s="2"/>
      <c r="C34" s="8" t="s">
        <v>251</v>
      </c>
      <c r="D34" s="2"/>
      <c r="E34" s="153"/>
      <c r="F34" s="155"/>
      <c r="G34" s="26">
        <f>SUM(G32:G33)</f>
        <v>9502.74</v>
      </c>
      <c r="H34" s="154">
        <f>G34/$G$35</f>
        <v>0.12708569404957001</v>
      </c>
      <c r="I34" s="184"/>
      <c r="J34" s="26">
        <f>SUM(J32:J33)</f>
        <v>59487.16</v>
      </c>
    </row>
    <row r="35" spans="1:12" x14ac:dyDescent="0.25">
      <c r="A35" s="2"/>
      <c r="B35" s="2"/>
      <c r="C35" s="145" t="s">
        <v>252</v>
      </c>
      <c r="D35" s="2"/>
      <c r="E35" s="178"/>
      <c r="F35" s="155"/>
      <c r="G35" s="26">
        <f>G31+G34</f>
        <v>74774.27</v>
      </c>
      <c r="H35" s="179">
        <f>H34+H31</f>
        <v>1</v>
      </c>
      <c r="I35" s="184"/>
      <c r="J35" s="26">
        <f>J34+J31</f>
        <v>468086.98</v>
      </c>
    </row>
    <row r="36" spans="1:12" ht="25.5" customHeight="1" x14ac:dyDescent="0.25">
      <c r="A36" s="2"/>
      <c r="B36" s="2"/>
      <c r="C36" s="8" t="s">
        <v>253</v>
      </c>
      <c r="D36" s="2"/>
      <c r="E36" s="147"/>
      <c r="F36" s="155"/>
      <c r="G36" s="26">
        <f>'Прил.6 Расчет ОБ'!G17</f>
        <v>74774.27</v>
      </c>
      <c r="H36" s="179"/>
      <c r="I36" s="184"/>
      <c r="J36" s="26">
        <f>J35</f>
        <v>468086.98</v>
      </c>
    </row>
    <row r="37" spans="1:12" s="12" customFormat="1" ht="14.25" customHeight="1" x14ac:dyDescent="0.2">
      <c r="A37" s="2"/>
      <c r="B37" s="220" t="s">
        <v>125</v>
      </c>
      <c r="C37" s="220"/>
      <c r="D37" s="226"/>
      <c r="E37" s="227"/>
      <c r="F37" s="228"/>
      <c r="G37" s="228"/>
      <c r="H37" s="229"/>
      <c r="I37" s="151"/>
      <c r="J37" s="151"/>
    </row>
    <row r="38" spans="1:12" s="12" customFormat="1" ht="14.25" customHeight="1" x14ac:dyDescent="0.2">
      <c r="A38" s="176"/>
      <c r="B38" s="215" t="s">
        <v>254</v>
      </c>
      <c r="C38" s="215"/>
      <c r="D38" s="216"/>
      <c r="E38" s="217"/>
      <c r="F38" s="218"/>
      <c r="G38" s="218"/>
      <c r="H38" s="219"/>
      <c r="I38" s="187"/>
      <c r="J38" s="187"/>
    </row>
    <row r="39" spans="1:12" s="12" customFormat="1" ht="25.5" customHeight="1" x14ac:dyDescent="0.2">
      <c r="A39" s="2">
        <v>11</v>
      </c>
      <c r="B39" s="2" t="s">
        <v>126</v>
      </c>
      <c r="C39" s="8" t="s">
        <v>127</v>
      </c>
      <c r="D39" s="2" t="s">
        <v>128</v>
      </c>
      <c r="E39" s="147">
        <v>1.3270200000000001</v>
      </c>
      <c r="F39" s="155">
        <v>5545.45</v>
      </c>
      <c r="G39" s="26">
        <f>ROUND(E39*F39,2)</f>
        <v>7358.92</v>
      </c>
      <c r="H39" s="154">
        <f t="shared" ref="H39:H71" si="0">G39/$G$71</f>
        <v>0.46606474690742999</v>
      </c>
      <c r="I39" s="26">
        <f>ROUND(F39*'Прил. 10'!$D$13,2)</f>
        <v>44585.42</v>
      </c>
      <c r="J39" s="26">
        <f>ROUND(I39*E39,2)</f>
        <v>59165.74</v>
      </c>
    </row>
    <row r="40" spans="1:12" s="12" customFormat="1" ht="14.25" customHeight="1" x14ac:dyDescent="0.2">
      <c r="A40" s="2">
        <v>12</v>
      </c>
      <c r="B40" s="2" t="s">
        <v>129</v>
      </c>
      <c r="C40" s="8" t="s">
        <v>130</v>
      </c>
      <c r="D40" s="2" t="s">
        <v>131</v>
      </c>
      <c r="E40" s="147">
        <v>29.484000000000002</v>
      </c>
      <c r="F40" s="155">
        <v>155.74</v>
      </c>
      <c r="G40" s="26">
        <f>ROUND(E40*F40,2)</f>
        <v>4591.84</v>
      </c>
      <c r="H40" s="154">
        <f t="shared" si="0"/>
        <v>0.29081641700677002</v>
      </c>
      <c r="I40" s="26">
        <f>ROUND(F40*'Прил. 10'!$D$13,2)</f>
        <v>1252.1500000000001</v>
      </c>
      <c r="J40" s="26">
        <f>ROUND(I40*E40,2)</f>
        <v>36918.39</v>
      </c>
    </row>
    <row r="41" spans="1:12" s="12" customFormat="1" ht="25.5" customHeight="1" x14ac:dyDescent="0.2">
      <c r="A41" s="2">
        <v>13</v>
      </c>
      <c r="B41" s="2" t="s">
        <v>132</v>
      </c>
      <c r="C41" s="8" t="s">
        <v>133</v>
      </c>
      <c r="D41" s="2" t="s">
        <v>128</v>
      </c>
      <c r="E41" s="147">
        <v>0.34883999999999998</v>
      </c>
      <c r="F41" s="155">
        <v>4077.61</v>
      </c>
      <c r="G41" s="26">
        <f>ROUND(E41*F41,2)</f>
        <v>1422.43</v>
      </c>
      <c r="H41" s="154">
        <f t="shared" si="0"/>
        <v>9.0087197298454005E-2</v>
      </c>
      <c r="I41" s="26">
        <f>ROUND(F41*'Прил. 10'!$D$13,2)</f>
        <v>32783.980000000003</v>
      </c>
      <c r="J41" s="26">
        <f>ROUND(I41*E41,2)</f>
        <v>11436.36</v>
      </c>
    </row>
    <row r="42" spans="1:12" s="12" customFormat="1" ht="14.25" customHeight="1" x14ac:dyDescent="0.2">
      <c r="A42" s="2">
        <v>14</v>
      </c>
      <c r="B42" s="2" t="s">
        <v>134</v>
      </c>
      <c r="C42" s="8" t="s">
        <v>135</v>
      </c>
      <c r="D42" s="2" t="s">
        <v>128</v>
      </c>
      <c r="E42" s="147">
        <v>0.19900000000000001</v>
      </c>
      <c r="F42" s="155">
        <v>1819.3</v>
      </c>
      <c r="G42" s="26">
        <f>ROUND(E42*F42,2)</f>
        <v>362.04</v>
      </c>
      <c r="H42" s="154">
        <f t="shared" si="0"/>
        <v>2.2929190828323998E-2</v>
      </c>
      <c r="I42" s="26">
        <f>ROUND(F42*'Прил. 10'!$D$13,2)</f>
        <v>14627.17</v>
      </c>
      <c r="J42" s="26">
        <f>ROUND(I42*E42,2)</f>
        <v>2910.81</v>
      </c>
    </row>
    <row r="43" spans="1:12" s="12" customFormat="1" ht="14.25" customHeight="1" x14ac:dyDescent="0.2">
      <c r="A43" s="156"/>
      <c r="B43" s="156"/>
      <c r="C43" s="157" t="s">
        <v>255</v>
      </c>
      <c r="D43" s="158"/>
      <c r="E43" s="159"/>
      <c r="F43" s="160"/>
      <c r="G43" s="160">
        <f>SUM(G39:G42)</f>
        <v>13735.23</v>
      </c>
      <c r="H43" s="154">
        <f t="shared" si="0"/>
        <v>0.86989755204097996</v>
      </c>
      <c r="I43" s="26"/>
      <c r="J43" s="160">
        <f>SUM(J39:J42)</f>
        <v>110431.3</v>
      </c>
      <c r="K43" s="161"/>
      <c r="L43" s="161"/>
    </row>
    <row r="44" spans="1:12" s="12" customFormat="1" ht="63.75" customHeight="1" outlineLevel="1" x14ac:dyDescent="0.2">
      <c r="A44" s="2">
        <v>15</v>
      </c>
      <c r="B44" s="2" t="s">
        <v>136</v>
      </c>
      <c r="C44" s="8" t="s">
        <v>137</v>
      </c>
      <c r="D44" s="2" t="s">
        <v>128</v>
      </c>
      <c r="E44" s="147">
        <v>0.12</v>
      </c>
      <c r="F44" s="155">
        <v>3005.8</v>
      </c>
      <c r="G44" s="26">
        <f t="shared" ref="G44:G69" si="1">ROUND(E44*F44,2)</f>
        <v>360.7</v>
      </c>
      <c r="H44" s="154">
        <f t="shared" si="0"/>
        <v>2.2844324195604001E-2</v>
      </c>
      <c r="I44" s="26">
        <f>ROUND(F44*'Прил. 10'!$D$13,2)</f>
        <v>24166.63</v>
      </c>
      <c r="J44" s="26">
        <f t="shared" ref="J44:J69" si="2">ROUND(I44*E44,2)</f>
        <v>2900</v>
      </c>
    </row>
    <row r="45" spans="1:12" s="12" customFormat="1" ht="14.25" customHeight="1" outlineLevel="1" x14ac:dyDescent="0.2">
      <c r="A45" s="2">
        <v>16</v>
      </c>
      <c r="B45" s="2" t="s">
        <v>138</v>
      </c>
      <c r="C45" s="8" t="s">
        <v>139</v>
      </c>
      <c r="D45" s="2" t="s">
        <v>140</v>
      </c>
      <c r="E45" s="147">
        <v>9</v>
      </c>
      <c r="F45" s="155">
        <v>38.42</v>
      </c>
      <c r="G45" s="26">
        <f t="shared" si="1"/>
        <v>345.78</v>
      </c>
      <c r="H45" s="154">
        <f t="shared" si="0"/>
        <v>2.1899391240243E-2</v>
      </c>
      <c r="I45" s="26">
        <f>ROUND(F45*'Прил. 10'!$D$13,2)</f>
        <v>308.89999999999998</v>
      </c>
      <c r="J45" s="26">
        <f t="shared" si="2"/>
        <v>2780.1</v>
      </c>
    </row>
    <row r="46" spans="1:12" s="12" customFormat="1" ht="25.5" customHeight="1" outlineLevel="1" x14ac:dyDescent="0.2">
      <c r="A46" s="2">
        <v>17</v>
      </c>
      <c r="B46" s="2" t="s">
        <v>141</v>
      </c>
      <c r="C46" s="8" t="s">
        <v>142</v>
      </c>
      <c r="D46" s="2" t="s">
        <v>143</v>
      </c>
      <c r="E46" s="147">
        <v>2.5999999999999999E-2</v>
      </c>
      <c r="F46" s="155">
        <v>11500</v>
      </c>
      <c r="G46" s="26">
        <f t="shared" si="1"/>
        <v>299</v>
      </c>
      <c r="H46" s="154">
        <f t="shared" si="0"/>
        <v>1.8936659092003E-2</v>
      </c>
      <c r="I46" s="26">
        <f>ROUND(F46*'Прил. 10'!$D$13,2)</f>
        <v>92460</v>
      </c>
      <c r="J46" s="26">
        <f t="shared" si="2"/>
        <v>2403.96</v>
      </c>
    </row>
    <row r="47" spans="1:12" s="12" customFormat="1" ht="25.5" customHeight="1" outlineLevel="1" x14ac:dyDescent="0.2">
      <c r="A47" s="2">
        <v>18</v>
      </c>
      <c r="B47" s="2" t="s">
        <v>144</v>
      </c>
      <c r="C47" s="8" t="s">
        <v>145</v>
      </c>
      <c r="D47" s="2" t="s">
        <v>146</v>
      </c>
      <c r="E47" s="147">
        <v>178.68</v>
      </c>
      <c r="F47" s="155">
        <v>1</v>
      </c>
      <c r="G47" s="26">
        <f t="shared" si="1"/>
        <v>178.68</v>
      </c>
      <c r="H47" s="154">
        <f t="shared" si="0"/>
        <v>1.1316395473442001E-2</v>
      </c>
      <c r="I47" s="26">
        <f>ROUND(F47*'Прил. 10'!$D$13,2)</f>
        <v>8.0399999999999991</v>
      </c>
      <c r="J47" s="26">
        <f t="shared" si="2"/>
        <v>1436.59</v>
      </c>
    </row>
    <row r="48" spans="1:12" s="12" customFormat="1" ht="14.25" customHeight="1" outlineLevel="1" x14ac:dyDescent="0.2">
      <c r="A48" s="2">
        <v>19</v>
      </c>
      <c r="B48" s="2" t="s">
        <v>147</v>
      </c>
      <c r="C48" s="8" t="s">
        <v>148</v>
      </c>
      <c r="D48" s="2" t="s">
        <v>131</v>
      </c>
      <c r="E48" s="147">
        <v>2.6</v>
      </c>
      <c r="F48" s="155">
        <v>63</v>
      </c>
      <c r="G48" s="26">
        <f t="shared" si="1"/>
        <v>163.80000000000001</v>
      </c>
      <c r="H48" s="154">
        <f t="shared" si="0"/>
        <v>1.0373995850401999E-2</v>
      </c>
      <c r="I48" s="26">
        <f>ROUND(F48*'Прил. 10'!$D$13,2)</f>
        <v>506.52</v>
      </c>
      <c r="J48" s="26">
        <f t="shared" si="2"/>
        <v>1316.95</v>
      </c>
    </row>
    <row r="49" spans="1:10" s="12" customFormat="1" ht="14.25" customHeight="1" outlineLevel="1" x14ac:dyDescent="0.2">
      <c r="A49" s="2">
        <v>20</v>
      </c>
      <c r="B49" s="2" t="s">
        <v>149</v>
      </c>
      <c r="C49" s="8" t="s">
        <v>150</v>
      </c>
      <c r="D49" s="2" t="s">
        <v>143</v>
      </c>
      <c r="E49" s="147">
        <v>1.31355E-2</v>
      </c>
      <c r="F49" s="155">
        <v>12430</v>
      </c>
      <c r="G49" s="26">
        <f t="shared" si="1"/>
        <v>163.27000000000001</v>
      </c>
      <c r="H49" s="154">
        <f t="shared" si="0"/>
        <v>1.0340429197162E-2</v>
      </c>
      <c r="I49" s="26">
        <f>ROUND(F49*'Прил. 10'!$D$13,2)</f>
        <v>99937.2</v>
      </c>
      <c r="J49" s="26">
        <f t="shared" si="2"/>
        <v>1312.73</v>
      </c>
    </row>
    <row r="50" spans="1:10" s="12" customFormat="1" ht="14.25" customHeight="1" outlineLevel="1" x14ac:dyDescent="0.2">
      <c r="A50" s="2">
        <v>21</v>
      </c>
      <c r="B50" s="2" t="s">
        <v>138</v>
      </c>
      <c r="C50" s="8" t="s">
        <v>139</v>
      </c>
      <c r="D50" s="2" t="s">
        <v>140</v>
      </c>
      <c r="E50" s="147">
        <v>4</v>
      </c>
      <c r="F50" s="155">
        <v>38.42</v>
      </c>
      <c r="G50" s="26">
        <f t="shared" si="1"/>
        <v>153.68</v>
      </c>
      <c r="H50" s="154">
        <f t="shared" si="0"/>
        <v>9.7330627734415996E-3</v>
      </c>
      <c r="I50" s="26">
        <f>ROUND(F50*'Прил. 10'!$D$13,2)</f>
        <v>308.89999999999998</v>
      </c>
      <c r="J50" s="26">
        <f t="shared" si="2"/>
        <v>1235.5999999999999</v>
      </c>
    </row>
    <row r="51" spans="1:10" s="12" customFormat="1" ht="14.25" customHeight="1" outlineLevel="1" x14ac:dyDescent="0.2">
      <c r="A51" s="2">
        <v>22</v>
      </c>
      <c r="B51" s="2" t="s">
        <v>151</v>
      </c>
      <c r="C51" s="8" t="s">
        <v>152</v>
      </c>
      <c r="D51" s="2" t="s">
        <v>153</v>
      </c>
      <c r="E51" s="147">
        <v>0.67800000000000005</v>
      </c>
      <c r="F51" s="155">
        <v>112.57</v>
      </c>
      <c r="G51" s="26">
        <f t="shared" si="1"/>
        <v>76.319999999999993</v>
      </c>
      <c r="H51" s="154">
        <f t="shared" si="0"/>
        <v>4.8335980665608E-3</v>
      </c>
      <c r="I51" s="26">
        <f>ROUND(F51*'Прил. 10'!$D$13,2)</f>
        <v>905.06</v>
      </c>
      <c r="J51" s="26">
        <f t="shared" si="2"/>
        <v>613.63</v>
      </c>
    </row>
    <row r="52" spans="1:10" s="12" customFormat="1" ht="14.25" customHeight="1" outlineLevel="1" x14ac:dyDescent="0.2">
      <c r="A52" s="2">
        <v>23</v>
      </c>
      <c r="B52" s="2" t="s">
        <v>154</v>
      </c>
      <c r="C52" s="8" t="s">
        <v>155</v>
      </c>
      <c r="D52" s="2" t="s">
        <v>131</v>
      </c>
      <c r="E52" s="147">
        <v>0.35199999999999998</v>
      </c>
      <c r="F52" s="155">
        <v>164</v>
      </c>
      <c r="G52" s="26">
        <f t="shared" si="1"/>
        <v>57.73</v>
      </c>
      <c r="H52" s="154">
        <f t="shared" si="0"/>
        <v>3.6562318708406E-3</v>
      </c>
      <c r="I52" s="26">
        <f>ROUND(F52*'Прил. 10'!$D$13,2)</f>
        <v>1318.56</v>
      </c>
      <c r="J52" s="26">
        <f t="shared" si="2"/>
        <v>464.13</v>
      </c>
    </row>
    <row r="53" spans="1:10" s="12" customFormat="1" ht="14.25" customHeight="1" outlineLevel="1" x14ac:dyDescent="0.2">
      <c r="A53" s="2">
        <v>24</v>
      </c>
      <c r="B53" s="2" t="s">
        <v>156</v>
      </c>
      <c r="C53" s="8" t="s">
        <v>157</v>
      </c>
      <c r="D53" s="2" t="s">
        <v>158</v>
      </c>
      <c r="E53" s="147">
        <v>1.3</v>
      </c>
      <c r="F53" s="155">
        <v>39</v>
      </c>
      <c r="G53" s="26">
        <f t="shared" si="1"/>
        <v>50.7</v>
      </c>
      <c r="H53" s="154">
        <f t="shared" si="0"/>
        <v>3.2109987156004999E-3</v>
      </c>
      <c r="I53" s="26">
        <f>ROUND(F53*'Прил. 10'!$D$13,2)</f>
        <v>313.56</v>
      </c>
      <c r="J53" s="26">
        <f t="shared" si="2"/>
        <v>407.63</v>
      </c>
    </row>
    <row r="54" spans="1:10" s="12" customFormat="1" ht="38.25" customHeight="1" outlineLevel="1" x14ac:dyDescent="0.2">
      <c r="A54" s="2">
        <v>25</v>
      </c>
      <c r="B54" s="2" t="s">
        <v>159</v>
      </c>
      <c r="C54" s="8" t="s">
        <v>160</v>
      </c>
      <c r="D54" s="2" t="s">
        <v>153</v>
      </c>
      <c r="E54" s="147">
        <v>0.49199999999999999</v>
      </c>
      <c r="F54" s="155">
        <v>91.29</v>
      </c>
      <c r="G54" s="26">
        <f t="shared" si="1"/>
        <v>44.91</v>
      </c>
      <c r="H54" s="154">
        <f t="shared" si="0"/>
        <v>2.8442988622804999E-3</v>
      </c>
      <c r="I54" s="26">
        <f>ROUND(F54*'Прил. 10'!$D$13,2)</f>
        <v>733.97</v>
      </c>
      <c r="J54" s="26">
        <f t="shared" si="2"/>
        <v>361.11</v>
      </c>
    </row>
    <row r="55" spans="1:10" s="12" customFormat="1" ht="14.25" customHeight="1" outlineLevel="1" x14ac:dyDescent="0.2">
      <c r="A55" s="2">
        <v>26</v>
      </c>
      <c r="B55" s="2" t="s">
        <v>161</v>
      </c>
      <c r="C55" s="8" t="s">
        <v>162</v>
      </c>
      <c r="D55" s="2" t="s">
        <v>143</v>
      </c>
      <c r="E55" s="147">
        <v>3.4020000000000001E-3</v>
      </c>
      <c r="F55" s="155">
        <v>10200</v>
      </c>
      <c r="G55" s="26">
        <f t="shared" si="1"/>
        <v>34.700000000000003</v>
      </c>
      <c r="H55" s="154">
        <f t="shared" si="0"/>
        <v>2.1976657876004E-3</v>
      </c>
      <c r="I55" s="26">
        <f>ROUND(F55*'Прил. 10'!$D$13,2)</f>
        <v>82008</v>
      </c>
      <c r="J55" s="26">
        <f t="shared" si="2"/>
        <v>278.99</v>
      </c>
    </row>
    <row r="56" spans="1:10" s="12" customFormat="1" ht="14.25" customHeight="1" outlineLevel="1" x14ac:dyDescent="0.2">
      <c r="A56" s="2">
        <v>27</v>
      </c>
      <c r="B56" s="2" t="s">
        <v>163</v>
      </c>
      <c r="C56" s="8" t="s">
        <v>164</v>
      </c>
      <c r="D56" s="2" t="s">
        <v>143</v>
      </c>
      <c r="E56" s="147">
        <v>3.1185000000000001E-2</v>
      </c>
      <c r="F56" s="155">
        <v>729.98</v>
      </c>
      <c r="G56" s="26">
        <f t="shared" si="1"/>
        <v>22.76</v>
      </c>
      <c r="H56" s="154">
        <f t="shared" si="0"/>
        <v>1.4414660900802E-3</v>
      </c>
      <c r="I56" s="26">
        <f>ROUND(F56*'Прил. 10'!$D$13,2)</f>
        <v>5869.04</v>
      </c>
      <c r="J56" s="26">
        <f t="shared" si="2"/>
        <v>183.03</v>
      </c>
    </row>
    <row r="57" spans="1:10" s="12" customFormat="1" ht="38.25" customHeight="1" outlineLevel="1" x14ac:dyDescent="0.2">
      <c r="A57" s="2">
        <v>28</v>
      </c>
      <c r="B57" s="2" t="s">
        <v>165</v>
      </c>
      <c r="C57" s="8" t="s">
        <v>166</v>
      </c>
      <c r="D57" s="2" t="s">
        <v>153</v>
      </c>
      <c r="E57" s="147">
        <v>0.52</v>
      </c>
      <c r="F57" s="155">
        <v>30.4</v>
      </c>
      <c r="G57" s="26">
        <f t="shared" si="1"/>
        <v>15.81</v>
      </c>
      <c r="H57" s="154">
        <f t="shared" si="0"/>
        <v>1.0012995994802001E-3</v>
      </c>
      <c r="I57" s="26">
        <f>ROUND(F57*'Прил. 10'!$D$13,2)</f>
        <v>244.42</v>
      </c>
      <c r="J57" s="26">
        <f t="shared" si="2"/>
        <v>127.1</v>
      </c>
    </row>
    <row r="58" spans="1:10" s="12" customFormat="1" ht="14.25" customHeight="1" outlineLevel="1" x14ac:dyDescent="0.2">
      <c r="A58" s="2">
        <v>29</v>
      </c>
      <c r="B58" s="2" t="s">
        <v>167</v>
      </c>
      <c r="C58" s="8" t="s">
        <v>168</v>
      </c>
      <c r="D58" s="2" t="s">
        <v>131</v>
      </c>
      <c r="E58" s="147">
        <v>0.182</v>
      </c>
      <c r="F58" s="155">
        <v>86</v>
      </c>
      <c r="G58" s="26">
        <f t="shared" si="1"/>
        <v>15.65</v>
      </c>
      <c r="H58" s="154">
        <f t="shared" si="0"/>
        <v>9.9116627020015991E-4</v>
      </c>
      <c r="I58" s="26">
        <f>ROUND(F58*'Прил. 10'!$D$13,2)</f>
        <v>691.44</v>
      </c>
      <c r="J58" s="26">
        <f t="shared" si="2"/>
        <v>125.84</v>
      </c>
    </row>
    <row r="59" spans="1:10" s="12" customFormat="1" ht="14.25" customHeight="1" outlineLevel="1" x14ac:dyDescent="0.2">
      <c r="A59" s="2">
        <v>30</v>
      </c>
      <c r="B59" s="2" t="s">
        <v>169</v>
      </c>
      <c r="C59" s="8" t="s">
        <v>170</v>
      </c>
      <c r="D59" s="2" t="s">
        <v>153</v>
      </c>
      <c r="E59" s="147">
        <v>0.26</v>
      </c>
      <c r="F59" s="155">
        <v>44.97</v>
      </c>
      <c r="G59" s="26">
        <f t="shared" si="1"/>
        <v>11.69</v>
      </c>
      <c r="H59" s="154">
        <f t="shared" si="0"/>
        <v>7.4036637052012002E-4</v>
      </c>
      <c r="I59" s="26">
        <f>ROUND(F59*'Прил. 10'!$D$13,2)</f>
        <v>361.56</v>
      </c>
      <c r="J59" s="26">
        <f t="shared" si="2"/>
        <v>94.01</v>
      </c>
    </row>
    <row r="60" spans="1:10" s="12" customFormat="1" ht="14.25" customHeight="1" outlineLevel="1" x14ac:dyDescent="0.2">
      <c r="A60" s="2">
        <v>31</v>
      </c>
      <c r="B60" s="2" t="s">
        <v>171</v>
      </c>
      <c r="C60" s="8" t="s">
        <v>172</v>
      </c>
      <c r="D60" s="2" t="s">
        <v>153</v>
      </c>
      <c r="E60" s="147">
        <v>0.39</v>
      </c>
      <c r="F60" s="155">
        <v>28.6</v>
      </c>
      <c r="G60" s="26">
        <f t="shared" si="1"/>
        <v>11.15</v>
      </c>
      <c r="H60" s="154">
        <f t="shared" si="0"/>
        <v>7.0616638420011003E-4</v>
      </c>
      <c r="I60" s="26">
        <f>ROUND(F60*'Прил. 10'!$D$13,2)</f>
        <v>229.94</v>
      </c>
      <c r="J60" s="26">
        <f t="shared" si="2"/>
        <v>89.68</v>
      </c>
    </row>
    <row r="61" spans="1:10" s="12" customFormat="1" ht="14.25" customHeight="1" outlineLevel="1" x14ac:dyDescent="0.2">
      <c r="A61" s="2">
        <v>32</v>
      </c>
      <c r="B61" s="2" t="s">
        <v>173</v>
      </c>
      <c r="C61" s="8" t="s">
        <v>174</v>
      </c>
      <c r="D61" s="2" t="s">
        <v>153</v>
      </c>
      <c r="E61" s="147">
        <v>0.2034</v>
      </c>
      <c r="F61" s="155">
        <v>47.57</v>
      </c>
      <c r="G61" s="26">
        <f t="shared" si="1"/>
        <v>9.68</v>
      </c>
      <c r="H61" s="154">
        <f t="shared" si="0"/>
        <v>6.1306642144010005E-4</v>
      </c>
      <c r="I61" s="26">
        <f>ROUND(F61*'Прил. 10'!$D$13,2)</f>
        <v>382.46</v>
      </c>
      <c r="J61" s="26">
        <f t="shared" si="2"/>
        <v>77.790000000000006</v>
      </c>
    </row>
    <row r="62" spans="1:10" s="12" customFormat="1" ht="25.5" customHeight="1" outlineLevel="1" x14ac:dyDescent="0.2">
      <c r="A62" s="2">
        <v>33</v>
      </c>
      <c r="B62" s="2" t="s">
        <v>175</v>
      </c>
      <c r="C62" s="8" t="s">
        <v>176</v>
      </c>
      <c r="D62" s="2" t="s">
        <v>153</v>
      </c>
      <c r="E62" s="147">
        <v>0.91</v>
      </c>
      <c r="F62" s="155">
        <v>10.57</v>
      </c>
      <c r="G62" s="26">
        <f t="shared" si="1"/>
        <v>9.6199999999999992</v>
      </c>
      <c r="H62" s="154">
        <f t="shared" si="0"/>
        <v>6.0926642296010001E-4</v>
      </c>
      <c r="I62" s="26">
        <f>ROUND(F62*'Прил. 10'!$D$13,2)</f>
        <v>84.98</v>
      </c>
      <c r="J62" s="26">
        <f t="shared" si="2"/>
        <v>77.33</v>
      </c>
    </row>
    <row r="63" spans="1:10" s="12" customFormat="1" ht="14.25" customHeight="1" outlineLevel="1" x14ac:dyDescent="0.2">
      <c r="A63" s="2">
        <v>34</v>
      </c>
      <c r="B63" s="2" t="s">
        <v>177</v>
      </c>
      <c r="C63" s="8" t="s">
        <v>178</v>
      </c>
      <c r="D63" s="2" t="s">
        <v>153</v>
      </c>
      <c r="E63" s="147">
        <v>0.26</v>
      </c>
      <c r="F63" s="155">
        <v>35.630000000000003</v>
      </c>
      <c r="G63" s="26">
        <f t="shared" si="1"/>
        <v>9.26</v>
      </c>
      <c r="H63" s="154">
        <f t="shared" si="0"/>
        <v>5.8646643208009003E-4</v>
      </c>
      <c r="I63" s="26">
        <f>ROUND(F63*'Прил. 10'!$D$13,2)</f>
        <v>286.47000000000003</v>
      </c>
      <c r="J63" s="26">
        <f t="shared" si="2"/>
        <v>74.48</v>
      </c>
    </row>
    <row r="64" spans="1:10" s="12" customFormat="1" ht="25.5" customHeight="1" outlineLevel="1" x14ac:dyDescent="0.2">
      <c r="A64" s="2">
        <v>35</v>
      </c>
      <c r="B64" s="2" t="s">
        <v>179</v>
      </c>
      <c r="C64" s="8" t="s">
        <v>180</v>
      </c>
      <c r="D64" s="2" t="s">
        <v>143</v>
      </c>
      <c r="E64" s="147">
        <v>3.39E-4</v>
      </c>
      <c r="F64" s="155">
        <v>22419</v>
      </c>
      <c r="G64" s="26">
        <f t="shared" si="1"/>
        <v>7.6</v>
      </c>
      <c r="H64" s="154">
        <f t="shared" si="0"/>
        <v>4.8133314080008E-4</v>
      </c>
      <c r="I64" s="26">
        <f>ROUND(F64*'Прил. 10'!$D$13,2)</f>
        <v>180248.76</v>
      </c>
      <c r="J64" s="26">
        <f t="shared" si="2"/>
        <v>61.1</v>
      </c>
    </row>
    <row r="65" spans="1:10" s="12" customFormat="1" ht="14.25" customHeight="1" outlineLevel="1" x14ac:dyDescent="0.2">
      <c r="A65" s="2">
        <v>36</v>
      </c>
      <c r="B65" s="2" t="s">
        <v>181</v>
      </c>
      <c r="C65" s="8" t="s">
        <v>182</v>
      </c>
      <c r="D65" s="2" t="s">
        <v>153</v>
      </c>
      <c r="E65" s="147">
        <v>0.63700000000000001</v>
      </c>
      <c r="F65" s="155">
        <v>9.0399999999999991</v>
      </c>
      <c r="G65" s="26">
        <f t="shared" si="1"/>
        <v>5.76</v>
      </c>
      <c r="H65" s="154">
        <f t="shared" si="0"/>
        <v>3.6479985408006E-4</v>
      </c>
      <c r="I65" s="26">
        <f>ROUND(F65*'Прил. 10'!$D$13,2)</f>
        <v>72.680000000000007</v>
      </c>
      <c r="J65" s="26">
        <f t="shared" si="2"/>
        <v>46.3</v>
      </c>
    </row>
    <row r="66" spans="1:10" s="12" customFormat="1" ht="14.25" customHeight="1" outlineLevel="1" x14ac:dyDescent="0.2">
      <c r="A66" s="2">
        <v>37</v>
      </c>
      <c r="B66" s="2" t="s">
        <v>183</v>
      </c>
      <c r="C66" s="8" t="s">
        <v>184</v>
      </c>
      <c r="D66" s="2" t="s">
        <v>153</v>
      </c>
      <c r="E66" s="147">
        <v>2.5999999999999999E-2</v>
      </c>
      <c r="F66" s="155">
        <v>133.05000000000001</v>
      </c>
      <c r="G66" s="26">
        <f t="shared" si="1"/>
        <v>3.46</v>
      </c>
      <c r="H66" s="154">
        <f t="shared" si="0"/>
        <v>2.1913324568004E-4</v>
      </c>
      <c r="I66" s="26">
        <f>ROUND(F66*'Прил. 10'!$D$13,2)</f>
        <v>1069.72</v>
      </c>
      <c r="J66" s="26">
        <f t="shared" si="2"/>
        <v>27.81</v>
      </c>
    </row>
    <row r="67" spans="1:10" s="12" customFormat="1" ht="25.5" customHeight="1" outlineLevel="1" x14ac:dyDescent="0.2">
      <c r="A67" s="2">
        <v>38</v>
      </c>
      <c r="B67" s="2" t="s">
        <v>185</v>
      </c>
      <c r="C67" s="8" t="s">
        <v>186</v>
      </c>
      <c r="D67" s="2" t="s">
        <v>143</v>
      </c>
      <c r="E67" s="147">
        <v>2.0000000000000002E-5</v>
      </c>
      <c r="F67" s="155">
        <v>65750</v>
      </c>
      <c r="G67" s="26">
        <f t="shared" si="1"/>
        <v>1.32</v>
      </c>
      <c r="H67" s="154">
        <f t="shared" si="0"/>
        <v>8.3599966560013E-5</v>
      </c>
      <c r="I67" s="26">
        <f>ROUND(F67*'Прил. 10'!$D$13,2)</f>
        <v>528630</v>
      </c>
      <c r="J67" s="26">
        <f t="shared" si="2"/>
        <v>10.57</v>
      </c>
    </row>
    <row r="68" spans="1:10" s="12" customFormat="1" ht="14.25" customHeight="1" outlineLevel="1" x14ac:dyDescent="0.2">
      <c r="A68" s="2">
        <v>39</v>
      </c>
      <c r="B68" s="2" t="s">
        <v>187</v>
      </c>
      <c r="C68" s="8" t="s">
        <v>188</v>
      </c>
      <c r="D68" s="2" t="s">
        <v>153</v>
      </c>
      <c r="E68" s="147">
        <v>4.0000000000000001E-3</v>
      </c>
      <c r="F68" s="155">
        <v>155</v>
      </c>
      <c r="G68" s="26">
        <f t="shared" si="1"/>
        <v>0.62</v>
      </c>
      <c r="H68" s="154">
        <f t="shared" si="0"/>
        <v>3.9266650960005998E-5</v>
      </c>
      <c r="I68" s="26">
        <f>ROUND(F68*'Прил. 10'!$D$13,2)</f>
        <v>1246.2</v>
      </c>
      <c r="J68" s="26">
        <f t="shared" si="2"/>
        <v>4.9800000000000004</v>
      </c>
    </row>
    <row r="69" spans="1:10" s="12" customFormat="1" ht="14.25" customHeight="1" outlineLevel="1" x14ac:dyDescent="0.2">
      <c r="A69" s="2">
        <v>40</v>
      </c>
      <c r="B69" s="2" t="s">
        <v>189</v>
      </c>
      <c r="C69" s="8" t="s">
        <v>190</v>
      </c>
      <c r="D69" s="2" t="s">
        <v>153</v>
      </c>
      <c r="E69" s="147">
        <v>5.1999999999999998E-2</v>
      </c>
      <c r="F69" s="155">
        <v>11.5</v>
      </c>
      <c r="G69" s="26">
        <f t="shared" si="1"/>
        <v>0.6</v>
      </c>
      <c r="H69" s="154">
        <f t="shared" si="0"/>
        <v>3.7999984800006002E-5</v>
      </c>
      <c r="I69" s="26">
        <f>ROUND(F69*'Прил. 10'!$D$13,2)</f>
        <v>92.46</v>
      </c>
      <c r="J69" s="26">
        <f t="shared" si="2"/>
        <v>4.8099999999999996</v>
      </c>
    </row>
    <row r="70" spans="1:10" s="12" customFormat="1" ht="14.25" customHeight="1" x14ac:dyDescent="0.2">
      <c r="A70" s="2"/>
      <c r="B70" s="2"/>
      <c r="C70" s="8" t="s">
        <v>256</v>
      </c>
      <c r="D70" s="2"/>
      <c r="E70" s="178"/>
      <c r="F70" s="155"/>
      <c r="G70" s="26">
        <f>SUM(G44:G69)</f>
        <v>2054.25</v>
      </c>
      <c r="H70" s="154">
        <f t="shared" si="0"/>
        <v>0.13010244795902001</v>
      </c>
      <c r="I70" s="26"/>
      <c r="J70" s="26">
        <f>SUM(J44:J69)</f>
        <v>16516.25</v>
      </c>
    </row>
    <row r="71" spans="1:10" s="12" customFormat="1" ht="14.25" customHeight="1" x14ac:dyDescent="0.2">
      <c r="A71" s="2"/>
      <c r="B71" s="2"/>
      <c r="C71" s="145" t="s">
        <v>257</v>
      </c>
      <c r="D71" s="2"/>
      <c r="E71" s="178"/>
      <c r="F71" s="155"/>
      <c r="G71" s="26">
        <f>G43+G70</f>
        <v>15789.48</v>
      </c>
      <c r="H71" s="179">
        <f t="shared" si="0"/>
        <v>1</v>
      </c>
      <c r="I71" s="26"/>
      <c r="J71" s="26">
        <f>J43+J70</f>
        <v>126947.55</v>
      </c>
    </row>
    <row r="72" spans="1:10" s="12" customFormat="1" ht="14.25" customHeight="1" x14ac:dyDescent="0.2">
      <c r="A72" s="2"/>
      <c r="B72" s="2"/>
      <c r="C72" s="8" t="s">
        <v>258</v>
      </c>
      <c r="D72" s="2"/>
      <c r="E72" s="178"/>
      <c r="F72" s="155"/>
      <c r="G72" s="26">
        <f>G16+G25+G71</f>
        <v>19492.63</v>
      </c>
      <c r="H72" s="179"/>
      <c r="I72" s="26"/>
      <c r="J72" s="26">
        <f>J16+J25+J71</f>
        <v>235855.39</v>
      </c>
    </row>
    <row r="73" spans="1:10" s="12" customFormat="1" ht="14.25" customHeight="1" x14ac:dyDescent="0.2">
      <c r="A73" s="2"/>
      <c r="B73" s="2"/>
      <c r="C73" s="8" t="s">
        <v>259</v>
      </c>
      <c r="D73" s="162">
        <v>0.91</v>
      </c>
      <c r="E73" s="178"/>
      <c r="F73" s="155"/>
      <c r="G73" s="26">
        <v>8190.96</v>
      </c>
      <c r="H73" s="179"/>
      <c r="I73" s="26"/>
      <c r="J73" s="26">
        <f>ROUND(D73*(J16+J18),2)</f>
        <v>93384.97</v>
      </c>
    </row>
    <row r="74" spans="1:10" s="12" customFormat="1" ht="14.25" customHeight="1" x14ac:dyDescent="0.2">
      <c r="A74" s="2"/>
      <c r="B74" s="2"/>
      <c r="C74" s="8" t="s">
        <v>260</v>
      </c>
      <c r="D74" s="162">
        <v>0.47</v>
      </c>
      <c r="E74" s="178"/>
      <c r="F74" s="155"/>
      <c r="G74" s="26">
        <v>4239.21</v>
      </c>
      <c r="H74" s="179"/>
      <c r="I74" s="26"/>
      <c r="J74" s="26">
        <f>ROUND(D74*(J16+J18),2)</f>
        <v>48231.8</v>
      </c>
    </row>
    <row r="75" spans="1:10" s="12" customFormat="1" ht="14.25" customHeight="1" x14ac:dyDescent="0.2">
      <c r="A75" s="2"/>
      <c r="B75" s="2"/>
      <c r="C75" s="8" t="s">
        <v>261</v>
      </c>
      <c r="D75" s="2"/>
      <c r="E75" s="178"/>
      <c r="F75" s="155"/>
      <c r="G75" s="26">
        <f>G16+G25+G71+G73+G74</f>
        <v>31922.799999999999</v>
      </c>
      <c r="H75" s="179"/>
      <c r="I75" s="26"/>
      <c r="J75" s="26">
        <f>J16+J25+J71+J73+J74</f>
        <v>377472.16</v>
      </c>
    </row>
    <row r="76" spans="1:10" s="12" customFormat="1" ht="14.25" customHeight="1" x14ac:dyDescent="0.2">
      <c r="A76" s="2"/>
      <c r="B76" s="2"/>
      <c r="C76" s="8" t="s">
        <v>262</v>
      </c>
      <c r="D76" s="2"/>
      <c r="E76" s="178"/>
      <c r="F76" s="155"/>
      <c r="G76" s="26">
        <f>G75+G35</f>
        <v>106697.07</v>
      </c>
      <c r="H76" s="179"/>
      <c r="I76" s="26"/>
      <c r="J76" s="26">
        <f>J75+J35</f>
        <v>845559.1399999999</v>
      </c>
    </row>
    <row r="77" spans="1:10" s="12" customFormat="1" ht="34.5" customHeight="1" x14ac:dyDescent="0.2">
      <c r="A77" s="2"/>
      <c r="B77" s="2"/>
      <c r="C77" s="8" t="s">
        <v>227</v>
      </c>
      <c r="D77" s="2" t="s">
        <v>432</v>
      </c>
      <c r="E77" s="188">
        <v>1</v>
      </c>
      <c r="F77" s="155"/>
      <c r="G77" s="26">
        <f>G76/E77</f>
        <v>106697.07</v>
      </c>
      <c r="H77" s="179"/>
      <c r="I77" s="26"/>
      <c r="J77" s="26">
        <f>J76/E77</f>
        <v>845559.1399999999</v>
      </c>
    </row>
    <row r="79" spans="1:10" s="12" customFormat="1" ht="14.25" customHeight="1" x14ac:dyDescent="0.2">
      <c r="A79" s="4" t="s">
        <v>263</v>
      </c>
    </row>
    <row r="80" spans="1:10" s="12" customFormat="1" ht="14.25" customHeight="1" x14ac:dyDescent="0.2">
      <c r="A80" s="144" t="s">
        <v>69</v>
      </c>
    </row>
    <row r="81" spans="1:1" s="12" customFormat="1" ht="14.25" customHeight="1" x14ac:dyDescent="0.2">
      <c r="A81" s="4"/>
    </row>
    <row r="82" spans="1:1" s="12" customFormat="1" ht="14.25" customHeight="1" x14ac:dyDescent="0.2">
      <c r="A82" s="4" t="s">
        <v>264</v>
      </c>
    </row>
    <row r="83" spans="1:1" s="12" customFormat="1" ht="14.25" customHeight="1" x14ac:dyDescent="0.2">
      <c r="A83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8:H38"/>
    <mergeCell ref="B13:H13"/>
    <mergeCell ref="B17:H17"/>
    <mergeCell ref="B19:H19"/>
    <mergeCell ref="B20:H20"/>
    <mergeCell ref="B27:H27"/>
    <mergeCell ref="B26:H26"/>
    <mergeCell ref="B37:H37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4"/>
  <sheetViews>
    <sheetView view="pageBreakPreview" workbookViewId="0">
      <selection activeCell="E13" sqref="E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5" t="s">
        <v>265</v>
      </c>
      <c r="B1" s="235"/>
      <c r="C1" s="235"/>
      <c r="D1" s="235"/>
      <c r="E1" s="235"/>
      <c r="F1" s="235"/>
      <c r="G1" s="235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8" t="s">
        <v>266</v>
      </c>
      <c r="B3" s="198"/>
      <c r="C3" s="198"/>
      <c r="D3" s="198"/>
      <c r="E3" s="198"/>
      <c r="F3" s="198"/>
      <c r="G3" s="198"/>
    </row>
    <row r="4" spans="1:7" ht="25.5" customHeight="1" x14ac:dyDescent="0.25">
      <c r="A4" s="201" t="s">
        <v>434</v>
      </c>
      <c r="B4" s="201"/>
      <c r="C4" s="201"/>
      <c r="D4" s="201"/>
      <c r="E4" s="201"/>
      <c r="F4" s="201"/>
      <c r="G4" s="20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0" t="s">
        <v>13</v>
      </c>
      <c r="B6" s="240" t="s">
        <v>88</v>
      </c>
      <c r="C6" s="240" t="s">
        <v>193</v>
      </c>
      <c r="D6" s="240" t="s">
        <v>90</v>
      </c>
      <c r="E6" s="216" t="s">
        <v>235</v>
      </c>
      <c r="F6" s="240" t="s">
        <v>92</v>
      </c>
      <c r="G6" s="240"/>
    </row>
    <row r="7" spans="1:7" x14ac:dyDescent="0.25">
      <c r="A7" s="240"/>
      <c r="B7" s="240"/>
      <c r="C7" s="240"/>
      <c r="D7" s="240"/>
      <c r="E7" s="233"/>
      <c r="F7" s="2" t="s">
        <v>238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36" t="s">
        <v>267</v>
      </c>
      <c r="C9" s="237"/>
      <c r="D9" s="237"/>
      <c r="E9" s="237"/>
      <c r="F9" s="237"/>
      <c r="G9" s="238"/>
    </row>
    <row r="10" spans="1:7" ht="27" customHeight="1" x14ac:dyDescent="0.25">
      <c r="A10" s="2"/>
      <c r="B10" s="145"/>
      <c r="C10" s="8" t="s">
        <v>268</v>
      </c>
      <c r="D10" s="145"/>
      <c r="E10" s="146"/>
      <c r="F10" s="155"/>
      <c r="G10" s="26">
        <v>0</v>
      </c>
    </row>
    <row r="11" spans="1:7" x14ac:dyDescent="0.25">
      <c r="A11" s="2"/>
      <c r="B11" s="221" t="s">
        <v>269</v>
      </c>
      <c r="C11" s="221"/>
      <c r="D11" s="221"/>
      <c r="E11" s="239"/>
      <c r="F11" s="224"/>
      <c r="G11" s="224"/>
    </row>
    <row r="12" spans="1:7" s="117" customFormat="1" ht="25.5" customHeight="1" x14ac:dyDescent="0.25">
      <c r="A12" s="2">
        <v>1</v>
      </c>
      <c r="B12" s="8" t="str">
        <f>'Прил.5 Расчет СМР и ОБ'!B28</f>
        <v>Прайс из СД ОП</v>
      </c>
      <c r="C12" s="8" t="str">
        <f>'Прил.5 Расчет СМР и ОБ'!C28</f>
        <v>Микрофонная панель RM-200M S, ООО «Юнител Инжиниринг»</v>
      </c>
      <c r="D12" s="2" t="str">
        <f>'Прил.5 Расчет СМР и ОБ'!D28</f>
        <v>шт.</v>
      </c>
      <c r="E12" s="147">
        <f>'Прил.5 Расчет СМР и ОБ'!E28</f>
        <v>2</v>
      </c>
      <c r="F12" s="147">
        <f>'Прил.5 Расчет СМР и ОБ'!F28</f>
        <v>15956.83</v>
      </c>
      <c r="G12" s="26">
        <f>ROUND(E12*F12,2)</f>
        <v>31913.66</v>
      </c>
    </row>
    <row r="13" spans="1:7" s="117" customFormat="1" ht="25.5" customHeight="1" x14ac:dyDescent="0.25">
      <c r="A13" s="2">
        <v>2</v>
      </c>
      <c r="B13" s="8" t="str">
        <f>'Прил.5 Расчет СМР и ОБ'!B29</f>
        <v>61.2.04.06-0012</v>
      </c>
      <c r="C13" s="8" t="str">
        <f>'Прил.5 Расчет СМР и ОБ'!C29</f>
        <v>Прибор речевого оповещения "Рупор", два канала по 10 Вт</v>
      </c>
      <c r="D13" s="2" t="str">
        <f>'Прил.5 Расчет СМР и ОБ'!D29</f>
        <v>шт.</v>
      </c>
      <c r="E13" s="147">
        <f>'Прил.5 Расчет СМР и ОБ'!E29</f>
        <v>13</v>
      </c>
      <c r="F13" s="147">
        <f>'Прил.5 Расчет СМР и ОБ'!F29</f>
        <v>1444.49</v>
      </c>
      <c r="G13" s="26">
        <f>ROUND(E13*F13,2)</f>
        <v>18778.37</v>
      </c>
    </row>
    <row r="14" spans="1:7" s="117" customFormat="1" ht="25.5" customHeight="1" x14ac:dyDescent="0.25">
      <c r="A14" s="2">
        <v>3</v>
      </c>
      <c r="B14" s="8" t="str">
        <f>'Прил.5 Расчет СМР и ОБ'!B30</f>
        <v>61.3.02.04-0005</v>
      </c>
      <c r="C14" s="8" t="str">
        <f>'Прил.5 Расчет СМР и ОБ'!C30</f>
        <v>Громкоговоритель: CS-820 двухполосный уличный алюминиевый</v>
      </c>
      <c r="D14" s="2" t="str">
        <f>'Прил.5 Расчет СМР и ОБ'!D30</f>
        <v>шт.</v>
      </c>
      <c r="E14" s="147">
        <f>'Прил.5 Расчет СМР и ОБ'!E30</f>
        <v>13</v>
      </c>
      <c r="F14" s="147">
        <f>'Прил.5 Расчет СМР и ОБ'!F30</f>
        <v>1121.5</v>
      </c>
      <c r="G14" s="26">
        <f>ROUND(E14*F14,2)</f>
        <v>14579.5</v>
      </c>
    </row>
    <row r="15" spans="1:7" s="117" customFormat="1" ht="25.5" customHeight="1" x14ac:dyDescent="0.25">
      <c r="A15" s="2">
        <v>4</v>
      </c>
      <c r="B15" s="8" t="str">
        <f>'Прил.5 Расчет СМР и ОБ'!B32</f>
        <v>61.3.02.04-0005</v>
      </c>
      <c r="C15" s="8" t="str">
        <f>'Прил.5 Расчет СМР и ОБ'!C32</f>
        <v>Громкоговоритель: CS-820 двухполосный уличный алюминиевый</v>
      </c>
      <c r="D15" s="2" t="str">
        <f>'Прил.5 Расчет СМР и ОБ'!D32</f>
        <v>шт.</v>
      </c>
      <c r="E15" s="147">
        <f>'Прил.5 Расчет СМР и ОБ'!E32</f>
        <v>6</v>
      </c>
      <c r="F15" s="147">
        <f>'Прил.5 Расчет СМР и ОБ'!F32</f>
        <v>1121.5</v>
      </c>
      <c r="G15" s="26">
        <f>ROUND(E15*F15,2)</f>
        <v>6729</v>
      </c>
    </row>
    <row r="16" spans="1:7" s="117" customFormat="1" ht="15.75" customHeight="1" x14ac:dyDescent="0.25">
      <c r="A16" s="2">
        <v>5</v>
      </c>
      <c r="B16" s="8" t="str">
        <f>'Прил.5 Расчет СМР и ОБ'!B33</f>
        <v>61.1.03.01-0003</v>
      </c>
      <c r="C16" s="8" t="str">
        <f>'Прил.5 Расчет СМР и ОБ'!C33</f>
        <v>Адаптер сотовой связи АССВ-030</v>
      </c>
      <c r="D16" s="2" t="str">
        <f>'Прил.5 Расчет СМР и ОБ'!D33</f>
        <v>шт.</v>
      </c>
      <c r="E16" s="147">
        <f>'Прил.5 Расчет СМР и ОБ'!E33</f>
        <v>2</v>
      </c>
      <c r="F16" s="147">
        <f>'Прил.5 Расчет СМР и ОБ'!F33</f>
        <v>1386.87</v>
      </c>
      <c r="G16" s="26">
        <f>ROUND(E16*F16,2)</f>
        <v>2773.74</v>
      </c>
    </row>
    <row r="17" spans="1:7" ht="25.5" customHeight="1" x14ac:dyDescent="0.25">
      <c r="A17" s="2"/>
      <c r="B17" s="8"/>
      <c r="C17" s="8" t="s">
        <v>270</v>
      </c>
      <c r="D17" s="8"/>
      <c r="E17" s="40"/>
      <c r="F17" s="155"/>
      <c r="G17" s="26">
        <f>SUM(G12:G16)</f>
        <v>74774.27</v>
      </c>
    </row>
    <row r="18" spans="1:7" ht="19.5" customHeight="1" x14ac:dyDescent="0.25">
      <c r="A18" s="2"/>
      <c r="B18" s="8"/>
      <c r="C18" s="8" t="s">
        <v>271</v>
      </c>
      <c r="D18" s="8"/>
      <c r="E18" s="40"/>
      <c r="F18" s="155"/>
      <c r="G18" s="26">
        <f>G10+G17</f>
        <v>74774.27</v>
      </c>
    </row>
    <row r="19" spans="1:7" x14ac:dyDescent="0.25">
      <c r="A19" s="24"/>
      <c r="B19" s="148"/>
      <c r="C19" s="24"/>
      <c r="D19" s="24"/>
      <c r="E19" s="24"/>
      <c r="F19" s="24"/>
      <c r="G19" s="24"/>
    </row>
    <row r="20" spans="1:7" x14ac:dyDescent="0.25">
      <c r="A20" s="4" t="s">
        <v>263</v>
      </c>
      <c r="B20" s="12"/>
      <c r="C20" s="12"/>
      <c r="D20" s="24"/>
      <c r="E20" s="24"/>
      <c r="F20" s="24"/>
      <c r="G20" s="24"/>
    </row>
    <row r="21" spans="1:7" x14ac:dyDescent="0.25">
      <c r="A21" s="144" t="s">
        <v>69</v>
      </c>
      <c r="B21" s="12"/>
      <c r="C21" s="12"/>
      <c r="D21" s="24"/>
      <c r="E21" s="24"/>
      <c r="F21" s="24"/>
      <c r="G21" s="24"/>
    </row>
    <row r="22" spans="1:7" x14ac:dyDescent="0.25">
      <c r="A22" s="4"/>
      <c r="B22" s="12"/>
      <c r="C22" s="12"/>
      <c r="D22" s="24"/>
      <c r="E22" s="24"/>
      <c r="F22" s="24"/>
      <c r="G22" s="24"/>
    </row>
    <row r="23" spans="1:7" x14ac:dyDescent="0.25">
      <c r="A23" s="4" t="s">
        <v>264</v>
      </c>
      <c r="B23" s="12"/>
      <c r="C23" s="12"/>
      <c r="D23" s="24"/>
      <c r="E23" s="24"/>
      <c r="F23" s="24"/>
      <c r="G23" s="24"/>
    </row>
    <row r="24" spans="1:7" x14ac:dyDescent="0.25">
      <c r="A24" s="144" t="s">
        <v>71</v>
      </c>
      <c r="B24" s="12"/>
      <c r="C24" s="12"/>
      <c r="D24" s="24"/>
      <c r="E24" s="24"/>
      <c r="F24" s="24"/>
      <c r="G24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2023-10-07T19:01:25Z</dcterms:modified>
  <cp:category/>
</cp:coreProperties>
</file>